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altofi-my.sharepoint.com/personal/elmeri_perkio_aalto_fi/Documents/Gradu oscun kaa/DATA/"/>
    </mc:Choice>
  </mc:AlternateContent>
  <xr:revisionPtr revIDLastSave="256" documentId="8_{533C1F9F-5581-A04A-905F-BE8D74E33B16}" xr6:coauthVersionLast="47" xr6:coauthVersionMax="47" xr10:uidLastSave="{E076DC16-11D8-7046-A610-7302666063FA}"/>
  <bookViews>
    <workbookView xWindow="-4020" yWindow="-21600" windowWidth="38400" windowHeight="21600" activeTab="6" xr2:uid="{3479C482-7A89-1142-B64C-9E719C9AA31F}"/>
  </bookViews>
  <sheets>
    <sheet name="Samaan aikaan alku" sheetId="2" r:id="rId1"/>
    <sheet name="History Index" sheetId="1" r:id="rId2"/>
    <sheet name="Macro" sheetId="3" r:id="rId3"/>
    <sheet name="Spreads" sheetId="8" r:id="rId4"/>
    <sheet name="Regimes" sheetId="7" r:id="rId5"/>
    <sheet name="macro_changes" sheetId="4" r:id="rId6"/>
    <sheet name="returns non-log" sheetId="5" r:id="rId7"/>
    <sheet name="cum returns" sheetId="10" r:id="rId8"/>
    <sheet name="FF-5" sheetId="9" r:id="rId9"/>
    <sheet name="drawdown" sheetId="6" r:id="rId10"/>
    <sheet name="Kmeans" sheetId="11" r:id="rId11"/>
  </sheets>
  <definedNames>
    <definedName name="_xlnm._FilterDatabase" localSheetId="7" hidden="1">'cum returns'!$A$1:$C$417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" i="5" l="1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89" i="5"/>
  <c r="AI90" i="5"/>
  <c r="AI91" i="5"/>
  <c r="AI92" i="5"/>
  <c r="AI93" i="5"/>
  <c r="AI94" i="5"/>
  <c r="AI95" i="5"/>
  <c r="AI96" i="5"/>
  <c r="AI97" i="5"/>
  <c r="AI98" i="5"/>
  <c r="AI99" i="5"/>
  <c r="AI100" i="5"/>
  <c r="AI101" i="5"/>
  <c r="AI102" i="5"/>
  <c r="AI103" i="5"/>
  <c r="AI104" i="5"/>
  <c r="AI105" i="5"/>
  <c r="AI106" i="5"/>
  <c r="AI107" i="5"/>
  <c r="AI108" i="5"/>
  <c r="AI109" i="5"/>
  <c r="AI110" i="5"/>
  <c r="AI111" i="5"/>
  <c r="AI112" i="5"/>
  <c r="AI113" i="5"/>
  <c r="AI114" i="5"/>
  <c r="AI115" i="5"/>
  <c r="AI116" i="5"/>
  <c r="AI117" i="5"/>
  <c r="AI118" i="5"/>
  <c r="AI119" i="5"/>
  <c r="AI120" i="5"/>
  <c r="AI121" i="5"/>
  <c r="AI122" i="5"/>
  <c r="AI123" i="5"/>
  <c r="AI124" i="5"/>
  <c r="AI125" i="5"/>
  <c r="AI126" i="5"/>
  <c r="AI127" i="5"/>
  <c r="AI128" i="5"/>
  <c r="AI129" i="5"/>
  <c r="AI130" i="5"/>
  <c r="AI131" i="5"/>
  <c r="AI132" i="5"/>
  <c r="AI133" i="5"/>
  <c r="AI134" i="5"/>
  <c r="AI135" i="5"/>
  <c r="AI136" i="5"/>
  <c r="AI137" i="5"/>
  <c r="AI138" i="5"/>
  <c r="AI139" i="5"/>
  <c r="AI140" i="5"/>
  <c r="AI141" i="5"/>
  <c r="AI142" i="5"/>
  <c r="AI143" i="5"/>
  <c r="AI144" i="5"/>
  <c r="AI145" i="5"/>
  <c r="AI146" i="5"/>
  <c r="AI147" i="5"/>
  <c r="AI148" i="5"/>
  <c r="AI149" i="5"/>
  <c r="AI150" i="5"/>
  <c r="AI151" i="5"/>
  <c r="AI152" i="5"/>
  <c r="AI153" i="5"/>
  <c r="AI154" i="5"/>
  <c r="AI155" i="5"/>
  <c r="AI156" i="5"/>
  <c r="AI157" i="5"/>
  <c r="AI158" i="5"/>
  <c r="AI159" i="5"/>
  <c r="AI160" i="5"/>
  <c r="AI161" i="5"/>
  <c r="AI162" i="5"/>
  <c r="AI163" i="5"/>
  <c r="AI164" i="5"/>
  <c r="AI165" i="5"/>
  <c r="AI166" i="5"/>
  <c r="AI167" i="5"/>
  <c r="AI168" i="5"/>
  <c r="AI169" i="5"/>
  <c r="AI170" i="5"/>
  <c r="AI171" i="5"/>
  <c r="AI172" i="5"/>
  <c r="AI173" i="5"/>
  <c r="AI174" i="5"/>
  <c r="AI175" i="5"/>
  <c r="AI176" i="5"/>
  <c r="AI177" i="5"/>
  <c r="AI178" i="5"/>
  <c r="AI179" i="5"/>
  <c r="AI180" i="5"/>
  <c r="AI181" i="5"/>
  <c r="AI182" i="5"/>
  <c r="AI183" i="5"/>
  <c r="AI184" i="5"/>
  <c r="AI185" i="5"/>
  <c r="AI186" i="5"/>
  <c r="AI187" i="5"/>
  <c r="AI188" i="5"/>
  <c r="AI189" i="5"/>
  <c r="AI190" i="5"/>
  <c r="AI191" i="5"/>
  <c r="AI192" i="5"/>
  <c r="AI193" i="5"/>
  <c r="AI194" i="5"/>
  <c r="AI195" i="5"/>
  <c r="AI196" i="5"/>
  <c r="AI197" i="5"/>
  <c r="AI198" i="5"/>
  <c r="AI199" i="5"/>
  <c r="AI200" i="5"/>
  <c r="AI201" i="5"/>
  <c r="AI202" i="5"/>
  <c r="AI203" i="5"/>
  <c r="AI204" i="5"/>
  <c r="AI205" i="5"/>
  <c r="AI206" i="5"/>
  <c r="AI207" i="5"/>
  <c r="AI208" i="5"/>
  <c r="AI209" i="5"/>
  <c r="AI210" i="5"/>
  <c r="AI211" i="5"/>
  <c r="AI212" i="5"/>
  <c r="AI213" i="5"/>
  <c r="AI214" i="5"/>
  <c r="AI215" i="5"/>
  <c r="AI216" i="5"/>
  <c r="AI217" i="5"/>
  <c r="AI218" i="5"/>
  <c r="AI219" i="5"/>
  <c r="AI220" i="5"/>
  <c r="AI221" i="5"/>
  <c r="AI222" i="5"/>
  <c r="AI223" i="5"/>
  <c r="AI224" i="5"/>
  <c r="AI225" i="5"/>
  <c r="AI226" i="5"/>
  <c r="AI227" i="5"/>
  <c r="AI228" i="5"/>
  <c r="AI229" i="5"/>
  <c r="AI230" i="5"/>
  <c r="AI231" i="5"/>
  <c r="AI232" i="5"/>
  <c r="AI233" i="5"/>
  <c r="AI234" i="5"/>
  <c r="AI235" i="5"/>
  <c r="AI236" i="5"/>
  <c r="AI237" i="5"/>
  <c r="AI238" i="5"/>
  <c r="AI239" i="5"/>
  <c r="AI240" i="5"/>
  <c r="AI241" i="5"/>
  <c r="AI242" i="5"/>
  <c r="AI243" i="5"/>
  <c r="AI244" i="5"/>
  <c r="AI245" i="5"/>
  <c r="AI246" i="5"/>
  <c r="AI247" i="5"/>
  <c r="AI248" i="5"/>
  <c r="AI249" i="5"/>
  <c r="AI250" i="5"/>
  <c r="AI251" i="5"/>
  <c r="AI252" i="5"/>
  <c r="AI253" i="5"/>
  <c r="AI254" i="5"/>
  <c r="AI255" i="5"/>
  <c r="AI256" i="5"/>
  <c r="AI257" i="5"/>
  <c r="AI258" i="5"/>
  <c r="AI259" i="5"/>
  <c r="AI260" i="5"/>
  <c r="AI261" i="5"/>
  <c r="AI262" i="5"/>
  <c r="AI263" i="5"/>
  <c r="AI264" i="5"/>
  <c r="AI265" i="5"/>
  <c r="AI266" i="5"/>
  <c r="AI267" i="5"/>
  <c r="AI268" i="5"/>
  <c r="AI269" i="5"/>
  <c r="AI270" i="5"/>
  <c r="AI271" i="5"/>
  <c r="AI272" i="5"/>
  <c r="AI273" i="5"/>
  <c r="AI274" i="5"/>
  <c r="AI275" i="5"/>
  <c r="AI276" i="5"/>
  <c r="AI277" i="5"/>
  <c r="AI278" i="5"/>
  <c r="AI279" i="5"/>
  <c r="AI280" i="5"/>
  <c r="AI281" i="5"/>
  <c r="AI282" i="5"/>
  <c r="AI283" i="5"/>
  <c r="AI284" i="5"/>
  <c r="AI285" i="5"/>
  <c r="AI286" i="5"/>
  <c r="AI287" i="5"/>
  <c r="AI288" i="5"/>
  <c r="AI289" i="5"/>
  <c r="AI290" i="5"/>
  <c r="AI291" i="5"/>
  <c r="AI292" i="5"/>
  <c r="AI293" i="5"/>
  <c r="AI294" i="5"/>
  <c r="AI295" i="5"/>
  <c r="AI296" i="5"/>
  <c r="AI297" i="5"/>
  <c r="AI298" i="5"/>
  <c r="AI299" i="5"/>
  <c r="AI300" i="5"/>
  <c r="AI301" i="5"/>
  <c r="AI302" i="5"/>
  <c r="AI303" i="5"/>
  <c r="AI304" i="5"/>
  <c r="AI305" i="5"/>
  <c r="AI306" i="5"/>
  <c r="AI307" i="5"/>
  <c r="AI308" i="5"/>
  <c r="AI309" i="5"/>
  <c r="AI310" i="5"/>
  <c r="AI311" i="5"/>
  <c r="AI312" i="5"/>
  <c r="AI313" i="5"/>
  <c r="AI314" i="5"/>
  <c r="AI315" i="5"/>
  <c r="AI316" i="5"/>
  <c r="AI317" i="5"/>
  <c r="AI318" i="5"/>
  <c r="AI319" i="5"/>
  <c r="AI320" i="5"/>
  <c r="AI321" i="5"/>
  <c r="AI322" i="5"/>
  <c r="AI323" i="5"/>
  <c r="AI324" i="5"/>
  <c r="AI325" i="5"/>
  <c r="AI326" i="5"/>
  <c r="AI327" i="5"/>
  <c r="AI328" i="5"/>
  <c r="AI329" i="5"/>
  <c r="AI330" i="5"/>
  <c r="AI331" i="5"/>
  <c r="AI332" i="5"/>
  <c r="AI333" i="5"/>
  <c r="AI334" i="5"/>
  <c r="AI335" i="5"/>
  <c r="AI336" i="5"/>
  <c r="AI337" i="5"/>
  <c r="AI338" i="5"/>
  <c r="AI339" i="5"/>
  <c r="AI340" i="5"/>
  <c r="AI341" i="5"/>
  <c r="AI342" i="5"/>
  <c r="AI343" i="5"/>
  <c r="AI344" i="5"/>
  <c r="AI345" i="5"/>
  <c r="AI346" i="5"/>
  <c r="AI347" i="5"/>
  <c r="AI348" i="5"/>
  <c r="AI349" i="5"/>
  <c r="AI350" i="5"/>
  <c r="AI351" i="5"/>
  <c r="AI352" i="5"/>
  <c r="AI353" i="5"/>
  <c r="AI354" i="5"/>
  <c r="AI355" i="5"/>
  <c r="AI356" i="5"/>
  <c r="AI357" i="5"/>
  <c r="AI358" i="5"/>
  <c r="AI359" i="5"/>
  <c r="AI360" i="5"/>
  <c r="AI361" i="5"/>
  <c r="AI362" i="5"/>
  <c r="AI363" i="5"/>
  <c r="AI364" i="5"/>
  <c r="AI365" i="5"/>
  <c r="AI366" i="5"/>
  <c r="AI367" i="5"/>
  <c r="AI368" i="5"/>
  <c r="AI369" i="5"/>
  <c r="AI370" i="5"/>
  <c r="AI371" i="5"/>
  <c r="AI372" i="5"/>
  <c r="AI373" i="5"/>
  <c r="AI374" i="5"/>
  <c r="AI375" i="5"/>
  <c r="AI376" i="5"/>
  <c r="AI377" i="5"/>
  <c r="AI378" i="5"/>
  <c r="AI379" i="5"/>
  <c r="AI380" i="5"/>
  <c r="AI381" i="5"/>
  <c r="AI382" i="5"/>
  <c r="AI383" i="5"/>
  <c r="AI384" i="5"/>
  <c r="AI385" i="5"/>
  <c r="AI386" i="5"/>
  <c r="AI387" i="5"/>
  <c r="AI388" i="5"/>
  <c r="AI389" i="5"/>
  <c r="AI390" i="5"/>
  <c r="AI391" i="5"/>
  <c r="AI392" i="5"/>
  <c r="AI393" i="5"/>
  <c r="AI394" i="5"/>
  <c r="AI395" i="5"/>
  <c r="AI396" i="5"/>
  <c r="AI397" i="5"/>
  <c r="AI398" i="5"/>
  <c r="AI399" i="5"/>
  <c r="AI400" i="5"/>
  <c r="AI401" i="5"/>
  <c r="AI402" i="5"/>
  <c r="AI403" i="5"/>
  <c r="AI404" i="5"/>
  <c r="AI405" i="5"/>
  <c r="AI406" i="5"/>
  <c r="AI407" i="5"/>
  <c r="AI408" i="5"/>
  <c r="AI409" i="5"/>
  <c r="AI410" i="5"/>
  <c r="AI411" i="5"/>
  <c r="AI412" i="5"/>
  <c r="AI413" i="5"/>
  <c r="AI414" i="5"/>
  <c r="AI415" i="5"/>
  <c r="AI416" i="5"/>
  <c r="AI417" i="5"/>
  <c r="AI2" i="5"/>
  <c r="AC150" i="5"/>
  <c r="AA3" i="5"/>
  <c r="AB3" i="5"/>
  <c r="AC3" i="5"/>
  <c r="AA4" i="5"/>
  <c r="AB4" i="5"/>
  <c r="AC4" i="5"/>
  <c r="AA5" i="5"/>
  <c r="AB5" i="5"/>
  <c r="AC5" i="5"/>
  <c r="AA6" i="5"/>
  <c r="AB6" i="5"/>
  <c r="AC6" i="5"/>
  <c r="AA7" i="5"/>
  <c r="AB7" i="5"/>
  <c r="AC7" i="5"/>
  <c r="AA8" i="5"/>
  <c r="AB8" i="5"/>
  <c r="AC8" i="5"/>
  <c r="AA9" i="5"/>
  <c r="AB9" i="5"/>
  <c r="AC9" i="5"/>
  <c r="AA10" i="5"/>
  <c r="AB10" i="5"/>
  <c r="AC10" i="5"/>
  <c r="AA11" i="5"/>
  <c r="AB11" i="5"/>
  <c r="AC11" i="5"/>
  <c r="AA12" i="5"/>
  <c r="AB12" i="5"/>
  <c r="AC12" i="5"/>
  <c r="AA13" i="5"/>
  <c r="AB13" i="5"/>
  <c r="AC13" i="5"/>
  <c r="AA14" i="5"/>
  <c r="AB14" i="5"/>
  <c r="AC14" i="5"/>
  <c r="AA15" i="5"/>
  <c r="AB15" i="5"/>
  <c r="AC15" i="5"/>
  <c r="AA16" i="5"/>
  <c r="AB16" i="5"/>
  <c r="AC16" i="5"/>
  <c r="AA17" i="5"/>
  <c r="AB17" i="5"/>
  <c r="AC17" i="5"/>
  <c r="AA18" i="5"/>
  <c r="AB18" i="5"/>
  <c r="AC18" i="5"/>
  <c r="AA19" i="5"/>
  <c r="AB19" i="5"/>
  <c r="AC19" i="5"/>
  <c r="AA20" i="5"/>
  <c r="AB20" i="5"/>
  <c r="AC20" i="5"/>
  <c r="AA21" i="5"/>
  <c r="AB21" i="5"/>
  <c r="AC21" i="5"/>
  <c r="AA22" i="5"/>
  <c r="AB22" i="5"/>
  <c r="AC22" i="5"/>
  <c r="AA23" i="5"/>
  <c r="AB23" i="5"/>
  <c r="AC23" i="5"/>
  <c r="AA24" i="5"/>
  <c r="AB24" i="5"/>
  <c r="AC24" i="5"/>
  <c r="AA25" i="5"/>
  <c r="AB25" i="5"/>
  <c r="AC25" i="5"/>
  <c r="AA26" i="5"/>
  <c r="AB26" i="5"/>
  <c r="AC26" i="5"/>
  <c r="AA27" i="5"/>
  <c r="AB27" i="5"/>
  <c r="AC27" i="5"/>
  <c r="AA28" i="5"/>
  <c r="AB28" i="5"/>
  <c r="AC28" i="5"/>
  <c r="AA29" i="5"/>
  <c r="AB29" i="5"/>
  <c r="AC29" i="5"/>
  <c r="AA30" i="5"/>
  <c r="AB30" i="5"/>
  <c r="AC30" i="5"/>
  <c r="AA31" i="5"/>
  <c r="AB31" i="5"/>
  <c r="AC31" i="5"/>
  <c r="AA32" i="5"/>
  <c r="AB32" i="5"/>
  <c r="AC32" i="5"/>
  <c r="AA33" i="5"/>
  <c r="AB33" i="5"/>
  <c r="AC33" i="5"/>
  <c r="AA34" i="5"/>
  <c r="AB34" i="5"/>
  <c r="AC34" i="5"/>
  <c r="AA35" i="5"/>
  <c r="AB35" i="5"/>
  <c r="AC35" i="5"/>
  <c r="AA36" i="5"/>
  <c r="AB36" i="5"/>
  <c r="AC36" i="5"/>
  <c r="AA37" i="5"/>
  <c r="AB37" i="5"/>
  <c r="AC37" i="5"/>
  <c r="AA38" i="5"/>
  <c r="AB38" i="5"/>
  <c r="AC38" i="5"/>
  <c r="AA39" i="5"/>
  <c r="AB39" i="5"/>
  <c r="AC39" i="5"/>
  <c r="AA40" i="5"/>
  <c r="AB40" i="5"/>
  <c r="AC40" i="5"/>
  <c r="AA41" i="5"/>
  <c r="AB41" i="5"/>
  <c r="AC41" i="5"/>
  <c r="AA42" i="5"/>
  <c r="AB42" i="5"/>
  <c r="AC42" i="5"/>
  <c r="AA43" i="5"/>
  <c r="AB43" i="5"/>
  <c r="AC43" i="5"/>
  <c r="AA44" i="5"/>
  <c r="AB44" i="5"/>
  <c r="AC44" i="5"/>
  <c r="AA45" i="5"/>
  <c r="AB45" i="5"/>
  <c r="AC45" i="5"/>
  <c r="AA46" i="5"/>
  <c r="AB46" i="5"/>
  <c r="AC46" i="5"/>
  <c r="AA47" i="5"/>
  <c r="AB47" i="5"/>
  <c r="AC47" i="5"/>
  <c r="AA48" i="5"/>
  <c r="AB48" i="5"/>
  <c r="AC48" i="5"/>
  <c r="AA49" i="5"/>
  <c r="AB49" i="5"/>
  <c r="AC49" i="5"/>
  <c r="AA50" i="5"/>
  <c r="AB50" i="5"/>
  <c r="AC50" i="5"/>
  <c r="AA51" i="5"/>
  <c r="AB51" i="5"/>
  <c r="AC51" i="5"/>
  <c r="AA52" i="5"/>
  <c r="AB52" i="5"/>
  <c r="AC52" i="5"/>
  <c r="AA53" i="5"/>
  <c r="AB53" i="5"/>
  <c r="AC53" i="5"/>
  <c r="AA54" i="5"/>
  <c r="AB54" i="5"/>
  <c r="AC54" i="5"/>
  <c r="AA55" i="5"/>
  <c r="AB55" i="5"/>
  <c r="AC55" i="5"/>
  <c r="AA56" i="5"/>
  <c r="AB56" i="5"/>
  <c r="AC56" i="5"/>
  <c r="AA57" i="5"/>
  <c r="AB57" i="5"/>
  <c r="AC57" i="5"/>
  <c r="AA58" i="5"/>
  <c r="AB58" i="5"/>
  <c r="AC58" i="5"/>
  <c r="AA59" i="5"/>
  <c r="AB59" i="5"/>
  <c r="AC59" i="5"/>
  <c r="AA60" i="5"/>
  <c r="AB60" i="5"/>
  <c r="AC60" i="5"/>
  <c r="AA61" i="5"/>
  <c r="AB61" i="5"/>
  <c r="AC61" i="5"/>
  <c r="AA62" i="5"/>
  <c r="AB62" i="5"/>
  <c r="AC62" i="5"/>
  <c r="AA63" i="5"/>
  <c r="AB63" i="5"/>
  <c r="AC63" i="5"/>
  <c r="AA64" i="5"/>
  <c r="AB64" i="5"/>
  <c r="AC64" i="5"/>
  <c r="AA65" i="5"/>
  <c r="AB65" i="5"/>
  <c r="AC65" i="5"/>
  <c r="AA66" i="5"/>
  <c r="AB66" i="5"/>
  <c r="AC66" i="5"/>
  <c r="AA67" i="5"/>
  <c r="AB67" i="5"/>
  <c r="AC67" i="5"/>
  <c r="AA68" i="5"/>
  <c r="AB68" i="5"/>
  <c r="AC68" i="5"/>
  <c r="AA69" i="5"/>
  <c r="AB69" i="5"/>
  <c r="AC69" i="5"/>
  <c r="AA70" i="5"/>
  <c r="AB70" i="5"/>
  <c r="AC70" i="5"/>
  <c r="AA71" i="5"/>
  <c r="AB71" i="5"/>
  <c r="AC71" i="5"/>
  <c r="AA72" i="5"/>
  <c r="AB72" i="5"/>
  <c r="AC72" i="5"/>
  <c r="AA73" i="5"/>
  <c r="AB73" i="5"/>
  <c r="AC73" i="5"/>
  <c r="AA74" i="5"/>
  <c r="AB74" i="5"/>
  <c r="AC74" i="5"/>
  <c r="AA75" i="5"/>
  <c r="AB75" i="5"/>
  <c r="AC75" i="5"/>
  <c r="AA76" i="5"/>
  <c r="AB76" i="5"/>
  <c r="AC76" i="5"/>
  <c r="AA77" i="5"/>
  <c r="AB77" i="5"/>
  <c r="AC77" i="5"/>
  <c r="AA78" i="5"/>
  <c r="AB78" i="5"/>
  <c r="AC78" i="5"/>
  <c r="AA79" i="5"/>
  <c r="AB79" i="5"/>
  <c r="AC79" i="5"/>
  <c r="AA80" i="5"/>
  <c r="AB80" i="5"/>
  <c r="AC80" i="5"/>
  <c r="AA81" i="5"/>
  <c r="AB81" i="5"/>
  <c r="AC81" i="5"/>
  <c r="AA82" i="5"/>
  <c r="AB82" i="5"/>
  <c r="AC82" i="5"/>
  <c r="AA83" i="5"/>
  <c r="AB83" i="5"/>
  <c r="AC83" i="5"/>
  <c r="AA84" i="5"/>
  <c r="AB84" i="5"/>
  <c r="AC84" i="5"/>
  <c r="AA85" i="5"/>
  <c r="AB85" i="5"/>
  <c r="AC85" i="5"/>
  <c r="AA86" i="5"/>
  <c r="AB86" i="5"/>
  <c r="AC86" i="5"/>
  <c r="AA87" i="5"/>
  <c r="AB87" i="5"/>
  <c r="AC87" i="5"/>
  <c r="AA88" i="5"/>
  <c r="AB88" i="5"/>
  <c r="AC88" i="5"/>
  <c r="AA89" i="5"/>
  <c r="AB89" i="5"/>
  <c r="AC89" i="5"/>
  <c r="AA90" i="5"/>
  <c r="AB90" i="5"/>
  <c r="AC90" i="5"/>
  <c r="AA91" i="5"/>
  <c r="AB91" i="5"/>
  <c r="AC91" i="5"/>
  <c r="AA92" i="5"/>
  <c r="AB92" i="5"/>
  <c r="AC92" i="5"/>
  <c r="AA93" i="5"/>
  <c r="AB93" i="5"/>
  <c r="AC93" i="5"/>
  <c r="AA94" i="5"/>
  <c r="AB94" i="5"/>
  <c r="AC94" i="5"/>
  <c r="AA95" i="5"/>
  <c r="AB95" i="5"/>
  <c r="AC95" i="5"/>
  <c r="AA96" i="5"/>
  <c r="AB96" i="5"/>
  <c r="AC96" i="5"/>
  <c r="AA97" i="5"/>
  <c r="AB97" i="5"/>
  <c r="AC97" i="5"/>
  <c r="AA98" i="5"/>
  <c r="AB98" i="5"/>
  <c r="AC98" i="5"/>
  <c r="AA99" i="5"/>
  <c r="AB99" i="5"/>
  <c r="AC99" i="5"/>
  <c r="AA100" i="5"/>
  <c r="AB100" i="5"/>
  <c r="AC100" i="5"/>
  <c r="AA101" i="5"/>
  <c r="AB101" i="5"/>
  <c r="AC101" i="5"/>
  <c r="AA102" i="5"/>
  <c r="AB102" i="5"/>
  <c r="AC102" i="5"/>
  <c r="AA103" i="5"/>
  <c r="AB103" i="5"/>
  <c r="AC103" i="5"/>
  <c r="AA104" i="5"/>
  <c r="AB104" i="5"/>
  <c r="AC104" i="5"/>
  <c r="AA105" i="5"/>
  <c r="AB105" i="5"/>
  <c r="AC105" i="5"/>
  <c r="AA106" i="5"/>
  <c r="AB106" i="5"/>
  <c r="AC106" i="5"/>
  <c r="AA107" i="5"/>
  <c r="AB107" i="5"/>
  <c r="AC107" i="5"/>
  <c r="AA108" i="5"/>
  <c r="AB108" i="5"/>
  <c r="AC108" i="5"/>
  <c r="AA109" i="5"/>
  <c r="AB109" i="5"/>
  <c r="AC109" i="5"/>
  <c r="AA110" i="5"/>
  <c r="AB110" i="5"/>
  <c r="AC110" i="5"/>
  <c r="AA111" i="5"/>
  <c r="AB111" i="5"/>
  <c r="AC111" i="5"/>
  <c r="AA112" i="5"/>
  <c r="AB112" i="5"/>
  <c r="AC112" i="5"/>
  <c r="AA113" i="5"/>
  <c r="AB113" i="5"/>
  <c r="AC113" i="5"/>
  <c r="AA114" i="5"/>
  <c r="AB114" i="5"/>
  <c r="AC114" i="5"/>
  <c r="AA115" i="5"/>
  <c r="AB115" i="5"/>
  <c r="AC115" i="5"/>
  <c r="AA116" i="5"/>
  <c r="AB116" i="5"/>
  <c r="AC116" i="5"/>
  <c r="AA117" i="5"/>
  <c r="AB117" i="5"/>
  <c r="AC117" i="5"/>
  <c r="AA118" i="5"/>
  <c r="AB118" i="5"/>
  <c r="AC118" i="5"/>
  <c r="AA119" i="5"/>
  <c r="AB119" i="5"/>
  <c r="AC119" i="5"/>
  <c r="AA120" i="5"/>
  <c r="AB120" i="5"/>
  <c r="AC120" i="5"/>
  <c r="AA121" i="5"/>
  <c r="AB121" i="5"/>
  <c r="AC121" i="5"/>
  <c r="AA122" i="5"/>
  <c r="AB122" i="5"/>
  <c r="AC122" i="5"/>
  <c r="AA123" i="5"/>
  <c r="AB123" i="5"/>
  <c r="AC123" i="5"/>
  <c r="AA124" i="5"/>
  <c r="AB124" i="5"/>
  <c r="AC124" i="5"/>
  <c r="AA125" i="5"/>
  <c r="AB125" i="5"/>
  <c r="AC125" i="5"/>
  <c r="AA126" i="5"/>
  <c r="AB126" i="5"/>
  <c r="AC126" i="5"/>
  <c r="AA127" i="5"/>
  <c r="AB127" i="5"/>
  <c r="AC127" i="5"/>
  <c r="AA128" i="5"/>
  <c r="AB128" i="5"/>
  <c r="AC128" i="5"/>
  <c r="AA129" i="5"/>
  <c r="AB129" i="5"/>
  <c r="AC129" i="5"/>
  <c r="AA130" i="5"/>
  <c r="AB130" i="5"/>
  <c r="AC130" i="5"/>
  <c r="AA131" i="5"/>
  <c r="AB131" i="5"/>
  <c r="AC131" i="5"/>
  <c r="AA132" i="5"/>
  <c r="AB132" i="5"/>
  <c r="AC132" i="5"/>
  <c r="AA133" i="5"/>
  <c r="AB133" i="5"/>
  <c r="AC133" i="5"/>
  <c r="AA134" i="5"/>
  <c r="AB134" i="5"/>
  <c r="AC134" i="5"/>
  <c r="AA135" i="5"/>
  <c r="AB135" i="5"/>
  <c r="AC135" i="5"/>
  <c r="AA136" i="5"/>
  <c r="AB136" i="5"/>
  <c r="AC136" i="5"/>
  <c r="AA137" i="5"/>
  <c r="AB137" i="5"/>
  <c r="AC137" i="5"/>
  <c r="AA138" i="5"/>
  <c r="AB138" i="5"/>
  <c r="AC138" i="5"/>
  <c r="AA139" i="5"/>
  <c r="AB139" i="5"/>
  <c r="AC139" i="5"/>
  <c r="AA140" i="5"/>
  <c r="AB140" i="5"/>
  <c r="AC140" i="5"/>
  <c r="AA141" i="5"/>
  <c r="AB141" i="5"/>
  <c r="AC141" i="5"/>
  <c r="AA142" i="5"/>
  <c r="AB142" i="5"/>
  <c r="AC142" i="5"/>
  <c r="AA143" i="5"/>
  <c r="AB143" i="5"/>
  <c r="AC143" i="5"/>
  <c r="AA144" i="5"/>
  <c r="AB144" i="5"/>
  <c r="AC144" i="5"/>
  <c r="AA145" i="5"/>
  <c r="AB145" i="5"/>
  <c r="AC145" i="5"/>
  <c r="AA146" i="5"/>
  <c r="AB146" i="5"/>
  <c r="AC146" i="5"/>
  <c r="AA147" i="5"/>
  <c r="AB147" i="5"/>
  <c r="AC147" i="5"/>
  <c r="AA148" i="5"/>
  <c r="AB148" i="5"/>
  <c r="AC148" i="5"/>
  <c r="AA149" i="5"/>
  <c r="AB149" i="5"/>
  <c r="AC149" i="5"/>
  <c r="AA150" i="5"/>
  <c r="AB150" i="5"/>
  <c r="AA151" i="5"/>
  <c r="AB151" i="5"/>
  <c r="AC151" i="5"/>
  <c r="AA152" i="5"/>
  <c r="AB152" i="5"/>
  <c r="AC152" i="5"/>
  <c r="AA153" i="5"/>
  <c r="AB153" i="5"/>
  <c r="AC153" i="5"/>
  <c r="AA154" i="5"/>
  <c r="AB154" i="5"/>
  <c r="AC154" i="5"/>
  <c r="AA155" i="5"/>
  <c r="AB155" i="5"/>
  <c r="AC155" i="5"/>
  <c r="AA156" i="5"/>
  <c r="AB156" i="5"/>
  <c r="AC156" i="5"/>
  <c r="AA157" i="5"/>
  <c r="AB157" i="5"/>
  <c r="AC157" i="5"/>
  <c r="AA158" i="5"/>
  <c r="AB158" i="5"/>
  <c r="AC158" i="5"/>
  <c r="AA159" i="5"/>
  <c r="AB159" i="5"/>
  <c r="AC159" i="5"/>
  <c r="AA160" i="5"/>
  <c r="AB160" i="5"/>
  <c r="AC160" i="5"/>
  <c r="AA161" i="5"/>
  <c r="AB161" i="5"/>
  <c r="AC161" i="5"/>
  <c r="AA162" i="5"/>
  <c r="AB162" i="5"/>
  <c r="AC162" i="5"/>
  <c r="AA163" i="5"/>
  <c r="AB163" i="5"/>
  <c r="AC163" i="5"/>
  <c r="AA164" i="5"/>
  <c r="AB164" i="5"/>
  <c r="AC164" i="5"/>
  <c r="AA165" i="5"/>
  <c r="AB165" i="5"/>
  <c r="AC165" i="5"/>
  <c r="AA166" i="5"/>
  <c r="AB166" i="5"/>
  <c r="AC166" i="5"/>
  <c r="AA167" i="5"/>
  <c r="AB167" i="5"/>
  <c r="AC167" i="5"/>
  <c r="AA168" i="5"/>
  <c r="AB168" i="5"/>
  <c r="AC168" i="5"/>
  <c r="AA169" i="5"/>
  <c r="AB169" i="5"/>
  <c r="AC169" i="5"/>
  <c r="AA170" i="5"/>
  <c r="AB170" i="5"/>
  <c r="AC170" i="5"/>
  <c r="AA171" i="5"/>
  <c r="AB171" i="5"/>
  <c r="AC171" i="5"/>
  <c r="AA172" i="5"/>
  <c r="AB172" i="5"/>
  <c r="AC172" i="5"/>
  <c r="AA173" i="5"/>
  <c r="AB173" i="5"/>
  <c r="AC173" i="5"/>
  <c r="AA174" i="5"/>
  <c r="AB174" i="5"/>
  <c r="AC174" i="5"/>
  <c r="AA175" i="5"/>
  <c r="AB175" i="5"/>
  <c r="AC175" i="5"/>
  <c r="AA176" i="5"/>
  <c r="AB176" i="5"/>
  <c r="AC176" i="5"/>
  <c r="AA177" i="5"/>
  <c r="AB177" i="5"/>
  <c r="AC177" i="5"/>
  <c r="AA178" i="5"/>
  <c r="AB178" i="5"/>
  <c r="AC178" i="5"/>
  <c r="AA179" i="5"/>
  <c r="AB179" i="5"/>
  <c r="AC179" i="5"/>
  <c r="AA180" i="5"/>
  <c r="AB180" i="5"/>
  <c r="AC180" i="5"/>
  <c r="AA181" i="5"/>
  <c r="AB181" i="5"/>
  <c r="AC181" i="5"/>
  <c r="AA182" i="5"/>
  <c r="AB182" i="5"/>
  <c r="AC182" i="5"/>
  <c r="AA183" i="5"/>
  <c r="AB183" i="5"/>
  <c r="AC183" i="5"/>
  <c r="AA184" i="5"/>
  <c r="AB184" i="5"/>
  <c r="AC184" i="5"/>
  <c r="AA185" i="5"/>
  <c r="AB185" i="5"/>
  <c r="AC185" i="5"/>
  <c r="AA186" i="5"/>
  <c r="AB186" i="5"/>
  <c r="AC186" i="5"/>
  <c r="AA187" i="5"/>
  <c r="AB187" i="5"/>
  <c r="AC187" i="5"/>
  <c r="AA188" i="5"/>
  <c r="AB188" i="5"/>
  <c r="AC188" i="5"/>
  <c r="AA189" i="5"/>
  <c r="AB189" i="5"/>
  <c r="AC189" i="5"/>
  <c r="AA190" i="5"/>
  <c r="AB190" i="5"/>
  <c r="AC190" i="5"/>
  <c r="AA191" i="5"/>
  <c r="AB191" i="5"/>
  <c r="AC191" i="5"/>
  <c r="AA192" i="5"/>
  <c r="AB192" i="5"/>
  <c r="AC192" i="5"/>
  <c r="AA193" i="5"/>
  <c r="AB193" i="5"/>
  <c r="AC193" i="5"/>
  <c r="AA194" i="5"/>
  <c r="AB194" i="5"/>
  <c r="AC194" i="5"/>
  <c r="AA195" i="5"/>
  <c r="AB195" i="5"/>
  <c r="AC195" i="5"/>
  <c r="AA196" i="5"/>
  <c r="AB196" i="5"/>
  <c r="AC196" i="5"/>
  <c r="AA197" i="5"/>
  <c r="AB197" i="5"/>
  <c r="AC197" i="5"/>
  <c r="AA198" i="5"/>
  <c r="AB198" i="5"/>
  <c r="AC198" i="5"/>
  <c r="AA199" i="5"/>
  <c r="AB199" i="5"/>
  <c r="AC199" i="5"/>
  <c r="AA200" i="5"/>
  <c r="AB200" i="5"/>
  <c r="AC200" i="5"/>
  <c r="AA201" i="5"/>
  <c r="AB201" i="5"/>
  <c r="AC201" i="5"/>
  <c r="AA202" i="5"/>
  <c r="AB202" i="5"/>
  <c r="AC202" i="5"/>
  <c r="AA203" i="5"/>
  <c r="AB203" i="5"/>
  <c r="AC203" i="5"/>
  <c r="AA204" i="5"/>
  <c r="AB204" i="5"/>
  <c r="AC204" i="5"/>
  <c r="AA205" i="5"/>
  <c r="AB205" i="5"/>
  <c r="AC205" i="5"/>
  <c r="AA206" i="5"/>
  <c r="AB206" i="5"/>
  <c r="AC206" i="5"/>
  <c r="AA207" i="5"/>
  <c r="AB207" i="5"/>
  <c r="AC207" i="5"/>
  <c r="AA208" i="5"/>
  <c r="AB208" i="5"/>
  <c r="AC208" i="5"/>
  <c r="AA209" i="5"/>
  <c r="AB209" i="5"/>
  <c r="AC209" i="5"/>
  <c r="AA210" i="5"/>
  <c r="AB210" i="5"/>
  <c r="AC210" i="5"/>
  <c r="AA211" i="5"/>
  <c r="AB211" i="5"/>
  <c r="AC211" i="5"/>
  <c r="AA212" i="5"/>
  <c r="AB212" i="5"/>
  <c r="AC212" i="5"/>
  <c r="AA213" i="5"/>
  <c r="AB213" i="5"/>
  <c r="AC213" i="5"/>
  <c r="AA214" i="5"/>
  <c r="AB214" i="5"/>
  <c r="AC214" i="5"/>
  <c r="AA215" i="5"/>
  <c r="AB215" i="5"/>
  <c r="AC215" i="5"/>
  <c r="AA216" i="5"/>
  <c r="AB216" i="5"/>
  <c r="AC216" i="5"/>
  <c r="AA217" i="5"/>
  <c r="AB217" i="5"/>
  <c r="AC217" i="5"/>
  <c r="AA218" i="5"/>
  <c r="AB218" i="5"/>
  <c r="AC218" i="5"/>
  <c r="AA219" i="5"/>
  <c r="AB219" i="5"/>
  <c r="AC219" i="5"/>
  <c r="AA220" i="5"/>
  <c r="AB220" i="5"/>
  <c r="AC220" i="5"/>
  <c r="AA221" i="5"/>
  <c r="AB221" i="5"/>
  <c r="AC221" i="5"/>
  <c r="AA222" i="5"/>
  <c r="AB222" i="5"/>
  <c r="AC222" i="5"/>
  <c r="AA223" i="5"/>
  <c r="AB223" i="5"/>
  <c r="AC223" i="5"/>
  <c r="AA224" i="5"/>
  <c r="AB224" i="5"/>
  <c r="AC224" i="5"/>
  <c r="AA225" i="5"/>
  <c r="AB225" i="5"/>
  <c r="AC225" i="5"/>
  <c r="AA226" i="5"/>
  <c r="AB226" i="5"/>
  <c r="AC226" i="5"/>
  <c r="AA227" i="5"/>
  <c r="AB227" i="5"/>
  <c r="AC227" i="5"/>
  <c r="AA228" i="5"/>
  <c r="AB228" i="5"/>
  <c r="AC228" i="5"/>
  <c r="AA229" i="5"/>
  <c r="AB229" i="5"/>
  <c r="AC229" i="5"/>
  <c r="AA230" i="5"/>
  <c r="AB230" i="5"/>
  <c r="AC230" i="5"/>
  <c r="AA231" i="5"/>
  <c r="AB231" i="5"/>
  <c r="AC231" i="5"/>
  <c r="AA232" i="5"/>
  <c r="AB232" i="5"/>
  <c r="AC232" i="5"/>
  <c r="AA233" i="5"/>
  <c r="AB233" i="5"/>
  <c r="AC233" i="5"/>
  <c r="AA234" i="5"/>
  <c r="AB234" i="5"/>
  <c r="AC234" i="5"/>
  <c r="AA235" i="5"/>
  <c r="AB235" i="5"/>
  <c r="AC235" i="5"/>
  <c r="AA236" i="5"/>
  <c r="AB236" i="5"/>
  <c r="AC236" i="5"/>
  <c r="AA237" i="5"/>
  <c r="AB237" i="5"/>
  <c r="AC237" i="5"/>
  <c r="AA238" i="5"/>
  <c r="AB238" i="5"/>
  <c r="AC238" i="5"/>
  <c r="AA239" i="5"/>
  <c r="AB239" i="5"/>
  <c r="AC239" i="5"/>
  <c r="AA240" i="5"/>
  <c r="AB240" i="5"/>
  <c r="AC240" i="5"/>
  <c r="AA241" i="5"/>
  <c r="AB241" i="5"/>
  <c r="AC241" i="5"/>
  <c r="AA242" i="5"/>
  <c r="AB242" i="5"/>
  <c r="AC242" i="5"/>
  <c r="AA243" i="5"/>
  <c r="AB243" i="5"/>
  <c r="AC243" i="5"/>
  <c r="AA244" i="5"/>
  <c r="AB244" i="5"/>
  <c r="AC244" i="5"/>
  <c r="AA245" i="5"/>
  <c r="AB245" i="5"/>
  <c r="AC245" i="5"/>
  <c r="AA246" i="5"/>
  <c r="AB246" i="5"/>
  <c r="AC246" i="5"/>
  <c r="AA247" i="5"/>
  <c r="AB247" i="5"/>
  <c r="AC247" i="5"/>
  <c r="AA248" i="5"/>
  <c r="AB248" i="5"/>
  <c r="AC248" i="5"/>
  <c r="AA249" i="5"/>
  <c r="AB249" i="5"/>
  <c r="AC249" i="5"/>
  <c r="AA250" i="5"/>
  <c r="AB250" i="5"/>
  <c r="AC250" i="5"/>
  <c r="AA251" i="5"/>
  <c r="AB251" i="5"/>
  <c r="AC251" i="5"/>
  <c r="AA252" i="5"/>
  <c r="AB252" i="5"/>
  <c r="AC252" i="5"/>
  <c r="AA253" i="5"/>
  <c r="AB253" i="5"/>
  <c r="AC253" i="5"/>
  <c r="AA254" i="5"/>
  <c r="AB254" i="5"/>
  <c r="AC254" i="5"/>
  <c r="AA255" i="5"/>
  <c r="AB255" i="5"/>
  <c r="AC255" i="5"/>
  <c r="AA256" i="5"/>
  <c r="AB256" i="5"/>
  <c r="AC256" i="5"/>
  <c r="AA257" i="5"/>
  <c r="AB257" i="5"/>
  <c r="AC257" i="5"/>
  <c r="AA258" i="5"/>
  <c r="AB258" i="5"/>
  <c r="AC258" i="5"/>
  <c r="AA259" i="5"/>
  <c r="AB259" i="5"/>
  <c r="AC259" i="5"/>
  <c r="AA260" i="5"/>
  <c r="AB260" i="5"/>
  <c r="AC260" i="5"/>
  <c r="AA261" i="5"/>
  <c r="AB261" i="5"/>
  <c r="AC261" i="5"/>
  <c r="AA262" i="5"/>
  <c r="AB262" i="5"/>
  <c r="AC262" i="5"/>
  <c r="AA263" i="5"/>
  <c r="AB263" i="5"/>
  <c r="AC263" i="5"/>
  <c r="AA264" i="5"/>
  <c r="AB264" i="5"/>
  <c r="AC264" i="5"/>
  <c r="AA265" i="5"/>
  <c r="AB265" i="5"/>
  <c r="AC265" i="5"/>
  <c r="AA266" i="5"/>
  <c r="AB266" i="5"/>
  <c r="AC266" i="5"/>
  <c r="AA267" i="5"/>
  <c r="AB267" i="5"/>
  <c r="AC267" i="5"/>
  <c r="AA268" i="5"/>
  <c r="AB268" i="5"/>
  <c r="AC268" i="5"/>
  <c r="AA269" i="5"/>
  <c r="AB269" i="5"/>
  <c r="AC269" i="5"/>
  <c r="AA270" i="5"/>
  <c r="AB270" i="5"/>
  <c r="AC270" i="5"/>
  <c r="AA271" i="5"/>
  <c r="AB271" i="5"/>
  <c r="AC271" i="5"/>
  <c r="AA272" i="5"/>
  <c r="AB272" i="5"/>
  <c r="AC272" i="5"/>
  <c r="AA273" i="5"/>
  <c r="AB273" i="5"/>
  <c r="AC273" i="5"/>
  <c r="AA274" i="5"/>
  <c r="AB274" i="5"/>
  <c r="AC274" i="5"/>
  <c r="AA275" i="5"/>
  <c r="AB275" i="5"/>
  <c r="AC275" i="5"/>
  <c r="AA276" i="5"/>
  <c r="AB276" i="5"/>
  <c r="AC276" i="5"/>
  <c r="AA277" i="5"/>
  <c r="AB277" i="5"/>
  <c r="AC277" i="5"/>
  <c r="AA278" i="5"/>
  <c r="AB278" i="5"/>
  <c r="AC278" i="5"/>
  <c r="AA279" i="5"/>
  <c r="AB279" i="5"/>
  <c r="AC279" i="5"/>
  <c r="AA280" i="5"/>
  <c r="AB280" i="5"/>
  <c r="AC280" i="5"/>
  <c r="AA281" i="5"/>
  <c r="AB281" i="5"/>
  <c r="AC281" i="5"/>
  <c r="AA282" i="5"/>
  <c r="AB282" i="5"/>
  <c r="AC282" i="5"/>
  <c r="AA283" i="5"/>
  <c r="AB283" i="5"/>
  <c r="AC283" i="5"/>
  <c r="AA284" i="5"/>
  <c r="AB284" i="5"/>
  <c r="AC284" i="5"/>
  <c r="AA285" i="5"/>
  <c r="AB285" i="5"/>
  <c r="AC285" i="5"/>
  <c r="AA286" i="5"/>
  <c r="AB286" i="5"/>
  <c r="AC286" i="5"/>
  <c r="AA287" i="5"/>
  <c r="AB287" i="5"/>
  <c r="AC287" i="5"/>
  <c r="AA288" i="5"/>
  <c r="AB288" i="5"/>
  <c r="AC288" i="5"/>
  <c r="AA289" i="5"/>
  <c r="AB289" i="5"/>
  <c r="AC289" i="5"/>
  <c r="AA290" i="5"/>
  <c r="AB290" i="5"/>
  <c r="AC290" i="5"/>
  <c r="AA291" i="5"/>
  <c r="AB291" i="5"/>
  <c r="AC291" i="5"/>
  <c r="AA292" i="5"/>
  <c r="AB292" i="5"/>
  <c r="AC292" i="5"/>
  <c r="AA293" i="5"/>
  <c r="AB293" i="5"/>
  <c r="AC293" i="5"/>
  <c r="AA294" i="5"/>
  <c r="AB294" i="5"/>
  <c r="AC294" i="5"/>
  <c r="AA295" i="5"/>
  <c r="AB295" i="5"/>
  <c r="AC295" i="5"/>
  <c r="AA296" i="5"/>
  <c r="AB296" i="5"/>
  <c r="AC296" i="5"/>
  <c r="AA297" i="5"/>
  <c r="AB297" i="5"/>
  <c r="AC297" i="5"/>
  <c r="AA298" i="5"/>
  <c r="AB298" i="5"/>
  <c r="AC298" i="5"/>
  <c r="AA299" i="5"/>
  <c r="AB299" i="5"/>
  <c r="AC299" i="5"/>
  <c r="AA300" i="5"/>
  <c r="AB300" i="5"/>
  <c r="AC300" i="5"/>
  <c r="AA301" i="5"/>
  <c r="AB301" i="5"/>
  <c r="AC301" i="5"/>
  <c r="AA302" i="5"/>
  <c r="AB302" i="5"/>
  <c r="AC302" i="5"/>
  <c r="AA303" i="5"/>
  <c r="AB303" i="5"/>
  <c r="AC303" i="5"/>
  <c r="AA304" i="5"/>
  <c r="AB304" i="5"/>
  <c r="AC304" i="5"/>
  <c r="AA305" i="5"/>
  <c r="AB305" i="5"/>
  <c r="AC305" i="5"/>
  <c r="AA306" i="5"/>
  <c r="AB306" i="5"/>
  <c r="AC306" i="5"/>
  <c r="AA307" i="5"/>
  <c r="AB307" i="5"/>
  <c r="AC307" i="5"/>
  <c r="AA308" i="5"/>
  <c r="AB308" i="5"/>
  <c r="AC308" i="5"/>
  <c r="AA309" i="5"/>
  <c r="AB309" i="5"/>
  <c r="AC309" i="5"/>
  <c r="AA310" i="5"/>
  <c r="AB310" i="5"/>
  <c r="AC310" i="5"/>
  <c r="AA311" i="5"/>
  <c r="AB311" i="5"/>
  <c r="AC311" i="5"/>
  <c r="AA312" i="5"/>
  <c r="AB312" i="5"/>
  <c r="AC312" i="5"/>
  <c r="AA313" i="5"/>
  <c r="AB313" i="5"/>
  <c r="AC313" i="5"/>
  <c r="AA314" i="5"/>
  <c r="AB314" i="5"/>
  <c r="AC314" i="5"/>
  <c r="AA315" i="5"/>
  <c r="AB315" i="5"/>
  <c r="AC315" i="5"/>
  <c r="AA316" i="5"/>
  <c r="AB316" i="5"/>
  <c r="AC316" i="5"/>
  <c r="AA317" i="5"/>
  <c r="AB317" i="5"/>
  <c r="AC317" i="5"/>
  <c r="AA318" i="5"/>
  <c r="AB318" i="5"/>
  <c r="AC318" i="5"/>
  <c r="AA319" i="5"/>
  <c r="AB319" i="5"/>
  <c r="AC319" i="5"/>
  <c r="AA320" i="5"/>
  <c r="AB320" i="5"/>
  <c r="AC320" i="5"/>
  <c r="AA321" i="5"/>
  <c r="AB321" i="5"/>
  <c r="AC321" i="5"/>
  <c r="AA322" i="5"/>
  <c r="AB322" i="5"/>
  <c r="AC322" i="5"/>
  <c r="AA323" i="5"/>
  <c r="AB323" i="5"/>
  <c r="AC323" i="5"/>
  <c r="AA324" i="5"/>
  <c r="AB324" i="5"/>
  <c r="AC324" i="5"/>
  <c r="AA325" i="5"/>
  <c r="AB325" i="5"/>
  <c r="AC325" i="5"/>
  <c r="AA326" i="5"/>
  <c r="AB326" i="5"/>
  <c r="AC326" i="5"/>
  <c r="AA327" i="5"/>
  <c r="AB327" i="5"/>
  <c r="AC327" i="5"/>
  <c r="AA328" i="5"/>
  <c r="AB328" i="5"/>
  <c r="AC328" i="5"/>
  <c r="AA329" i="5"/>
  <c r="AB329" i="5"/>
  <c r="AC329" i="5"/>
  <c r="AA330" i="5"/>
  <c r="AB330" i="5"/>
  <c r="AC330" i="5"/>
  <c r="AA331" i="5"/>
  <c r="AB331" i="5"/>
  <c r="AC331" i="5"/>
  <c r="AA332" i="5"/>
  <c r="AB332" i="5"/>
  <c r="AC332" i="5"/>
  <c r="AA333" i="5"/>
  <c r="AB333" i="5"/>
  <c r="AC333" i="5"/>
  <c r="AA334" i="5"/>
  <c r="AB334" i="5"/>
  <c r="AC334" i="5"/>
  <c r="AA335" i="5"/>
  <c r="AB335" i="5"/>
  <c r="AC335" i="5"/>
  <c r="AA336" i="5"/>
  <c r="AB336" i="5"/>
  <c r="AC336" i="5"/>
  <c r="AA337" i="5"/>
  <c r="AB337" i="5"/>
  <c r="AC337" i="5"/>
  <c r="AA338" i="5"/>
  <c r="AB338" i="5"/>
  <c r="AC338" i="5"/>
  <c r="AA339" i="5"/>
  <c r="AB339" i="5"/>
  <c r="AC339" i="5"/>
  <c r="AA340" i="5"/>
  <c r="AB340" i="5"/>
  <c r="AC340" i="5"/>
  <c r="AA341" i="5"/>
  <c r="AB341" i="5"/>
  <c r="AC341" i="5"/>
  <c r="AA342" i="5"/>
  <c r="AB342" i="5"/>
  <c r="AC342" i="5"/>
  <c r="AA343" i="5"/>
  <c r="AB343" i="5"/>
  <c r="AC343" i="5"/>
  <c r="AA344" i="5"/>
  <c r="AB344" i="5"/>
  <c r="AC344" i="5"/>
  <c r="AA345" i="5"/>
  <c r="AB345" i="5"/>
  <c r="AC345" i="5"/>
  <c r="AA346" i="5"/>
  <c r="AB346" i="5"/>
  <c r="AC346" i="5"/>
  <c r="AA347" i="5"/>
  <c r="AB347" i="5"/>
  <c r="AC347" i="5"/>
  <c r="AA348" i="5"/>
  <c r="AB348" i="5"/>
  <c r="AC348" i="5"/>
  <c r="AA349" i="5"/>
  <c r="AB349" i="5"/>
  <c r="AC349" i="5"/>
  <c r="AA350" i="5"/>
  <c r="AB350" i="5"/>
  <c r="AC350" i="5"/>
  <c r="AA351" i="5"/>
  <c r="AB351" i="5"/>
  <c r="AC351" i="5"/>
  <c r="AA352" i="5"/>
  <c r="AB352" i="5"/>
  <c r="AC352" i="5"/>
  <c r="AA353" i="5"/>
  <c r="AB353" i="5"/>
  <c r="AC353" i="5"/>
  <c r="AA354" i="5"/>
  <c r="AB354" i="5"/>
  <c r="AC354" i="5"/>
  <c r="AA355" i="5"/>
  <c r="AB355" i="5"/>
  <c r="AC355" i="5"/>
  <c r="AA356" i="5"/>
  <c r="AB356" i="5"/>
  <c r="AC356" i="5"/>
  <c r="AA357" i="5"/>
  <c r="AB357" i="5"/>
  <c r="AC357" i="5"/>
  <c r="AA358" i="5"/>
  <c r="AB358" i="5"/>
  <c r="AC358" i="5"/>
  <c r="AA359" i="5"/>
  <c r="AB359" i="5"/>
  <c r="AC359" i="5"/>
  <c r="AA360" i="5"/>
  <c r="AB360" i="5"/>
  <c r="AC360" i="5"/>
  <c r="AA361" i="5"/>
  <c r="AB361" i="5"/>
  <c r="AC361" i="5"/>
  <c r="AA362" i="5"/>
  <c r="AB362" i="5"/>
  <c r="AC362" i="5"/>
  <c r="AA363" i="5"/>
  <c r="AB363" i="5"/>
  <c r="AC363" i="5"/>
  <c r="AA364" i="5"/>
  <c r="AB364" i="5"/>
  <c r="AC364" i="5"/>
  <c r="AA365" i="5"/>
  <c r="AB365" i="5"/>
  <c r="AC365" i="5"/>
  <c r="AA366" i="5"/>
  <c r="AB366" i="5"/>
  <c r="AC366" i="5"/>
  <c r="AA367" i="5"/>
  <c r="AB367" i="5"/>
  <c r="AC367" i="5"/>
  <c r="AA368" i="5"/>
  <c r="AB368" i="5"/>
  <c r="AC368" i="5"/>
  <c r="AA369" i="5"/>
  <c r="AB369" i="5"/>
  <c r="AC369" i="5"/>
  <c r="AA370" i="5"/>
  <c r="AB370" i="5"/>
  <c r="AC370" i="5"/>
  <c r="AA371" i="5"/>
  <c r="AB371" i="5"/>
  <c r="AC371" i="5"/>
  <c r="AA372" i="5"/>
  <c r="AB372" i="5"/>
  <c r="AC372" i="5"/>
  <c r="AA373" i="5"/>
  <c r="AB373" i="5"/>
  <c r="AC373" i="5"/>
  <c r="AA374" i="5"/>
  <c r="AB374" i="5"/>
  <c r="AC374" i="5"/>
  <c r="AA375" i="5"/>
  <c r="AB375" i="5"/>
  <c r="AC375" i="5"/>
  <c r="AA376" i="5"/>
  <c r="AB376" i="5"/>
  <c r="AC376" i="5"/>
  <c r="AA377" i="5"/>
  <c r="AB377" i="5"/>
  <c r="AC377" i="5"/>
  <c r="AA378" i="5"/>
  <c r="AB378" i="5"/>
  <c r="AC378" i="5"/>
  <c r="AA379" i="5"/>
  <c r="AB379" i="5"/>
  <c r="AC379" i="5"/>
  <c r="AA380" i="5"/>
  <c r="AB380" i="5"/>
  <c r="AC380" i="5"/>
  <c r="AA381" i="5"/>
  <c r="AB381" i="5"/>
  <c r="AC381" i="5"/>
  <c r="AA382" i="5"/>
  <c r="AB382" i="5"/>
  <c r="AC382" i="5"/>
  <c r="AA383" i="5"/>
  <c r="AB383" i="5"/>
  <c r="AC383" i="5"/>
  <c r="AA384" i="5"/>
  <c r="AB384" i="5"/>
  <c r="AC384" i="5"/>
  <c r="AA385" i="5"/>
  <c r="AB385" i="5"/>
  <c r="AC385" i="5"/>
  <c r="AA386" i="5"/>
  <c r="AB386" i="5"/>
  <c r="AC386" i="5"/>
  <c r="AA387" i="5"/>
  <c r="AB387" i="5"/>
  <c r="AC387" i="5"/>
  <c r="AA388" i="5"/>
  <c r="AB388" i="5"/>
  <c r="AC388" i="5"/>
  <c r="AA389" i="5"/>
  <c r="AB389" i="5"/>
  <c r="AC389" i="5"/>
  <c r="AA390" i="5"/>
  <c r="AB390" i="5"/>
  <c r="AC390" i="5"/>
  <c r="AA391" i="5"/>
  <c r="AB391" i="5"/>
  <c r="AC391" i="5"/>
  <c r="AA392" i="5"/>
  <c r="AB392" i="5"/>
  <c r="AC392" i="5"/>
  <c r="AA393" i="5"/>
  <c r="AB393" i="5"/>
  <c r="AC393" i="5"/>
  <c r="AA394" i="5"/>
  <c r="AB394" i="5"/>
  <c r="AC394" i="5"/>
  <c r="AA395" i="5"/>
  <c r="AB395" i="5"/>
  <c r="AC395" i="5"/>
  <c r="AA396" i="5"/>
  <c r="AB396" i="5"/>
  <c r="AC396" i="5"/>
  <c r="AA397" i="5"/>
  <c r="AB397" i="5"/>
  <c r="AC397" i="5"/>
  <c r="AA398" i="5"/>
  <c r="AB398" i="5"/>
  <c r="AC398" i="5"/>
  <c r="AA399" i="5"/>
  <c r="AB399" i="5"/>
  <c r="AC399" i="5"/>
  <c r="AA400" i="5"/>
  <c r="AB400" i="5"/>
  <c r="AC400" i="5"/>
  <c r="AA401" i="5"/>
  <c r="AB401" i="5"/>
  <c r="AC401" i="5"/>
  <c r="AA402" i="5"/>
  <c r="AB402" i="5"/>
  <c r="AC402" i="5"/>
  <c r="AA403" i="5"/>
  <c r="AB403" i="5"/>
  <c r="AC403" i="5"/>
  <c r="AA404" i="5"/>
  <c r="AB404" i="5"/>
  <c r="AC404" i="5"/>
  <c r="AA405" i="5"/>
  <c r="AB405" i="5"/>
  <c r="AC405" i="5"/>
  <c r="AA406" i="5"/>
  <c r="AB406" i="5"/>
  <c r="AC406" i="5"/>
  <c r="AA407" i="5"/>
  <c r="AB407" i="5"/>
  <c r="AC407" i="5"/>
  <c r="AA408" i="5"/>
  <c r="AB408" i="5"/>
  <c r="AC408" i="5"/>
  <c r="AA409" i="5"/>
  <c r="AB409" i="5"/>
  <c r="AC409" i="5"/>
  <c r="AA410" i="5"/>
  <c r="AB410" i="5"/>
  <c r="AC410" i="5"/>
  <c r="AA411" i="5"/>
  <c r="AB411" i="5"/>
  <c r="AC411" i="5"/>
  <c r="AA412" i="5"/>
  <c r="AB412" i="5"/>
  <c r="AC412" i="5"/>
  <c r="AA413" i="5"/>
  <c r="AB413" i="5"/>
  <c r="AC413" i="5"/>
  <c r="AA414" i="5"/>
  <c r="AB414" i="5"/>
  <c r="AC414" i="5"/>
  <c r="AA415" i="5"/>
  <c r="AB415" i="5"/>
  <c r="AC415" i="5"/>
  <c r="AA416" i="5"/>
  <c r="AB416" i="5"/>
  <c r="AC416" i="5"/>
  <c r="AA417" i="5"/>
  <c r="AB417" i="5"/>
  <c r="AC417" i="5"/>
  <c r="AB2" i="5"/>
  <c r="AC2" i="5"/>
  <c r="AA2" i="5"/>
  <c r="AB1" i="5"/>
  <c r="AC1" i="5"/>
  <c r="AA1" i="5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152" i="10"/>
  <c r="G152" i="10" s="1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99" i="10" s="1"/>
  <c r="G200" i="10" s="1"/>
  <c r="G201" i="10" s="1"/>
  <c r="G202" i="10" s="1"/>
  <c r="G203" i="10" s="1"/>
  <c r="G204" i="10" s="1"/>
  <c r="G205" i="10" s="1"/>
  <c r="G206" i="10" s="1"/>
  <c r="G207" i="10" s="1"/>
  <c r="G208" i="10" s="1"/>
  <c r="G209" i="10" s="1"/>
  <c r="G210" i="10" s="1"/>
  <c r="G211" i="10" s="1"/>
  <c r="G212" i="10" s="1"/>
  <c r="G213" i="10" s="1"/>
  <c r="G214" i="10" s="1"/>
  <c r="G215" i="10" s="1"/>
  <c r="G216" i="10" s="1"/>
  <c r="G217" i="10" s="1"/>
  <c r="G218" i="10" s="1"/>
  <c r="G219" i="10" s="1"/>
  <c r="G220" i="10" s="1"/>
  <c r="G221" i="10" s="1"/>
  <c r="G222" i="10" s="1"/>
  <c r="G223" i="10" s="1"/>
  <c r="G224" i="10" s="1"/>
  <c r="G225" i="10" s="1"/>
  <c r="G226" i="10" s="1"/>
  <c r="G227" i="10" s="1"/>
  <c r="G228" i="10" s="1"/>
  <c r="G229" i="10" s="1"/>
  <c r="G230" i="10" s="1"/>
  <c r="G231" i="10" s="1"/>
  <c r="G232" i="10" s="1"/>
  <c r="G233" i="10" s="1"/>
  <c r="G234" i="10" s="1"/>
  <c r="G235" i="10" s="1"/>
  <c r="G236" i="10" s="1"/>
  <c r="G237" i="10" s="1"/>
  <c r="G238" i="10" s="1"/>
  <c r="G239" i="10" s="1"/>
  <c r="G240" i="10" s="1"/>
  <c r="G241" i="10" s="1"/>
  <c r="G242" i="10" s="1"/>
  <c r="G243" i="10" s="1"/>
  <c r="G244" i="10" s="1"/>
  <c r="G245" i="10" s="1"/>
  <c r="G246" i="10" s="1"/>
  <c r="G247" i="10" s="1"/>
  <c r="G248" i="10" s="1"/>
  <c r="G249" i="10" s="1"/>
  <c r="G250" i="10" s="1"/>
  <c r="G251" i="10" s="1"/>
  <c r="G252" i="10" s="1"/>
  <c r="G253" i="10" s="1"/>
  <c r="G254" i="10" s="1"/>
  <c r="G255" i="10" s="1"/>
  <c r="G256" i="10" s="1"/>
  <c r="G257" i="10" s="1"/>
  <c r="G258" i="10" s="1"/>
  <c r="G259" i="10" s="1"/>
  <c r="G260" i="10" s="1"/>
  <c r="G261" i="10" s="1"/>
  <c r="G262" i="10" s="1"/>
  <c r="G263" i="10" s="1"/>
  <c r="G264" i="10" s="1"/>
  <c r="G265" i="10" s="1"/>
  <c r="G266" i="10" s="1"/>
  <c r="G267" i="10" s="1"/>
  <c r="G268" i="10" s="1"/>
  <c r="G269" i="10" s="1"/>
  <c r="G270" i="10" s="1"/>
  <c r="G271" i="10" s="1"/>
  <c r="G272" i="10" s="1"/>
  <c r="G273" i="10" s="1"/>
  <c r="G274" i="10" s="1"/>
  <c r="G275" i="10" s="1"/>
  <c r="G276" i="10" s="1"/>
  <c r="G277" i="10" s="1"/>
  <c r="G278" i="10" s="1"/>
  <c r="G279" i="10" s="1"/>
  <c r="G280" i="10" s="1"/>
  <c r="G281" i="10" s="1"/>
  <c r="G282" i="10" s="1"/>
  <c r="G283" i="10" s="1"/>
  <c r="G284" i="10" s="1"/>
  <c r="G285" i="10" s="1"/>
  <c r="G286" i="10" s="1"/>
  <c r="G287" i="10" s="1"/>
  <c r="G288" i="10" s="1"/>
  <c r="G289" i="10" s="1"/>
  <c r="G290" i="10" s="1"/>
  <c r="G291" i="10" s="1"/>
  <c r="G292" i="10" s="1"/>
  <c r="G293" i="10" s="1"/>
  <c r="G294" i="10" s="1"/>
  <c r="G295" i="10" s="1"/>
  <c r="G296" i="10" s="1"/>
  <c r="G297" i="10" s="1"/>
  <c r="G298" i="10" s="1"/>
  <c r="G299" i="10" s="1"/>
  <c r="G300" i="10" s="1"/>
  <c r="G301" i="10" s="1"/>
  <c r="G302" i="10" s="1"/>
  <c r="G303" i="10" s="1"/>
  <c r="G304" i="10" s="1"/>
  <c r="G305" i="10" s="1"/>
  <c r="G306" i="10" s="1"/>
  <c r="G307" i="10" s="1"/>
  <c r="G308" i="10" s="1"/>
  <c r="G309" i="10" s="1"/>
  <c r="G310" i="10" s="1"/>
  <c r="G311" i="10" s="1"/>
  <c r="G312" i="10" s="1"/>
  <c r="G313" i="10" s="1"/>
  <c r="G314" i="10" s="1"/>
  <c r="G315" i="10" s="1"/>
  <c r="G316" i="10" s="1"/>
  <c r="G317" i="10" s="1"/>
  <c r="G318" i="10" s="1"/>
  <c r="G319" i="10" s="1"/>
  <c r="G320" i="10" s="1"/>
  <c r="G321" i="10" s="1"/>
  <c r="G322" i="10" s="1"/>
  <c r="G323" i="10" s="1"/>
  <c r="G324" i="10" s="1"/>
  <c r="G325" i="10" s="1"/>
  <c r="G326" i="10" s="1"/>
  <c r="G327" i="10" s="1"/>
  <c r="G328" i="10" s="1"/>
  <c r="G329" i="10" s="1"/>
  <c r="G330" i="10" s="1"/>
  <c r="G331" i="10" s="1"/>
  <c r="G332" i="10" s="1"/>
  <c r="G333" i="10" s="1"/>
  <c r="G334" i="10" s="1"/>
  <c r="G335" i="10" s="1"/>
  <c r="G336" i="10" s="1"/>
  <c r="G337" i="10" s="1"/>
  <c r="G338" i="10" s="1"/>
  <c r="G339" i="10" s="1"/>
  <c r="G340" i="10" s="1"/>
  <c r="G341" i="10" s="1"/>
  <c r="G342" i="10" s="1"/>
  <c r="G343" i="10" s="1"/>
  <c r="G344" i="10" s="1"/>
  <c r="G345" i="10" s="1"/>
  <c r="G346" i="10" s="1"/>
  <c r="G347" i="10" s="1"/>
  <c r="G348" i="10" s="1"/>
  <c r="G349" i="10" s="1"/>
  <c r="G350" i="10" s="1"/>
  <c r="G351" i="10" s="1"/>
  <c r="G352" i="10" s="1"/>
  <c r="G353" i="10" s="1"/>
  <c r="G354" i="10" s="1"/>
  <c r="G355" i="10" s="1"/>
  <c r="G356" i="10" s="1"/>
  <c r="G357" i="10" s="1"/>
  <c r="G358" i="10" s="1"/>
  <c r="G359" i="10" s="1"/>
  <c r="G360" i="10" s="1"/>
  <c r="G361" i="10" s="1"/>
  <c r="G362" i="10" s="1"/>
  <c r="G363" i="10" s="1"/>
  <c r="G364" i="10" s="1"/>
  <c r="G365" i="10" s="1"/>
  <c r="G366" i="10" s="1"/>
  <c r="G367" i="10" s="1"/>
  <c r="G368" i="10" s="1"/>
  <c r="G369" i="10" s="1"/>
  <c r="G370" i="10" s="1"/>
  <c r="G371" i="10" s="1"/>
  <c r="G372" i="10" s="1"/>
  <c r="G373" i="10" s="1"/>
  <c r="G374" i="10" s="1"/>
  <c r="G375" i="10" s="1"/>
  <c r="G376" i="10" s="1"/>
  <c r="G377" i="10" s="1"/>
  <c r="G378" i="10" s="1"/>
  <c r="G379" i="10" s="1"/>
  <c r="G380" i="10" s="1"/>
  <c r="G381" i="10" s="1"/>
  <c r="G382" i="10" s="1"/>
  <c r="G383" i="10" s="1"/>
  <c r="G384" i="10" s="1"/>
  <c r="G385" i="10" s="1"/>
  <c r="G386" i="10" s="1"/>
  <c r="G387" i="10" s="1"/>
  <c r="G388" i="10" s="1"/>
  <c r="G389" i="10" s="1"/>
  <c r="G390" i="10" s="1"/>
  <c r="G391" i="10" s="1"/>
  <c r="G392" i="10" s="1"/>
  <c r="G393" i="10" s="1"/>
  <c r="G394" i="10" s="1"/>
  <c r="G395" i="10" s="1"/>
  <c r="G396" i="10" s="1"/>
  <c r="G397" i="10" s="1"/>
  <c r="G398" i="10" s="1"/>
  <c r="G399" i="10" s="1"/>
  <c r="G400" i="10" s="1"/>
  <c r="G401" i="10" s="1"/>
  <c r="G402" i="10" s="1"/>
  <c r="G403" i="10" s="1"/>
  <c r="G404" i="10" s="1"/>
  <c r="G405" i="10" s="1"/>
  <c r="G406" i="10" s="1"/>
  <c r="G407" i="10" s="1"/>
  <c r="G408" i="10" s="1"/>
  <c r="G409" i="10" s="1"/>
  <c r="G410" i="10" s="1"/>
  <c r="G411" i="10" s="1"/>
  <c r="G412" i="10" s="1"/>
  <c r="G413" i="10" s="1"/>
  <c r="G414" i="10" s="1"/>
  <c r="G415" i="10" s="1"/>
  <c r="G416" i="10" s="1"/>
  <c r="G417" i="10" s="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D152" i="10" s="1"/>
  <c r="D153" i="10" s="1"/>
  <c r="D154" i="10" s="1"/>
  <c r="D155" i="10" s="1"/>
  <c r="D156" i="10" s="1"/>
  <c r="D157" i="10" s="1"/>
  <c r="D158" i="10" s="1"/>
  <c r="D159" i="10" s="1"/>
  <c r="D160" i="10" s="1"/>
  <c r="D161" i="10" s="1"/>
  <c r="D162" i="10" s="1"/>
  <c r="D163" i="10" s="1"/>
  <c r="D164" i="10" s="1"/>
  <c r="D165" i="10" s="1"/>
  <c r="D166" i="10" s="1"/>
  <c r="D167" i="10" s="1"/>
  <c r="D168" i="10" s="1"/>
  <c r="D169" i="10" s="1"/>
  <c r="D170" i="10" s="1"/>
  <c r="D171" i="10" s="1"/>
  <c r="D172" i="10" s="1"/>
  <c r="D173" i="10" s="1"/>
  <c r="D174" i="10" s="1"/>
  <c r="D175" i="10" s="1"/>
  <c r="D176" i="10" s="1"/>
  <c r="D177" i="10" s="1"/>
  <c r="D178" i="10" s="1"/>
  <c r="D179" i="10" s="1"/>
  <c r="D180" i="10" s="1"/>
  <c r="D181" i="10" s="1"/>
  <c r="D182" i="10" s="1"/>
  <c r="D183" i="10" s="1"/>
  <c r="D184" i="10" s="1"/>
  <c r="D185" i="10" s="1"/>
  <c r="D186" i="10" s="1"/>
  <c r="D187" i="10" s="1"/>
  <c r="D188" i="10" s="1"/>
  <c r="D189" i="10" s="1"/>
  <c r="D190" i="10" s="1"/>
  <c r="D191" i="10" s="1"/>
  <c r="D192" i="10" s="1"/>
  <c r="D193" i="10" s="1"/>
  <c r="D194" i="10" s="1"/>
  <c r="D195" i="10" s="1"/>
  <c r="D196" i="10" s="1"/>
  <c r="D197" i="10" s="1"/>
  <c r="D198" i="10" s="1"/>
  <c r="D199" i="10" s="1"/>
  <c r="D200" i="10" s="1"/>
  <c r="D201" i="10" s="1"/>
  <c r="D202" i="10" s="1"/>
  <c r="D203" i="10" s="1"/>
  <c r="D204" i="10" s="1"/>
  <c r="D205" i="10" s="1"/>
  <c r="D206" i="10" s="1"/>
  <c r="D207" i="10" s="1"/>
  <c r="D208" i="10" s="1"/>
  <c r="D209" i="10" s="1"/>
  <c r="D210" i="10" s="1"/>
  <c r="D211" i="10" s="1"/>
  <c r="D212" i="10" s="1"/>
  <c r="D213" i="10" s="1"/>
  <c r="D214" i="10" s="1"/>
  <c r="D215" i="10" s="1"/>
  <c r="D216" i="10" s="1"/>
  <c r="D217" i="10" s="1"/>
  <c r="D218" i="10" s="1"/>
  <c r="D219" i="10" s="1"/>
  <c r="D220" i="10" s="1"/>
  <c r="D221" i="10" s="1"/>
  <c r="D222" i="10" s="1"/>
  <c r="D223" i="10" s="1"/>
  <c r="D224" i="10" s="1"/>
  <c r="D225" i="10" s="1"/>
  <c r="D226" i="10" s="1"/>
  <c r="D227" i="10" s="1"/>
  <c r="D228" i="10" s="1"/>
  <c r="D229" i="10" s="1"/>
  <c r="D230" i="10" s="1"/>
  <c r="D231" i="10" s="1"/>
  <c r="D232" i="10" s="1"/>
  <c r="D233" i="10" s="1"/>
  <c r="D234" i="10" s="1"/>
  <c r="D235" i="10" s="1"/>
  <c r="D236" i="10" s="1"/>
  <c r="D237" i="10" s="1"/>
  <c r="D238" i="10" s="1"/>
  <c r="D239" i="10" s="1"/>
  <c r="D240" i="10" s="1"/>
  <c r="D241" i="10" s="1"/>
  <c r="D242" i="10" s="1"/>
  <c r="D243" i="10" s="1"/>
  <c r="D244" i="10" s="1"/>
  <c r="D245" i="10" s="1"/>
  <c r="D246" i="10" s="1"/>
  <c r="D247" i="10" s="1"/>
  <c r="D248" i="10" s="1"/>
  <c r="D249" i="10" s="1"/>
  <c r="D250" i="10" s="1"/>
  <c r="D251" i="10" s="1"/>
  <c r="D252" i="10" s="1"/>
  <c r="D253" i="10" s="1"/>
  <c r="D254" i="10" s="1"/>
  <c r="D255" i="10" s="1"/>
  <c r="D256" i="10" s="1"/>
  <c r="D257" i="10" s="1"/>
  <c r="D258" i="10" s="1"/>
  <c r="D259" i="10" s="1"/>
  <c r="D260" i="10" s="1"/>
  <c r="D261" i="10" s="1"/>
  <c r="D262" i="10" s="1"/>
  <c r="D263" i="10" s="1"/>
  <c r="D264" i="10" s="1"/>
  <c r="D265" i="10" s="1"/>
  <c r="D266" i="10" s="1"/>
  <c r="D267" i="10" s="1"/>
  <c r="D268" i="10" s="1"/>
  <c r="D269" i="10" s="1"/>
  <c r="D270" i="10" s="1"/>
  <c r="D271" i="10" s="1"/>
  <c r="D272" i="10" s="1"/>
  <c r="D273" i="10" s="1"/>
  <c r="D274" i="10" s="1"/>
  <c r="D275" i="10" s="1"/>
  <c r="D276" i="10" s="1"/>
  <c r="D277" i="10" s="1"/>
  <c r="D278" i="10" s="1"/>
  <c r="D279" i="10" s="1"/>
  <c r="D280" i="10" s="1"/>
  <c r="D281" i="10" s="1"/>
  <c r="D282" i="10" s="1"/>
  <c r="D283" i="10" s="1"/>
  <c r="D284" i="10" s="1"/>
  <c r="D285" i="10" s="1"/>
  <c r="D286" i="10" s="1"/>
  <c r="D287" i="10" s="1"/>
  <c r="D288" i="10" s="1"/>
  <c r="D289" i="10" s="1"/>
  <c r="D290" i="10" s="1"/>
  <c r="D291" i="10" s="1"/>
  <c r="D292" i="10" s="1"/>
  <c r="D293" i="10" s="1"/>
  <c r="D294" i="10" s="1"/>
  <c r="D295" i="10" s="1"/>
  <c r="D296" i="10" s="1"/>
  <c r="D297" i="10" s="1"/>
  <c r="D298" i="10" s="1"/>
  <c r="D299" i="10" s="1"/>
  <c r="D300" i="10" s="1"/>
  <c r="D301" i="10" s="1"/>
  <c r="D302" i="10" s="1"/>
  <c r="D303" i="10" s="1"/>
  <c r="D304" i="10" s="1"/>
  <c r="D305" i="10" s="1"/>
  <c r="D306" i="10" s="1"/>
  <c r="D307" i="10" s="1"/>
  <c r="D308" i="10" s="1"/>
  <c r="D309" i="10" s="1"/>
  <c r="D310" i="10" s="1"/>
  <c r="D311" i="10" s="1"/>
  <c r="D312" i="10" s="1"/>
  <c r="D313" i="10" s="1"/>
  <c r="D314" i="10" s="1"/>
  <c r="D315" i="10" s="1"/>
  <c r="D316" i="10" s="1"/>
  <c r="D317" i="10" s="1"/>
  <c r="D318" i="10" s="1"/>
  <c r="D319" i="10" s="1"/>
  <c r="D320" i="10" s="1"/>
  <c r="D321" i="10" s="1"/>
  <c r="D322" i="10" s="1"/>
  <c r="D323" i="10" s="1"/>
  <c r="D324" i="10" s="1"/>
  <c r="D325" i="10" s="1"/>
  <c r="D326" i="10" s="1"/>
  <c r="D327" i="10" s="1"/>
  <c r="D328" i="10" s="1"/>
  <c r="D329" i="10" s="1"/>
  <c r="D330" i="10" s="1"/>
  <c r="D331" i="10" s="1"/>
  <c r="D332" i="10" s="1"/>
  <c r="D333" i="10" s="1"/>
  <c r="D334" i="10" s="1"/>
  <c r="D335" i="10" s="1"/>
  <c r="D336" i="10" s="1"/>
  <c r="D337" i="10" s="1"/>
  <c r="D338" i="10" s="1"/>
  <c r="D339" i="10" s="1"/>
  <c r="D340" i="10" s="1"/>
  <c r="D341" i="10" s="1"/>
  <c r="D342" i="10" s="1"/>
  <c r="D343" i="10" s="1"/>
  <c r="D344" i="10" s="1"/>
  <c r="D345" i="10" s="1"/>
  <c r="D346" i="10" s="1"/>
  <c r="D347" i="10" s="1"/>
  <c r="D348" i="10" s="1"/>
  <c r="D349" i="10" s="1"/>
  <c r="D350" i="10" s="1"/>
  <c r="D351" i="10" s="1"/>
  <c r="D352" i="10" s="1"/>
  <c r="D353" i="10" s="1"/>
  <c r="D354" i="10" s="1"/>
  <c r="D355" i="10" s="1"/>
  <c r="D356" i="10" s="1"/>
  <c r="D357" i="10" s="1"/>
  <c r="D358" i="10" s="1"/>
  <c r="D359" i="10" s="1"/>
  <c r="D360" i="10" s="1"/>
  <c r="D361" i="10" s="1"/>
  <c r="D362" i="10" s="1"/>
  <c r="D363" i="10" s="1"/>
  <c r="D364" i="10" s="1"/>
  <c r="D365" i="10" s="1"/>
  <c r="D366" i="10" s="1"/>
  <c r="D367" i="10" s="1"/>
  <c r="D368" i="10" s="1"/>
  <c r="D369" i="10" s="1"/>
  <c r="D370" i="10" s="1"/>
  <c r="D371" i="10" s="1"/>
  <c r="D372" i="10" s="1"/>
  <c r="D373" i="10" s="1"/>
  <c r="D374" i="10" s="1"/>
  <c r="D375" i="10" s="1"/>
  <c r="D376" i="10" s="1"/>
  <c r="D377" i="10" s="1"/>
  <c r="D378" i="10" s="1"/>
  <c r="D379" i="10" s="1"/>
  <c r="D380" i="10" s="1"/>
  <c r="D381" i="10" s="1"/>
  <c r="D382" i="10" s="1"/>
  <c r="D383" i="10" s="1"/>
  <c r="D384" i="10" s="1"/>
  <c r="D385" i="10" s="1"/>
  <c r="D386" i="10" s="1"/>
  <c r="D387" i="10" s="1"/>
  <c r="D388" i="10" s="1"/>
  <c r="D389" i="10" s="1"/>
  <c r="D390" i="10" s="1"/>
  <c r="D391" i="10" s="1"/>
  <c r="D392" i="10" s="1"/>
  <c r="D393" i="10" s="1"/>
  <c r="D394" i="10" s="1"/>
  <c r="D395" i="10" s="1"/>
  <c r="D396" i="10" s="1"/>
  <c r="D397" i="10" s="1"/>
  <c r="D398" i="10" s="1"/>
  <c r="D399" i="10" s="1"/>
  <c r="D400" i="10" s="1"/>
  <c r="D401" i="10" s="1"/>
  <c r="D402" i="10" s="1"/>
  <c r="D403" i="10" s="1"/>
  <c r="D404" i="10" s="1"/>
  <c r="D405" i="10" s="1"/>
  <c r="D406" i="10" s="1"/>
  <c r="D407" i="10" s="1"/>
  <c r="D408" i="10" s="1"/>
  <c r="D409" i="10" s="1"/>
  <c r="D410" i="10" s="1"/>
  <c r="D411" i="10" s="1"/>
  <c r="D412" i="10" s="1"/>
  <c r="D413" i="10" s="1"/>
  <c r="D414" i="10" s="1"/>
  <c r="D415" i="10" s="1"/>
  <c r="D416" i="10" s="1"/>
  <c r="D417" i="10" s="1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2" i="10"/>
  <c r="C2" i="10" s="1"/>
  <c r="C3" i="10" s="1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AD2" i="5"/>
  <c r="AD3" i="5"/>
  <c r="AE3" i="5"/>
  <c r="AF3" i="5"/>
  <c r="AG3" i="5"/>
  <c r="AD4" i="5"/>
  <c r="AE4" i="5"/>
  <c r="AF4" i="5"/>
  <c r="AG4" i="5"/>
  <c r="AD5" i="5"/>
  <c r="AE5" i="5"/>
  <c r="AF5" i="5"/>
  <c r="AG5" i="5"/>
  <c r="AD6" i="5"/>
  <c r="AE6" i="5"/>
  <c r="AF6" i="5"/>
  <c r="AG6" i="5"/>
  <c r="AD7" i="5"/>
  <c r="AE7" i="5"/>
  <c r="AF7" i="5"/>
  <c r="AG7" i="5"/>
  <c r="AD8" i="5"/>
  <c r="AE8" i="5"/>
  <c r="AF8" i="5"/>
  <c r="AG8" i="5"/>
  <c r="AD9" i="5"/>
  <c r="AE9" i="5"/>
  <c r="AF9" i="5"/>
  <c r="AG9" i="5"/>
  <c r="AD10" i="5"/>
  <c r="AE10" i="5"/>
  <c r="AF10" i="5"/>
  <c r="AG10" i="5"/>
  <c r="AD11" i="5"/>
  <c r="AE11" i="5"/>
  <c r="AF11" i="5"/>
  <c r="AG11" i="5"/>
  <c r="AD12" i="5"/>
  <c r="AE12" i="5"/>
  <c r="AF12" i="5"/>
  <c r="AG12" i="5"/>
  <c r="AD13" i="5"/>
  <c r="AE13" i="5"/>
  <c r="AF13" i="5"/>
  <c r="AG13" i="5"/>
  <c r="AD14" i="5"/>
  <c r="AE14" i="5"/>
  <c r="AF14" i="5"/>
  <c r="AG14" i="5"/>
  <c r="AD15" i="5"/>
  <c r="AE15" i="5"/>
  <c r="AF15" i="5"/>
  <c r="AG15" i="5"/>
  <c r="AD16" i="5"/>
  <c r="AE16" i="5"/>
  <c r="AF16" i="5"/>
  <c r="AG16" i="5"/>
  <c r="AD17" i="5"/>
  <c r="AE17" i="5"/>
  <c r="AF17" i="5"/>
  <c r="AG17" i="5"/>
  <c r="AD18" i="5"/>
  <c r="AE18" i="5"/>
  <c r="AF18" i="5"/>
  <c r="AG18" i="5"/>
  <c r="AD19" i="5"/>
  <c r="AE19" i="5"/>
  <c r="AF19" i="5"/>
  <c r="AG19" i="5"/>
  <c r="AD20" i="5"/>
  <c r="AE20" i="5"/>
  <c r="AF20" i="5"/>
  <c r="AG20" i="5"/>
  <c r="AD21" i="5"/>
  <c r="AE21" i="5"/>
  <c r="AF21" i="5"/>
  <c r="AG21" i="5"/>
  <c r="AD22" i="5"/>
  <c r="AE22" i="5"/>
  <c r="AF22" i="5"/>
  <c r="AG22" i="5"/>
  <c r="AD23" i="5"/>
  <c r="AE23" i="5"/>
  <c r="AF23" i="5"/>
  <c r="AG23" i="5"/>
  <c r="AD24" i="5"/>
  <c r="AE24" i="5"/>
  <c r="AF24" i="5"/>
  <c r="AG24" i="5"/>
  <c r="AD25" i="5"/>
  <c r="AE25" i="5"/>
  <c r="AF25" i="5"/>
  <c r="AG25" i="5"/>
  <c r="AD26" i="5"/>
  <c r="AE26" i="5"/>
  <c r="AF26" i="5"/>
  <c r="AG26" i="5"/>
  <c r="AD27" i="5"/>
  <c r="AE27" i="5"/>
  <c r="AF27" i="5"/>
  <c r="AG27" i="5"/>
  <c r="AD28" i="5"/>
  <c r="AE28" i="5"/>
  <c r="AF28" i="5"/>
  <c r="AG28" i="5"/>
  <c r="AD29" i="5"/>
  <c r="AE29" i="5"/>
  <c r="AF29" i="5"/>
  <c r="AG29" i="5"/>
  <c r="AD30" i="5"/>
  <c r="AE30" i="5"/>
  <c r="AF30" i="5"/>
  <c r="AG30" i="5"/>
  <c r="AD31" i="5"/>
  <c r="AE31" i="5"/>
  <c r="AF31" i="5"/>
  <c r="AG31" i="5"/>
  <c r="AD32" i="5"/>
  <c r="AE32" i="5"/>
  <c r="AF32" i="5"/>
  <c r="AG32" i="5"/>
  <c r="AD33" i="5"/>
  <c r="AE33" i="5"/>
  <c r="AF33" i="5"/>
  <c r="AG33" i="5"/>
  <c r="AD34" i="5"/>
  <c r="AE34" i="5"/>
  <c r="AF34" i="5"/>
  <c r="AG34" i="5"/>
  <c r="AD35" i="5"/>
  <c r="AE35" i="5"/>
  <c r="AF35" i="5"/>
  <c r="AG35" i="5"/>
  <c r="AD36" i="5"/>
  <c r="AE36" i="5"/>
  <c r="AF36" i="5"/>
  <c r="AG36" i="5"/>
  <c r="AD37" i="5"/>
  <c r="AE37" i="5"/>
  <c r="AF37" i="5"/>
  <c r="AG37" i="5"/>
  <c r="AD38" i="5"/>
  <c r="AE38" i="5"/>
  <c r="AF38" i="5"/>
  <c r="AG38" i="5"/>
  <c r="AD39" i="5"/>
  <c r="AE39" i="5"/>
  <c r="AF39" i="5"/>
  <c r="AG39" i="5"/>
  <c r="AD40" i="5"/>
  <c r="AE40" i="5"/>
  <c r="AF40" i="5"/>
  <c r="AG40" i="5"/>
  <c r="AD41" i="5"/>
  <c r="AE41" i="5"/>
  <c r="AF41" i="5"/>
  <c r="AG41" i="5"/>
  <c r="AD42" i="5"/>
  <c r="AE42" i="5"/>
  <c r="AF42" i="5"/>
  <c r="AG42" i="5"/>
  <c r="AD43" i="5"/>
  <c r="AE43" i="5"/>
  <c r="AF43" i="5"/>
  <c r="AG43" i="5"/>
  <c r="AD44" i="5"/>
  <c r="AE44" i="5"/>
  <c r="AF44" i="5"/>
  <c r="AG44" i="5"/>
  <c r="AD45" i="5"/>
  <c r="AE45" i="5"/>
  <c r="AF45" i="5"/>
  <c r="AG45" i="5"/>
  <c r="AD46" i="5"/>
  <c r="AE46" i="5"/>
  <c r="AF46" i="5"/>
  <c r="AG46" i="5"/>
  <c r="AD47" i="5"/>
  <c r="AE47" i="5"/>
  <c r="AF47" i="5"/>
  <c r="AG47" i="5"/>
  <c r="AD48" i="5"/>
  <c r="AE48" i="5"/>
  <c r="AF48" i="5"/>
  <c r="AG48" i="5"/>
  <c r="AD49" i="5"/>
  <c r="AE49" i="5"/>
  <c r="AF49" i="5"/>
  <c r="AG49" i="5"/>
  <c r="AD50" i="5"/>
  <c r="AE50" i="5"/>
  <c r="AF50" i="5"/>
  <c r="AG50" i="5"/>
  <c r="AD51" i="5"/>
  <c r="AE51" i="5"/>
  <c r="AF51" i="5"/>
  <c r="AG51" i="5"/>
  <c r="AD52" i="5"/>
  <c r="AE52" i="5"/>
  <c r="AF52" i="5"/>
  <c r="AG52" i="5"/>
  <c r="AD53" i="5"/>
  <c r="AE53" i="5"/>
  <c r="AF53" i="5"/>
  <c r="AG53" i="5"/>
  <c r="AD54" i="5"/>
  <c r="AE54" i="5"/>
  <c r="AF54" i="5"/>
  <c r="AG54" i="5"/>
  <c r="AD55" i="5"/>
  <c r="AE55" i="5"/>
  <c r="AF55" i="5"/>
  <c r="AG55" i="5"/>
  <c r="AD56" i="5"/>
  <c r="AE56" i="5"/>
  <c r="AF56" i="5"/>
  <c r="AG56" i="5"/>
  <c r="AD57" i="5"/>
  <c r="AE57" i="5"/>
  <c r="AF57" i="5"/>
  <c r="AG57" i="5"/>
  <c r="AD58" i="5"/>
  <c r="AE58" i="5"/>
  <c r="AF58" i="5"/>
  <c r="AG58" i="5"/>
  <c r="AD59" i="5"/>
  <c r="AE59" i="5"/>
  <c r="AF59" i="5"/>
  <c r="AG59" i="5"/>
  <c r="AD60" i="5"/>
  <c r="AE60" i="5"/>
  <c r="AF60" i="5"/>
  <c r="AG60" i="5"/>
  <c r="AD61" i="5"/>
  <c r="AE61" i="5"/>
  <c r="AF61" i="5"/>
  <c r="AG61" i="5"/>
  <c r="AD62" i="5"/>
  <c r="AE62" i="5"/>
  <c r="AF62" i="5"/>
  <c r="AG62" i="5"/>
  <c r="AD63" i="5"/>
  <c r="AE63" i="5"/>
  <c r="AF63" i="5"/>
  <c r="AG63" i="5"/>
  <c r="AD64" i="5"/>
  <c r="AE64" i="5"/>
  <c r="AF64" i="5"/>
  <c r="AG64" i="5"/>
  <c r="AD65" i="5"/>
  <c r="AE65" i="5"/>
  <c r="AF65" i="5"/>
  <c r="AG65" i="5"/>
  <c r="AD66" i="5"/>
  <c r="AE66" i="5"/>
  <c r="AF66" i="5"/>
  <c r="AG66" i="5"/>
  <c r="AD67" i="5"/>
  <c r="AE67" i="5"/>
  <c r="AF67" i="5"/>
  <c r="AG67" i="5"/>
  <c r="AD68" i="5"/>
  <c r="AE68" i="5"/>
  <c r="AF68" i="5"/>
  <c r="AG68" i="5"/>
  <c r="AD69" i="5"/>
  <c r="AE69" i="5"/>
  <c r="AF69" i="5"/>
  <c r="AG69" i="5"/>
  <c r="AD70" i="5"/>
  <c r="AE70" i="5"/>
  <c r="AF70" i="5"/>
  <c r="AG70" i="5"/>
  <c r="AD71" i="5"/>
  <c r="AE71" i="5"/>
  <c r="AF71" i="5"/>
  <c r="AG71" i="5"/>
  <c r="AD72" i="5"/>
  <c r="AE72" i="5"/>
  <c r="AF72" i="5"/>
  <c r="AG72" i="5"/>
  <c r="AD73" i="5"/>
  <c r="AE73" i="5"/>
  <c r="AF73" i="5"/>
  <c r="AG73" i="5"/>
  <c r="AD74" i="5"/>
  <c r="AE74" i="5"/>
  <c r="AF74" i="5"/>
  <c r="AG74" i="5"/>
  <c r="AD75" i="5"/>
  <c r="AE75" i="5"/>
  <c r="AF75" i="5"/>
  <c r="AG75" i="5"/>
  <c r="AD76" i="5"/>
  <c r="AE76" i="5"/>
  <c r="AF76" i="5"/>
  <c r="AG76" i="5"/>
  <c r="AD77" i="5"/>
  <c r="AE77" i="5"/>
  <c r="AF77" i="5"/>
  <c r="AG77" i="5"/>
  <c r="AD78" i="5"/>
  <c r="AE78" i="5"/>
  <c r="AF78" i="5"/>
  <c r="AG78" i="5"/>
  <c r="AD79" i="5"/>
  <c r="AE79" i="5"/>
  <c r="AF79" i="5"/>
  <c r="AG79" i="5"/>
  <c r="AD80" i="5"/>
  <c r="AE80" i="5"/>
  <c r="AF80" i="5"/>
  <c r="AG80" i="5"/>
  <c r="AD81" i="5"/>
  <c r="AE81" i="5"/>
  <c r="AF81" i="5"/>
  <c r="AG81" i="5"/>
  <c r="AD82" i="5"/>
  <c r="AE82" i="5"/>
  <c r="AF82" i="5"/>
  <c r="AG82" i="5"/>
  <c r="AD83" i="5"/>
  <c r="AE83" i="5"/>
  <c r="AF83" i="5"/>
  <c r="AG83" i="5"/>
  <c r="AD84" i="5"/>
  <c r="AE84" i="5"/>
  <c r="AF84" i="5"/>
  <c r="AG84" i="5"/>
  <c r="AD85" i="5"/>
  <c r="AE85" i="5"/>
  <c r="AF85" i="5"/>
  <c r="AG85" i="5"/>
  <c r="AD86" i="5"/>
  <c r="AE86" i="5"/>
  <c r="AF86" i="5"/>
  <c r="AG86" i="5"/>
  <c r="AD87" i="5"/>
  <c r="AE87" i="5"/>
  <c r="AF87" i="5"/>
  <c r="AG87" i="5"/>
  <c r="AD88" i="5"/>
  <c r="AE88" i="5"/>
  <c r="AF88" i="5"/>
  <c r="AG88" i="5"/>
  <c r="AD89" i="5"/>
  <c r="AE89" i="5"/>
  <c r="AF89" i="5"/>
  <c r="AG89" i="5"/>
  <c r="AD90" i="5"/>
  <c r="AE90" i="5"/>
  <c r="AF90" i="5"/>
  <c r="AG90" i="5"/>
  <c r="AD91" i="5"/>
  <c r="AE91" i="5"/>
  <c r="AF91" i="5"/>
  <c r="AG91" i="5"/>
  <c r="AD92" i="5"/>
  <c r="AE92" i="5"/>
  <c r="AF92" i="5"/>
  <c r="AG92" i="5"/>
  <c r="AD93" i="5"/>
  <c r="AE93" i="5"/>
  <c r="AF93" i="5"/>
  <c r="AG93" i="5"/>
  <c r="AD94" i="5"/>
  <c r="AE94" i="5"/>
  <c r="AF94" i="5"/>
  <c r="AG94" i="5"/>
  <c r="AD95" i="5"/>
  <c r="AE95" i="5"/>
  <c r="AF95" i="5"/>
  <c r="AG95" i="5"/>
  <c r="AD96" i="5"/>
  <c r="AE96" i="5"/>
  <c r="AF96" i="5"/>
  <c r="AG96" i="5"/>
  <c r="AD97" i="5"/>
  <c r="AE97" i="5"/>
  <c r="AF97" i="5"/>
  <c r="AG97" i="5"/>
  <c r="AD98" i="5"/>
  <c r="AE98" i="5"/>
  <c r="AF98" i="5"/>
  <c r="AG98" i="5"/>
  <c r="AD99" i="5"/>
  <c r="AE99" i="5"/>
  <c r="AF99" i="5"/>
  <c r="AG99" i="5"/>
  <c r="AD100" i="5"/>
  <c r="AE100" i="5"/>
  <c r="AF100" i="5"/>
  <c r="AG100" i="5"/>
  <c r="AD101" i="5"/>
  <c r="AE101" i="5"/>
  <c r="AF101" i="5"/>
  <c r="AG101" i="5"/>
  <c r="AD102" i="5"/>
  <c r="AE102" i="5"/>
  <c r="AF102" i="5"/>
  <c r="AG102" i="5"/>
  <c r="AD103" i="5"/>
  <c r="AE103" i="5"/>
  <c r="AF103" i="5"/>
  <c r="AG103" i="5"/>
  <c r="AD104" i="5"/>
  <c r="AE104" i="5"/>
  <c r="AF104" i="5"/>
  <c r="AG104" i="5"/>
  <c r="AD105" i="5"/>
  <c r="AE105" i="5"/>
  <c r="AF105" i="5"/>
  <c r="AG105" i="5"/>
  <c r="AD106" i="5"/>
  <c r="AE106" i="5"/>
  <c r="AF106" i="5"/>
  <c r="AG106" i="5"/>
  <c r="AD107" i="5"/>
  <c r="AE107" i="5"/>
  <c r="AF107" i="5"/>
  <c r="AG107" i="5"/>
  <c r="AD108" i="5"/>
  <c r="AE108" i="5"/>
  <c r="AF108" i="5"/>
  <c r="AG108" i="5"/>
  <c r="AD109" i="5"/>
  <c r="AE109" i="5"/>
  <c r="AF109" i="5"/>
  <c r="AG109" i="5"/>
  <c r="AD110" i="5"/>
  <c r="AE110" i="5"/>
  <c r="AF110" i="5"/>
  <c r="AG110" i="5"/>
  <c r="AD111" i="5"/>
  <c r="AE111" i="5"/>
  <c r="AF111" i="5"/>
  <c r="AG111" i="5"/>
  <c r="AD112" i="5"/>
  <c r="AE112" i="5"/>
  <c r="AF112" i="5"/>
  <c r="AG112" i="5"/>
  <c r="AD113" i="5"/>
  <c r="AE113" i="5"/>
  <c r="AF113" i="5"/>
  <c r="AG113" i="5"/>
  <c r="AD114" i="5"/>
  <c r="AE114" i="5"/>
  <c r="AF114" i="5"/>
  <c r="AG114" i="5"/>
  <c r="AD115" i="5"/>
  <c r="AE115" i="5"/>
  <c r="AF115" i="5"/>
  <c r="AG115" i="5"/>
  <c r="AD116" i="5"/>
  <c r="AE116" i="5"/>
  <c r="AF116" i="5"/>
  <c r="AG116" i="5"/>
  <c r="AD117" i="5"/>
  <c r="AE117" i="5"/>
  <c r="AF117" i="5"/>
  <c r="AG117" i="5"/>
  <c r="AD118" i="5"/>
  <c r="AE118" i="5"/>
  <c r="AF118" i="5"/>
  <c r="AG118" i="5"/>
  <c r="AD119" i="5"/>
  <c r="AE119" i="5"/>
  <c r="AF119" i="5"/>
  <c r="AG119" i="5"/>
  <c r="AD120" i="5"/>
  <c r="AE120" i="5"/>
  <c r="AF120" i="5"/>
  <c r="AG120" i="5"/>
  <c r="AD121" i="5"/>
  <c r="AE121" i="5"/>
  <c r="AF121" i="5"/>
  <c r="AG121" i="5"/>
  <c r="AD122" i="5"/>
  <c r="AE122" i="5"/>
  <c r="AF122" i="5"/>
  <c r="AG122" i="5"/>
  <c r="AD123" i="5"/>
  <c r="AE123" i="5"/>
  <c r="AF123" i="5"/>
  <c r="AG123" i="5"/>
  <c r="AD124" i="5"/>
  <c r="AE124" i="5"/>
  <c r="AF124" i="5"/>
  <c r="AG124" i="5"/>
  <c r="AD125" i="5"/>
  <c r="AE125" i="5"/>
  <c r="AF125" i="5"/>
  <c r="AG125" i="5"/>
  <c r="AD126" i="5"/>
  <c r="AE126" i="5"/>
  <c r="AF126" i="5"/>
  <c r="AG126" i="5"/>
  <c r="AD127" i="5"/>
  <c r="AE127" i="5"/>
  <c r="AF127" i="5"/>
  <c r="AG127" i="5"/>
  <c r="AD128" i="5"/>
  <c r="AE128" i="5"/>
  <c r="AF128" i="5"/>
  <c r="AG128" i="5"/>
  <c r="AD129" i="5"/>
  <c r="AE129" i="5"/>
  <c r="AF129" i="5"/>
  <c r="AG129" i="5"/>
  <c r="AD130" i="5"/>
  <c r="AE130" i="5"/>
  <c r="AF130" i="5"/>
  <c r="AG130" i="5"/>
  <c r="AD131" i="5"/>
  <c r="AE131" i="5"/>
  <c r="AF131" i="5"/>
  <c r="AG131" i="5"/>
  <c r="AD132" i="5"/>
  <c r="AE132" i="5"/>
  <c r="AF132" i="5"/>
  <c r="AG132" i="5"/>
  <c r="AD133" i="5"/>
  <c r="AE133" i="5"/>
  <c r="AF133" i="5"/>
  <c r="AG133" i="5"/>
  <c r="AD134" i="5"/>
  <c r="AE134" i="5"/>
  <c r="AF134" i="5"/>
  <c r="AG134" i="5"/>
  <c r="AD135" i="5"/>
  <c r="AE135" i="5"/>
  <c r="AF135" i="5"/>
  <c r="AG135" i="5"/>
  <c r="AD136" i="5"/>
  <c r="AE136" i="5"/>
  <c r="AF136" i="5"/>
  <c r="AG136" i="5"/>
  <c r="AD137" i="5"/>
  <c r="AE137" i="5"/>
  <c r="AF137" i="5"/>
  <c r="AG137" i="5"/>
  <c r="AD138" i="5"/>
  <c r="AE138" i="5"/>
  <c r="AF138" i="5"/>
  <c r="AG138" i="5"/>
  <c r="AD139" i="5"/>
  <c r="AE139" i="5"/>
  <c r="AF139" i="5"/>
  <c r="AG139" i="5"/>
  <c r="AD140" i="5"/>
  <c r="AE140" i="5"/>
  <c r="AF140" i="5"/>
  <c r="AG140" i="5"/>
  <c r="AD141" i="5"/>
  <c r="AE141" i="5"/>
  <c r="AF141" i="5"/>
  <c r="AG141" i="5"/>
  <c r="AD142" i="5"/>
  <c r="AE142" i="5"/>
  <c r="AF142" i="5"/>
  <c r="AG142" i="5"/>
  <c r="AD143" i="5"/>
  <c r="AE143" i="5"/>
  <c r="AF143" i="5"/>
  <c r="AG143" i="5"/>
  <c r="AD144" i="5"/>
  <c r="AE144" i="5"/>
  <c r="AF144" i="5"/>
  <c r="AG144" i="5"/>
  <c r="AD145" i="5"/>
  <c r="AE145" i="5"/>
  <c r="AF145" i="5"/>
  <c r="AG145" i="5"/>
  <c r="AD146" i="5"/>
  <c r="AE146" i="5"/>
  <c r="AF146" i="5"/>
  <c r="AG146" i="5"/>
  <c r="AD147" i="5"/>
  <c r="AE147" i="5"/>
  <c r="AF147" i="5"/>
  <c r="AG147" i="5"/>
  <c r="AD148" i="5"/>
  <c r="AE148" i="5"/>
  <c r="AF148" i="5"/>
  <c r="AG148" i="5"/>
  <c r="AD149" i="5"/>
  <c r="AE149" i="5"/>
  <c r="AF149" i="5"/>
  <c r="AG149" i="5"/>
  <c r="AD150" i="5"/>
  <c r="AE150" i="5"/>
  <c r="AF150" i="5"/>
  <c r="AG150" i="5"/>
  <c r="AD151" i="5"/>
  <c r="AE151" i="5"/>
  <c r="AF151" i="5"/>
  <c r="AG151" i="5"/>
  <c r="AD152" i="5"/>
  <c r="AE152" i="5"/>
  <c r="AF152" i="5"/>
  <c r="AG152" i="5"/>
  <c r="AD153" i="5"/>
  <c r="AE153" i="5"/>
  <c r="AF153" i="5"/>
  <c r="AG153" i="5"/>
  <c r="AD154" i="5"/>
  <c r="AE154" i="5"/>
  <c r="AF154" i="5"/>
  <c r="AG154" i="5"/>
  <c r="AD155" i="5"/>
  <c r="AE155" i="5"/>
  <c r="AF155" i="5"/>
  <c r="AG155" i="5"/>
  <c r="AD156" i="5"/>
  <c r="AE156" i="5"/>
  <c r="AF156" i="5"/>
  <c r="AG156" i="5"/>
  <c r="AD157" i="5"/>
  <c r="AE157" i="5"/>
  <c r="AF157" i="5"/>
  <c r="AG157" i="5"/>
  <c r="AD158" i="5"/>
  <c r="AE158" i="5"/>
  <c r="AF158" i="5"/>
  <c r="AG158" i="5"/>
  <c r="AD159" i="5"/>
  <c r="AE159" i="5"/>
  <c r="AF159" i="5"/>
  <c r="AG159" i="5"/>
  <c r="AD160" i="5"/>
  <c r="AE160" i="5"/>
  <c r="AF160" i="5"/>
  <c r="AG160" i="5"/>
  <c r="AD161" i="5"/>
  <c r="AE161" i="5"/>
  <c r="AF161" i="5"/>
  <c r="AG161" i="5"/>
  <c r="AD162" i="5"/>
  <c r="AE162" i="5"/>
  <c r="AF162" i="5"/>
  <c r="AG162" i="5"/>
  <c r="AD163" i="5"/>
  <c r="AE163" i="5"/>
  <c r="AF163" i="5"/>
  <c r="AG163" i="5"/>
  <c r="AD164" i="5"/>
  <c r="AE164" i="5"/>
  <c r="AF164" i="5"/>
  <c r="AG164" i="5"/>
  <c r="AD165" i="5"/>
  <c r="AE165" i="5"/>
  <c r="AF165" i="5"/>
  <c r="AG165" i="5"/>
  <c r="AD166" i="5"/>
  <c r="AE166" i="5"/>
  <c r="AF166" i="5"/>
  <c r="AG166" i="5"/>
  <c r="AD167" i="5"/>
  <c r="AE167" i="5"/>
  <c r="AF167" i="5"/>
  <c r="AG167" i="5"/>
  <c r="AD168" i="5"/>
  <c r="AE168" i="5"/>
  <c r="AF168" i="5"/>
  <c r="AG168" i="5"/>
  <c r="AD169" i="5"/>
  <c r="AE169" i="5"/>
  <c r="AF169" i="5"/>
  <c r="AG169" i="5"/>
  <c r="AD170" i="5"/>
  <c r="AE170" i="5"/>
  <c r="AF170" i="5"/>
  <c r="AG170" i="5"/>
  <c r="AD171" i="5"/>
  <c r="AE171" i="5"/>
  <c r="AF171" i="5"/>
  <c r="AG171" i="5"/>
  <c r="AD172" i="5"/>
  <c r="AE172" i="5"/>
  <c r="AF172" i="5"/>
  <c r="AG172" i="5"/>
  <c r="AD173" i="5"/>
  <c r="AE173" i="5"/>
  <c r="AF173" i="5"/>
  <c r="AG173" i="5"/>
  <c r="AD174" i="5"/>
  <c r="AE174" i="5"/>
  <c r="AF174" i="5"/>
  <c r="AG174" i="5"/>
  <c r="AD175" i="5"/>
  <c r="AE175" i="5"/>
  <c r="AF175" i="5"/>
  <c r="AG175" i="5"/>
  <c r="AD176" i="5"/>
  <c r="AE176" i="5"/>
  <c r="AF176" i="5"/>
  <c r="AG176" i="5"/>
  <c r="AD177" i="5"/>
  <c r="AE177" i="5"/>
  <c r="AF177" i="5"/>
  <c r="AG177" i="5"/>
  <c r="AD178" i="5"/>
  <c r="AE178" i="5"/>
  <c r="AF178" i="5"/>
  <c r="AG178" i="5"/>
  <c r="AD179" i="5"/>
  <c r="AE179" i="5"/>
  <c r="AF179" i="5"/>
  <c r="AG179" i="5"/>
  <c r="AD180" i="5"/>
  <c r="AE180" i="5"/>
  <c r="AF180" i="5"/>
  <c r="AG180" i="5"/>
  <c r="AD181" i="5"/>
  <c r="AE181" i="5"/>
  <c r="AF181" i="5"/>
  <c r="AG181" i="5"/>
  <c r="AD182" i="5"/>
  <c r="AE182" i="5"/>
  <c r="AF182" i="5"/>
  <c r="AG182" i="5"/>
  <c r="AD183" i="5"/>
  <c r="AE183" i="5"/>
  <c r="AF183" i="5"/>
  <c r="AG183" i="5"/>
  <c r="AD184" i="5"/>
  <c r="AE184" i="5"/>
  <c r="AF184" i="5"/>
  <c r="AG184" i="5"/>
  <c r="AD185" i="5"/>
  <c r="AE185" i="5"/>
  <c r="AF185" i="5"/>
  <c r="AG185" i="5"/>
  <c r="AD186" i="5"/>
  <c r="AE186" i="5"/>
  <c r="AF186" i="5"/>
  <c r="AG186" i="5"/>
  <c r="AD187" i="5"/>
  <c r="AE187" i="5"/>
  <c r="AF187" i="5"/>
  <c r="AG187" i="5"/>
  <c r="AD188" i="5"/>
  <c r="AE188" i="5"/>
  <c r="AF188" i="5"/>
  <c r="AG188" i="5"/>
  <c r="AD189" i="5"/>
  <c r="AE189" i="5"/>
  <c r="AF189" i="5"/>
  <c r="AG189" i="5"/>
  <c r="AD190" i="5"/>
  <c r="AE190" i="5"/>
  <c r="AF190" i="5"/>
  <c r="AG190" i="5"/>
  <c r="AD191" i="5"/>
  <c r="AE191" i="5"/>
  <c r="AF191" i="5"/>
  <c r="AG191" i="5"/>
  <c r="AD192" i="5"/>
  <c r="AE192" i="5"/>
  <c r="AF192" i="5"/>
  <c r="AG192" i="5"/>
  <c r="AD193" i="5"/>
  <c r="AE193" i="5"/>
  <c r="AF193" i="5"/>
  <c r="AG193" i="5"/>
  <c r="AD194" i="5"/>
  <c r="AE194" i="5"/>
  <c r="AF194" i="5"/>
  <c r="AG194" i="5"/>
  <c r="AD195" i="5"/>
  <c r="AE195" i="5"/>
  <c r="AF195" i="5"/>
  <c r="AG195" i="5"/>
  <c r="AD196" i="5"/>
  <c r="AE196" i="5"/>
  <c r="AF196" i="5"/>
  <c r="AG196" i="5"/>
  <c r="AD197" i="5"/>
  <c r="AE197" i="5"/>
  <c r="AF197" i="5"/>
  <c r="AG197" i="5"/>
  <c r="AD198" i="5"/>
  <c r="AE198" i="5"/>
  <c r="AF198" i="5"/>
  <c r="AG198" i="5"/>
  <c r="AD199" i="5"/>
  <c r="AE199" i="5"/>
  <c r="AF199" i="5"/>
  <c r="AG199" i="5"/>
  <c r="AD200" i="5"/>
  <c r="AE200" i="5"/>
  <c r="AF200" i="5"/>
  <c r="AG200" i="5"/>
  <c r="AD201" i="5"/>
  <c r="AE201" i="5"/>
  <c r="AF201" i="5"/>
  <c r="AG201" i="5"/>
  <c r="AD202" i="5"/>
  <c r="AE202" i="5"/>
  <c r="AF202" i="5"/>
  <c r="AG202" i="5"/>
  <c r="AD203" i="5"/>
  <c r="AE203" i="5"/>
  <c r="AF203" i="5"/>
  <c r="AG203" i="5"/>
  <c r="AD204" i="5"/>
  <c r="AE204" i="5"/>
  <c r="AF204" i="5"/>
  <c r="AG204" i="5"/>
  <c r="AD205" i="5"/>
  <c r="AE205" i="5"/>
  <c r="AF205" i="5"/>
  <c r="AG205" i="5"/>
  <c r="AD206" i="5"/>
  <c r="AE206" i="5"/>
  <c r="AF206" i="5"/>
  <c r="AG206" i="5"/>
  <c r="AD207" i="5"/>
  <c r="AE207" i="5"/>
  <c r="AF207" i="5"/>
  <c r="AG207" i="5"/>
  <c r="AD208" i="5"/>
  <c r="AE208" i="5"/>
  <c r="AF208" i="5"/>
  <c r="AG208" i="5"/>
  <c r="AD209" i="5"/>
  <c r="AE209" i="5"/>
  <c r="AF209" i="5"/>
  <c r="AG209" i="5"/>
  <c r="AD210" i="5"/>
  <c r="AE210" i="5"/>
  <c r="AF210" i="5"/>
  <c r="AG210" i="5"/>
  <c r="AD211" i="5"/>
  <c r="AE211" i="5"/>
  <c r="AF211" i="5"/>
  <c r="AG211" i="5"/>
  <c r="AD212" i="5"/>
  <c r="AE212" i="5"/>
  <c r="AF212" i="5"/>
  <c r="AG212" i="5"/>
  <c r="AD213" i="5"/>
  <c r="AE213" i="5"/>
  <c r="AF213" i="5"/>
  <c r="AG213" i="5"/>
  <c r="AD214" i="5"/>
  <c r="AE214" i="5"/>
  <c r="AF214" i="5"/>
  <c r="AG214" i="5"/>
  <c r="AD215" i="5"/>
  <c r="AE215" i="5"/>
  <c r="AF215" i="5"/>
  <c r="AG215" i="5"/>
  <c r="AD216" i="5"/>
  <c r="AE216" i="5"/>
  <c r="AF216" i="5"/>
  <c r="AG216" i="5"/>
  <c r="AD217" i="5"/>
  <c r="AE217" i="5"/>
  <c r="AF217" i="5"/>
  <c r="AG217" i="5"/>
  <c r="AD218" i="5"/>
  <c r="AE218" i="5"/>
  <c r="AF218" i="5"/>
  <c r="AG218" i="5"/>
  <c r="AD219" i="5"/>
  <c r="AE219" i="5"/>
  <c r="AF219" i="5"/>
  <c r="AG219" i="5"/>
  <c r="AD220" i="5"/>
  <c r="AE220" i="5"/>
  <c r="AF220" i="5"/>
  <c r="AG220" i="5"/>
  <c r="AD221" i="5"/>
  <c r="AE221" i="5"/>
  <c r="AF221" i="5"/>
  <c r="AG221" i="5"/>
  <c r="AD222" i="5"/>
  <c r="AE222" i="5"/>
  <c r="AF222" i="5"/>
  <c r="AG222" i="5"/>
  <c r="AD223" i="5"/>
  <c r="AE223" i="5"/>
  <c r="AF223" i="5"/>
  <c r="AG223" i="5"/>
  <c r="AD224" i="5"/>
  <c r="AE224" i="5"/>
  <c r="AF224" i="5"/>
  <c r="AG224" i="5"/>
  <c r="AD225" i="5"/>
  <c r="AE225" i="5"/>
  <c r="AF225" i="5"/>
  <c r="AG225" i="5"/>
  <c r="AD226" i="5"/>
  <c r="AE226" i="5"/>
  <c r="AF226" i="5"/>
  <c r="AG226" i="5"/>
  <c r="AD227" i="5"/>
  <c r="AE227" i="5"/>
  <c r="AF227" i="5"/>
  <c r="AG227" i="5"/>
  <c r="AD228" i="5"/>
  <c r="AE228" i="5"/>
  <c r="AF228" i="5"/>
  <c r="AG228" i="5"/>
  <c r="AD229" i="5"/>
  <c r="AE229" i="5"/>
  <c r="AF229" i="5"/>
  <c r="AG229" i="5"/>
  <c r="AD230" i="5"/>
  <c r="AE230" i="5"/>
  <c r="AF230" i="5"/>
  <c r="AG230" i="5"/>
  <c r="AD231" i="5"/>
  <c r="AE231" i="5"/>
  <c r="AF231" i="5"/>
  <c r="AG231" i="5"/>
  <c r="AD232" i="5"/>
  <c r="AE232" i="5"/>
  <c r="AF232" i="5"/>
  <c r="AG232" i="5"/>
  <c r="AD233" i="5"/>
  <c r="AE233" i="5"/>
  <c r="AF233" i="5"/>
  <c r="AG233" i="5"/>
  <c r="AD234" i="5"/>
  <c r="AE234" i="5"/>
  <c r="AF234" i="5"/>
  <c r="AG234" i="5"/>
  <c r="AD235" i="5"/>
  <c r="AE235" i="5"/>
  <c r="AF235" i="5"/>
  <c r="AG235" i="5"/>
  <c r="AD236" i="5"/>
  <c r="AE236" i="5"/>
  <c r="AF236" i="5"/>
  <c r="AG236" i="5"/>
  <c r="AD237" i="5"/>
  <c r="AE237" i="5"/>
  <c r="AF237" i="5"/>
  <c r="AG237" i="5"/>
  <c r="AD238" i="5"/>
  <c r="AE238" i="5"/>
  <c r="AF238" i="5"/>
  <c r="AG238" i="5"/>
  <c r="AD239" i="5"/>
  <c r="AE239" i="5"/>
  <c r="AF239" i="5"/>
  <c r="AG239" i="5"/>
  <c r="AD240" i="5"/>
  <c r="AE240" i="5"/>
  <c r="AF240" i="5"/>
  <c r="AG240" i="5"/>
  <c r="AD241" i="5"/>
  <c r="AE241" i="5"/>
  <c r="AF241" i="5"/>
  <c r="AG241" i="5"/>
  <c r="AD242" i="5"/>
  <c r="AE242" i="5"/>
  <c r="AF242" i="5"/>
  <c r="AG242" i="5"/>
  <c r="AD243" i="5"/>
  <c r="AE243" i="5"/>
  <c r="AF243" i="5"/>
  <c r="AG243" i="5"/>
  <c r="AD244" i="5"/>
  <c r="AE244" i="5"/>
  <c r="AF244" i="5"/>
  <c r="AG244" i="5"/>
  <c r="AD245" i="5"/>
  <c r="AE245" i="5"/>
  <c r="AF245" i="5"/>
  <c r="AG245" i="5"/>
  <c r="AD246" i="5"/>
  <c r="AE246" i="5"/>
  <c r="AF246" i="5"/>
  <c r="AG246" i="5"/>
  <c r="AD247" i="5"/>
  <c r="AE247" i="5"/>
  <c r="AF247" i="5"/>
  <c r="AG247" i="5"/>
  <c r="AD248" i="5"/>
  <c r="AE248" i="5"/>
  <c r="AF248" i="5"/>
  <c r="AG248" i="5"/>
  <c r="AD249" i="5"/>
  <c r="AE249" i="5"/>
  <c r="AF249" i="5"/>
  <c r="AG249" i="5"/>
  <c r="AD250" i="5"/>
  <c r="AE250" i="5"/>
  <c r="AF250" i="5"/>
  <c r="AG250" i="5"/>
  <c r="AD251" i="5"/>
  <c r="AE251" i="5"/>
  <c r="AF251" i="5"/>
  <c r="AG251" i="5"/>
  <c r="AD252" i="5"/>
  <c r="AE252" i="5"/>
  <c r="AF252" i="5"/>
  <c r="AG252" i="5"/>
  <c r="AD253" i="5"/>
  <c r="AE253" i="5"/>
  <c r="AF253" i="5"/>
  <c r="AG253" i="5"/>
  <c r="AD254" i="5"/>
  <c r="AE254" i="5"/>
  <c r="AF254" i="5"/>
  <c r="AG254" i="5"/>
  <c r="AD255" i="5"/>
  <c r="AE255" i="5"/>
  <c r="AF255" i="5"/>
  <c r="AG255" i="5"/>
  <c r="AD256" i="5"/>
  <c r="AE256" i="5"/>
  <c r="AF256" i="5"/>
  <c r="AG256" i="5"/>
  <c r="AD257" i="5"/>
  <c r="AE257" i="5"/>
  <c r="AF257" i="5"/>
  <c r="AG257" i="5"/>
  <c r="AD258" i="5"/>
  <c r="AE258" i="5"/>
  <c r="AF258" i="5"/>
  <c r="AG258" i="5"/>
  <c r="AD259" i="5"/>
  <c r="AE259" i="5"/>
  <c r="AF259" i="5"/>
  <c r="AG259" i="5"/>
  <c r="AD260" i="5"/>
  <c r="AE260" i="5"/>
  <c r="AF260" i="5"/>
  <c r="AG260" i="5"/>
  <c r="AD261" i="5"/>
  <c r="AE261" i="5"/>
  <c r="AF261" i="5"/>
  <c r="AG261" i="5"/>
  <c r="AD262" i="5"/>
  <c r="AE262" i="5"/>
  <c r="AF262" i="5"/>
  <c r="AG262" i="5"/>
  <c r="AD263" i="5"/>
  <c r="AE263" i="5"/>
  <c r="AF263" i="5"/>
  <c r="AG263" i="5"/>
  <c r="AD264" i="5"/>
  <c r="AE264" i="5"/>
  <c r="AF264" i="5"/>
  <c r="AG264" i="5"/>
  <c r="AD265" i="5"/>
  <c r="AE265" i="5"/>
  <c r="AF265" i="5"/>
  <c r="AG265" i="5"/>
  <c r="AD266" i="5"/>
  <c r="AE266" i="5"/>
  <c r="AF266" i="5"/>
  <c r="AG266" i="5"/>
  <c r="AD267" i="5"/>
  <c r="AE267" i="5"/>
  <c r="AF267" i="5"/>
  <c r="AG267" i="5"/>
  <c r="AD268" i="5"/>
  <c r="AE268" i="5"/>
  <c r="AF268" i="5"/>
  <c r="AG268" i="5"/>
  <c r="AD269" i="5"/>
  <c r="AE269" i="5"/>
  <c r="AF269" i="5"/>
  <c r="AG269" i="5"/>
  <c r="AD270" i="5"/>
  <c r="AE270" i="5"/>
  <c r="AF270" i="5"/>
  <c r="AG270" i="5"/>
  <c r="AD271" i="5"/>
  <c r="AE271" i="5"/>
  <c r="AF271" i="5"/>
  <c r="AG271" i="5"/>
  <c r="AD272" i="5"/>
  <c r="AE272" i="5"/>
  <c r="AF272" i="5"/>
  <c r="AG272" i="5"/>
  <c r="AD273" i="5"/>
  <c r="AE273" i="5"/>
  <c r="AF273" i="5"/>
  <c r="AG273" i="5"/>
  <c r="AD274" i="5"/>
  <c r="AE274" i="5"/>
  <c r="AF274" i="5"/>
  <c r="AG274" i="5"/>
  <c r="AD275" i="5"/>
  <c r="AE275" i="5"/>
  <c r="AF275" i="5"/>
  <c r="AG275" i="5"/>
  <c r="AD276" i="5"/>
  <c r="AE276" i="5"/>
  <c r="AF276" i="5"/>
  <c r="AG276" i="5"/>
  <c r="AD277" i="5"/>
  <c r="AE277" i="5"/>
  <c r="AF277" i="5"/>
  <c r="AG277" i="5"/>
  <c r="AD278" i="5"/>
  <c r="AE278" i="5"/>
  <c r="AF278" i="5"/>
  <c r="AG278" i="5"/>
  <c r="AD279" i="5"/>
  <c r="AE279" i="5"/>
  <c r="AF279" i="5"/>
  <c r="AG279" i="5"/>
  <c r="AD280" i="5"/>
  <c r="AE280" i="5"/>
  <c r="AF280" i="5"/>
  <c r="AG280" i="5"/>
  <c r="AD281" i="5"/>
  <c r="AE281" i="5"/>
  <c r="AF281" i="5"/>
  <c r="AG281" i="5"/>
  <c r="AD282" i="5"/>
  <c r="AE282" i="5"/>
  <c r="AF282" i="5"/>
  <c r="AG282" i="5"/>
  <c r="AD283" i="5"/>
  <c r="AE283" i="5"/>
  <c r="AF283" i="5"/>
  <c r="AG283" i="5"/>
  <c r="AD284" i="5"/>
  <c r="AE284" i="5"/>
  <c r="AF284" i="5"/>
  <c r="AG284" i="5"/>
  <c r="AD285" i="5"/>
  <c r="AE285" i="5"/>
  <c r="AF285" i="5"/>
  <c r="AG285" i="5"/>
  <c r="AD286" i="5"/>
  <c r="AE286" i="5"/>
  <c r="AF286" i="5"/>
  <c r="AG286" i="5"/>
  <c r="AD287" i="5"/>
  <c r="AE287" i="5"/>
  <c r="AF287" i="5"/>
  <c r="AG287" i="5"/>
  <c r="AD288" i="5"/>
  <c r="AE288" i="5"/>
  <c r="AF288" i="5"/>
  <c r="AG288" i="5"/>
  <c r="AD289" i="5"/>
  <c r="AE289" i="5"/>
  <c r="AF289" i="5"/>
  <c r="AG289" i="5"/>
  <c r="AD290" i="5"/>
  <c r="AE290" i="5"/>
  <c r="AF290" i="5"/>
  <c r="AG290" i="5"/>
  <c r="AD291" i="5"/>
  <c r="AE291" i="5"/>
  <c r="AF291" i="5"/>
  <c r="AG291" i="5"/>
  <c r="AD292" i="5"/>
  <c r="AE292" i="5"/>
  <c r="AF292" i="5"/>
  <c r="AG292" i="5"/>
  <c r="AD293" i="5"/>
  <c r="AE293" i="5"/>
  <c r="AF293" i="5"/>
  <c r="AG293" i="5"/>
  <c r="AD294" i="5"/>
  <c r="AE294" i="5"/>
  <c r="AF294" i="5"/>
  <c r="AG294" i="5"/>
  <c r="AD295" i="5"/>
  <c r="AE295" i="5"/>
  <c r="AF295" i="5"/>
  <c r="AG295" i="5"/>
  <c r="AD296" i="5"/>
  <c r="AE296" i="5"/>
  <c r="AF296" i="5"/>
  <c r="AG296" i="5"/>
  <c r="AD297" i="5"/>
  <c r="AE297" i="5"/>
  <c r="AF297" i="5"/>
  <c r="AG297" i="5"/>
  <c r="AD298" i="5"/>
  <c r="AE298" i="5"/>
  <c r="AF298" i="5"/>
  <c r="AG298" i="5"/>
  <c r="AD299" i="5"/>
  <c r="AE299" i="5"/>
  <c r="AF299" i="5"/>
  <c r="AG299" i="5"/>
  <c r="AD300" i="5"/>
  <c r="AE300" i="5"/>
  <c r="AF300" i="5"/>
  <c r="AG300" i="5"/>
  <c r="AD301" i="5"/>
  <c r="AE301" i="5"/>
  <c r="AF301" i="5"/>
  <c r="AG301" i="5"/>
  <c r="AD302" i="5"/>
  <c r="AE302" i="5"/>
  <c r="AF302" i="5"/>
  <c r="AG302" i="5"/>
  <c r="AD303" i="5"/>
  <c r="AE303" i="5"/>
  <c r="AF303" i="5"/>
  <c r="AG303" i="5"/>
  <c r="AD304" i="5"/>
  <c r="AE304" i="5"/>
  <c r="AF304" i="5"/>
  <c r="AG304" i="5"/>
  <c r="AD305" i="5"/>
  <c r="AE305" i="5"/>
  <c r="AF305" i="5"/>
  <c r="AG305" i="5"/>
  <c r="AD306" i="5"/>
  <c r="AE306" i="5"/>
  <c r="AF306" i="5"/>
  <c r="AG306" i="5"/>
  <c r="AD307" i="5"/>
  <c r="AE307" i="5"/>
  <c r="AF307" i="5"/>
  <c r="AG307" i="5"/>
  <c r="AD308" i="5"/>
  <c r="AE308" i="5"/>
  <c r="AF308" i="5"/>
  <c r="AG308" i="5"/>
  <c r="AD309" i="5"/>
  <c r="AE309" i="5"/>
  <c r="AF309" i="5"/>
  <c r="AG309" i="5"/>
  <c r="AD310" i="5"/>
  <c r="AE310" i="5"/>
  <c r="AF310" i="5"/>
  <c r="AG310" i="5"/>
  <c r="AD311" i="5"/>
  <c r="AE311" i="5"/>
  <c r="AF311" i="5"/>
  <c r="AG311" i="5"/>
  <c r="AD312" i="5"/>
  <c r="AE312" i="5"/>
  <c r="AF312" i="5"/>
  <c r="AG312" i="5"/>
  <c r="AD313" i="5"/>
  <c r="AE313" i="5"/>
  <c r="AF313" i="5"/>
  <c r="AG313" i="5"/>
  <c r="AD314" i="5"/>
  <c r="AE314" i="5"/>
  <c r="AF314" i="5"/>
  <c r="AG314" i="5"/>
  <c r="AD315" i="5"/>
  <c r="AE315" i="5"/>
  <c r="AF315" i="5"/>
  <c r="AG315" i="5"/>
  <c r="AD316" i="5"/>
  <c r="AE316" i="5"/>
  <c r="AF316" i="5"/>
  <c r="AG316" i="5"/>
  <c r="AD317" i="5"/>
  <c r="AE317" i="5"/>
  <c r="AF317" i="5"/>
  <c r="AG317" i="5"/>
  <c r="AD318" i="5"/>
  <c r="AE318" i="5"/>
  <c r="AF318" i="5"/>
  <c r="AG318" i="5"/>
  <c r="AD319" i="5"/>
  <c r="AE319" i="5"/>
  <c r="AF319" i="5"/>
  <c r="AG319" i="5"/>
  <c r="AD320" i="5"/>
  <c r="AE320" i="5"/>
  <c r="AF320" i="5"/>
  <c r="AG320" i="5"/>
  <c r="AD321" i="5"/>
  <c r="AE321" i="5"/>
  <c r="AF321" i="5"/>
  <c r="AG321" i="5"/>
  <c r="AD322" i="5"/>
  <c r="AE322" i="5"/>
  <c r="AF322" i="5"/>
  <c r="AG322" i="5"/>
  <c r="AD323" i="5"/>
  <c r="AE323" i="5"/>
  <c r="AF323" i="5"/>
  <c r="AG323" i="5"/>
  <c r="AD324" i="5"/>
  <c r="AE324" i="5"/>
  <c r="AF324" i="5"/>
  <c r="AG324" i="5"/>
  <c r="AD325" i="5"/>
  <c r="AE325" i="5"/>
  <c r="AF325" i="5"/>
  <c r="AG325" i="5"/>
  <c r="AD326" i="5"/>
  <c r="AE326" i="5"/>
  <c r="AF326" i="5"/>
  <c r="AG326" i="5"/>
  <c r="AD327" i="5"/>
  <c r="AE327" i="5"/>
  <c r="AF327" i="5"/>
  <c r="AG327" i="5"/>
  <c r="AD328" i="5"/>
  <c r="AE328" i="5"/>
  <c r="AF328" i="5"/>
  <c r="AG328" i="5"/>
  <c r="AD329" i="5"/>
  <c r="AE329" i="5"/>
  <c r="AF329" i="5"/>
  <c r="AG329" i="5"/>
  <c r="AD330" i="5"/>
  <c r="AE330" i="5"/>
  <c r="AF330" i="5"/>
  <c r="AG330" i="5"/>
  <c r="AD331" i="5"/>
  <c r="AE331" i="5"/>
  <c r="AF331" i="5"/>
  <c r="AG331" i="5"/>
  <c r="AD332" i="5"/>
  <c r="AE332" i="5"/>
  <c r="AF332" i="5"/>
  <c r="AG332" i="5"/>
  <c r="AD333" i="5"/>
  <c r="AE333" i="5"/>
  <c r="AF333" i="5"/>
  <c r="AG333" i="5"/>
  <c r="AD334" i="5"/>
  <c r="AE334" i="5"/>
  <c r="AF334" i="5"/>
  <c r="AG334" i="5"/>
  <c r="AD335" i="5"/>
  <c r="AE335" i="5"/>
  <c r="AF335" i="5"/>
  <c r="AG335" i="5"/>
  <c r="AD336" i="5"/>
  <c r="AE336" i="5"/>
  <c r="AF336" i="5"/>
  <c r="AG336" i="5"/>
  <c r="AD337" i="5"/>
  <c r="AE337" i="5"/>
  <c r="AF337" i="5"/>
  <c r="AG337" i="5"/>
  <c r="AD338" i="5"/>
  <c r="AE338" i="5"/>
  <c r="AF338" i="5"/>
  <c r="AG338" i="5"/>
  <c r="AD339" i="5"/>
  <c r="AE339" i="5"/>
  <c r="AF339" i="5"/>
  <c r="AG339" i="5"/>
  <c r="AD340" i="5"/>
  <c r="AE340" i="5"/>
  <c r="AF340" i="5"/>
  <c r="AG340" i="5"/>
  <c r="AD341" i="5"/>
  <c r="AE341" i="5"/>
  <c r="AF341" i="5"/>
  <c r="AG341" i="5"/>
  <c r="AD342" i="5"/>
  <c r="AE342" i="5"/>
  <c r="AF342" i="5"/>
  <c r="AG342" i="5"/>
  <c r="AD343" i="5"/>
  <c r="AE343" i="5"/>
  <c r="AF343" i="5"/>
  <c r="AG343" i="5"/>
  <c r="AD344" i="5"/>
  <c r="AE344" i="5"/>
  <c r="AF344" i="5"/>
  <c r="AG344" i="5"/>
  <c r="AD345" i="5"/>
  <c r="AE345" i="5"/>
  <c r="AF345" i="5"/>
  <c r="AG345" i="5"/>
  <c r="AD346" i="5"/>
  <c r="AE346" i="5"/>
  <c r="AF346" i="5"/>
  <c r="AG346" i="5"/>
  <c r="AD347" i="5"/>
  <c r="AE347" i="5"/>
  <c r="AF347" i="5"/>
  <c r="AG347" i="5"/>
  <c r="AD348" i="5"/>
  <c r="AE348" i="5"/>
  <c r="AF348" i="5"/>
  <c r="AG348" i="5"/>
  <c r="AD349" i="5"/>
  <c r="AE349" i="5"/>
  <c r="AF349" i="5"/>
  <c r="AG349" i="5"/>
  <c r="AD350" i="5"/>
  <c r="AE350" i="5"/>
  <c r="AF350" i="5"/>
  <c r="AG350" i="5"/>
  <c r="AD351" i="5"/>
  <c r="AE351" i="5"/>
  <c r="AF351" i="5"/>
  <c r="AG351" i="5"/>
  <c r="AD352" i="5"/>
  <c r="AE352" i="5"/>
  <c r="AF352" i="5"/>
  <c r="AG352" i="5"/>
  <c r="AD353" i="5"/>
  <c r="AE353" i="5"/>
  <c r="AF353" i="5"/>
  <c r="AG353" i="5"/>
  <c r="AD354" i="5"/>
  <c r="AE354" i="5"/>
  <c r="AF354" i="5"/>
  <c r="AG354" i="5"/>
  <c r="AD355" i="5"/>
  <c r="AE355" i="5"/>
  <c r="AF355" i="5"/>
  <c r="AG355" i="5"/>
  <c r="AD356" i="5"/>
  <c r="AE356" i="5"/>
  <c r="AF356" i="5"/>
  <c r="AG356" i="5"/>
  <c r="AD357" i="5"/>
  <c r="AE357" i="5"/>
  <c r="AF357" i="5"/>
  <c r="AG357" i="5"/>
  <c r="AD358" i="5"/>
  <c r="AE358" i="5"/>
  <c r="AF358" i="5"/>
  <c r="AG358" i="5"/>
  <c r="AD359" i="5"/>
  <c r="AE359" i="5"/>
  <c r="AF359" i="5"/>
  <c r="AG359" i="5"/>
  <c r="AD360" i="5"/>
  <c r="AE360" i="5"/>
  <c r="AF360" i="5"/>
  <c r="AG360" i="5"/>
  <c r="AD361" i="5"/>
  <c r="AE361" i="5"/>
  <c r="AF361" i="5"/>
  <c r="AG361" i="5"/>
  <c r="AD362" i="5"/>
  <c r="AE362" i="5"/>
  <c r="AF362" i="5"/>
  <c r="AG362" i="5"/>
  <c r="AD363" i="5"/>
  <c r="AE363" i="5"/>
  <c r="AF363" i="5"/>
  <c r="AG363" i="5"/>
  <c r="AD364" i="5"/>
  <c r="AE364" i="5"/>
  <c r="AF364" i="5"/>
  <c r="AG364" i="5"/>
  <c r="AD365" i="5"/>
  <c r="AE365" i="5"/>
  <c r="AF365" i="5"/>
  <c r="AG365" i="5"/>
  <c r="AD366" i="5"/>
  <c r="AE366" i="5"/>
  <c r="AF366" i="5"/>
  <c r="AG366" i="5"/>
  <c r="AD367" i="5"/>
  <c r="AE367" i="5"/>
  <c r="AF367" i="5"/>
  <c r="AG367" i="5"/>
  <c r="AD368" i="5"/>
  <c r="AE368" i="5"/>
  <c r="AF368" i="5"/>
  <c r="AG368" i="5"/>
  <c r="AD369" i="5"/>
  <c r="AE369" i="5"/>
  <c r="AF369" i="5"/>
  <c r="AG369" i="5"/>
  <c r="AD370" i="5"/>
  <c r="AE370" i="5"/>
  <c r="AF370" i="5"/>
  <c r="AG370" i="5"/>
  <c r="AD371" i="5"/>
  <c r="AE371" i="5"/>
  <c r="AF371" i="5"/>
  <c r="AG371" i="5"/>
  <c r="AD372" i="5"/>
  <c r="AE372" i="5"/>
  <c r="AF372" i="5"/>
  <c r="AG372" i="5"/>
  <c r="AD373" i="5"/>
  <c r="AE373" i="5"/>
  <c r="AF373" i="5"/>
  <c r="AG373" i="5"/>
  <c r="AD374" i="5"/>
  <c r="AE374" i="5"/>
  <c r="AF374" i="5"/>
  <c r="AG374" i="5"/>
  <c r="AD375" i="5"/>
  <c r="AE375" i="5"/>
  <c r="AF375" i="5"/>
  <c r="AG375" i="5"/>
  <c r="AD376" i="5"/>
  <c r="AE376" i="5"/>
  <c r="AF376" i="5"/>
  <c r="AG376" i="5"/>
  <c r="AD377" i="5"/>
  <c r="AE377" i="5"/>
  <c r="AF377" i="5"/>
  <c r="AG377" i="5"/>
  <c r="AD378" i="5"/>
  <c r="AE378" i="5"/>
  <c r="AF378" i="5"/>
  <c r="AG378" i="5"/>
  <c r="AD379" i="5"/>
  <c r="AE379" i="5"/>
  <c r="AF379" i="5"/>
  <c r="AG379" i="5"/>
  <c r="AD380" i="5"/>
  <c r="AE380" i="5"/>
  <c r="AF380" i="5"/>
  <c r="AG380" i="5"/>
  <c r="AD381" i="5"/>
  <c r="AE381" i="5"/>
  <c r="AF381" i="5"/>
  <c r="AG381" i="5"/>
  <c r="AD382" i="5"/>
  <c r="AE382" i="5"/>
  <c r="AF382" i="5"/>
  <c r="AG382" i="5"/>
  <c r="AD383" i="5"/>
  <c r="AE383" i="5"/>
  <c r="AF383" i="5"/>
  <c r="AG383" i="5"/>
  <c r="AD384" i="5"/>
  <c r="AE384" i="5"/>
  <c r="AF384" i="5"/>
  <c r="AG384" i="5"/>
  <c r="AD385" i="5"/>
  <c r="AE385" i="5"/>
  <c r="AF385" i="5"/>
  <c r="AG385" i="5"/>
  <c r="AD386" i="5"/>
  <c r="AE386" i="5"/>
  <c r="AF386" i="5"/>
  <c r="AG386" i="5"/>
  <c r="AD387" i="5"/>
  <c r="AE387" i="5"/>
  <c r="AF387" i="5"/>
  <c r="AG387" i="5"/>
  <c r="AD388" i="5"/>
  <c r="AE388" i="5"/>
  <c r="AF388" i="5"/>
  <c r="AG388" i="5"/>
  <c r="AD389" i="5"/>
  <c r="AE389" i="5"/>
  <c r="AF389" i="5"/>
  <c r="AG389" i="5"/>
  <c r="AD390" i="5"/>
  <c r="AE390" i="5"/>
  <c r="AF390" i="5"/>
  <c r="AG390" i="5"/>
  <c r="AD391" i="5"/>
  <c r="AE391" i="5"/>
  <c r="AF391" i="5"/>
  <c r="AG391" i="5"/>
  <c r="AD392" i="5"/>
  <c r="AE392" i="5"/>
  <c r="AF392" i="5"/>
  <c r="AG392" i="5"/>
  <c r="AD393" i="5"/>
  <c r="AE393" i="5"/>
  <c r="AF393" i="5"/>
  <c r="AG393" i="5"/>
  <c r="AD394" i="5"/>
  <c r="AE394" i="5"/>
  <c r="AF394" i="5"/>
  <c r="AG394" i="5"/>
  <c r="AD395" i="5"/>
  <c r="AE395" i="5"/>
  <c r="AF395" i="5"/>
  <c r="AG395" i="5"/>
  <c r="AD396" i="5"/>
  <c r="AE396" i="5"/>
  <c r="AF396" i="5"/>
  <c r="AG396" i="5"/>
  <c r="AD397" i="5"/>
  <c r="AE397" i="5"/>
  <c r="AF397" i="5"/>
  <c r="AG397" i="5"/>
  <c r="AD398" i="5"/>
  <c r="AE398" i="5"/>
  <c r="AF398" i="5"/>
  <c r="AG398" i="5"/>
  <c r="AD399" i="5"/>
  <c r="AE399" i="5"/>
  <c r="AF399" i="5"/>
  <c r="AG399" i="5"/>
  <c r="AD400" i="5"/>
  <c r="AE400" i="5"/>
  <c r="AF400" i="5"/>
  <c r="AG400" i="5"/>
  <c r="AD401" i="5"/>
  <c r="AE401" i="5"/>
  <c r="AF401" i="5"/>
  <c r="AG401" i="5"/>
  <c r="AD402" i="5"/>
  <c r="AE402" i="5"/>
  <c r="AF402" i="5"/>
  <c r="AG402" i="5"/>
  <c r="AD403" i="5"/>
  <c r="AE403" i="5"/>
  <c r="AF403" i="5"/>
  <c r="AG403" i="5"/>
  <c r="AD404" i="5"/>
  <c r="AE404" i="5"/>
  <c r="AF404" i="5"/>
  <c r="AG404" i="5"/>
  <c r="AD405" i="5"/>
  <c r="AE405" i="5"/>
  <c r="AF405" i="5"/>
  <c r="AG405" i="5"/>
  <c r="AD406" i="5"/>
  <c r="AE406" i="5"/>
  <c r="AF406" i="5"/>
  <c r="AG406" i="5"/>
  <c r="AD407" i="5"/>
  <c r="AE407" i="5"/>
  <c r="AF407" i="5"/>
  <c r="AG407" i="5"/>
  <c r="AD408" i="5"/>
  <c r="AE408" i="5"/>
  <c r="AF408" i="5"/>
  <c r="AG408" i="5"/>
  <c r="AD409" i="5"/>
  <c r="AE409" i="5"/>
  <c r="AF409" i="5"/>
  <c r="AG409" i="5"/>
  <c r="AD410" i="5"/>
  <c r="AE410" i="5"/>
  <c r="AF410" i="5"/>
  <c r="AG410" i="5"/>
  <c r="AD411" i="5"/>
  <c r="AE411" i="5"/>
  <c r="AF411" i="5"/>
  <c r="AG411" i="5"/>
  <c r="AD412" i="5"/>
  <c r="AE412" i="5"/>
  <c r="AF412" i="5"/>
  <c r="AG412" i="5"/>
  <c r="AD413" i="5"/>
  <c r="AE413" i="5"/>
  <c r="AF413" i="5"/>
  <c r="AG413" i="5"/>
  <c r="AD414" i="5"/>
  <c r="AE414" i="5"/>
  <c r="AF414" i="5"/>
  <c r="AG414" i="5"/>
  <c r="AD415" i="5"/>
  <c r="AE415" i="5"/>
  <c r="AF415" i="5"/>
  <c r="AG415" i="5"/>
  <c r="AD416" i="5"/>
  <c r="AE416" i="5"/>
  <c r="AF416" i="5"/>
  <c r="AG416" i="5"/>
  <c r="AD417" i="5"/>
  <c r="AE417" i="5"/>
  <c r="AF417" i="5"/>
  <c r="AG417" i="5"/>
  <c r="AE2" i="5"/>
  <c r="AF2" i="5"/>
  <c r="AG2" i="5"/>
  <c r="E23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2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83" i="5"/>
  <c r="C3" i="6"/>
  <c r="E5" i="3"/>
  <c r="E3" i="4"/>
  <c r="E6" i="3"/>
  <c r="E2" i="4" s="1"/>
  <c r="D2" i="4"/>
  <c r="C2" i="3"/>
  <c r="C3" i="3"/>
  <c r="C4" i="3"/>
  <c r="C5" i="3"/>
  <c r="P398" i="5"/>
  <c r="P402" i="5"/>
  <c r="P404" i="5"/>
  <c r="P406" i="5"/>
  <c r="P408" i="5"/>
  <c r="P410" i="5"/>
  <c r="P412" i="5"/>
  <c r="P414" i="5"/>
  <c r="P416" i="5"/>
  <c r="H6" i="3"/>
  <c r="H7" i="3"/>
  <c r="H8" i="3"/>
  <c r="P2" i="5" s="1"/>
  <c r="H9" i="3"/>
  <c r="P3" i="5" s="1"/>
  <c r="H10" i="3"/>
  <c r="P4" i="5" s="1"/>
  <c r="H11" i="3"/>
  <c r="P5" i="5" s="1"/>
  <c r="H12" i="3"/>
  <c r="P6" i="5" s="1"/>
  <c r="H13" i="3"/>
  <c r="P7" i="5" s="1"/>
  <c r="H14" i="3"/>
  <c r="P8" i="5" s="1"/>
  <c r="H15" i="3"/>
  <c r="P9" i="5" s="1"/>
  <c r="H16" i="3"/>
  <c r="P10" i="5" s="1"/>
  <c r="H17" i="3"/>
  <c r="P11" i="5" s="1"/>
  <c r="H18" i="3"/>
  <c r="P12" i="5" s="1"/>
  <c r="H19" i="3"/>
  <c r="P13" i="5" s="1"/>
  <c r="H20" i="3"/>
  <c r="P14" i="5" s="1"/>
  <c r="H21" i="3"/>
  <c r="P15" i="5" s="1"/>
  <c r="H22" i="3"/>
  <c r="P16" i="5" s="1"/>
  <c r="H23" i="3"/>
  <c r="P17" i="5" s="1"/>
  <c r="H24" i="3"/>
  <c r="P18" i="5" s="1"/>
  <c r="H25" i="3"/>
  <c r="P19" i="5" s="1"/>
  <c r="H26" i="3"/>
  <c r="P20" i="5" s="1"/>
  <c r="H27" i="3"/>
  <c r="P21" i="5" s="1"/>
  <c r="H28" i="3"/>
  <c r="P22" i="5" s="1"/>
  <c r="H29" i="3"/>
  <c r="P23" i="5" s="1"/>
  <c r="H30" i="3"/>
  <c r="P24" i="5" s="1"/>
  <c r="H31" i="3"/>
  <c r="P25" i="5" s="1"/>
  <c r="H32" i="3"/>
  <c r="P26" i="5" s="1"/>
  <c r="H33" i="3"/>
  <c r="P27" i="5" s="1"/>
  <c r="H34" i="3"/>
  <c r="P28" i="5" s="1"/>
  <c r="H35" i="3"/>
  <c r="P29" i="5" s="1"/>
  <c r="H36" i="3"/>
  <c r="P30" i="5" s="1"/>
  <c r="H37" i="3"/>
  <c r="P31" i="5" s="1"/>
  <c r="H38" i="3"/>
  <c r="P32" i="5" s="1"/>
  <c r="H39" i="3"/>
  <c r="P33" i="5" s="1"/>
  <c r="H40" i="3"/>
  <c r="P34" i="5" s="1"/>
  <c r="H41" i="3"/>
  <c r="P35" i="5" s="1"/>
  <c r="H42" i="3"/>
  <c r="P36" i="5" s="1"/>
  <c r="H43" i="3"/>
  <c r="P37" i="5" s="1"/>
  <c r="H44" i="3"/>
  <c r="P38" i="5" s="1"/>
  <c r="H45" i="3"/>
  <c r="P39" i="5" s="1"/>
  <c r="H46" i="3"/>
  <c r="P40" i="5" s="1"/>
  <c r="H47" i="3"/>
  <c r="P41" i="5" s="1"/>
  <c r="H48" i="3"/>
  <c r="P42" i="5" s="1"/>
  <c r="H49" i="3"/>
  <c r="P43" i="5" s="1"/>
  <c r="H50" i="3"/>
  <c r="P44" i="5" s="1"/>
  <c r="H51" i="3"/>
  <c r="P45" i="5" s="1"/>
  <c r="H52" i="3"/>
  <c r="P46" i="5" s="1"/>
  <c r="H53" i="3"/>
  <c r="P47" i="5" s="1"/>
  <c r="H54" i="3"/>
  <c r="P48" i="5" s="1"/>
  <c r="H55" i="3"/>
  <c r="P49" i="5" s="1"/>
  <c r="H56" i="3"/>
  <c r="P50" i="5" s="1"/>
  <c r="H57" i="3"/>
  <c r="P51" i="5" s="1"/>
  <c r="H58" i="3"/>
  <c r="P52" i="5" s="1"/>
  <c r="H59" i="3"/>
  <c r="P53" i="5" s="1"/>
  <c r="H60" i="3"/>
  <c r="P54" i="5" s="1"/>
  <c r="H61" i="3"/>
  <c r="P55" i="5" s="1"/>
  <c r="H62" i="3"/>
  <c r="P56" i="5" s="1"/>
  <c r="H63" i="3"/>
  <c r="P57" i="5" s="1"/>
  <c r="H64" i="3"/>
  <c r="P58" i="5" s="1"/>
  <c r="H65" i="3"/>
  <c r="P59" i="5" s="1"/>
  <c r="H66" i="3"/>
  <c r="P60" i="5" s="1"/>
  <c r="H67" i="3"/>
  <c r="P61" i="5" s="1"/>
  <c r="H68" i="3"/>
  <c r="P62" i="5" s="1"/>
  <c r="H69" i="3"/>
  <c r="P63" i="5" s="1"/>
  <c r="H70" i="3"/>
  <c r="P64" i="5" s="1"/>
  <c r="H71" i="3"/>
  <c r="P65" i="5" s="1"/>
  <c r="H72" i="3"/>
  <c r="P66" i="5" s="1"/>
  <c r="H73" i="3"/>
  <c r="P67" i="5" s="1"/>
  <c r="H74" i="3"/>
  <c r="P68" i="5" s="1"/>
  <c r="H75" i="3"/>
  <c r="P69" i="5" s="1"/>
  <c r="H76" i="3"/>
  <c r="P70" i="5" s="1"/>
  <c r="H77" i="3"/>
  <c r="P71" i="5" s="1"/>
  <c r="H78" i="3"/>
  <c r="P72" i="5" s="1"/>
  <c r="H79" i="3"/>
  <c r="P73" i="5" s="1"/>
  <c r="H80" i="3"/>
  <c r="P74" i="5" s="1"/>
  <c r="H81" i="3"/>
  <c r="P75" i="5" s="1"/>
  <c r="H82" i="3"/>
  <c r="P76" i="5" s="1"/>
  <c r="H83" i="3"/>
  <c r="P77" i="5" s="1"/>
  <c r="H84" i="3"/>
  <c r="P78" i="5" s="1"/>
  <c r="H85" i="3"/>
  <c r="P79" i="5" s="1"/>
  <c r="H86" i="3"/>
  <c r="P80" i="5" s="1"/>
  <c r="H87" i="3"/>
  <c r="P81" i="5" s="1"/>
  <c r="H88" i="3"/>
  <c r="P82" i="5" s="1"/>
  <c r="H89" i="3"/>
  <c r="P83" i="5" s="1"/>
  <c r="H90" i="3"/>
  <c r="P84" i="5" s="1"/>
  <c r="H91" i="3"/>
  <c r="P85" i="5" s="1"/>
  <c r="H92" i="3"/>
  <c r="P86" i="5" s="1"/>
  <c r="H93" i="3"/>
  <c r="P87" i="5" s="1"/>
  <c r="H94" i="3"/>
  <c r="P88" i="5" s="1"/>
  <c r="H95" i="3"/>
  <c r="P89" i="5" s="1"/>
  <c r="H96" i="3"/>
  <c r="P90" i="5" s="1"/>
  <c r="H97" i="3"/>
  <c r="P91" i="5" s="1"/>
  <c r="H98" i="3"/>
  <c r="P92" i="5" s="1"/>
  <c r="H99" i="3"/>
  <c r="P93" i="5" s="1"/>
  <c r="H100" i="3"/>
  <c r="P94" i="5" s="1"/>
  <c r="H101" i="3"/>
  <c r="P95" i="5" s="1"/>
  <c r="H102" i="3"/>
  <c r="P96" i="5" s="1"/>
  <c r="H103" i="3"/>
  <c r="P97" i="5" s="1"/>
  <c r="H104" i="3"/>
  <c r="P98" i="5" s="1"/>
  <c r="H105" i="3"/>
  <c r="P99" i="5" s="1"/>
  <c r="H106" i="3"/>
  <c r="P100" i="5" s="1"/>
  <c r="H107" i="3"/>
  <c r="P101" i="5" s="1"/>
  <c r="H108" i="3"/>
  <c r="P102" i="5" s="1"/>
  <c r="H109" i="3"/>
  <c r="P103" i="5" s="1"/>
  <c r="H110" i="3"/>
  <c r="P104" i="5" s="1"/>
  <c r="H111" i="3"/>
  <c r="P105" i="5" s="1"/>
  <c r="H112" i="3"/>
  <c r="P106" i="5" s="1"/>
  <c r="H113" i="3"/>
  <c r="P107" i="5" s="1"/>
  <c r="H114" i="3"/>
  <c r="P108" i="5" s="1"/>
  <c r="H115" i="3"/>
  <c r="P109" i="5" s="1"/>
  <c r="H116" i="3"/>
  <c r="P110" i="5" s="1"/>
  <c r="H117" i="3"/>
  <c r="P111" i="5" s="1"/>
  <c r="H118" i="3"/>
  <c r="P112" i="5" s="1"/>
  <c r="H119" i="3"/>
  <c r="P113" i="5" s="1"/>
  <c r="H120" i="3"/>
  <c r="P114" i="5" s="1"/>
  <c r="H121" i="3"/>
  <c r="P115" i="5" s="1"/>
  <c r="H122" i="3"/>
  <c r="P116" i="5" s="1"/>
  <c r="H123" i="3"/>
  <c r="P117" i="5" s="1"/>
  <c r="H124" i="3"/>
  <c r="P118" i="5" s="1"/>
  <c r="H125" i="3"/>
  <c r="P119" i="5" s="1"/>
  <c r="H126" i="3"/>
  <c r="P120" i="5" s="1"/>
  <c r="H127" i="3"/>
  <c r="P121" i="5" s="1"/>
  <c r="H128" i="3"/>
  <c r="P122" i="5" s="1"/>
  <c r="H129" i="3"/>
  <c r="P123" i="5" s="1"/>
  <c r="H130" i="3"/>
  <c r="P124" i="5" s="1"/>
  <c r="H131" i="3"/>
  <c r="P125" i="5" s="1"/>
  <c r="H132" i="3"/>
  <c r="P126" i="5" s="1"/>
  <c r="H133" i="3"/>
  <c r="P127" i="5" s="1"/>
  <c r="H134" i="3"/>
  <c r="P128" i="5" s="1"/>
  <c r="H135" i="3"/>
  <c r="P129" i="5" s="1"/>
  <c r="H136" i="3"/>
  <c r="P130" i="5" s="1"/>
  <c r="H137" i="3"/>
  <c r="P131" i="5" s="1"/>
  <c r="H138" i="3"/>
  <c r="P132" i="5" s="1"/>
  <c r="H139" i="3"/>
  <c r="P133" i="5" s="1"/>
  <c r="H140" i="3"/>
  <c r="P134" i="5" s="1"/>
  <c r="H141" i="3"/>
  <c r="P135" i="5" s="1"/>
  <c r="H142" i="3"/>
  <c r="P136" i="5" s="1"/>
  <c r="H143" i="3"/>
  <c r="P137" i="5" s="1"/>
  <c r="H144" i="3"/>
  <c r="P138" i="5" s="1"/>
  <c r="H145" i="3"/>
  <c r="P139" i="5" s="1"/>
  <c r="H146" i="3"/>
  <c r="P140" i="5" s="1"/>
  <c r="H147" i="3"/>
  <c r="P141" i="5" s="1"/>
  <c r="H148" i="3"/>
  <c r="P142" i="5" s="1"/>
  <c r="H149" i="3"/>
  <c r="P143" i="5" s="1"/>
  <c r="H150" i="3"/>
  <c r="P144" i="5" s="1"/>
  <c r="H151" i="3"/>
  <c r="P145" i="5" s="1"/>
  <c r="H152" i="3"/>
  <c r="P146" i="5" s="1"/>
  <c r="H153" i="3"/>
  <c r="P147" i="5" s="1"/>
  <c r="H154" i="3"/>
  <c r="P148" i="5" s="1"/>
  <c r="H155" i="3"/>
  <c r="P149" i="5" s="1"/>
  <c r="H156" i="3"/>
  <c r="P150" i="5" s="1"/>
  <c r="H157" i="3"/>
  <c r="P151" i="5" s="1"/>
  <c r="H158" i="3"/>
  <c r="P152" i="5" s="1"/>
  <c r="H159" i="3"/>
  <c r="P153" i="5" s="1"/>
  <c r="H160" i="3"/>
  <c r="P154" i="5" s="1"/>
  <c r="H161" i="3"/>
  <c r="P155" i="5" s="1"/>
  <c r="H162" i="3"/>
  <c r="P156" i="5" s="1"/>
  <c r="H163" i="3"/>
  <c r="P157" i="5" s="1"/>
  <c r="H164" i="3"/>
  <c r="P158" i="5" s="1"/>
  <c r="H165" i="3"/>
  <c r="P159" i="5" s="1"/>
  <c r="H166" i="3"/>
  <c r="P160" i="5" s="1"/>
  <c r="H167" i="3"/>
  <c r="P161" i="5" s="1"/>
  <c r="H168" i="3"/>
  <c r="P162" i="5" s="1"/>
  <c r="H169" i="3"/>
  <c r="P163" i="5" s="1"/>
  <c r="H170" i="3"/>
  <c r="P164" i="5" s="1"/>
  <c r="H171" i="3"/>
  <c r="P165" i="5" s="1"/>
  <c r="H172" i="3"/>
  <c r="P166" i="5" s="1"/>
  <c r="H173" i="3"/>
  <c r="P167" i="5" s="1"/>
  <c r="H174" i="3"/>
  <c r="P168" i="5" s="1"/>
  <c r="H175" i="3"/>
  <c r="P169" i="5" s="1"/>
  <c r="H176" i="3"/>
  <c r="P170" i="5" s="1"/>
  <c r="H177" i="3"/>
  <c r="P171" i="5" s="1"/>
  <c r="H178" i="3"/>
  <c r="P172" i="5" s="1"/>
  <c r="H179" i="3"/>
  <c r="P173" i="5" s="1"/>
  <c r="H180" i="3"/>
  <c r="P174" i="5" s="1"/>
  <c r="H181" i="3"/>
  <c r="P175" i="5" s="1"/>
  <c r="H182" i="3"/>
  <c r="P176" i="5" s="1"/>
  <c r="H183" i="3"/>
  <c r="P177" i="5" s="1"/>
  <c r="H184" i="3"/>
  <c r="P178" i="5" s="1"/>
  <c r="H185" i="3"/>
  <c r="P179" i="5" s="1"/>
  <c r="H186" i="3"/>
  <c r="P180" i="5" s="1"/>
  <c r="H187" i="3"/>
  <c r="P181" i="5" s="1"/>
  <c r="H188" i="3"/>
  <c r="P182" i="5" s="1"/>
  <c r="H189" i="3"/>
  <c r="P183" i="5" s="1"/>
  <c r="H190" i="3"/>
  <c r="P184" i="5" s="1"/>
  <c r="H191" i="3"/>
  <c r="P185" i="5" s="1"/>
  <c r="H192" i="3"/>
  <c r="P186" i="5" s="1"/>
  <c r="H193" i="3"/>
  <c r="P187" i="5" s="1"/>
  <c r="H194" i="3"/>
  <c r="P188" i="5" s="1"/>
  <c r="H195" i="3"/>
  <c r="P189" i="5" s="1"/>
  <c r="H196" i="3"/>
  <c r="P190" i="5" s="1"/>
  <c r="H197" i="3"/>
  <c r="P191" i="5" s="1"/>
  <c r="H198" i="3"/>
  <c r="P192" i="5" s="1"/>
  <c r="H199" i="3"/>
  <c r="P193" i="5" s="1"/>
  <c r="H200" i="3"/>
  <c r="P194" i="5" s="1"/>
  <c r="H201" i="3"/>
  <c r="P195" i="5" s="1"/>
  <c r="H202" i="3"/>
  <c r="P196" i="5" s="1"/>
  <c r="H203" i="3"/>
  <c r="P197" i="5" s="1"/>
  <c r="H204" i="3"/>
  <c r="P198" i="5" s="1"/>
  <c r="H205" i="3"/>
  <c r="P199" i="5" s="1"/>
  <c r="H206" i="3"/>
  <c r="P200" i="5" s="1"/>
  <c r="H207" i="3"/>
  <c r="P201" i="5" s="1"/>
  <c r="H208" i="3"/>
  <c r="P202" i="5" s="1"/>
  <c r="H209" i="3"/>
  <c r="P203" i="5" s="1"/>
  <c r="H210" i="3"/>
  <c r="P204" i="5" s="1"/>
  <c r="H211" i="3"/>
  <c r="P205" i="5" s="1"/>
  <c r="H212" i="3"/>
  <c r="P206" i="5" s="1"/>
  <c r="H213" i="3"/>
  <c r="P207" i="5" s="1"/>
  <c r="H214" i="3"/>
  <c r="P208" i="5" s="1"/>
  <c r="H215" i="3"/>
  <c r="P209" i="5" s="1"/>
  <c r="H216" i="3"/>
  <c r="P210" i="5" s="1"/>
  <c r="H217" i="3"/>
  <c r="P211" i="5" s="1"/>
  <c r="H218" i="3"/>
  <c r="P212" i="5" s="1"/>
  <c r="H219" i="3"/>
  <c r="P213" i="5" s="1"/>
  <c r="H220" i="3"/>
  <c r="P214" i="5" s="1"/>
  <c r="H221" i="3"/>
  <c r="P215" i="5" s="1"/>
  <c r="H222" i="3"/>
  <c r="P216" i="5" s="1"/>
  <c r="H223" i="3"/>
  <c r="P217" i="5" s="1"/>
  <c r="H224" i="3"/>
  <c r="P218" i="5" s="1"/>
  <c r="H225" i="3"/>
  <c r="P219" i="5" s="1"/>
  <c r="H226" i="3"/>
  <c r="P220" i="5" s="1"/>
  <c r="H227" i="3"/>
  <c r="P221" i="5" s="1"/>
  <c r="H228" i="3"/>
  <c r="P222" i="5" s="1"/>
  <c r="H229" i="3"/>
  <c r="P223" i="5" s="1"/>
  <c r="H230" i="3"/>
  <c r="P224" i="5" s="1"/>
  <c r="H231" i="3"/>
  <c r="P225" i="5" s="1"/>
  <c r="H232" i="3"/>
  <c r="P226" i="5" s="1"/>
  <c r="H233" i="3"/>
  <c r="P227" i="5" s="1"/>
  <c r="H234" i="3"/>
  <c r="P228" i="5" s="1"/>
  <c r="H235" i="3"/>
  <c r="P229" i="5" s="1"/>
  <c r="H236" i="3"/>
  <c r="P230" i="5" s="1"/>
  <c r="H237" i="3"/>
  <c r="P231" i="5" s="1"/>
  <c r="H238" i="3"/>
  <c r="P232" i="5" s="1"/>
  <c r="H239" i="3"/>
  <c r="P233" i="5" s="1"/>
  <c r="H240" i="3"/>
  <c r="P234" i="5" s="1"/>
  <c r="H241" i="3"/>
  <c r="P235" i="5" s="1"/>
  <c r="H242" i="3"/>
  <c r="P236" i="5" s="1"/>
  <c r="H243" i="3"/>
  <c r="P237" i="5" s="1"/>
  <c r="H244" i="3"/>
  <c r="P238" i="5" s="1"/>
  <c r="H245" i="3"/>
  <c r="P239" i="5" s="1"/>
  <c r="H246" i="3"/>
  <c r="P240" i="5" s="1"/>
  <c r="H247" i="3"/>
  <c r="P241" i="5" s="1"/>
  <c r="H248" i="3"/>
  <c r="P242" i="5" s="1"/>
  <c r="H249" i="3"/>
  <c r="P243" i="5" s="1"/>
  <c r="H250" i="3"/>
  <c r="P244" i="5" s="1"/>
  <c r="H251" i="3"/>
  <c r="P245" i="5" s="1"/>
  <c r="H252" i="3"/>
  <c r="P246" i="5" s="1"/>
  <c r="H253" i="3"/>
  <c r="P247" i="5" s="1"/>
  <c r="H254" i="3"/>
  <c r="P248" i="5" s="1"/>
  <c r="H255" i="3"/>
  <c r="P249" i="5" s="1"/>
  <c r="H256" i="3"/>
  <c r="P250" i="5" s="1"/>
  <c r="H257" i="3"/>
  <c r="P251" i="5" s="1"/>
  <c r="H258" i="3"/>
  <c r="P252" i="5" s="1"/>
  <c r="H259" i="3"/>
  <c r="P253" i="5" s="1"/>
  <c r="H260" i="3"/>
  <c r="P254" i="5" s="1"/>
  <c r="H261" i="3"/>
  <c r="P255" i="5" s="1"/>
  <c r="H262" i="3"/>
  <c r="P256" i="5" s="1"/>
  <c r="H263" i="3"/>
  <c r="P257" i="5" s="1"/>
  <c r="H264" i="3"/>
  <c r="P258" i="5" s="1"/>
  <c r="H265" i="3"/>
  <c r="P259" i="5" s="1"/>
  <c r="H266" i="3"/>
  <c r="P260" i="5" s="1"/>
  <c r="H267" i="3"/>
  <c r="P261" i="5" s="1"/>
  <c r="H268" i="3"/>
  <c r="P262" i="5" s="1"/>
  <c r="H269" i="3"/>
  <c r="P263" i="5" s="1"/>
  <c r="H270" i="3"/>
  <c r="P264" i="5" s="1"/>
  <c r="H271" i="3"/>
  <c r="P265" i="5" s="1"/>
  <c r="H272" i="3"/>
  <c r="P266" i="5" s="1"/>
  <c r="H273" i="3"/>
  <c r="P267" i="5" s="1"/>
  <c r="H274" i="3"/>
  <c r="P268" i="5" s="1"/>
  <c r="H275" i="3"/>
  <c r="P269" i="5" s="1"/>
  <c r="H276" i="3"/>
  <c r="P270" i="5" s="1"/>
  <c r="H277" i="3"/>
  <c r="P271" i="5" s="1"/>
  <c r="H278" i="3"/>
  <c r="P272" i="5" s="1"/>
  <c r="H279" i="3"/>
  <c r="P273" i="5" s="1"/>
  <c r="H280" i="3"/>
  <c r="P274" i="5" s="1"/>
  <c r="H281" i="3"/>
  <c r="P275" i="5" s="1"/>
  <c r="H282" i="3"/>
  <c r="P276" i="5" s="1"/>
  <c r="H283" i="3"/>
  <c r="P277" i="5" s="1"/>
  <c r="H284" i="3"/>
  <c r="P278" i="5" s="1"/>
  <c r="H285" i="3"/>
  <c r="P279" i="5" s="1"/>
  <c r="H286" i="3"/>
  <c r="P280" i="5" s="1"/>
  <c r="H287" i="3"/>
  <c r="P281" i="5" s="1"/>
  <c r="H288" i="3"/>
  <c r="P282" i="5" s="1"/>
  <c r="H289" i="3"/>
  <c r="P283" i="5" s="1"/>
  <c r="H290" i="3"/>
  <c r="P284" i="5" s="1"/>
  <c r="H291" i="3"/>
  <c r="P285" i="5" s="1"/>
  <c r="H292" i="3"/>
  <c r="P286" i="5" s="1"/>
  <c r="H293" i="3"/>
  <c r="P287" i="5" s="1"/>
  <c r="H294" i="3"/>
  <c r="P288" i="5" s="1"/>
  <c r="H295" i="3"/>
  <c r="P289" i="5" s="1"/>
  <c r="H296" i="3"/>
  <c r="P290" i="5" s="1"/>
  <c r="H297" i="3"/>
  <c r="P291" i="5" s="1"/>
  <c r="H298" i="3"/>
  <c r="P292" i="5" s="1"/>
  <c r="H299" i="3"/>
  <c r="P293" i="5" s="1"/>
  <c r="H300" i="3"/>
  <c r="P294" i="5" s="1"/>
  <c r="H301" i="3"/>
  <c r="P295" i="5" s="1"/>
  <c r="H302" i="3"/>
  <c r="P296" i="5" s="1"/>
  <c r="H303" i="3"/>
  <c r="P297" i="5" s="1"/>
  <c r="H304" i="3"/>
  <c r="P298" i="5" s="1"/>
  <c r="H305" i="3"/>
  <c r="P299" i="5" s="1"/>
  <c r="H306" i="3"/>
  <c r="P300" i="5" s="1"/>
  <c r="H307" i="3"/>
  <c r="P301" i="5" s="1"/>
  <c r="H308" i="3"/>
  <c r="P302" i="5" s="1"/>
  <c r="H309" i="3"/>
  <c r="P303" i="5" s="1"/>
  <c r="H310" i="3"/>
  <c r="P304" i="5" s="1"/>
  <c r="H311" i="3"/>
  <c r="P305" i="5" s="1"/>
  <c r="H312" i="3"/>
  <c r="P306" i="5" s="1"/>
  <c r="H313" i="3"/>
  <c r="P307" i="5" s="1"/>
  <c r="H314" i="3"/>
  <c r="P308" i="5" s="1"/>
  <c r="H315" i="3"/>
  <c r="P309" i="5" s="1"/>
  <c r="H316" i="3"/>
  <c r="P310" i="5" s="1"/>
  <c r="H317" i="3"/>
  <c r="P311" i="5" s="1"/>
  <c r="H318" i="3"/>
  <c r="P312" i="5" s="1"/>
  <c r="H319" i="3"/>
  <c r="P313" i="5" s="1"/>
  <c r="H320" i="3"/>
  <c r="P314" i="5" s="1"/>
  <c r="H321" i="3"/>
  <c r="P315" i="5" s="1"/>
  <c r="H322" i="3"/>
  <c r="P316" i="5" s="1"/>
  <c r="H323" i="3"/>
  <c r="P317" i="5" s="1"/>
  <c r="H324" i="3"/>
  <c r="P318" i="5" s="1"/>
  <c r="H325" i="3"/>
  <c r="P319" i="5" s="1"/>
  <c r="H326" i="3"/>
  <c r="P320" i="5" s="1"/>
  <c r="H327" i="3"/>
  <c r="P321" i="5" s="1"/>
  <c r="H328" i="3"/>
  <c r="P322" i="5" s="1"/>
  <c r="H329" i="3"/>
  <c r="P323" i="5" s="1"/>
  <c r="H330" i="3"/>
  <c r="P324" i="5" s="1"/>
  <c r="H331" i="3"/>
  <c r="P325" i="5" s="1"/>
  <c r="H332" i="3"/>
  <c r="P326" i="5" s="1"/>
  <c r="H333" i="3"/>
  <c r="P327" i="5" s="1"/>
  <c r="H334" i="3"/>
  <c r="P328" i="5" s="1"/>
  <c r="H335" i="3"/>
  <c r="P329" i="5" s="1"/>
  <c r="H336" i="3"/>
  <c r="P330" i="5" s="1"/>
  <c r="H337" i="3"/>
  <c r="P331" i="5" s="1"/>
  <c r="H338" i="3"/>
  <c r="P332" i="5" s="1"/>
  <c r="H339" i="3"/>
  <c r="P333" i="5" s="1"/>
  <c r="H340" i="3"/>
  <c r="P334" i="5" s="1"/>
  <c r="H341" i="3"/>
  <c r="P335" i="5" s="1"/>
  <c r="H342" i="3"/>
  <c r="P336" i="5" s="1"/>
  <c r="H343" i="3"/>
  <c r="P337" i="5" s="1"/>
  <c r="H344" i="3"/>
  <c r="P338" i="5" s="1"/>
  <c r="H345" i="3"/>
  <c r="P339" i="5" s="1"/>
  <c r="H346" i="3"/>
  <c r="P340" i="5" s="1"/>
  <c r="H347" i="3"/>
  <c r="P341" i="5" s="1"/>
  <c r="H348" i="3"/>
  <c r="P342" i="5" s="1"/>
  <c r="H349" i="3"/>
  <c r="P343" i="5" s="1"/>
  <c r="H350" i="3"/>
  <c r="P344" i="5" s="1"/>
  <c r="H351" i="3"/>
  <c r="P345" i="5" s="1"/>
  <c r="H352" i="3"/>
  <c r="P346" i="5" s="1"/>
  <c r="H353" i="3"/>
  <c r="P347" i="5" s="1"/>
  <c r="H354" i="3"/>
  <c r="P348" i="5" s="1"/>
  <c r="H355" i="3"/>
  <c r="P349" i="5" s="1"/>
  <c r="H356" i="3"/>
  <c r="P350" i="5" s="1"/>
  <c r="H357" i="3"/>
  <c r="P351" i="5" s="1"/>
  <c r="H358" i="3"/>
  <c r="P352" i="5" s="1"/>
  <c r="H359" i="3"/>
  <c r="P353" i="5" s="1"/>
  <c r="H360" i="3"/>
  <c r="P354" i="5" s="1"/>
  <c r="H361" i="3"/>
  <c r="P355" i="5" s="1"/>
  <c r="H362" i="3"/>
  <c r="P356" i="5" s="1"/>
  <c r="H363" i="3"/>
  <c r="P357" i="5" s="1"/>
  <c r="H364" i="3"/>
  <c r="P358" i="5" s="1"/>
  <c r="H365" i="3"/>
  <c r="P359" i="5" s="1"/>
  <c r="H366" i="3"/>
  <c r="P360" i="5" s="1"/>
  <c r="H367" i="3"/>
  <c r="P361" i="5" s="1"/>
  <c r="H368" i="3"/>
  <c r="P362" i="5" s="1"/>
  <c r="H369" i="3"/>
  <c r="P363" i="5" s="1"/>
  <c r="H370" i="3"/>
  <c r="P364" i="5" s="1"/>
  <c r="H371" i="3"/>
  <c r="P365" i="5" s="1"/>
  <c r="H372" i="3"/>
  <c r="P366" i="5" s="1"/>
  <c r="H373" i="3"/>
  <c r="P367" i="5" s="1"/>
  <c r="H374" i="3"/>
  <c r="P368" i="5" s="1"/>
  <c r="H375" i="3"/>
  <c r="P369" i="5" s="1"/>
  <c r="H376" i="3"/>
  <c r="P370" i="5" s="1"/>
  <c r="H377" i="3"/>
  <c r="P371" i="5" s="1"/>
  <c r="H378" i="3"/>
  <c r="P372" i="5" s="1"/>
  <c r="H379" i="3"/>
  <c r="P373" i="5" s="1"/>
  <c r="H380" i="3"/>
  <c r="P374" i="5" s="1"/>
  <c r="H381" i="3"/>
  <c r="P375" i="5" s="1"/>
  <c r="H382" i="3"/>
  <c r="P376" i="5" s="1"/>
  <c r="H383" i="3"/>
  <c r="P377" i="5" s="1"/>
  <c r="H384" i="3"/>
  <c r="P378" i="5" s="1"/>
  <c r="H385" i="3"/>
  <c r="P379" i="5" s="1"/>
  <c r="H386" i="3"/>
  <c r="P380" i="5" s="1"/>
  <c r="H387" i="3"/>
  <c r="P381" i="5" s="1"/>
  <c r="H388" i="3"/>
  <c r="P382" i="5" s="1"/>
  <c r="H389" i="3"/>
  <c r="P383" i="5" s="1"/>
  <c r="H390" i="3"/>
  <c r="P384" i="5" s="1"/>
  <c r="H391" i="3"/>
  <c r="P385" i="5" s="1"/>
  <c r="H392" i="3"/>
  <c r="P386" i="5" s="1"/>
  <c r="H393" i="3"/>
  <c r="P387" i="5" s="1"/>
  <c r="H394" i="3"/>
  <c r="P388" i="5" s="1"/>
  <c r="H395" i="3"/>
  <c r="P389" i="5" s="1"/>
  <c r="H396" i="3"/>
  <c r="P390" i="5" s="1"/>
  <c r="H397" i="3"/>
  <c r="P391" i="5" s="1"/>
  <c r="H398" i="3"/>
  <c r="P392" i="5" s="1"/>
  <c r="H399" i="3"/>
  <c r="P393" i="5" s="1"/>
  <c r="H400" i="3"/>
  <c r="P394" i="5" s="1"/>
  <c r="H401" i="3"/>
  <c r="P395" i="5" s="1"/>
  <c r="H402" i="3"/>
  <c r="P396" i="5" s="1"/>
  <c r="H403" i="3"/>
  <c r="P397" i="5" s="1"/>
  <c r="H404" i="3"/>
  <c r="H405" i="3"/>
  <c r="P399" i="5" s="1"/>
  <c r="H406" i="3"/>
  <c r="P400" i="5" s="1"/>
  <c r="H407" i="3"/>
  <c r="P401" i="5" s="1"/>
  <c r="H408" i="3"/>
  <c r="H409" i="3"/>
  <c r="P403" i="5" s="1"/>
  <c r="H410" i="3"/>
  <c r="H411" i="3"/>
  <c r="P405" i="5" s="1"/>
  <c r="H412" i="3"/>
  <c r="H413" i="3"/>
  <c r="P407" i="5" s="1"/>
  <c r="H414" i="3"/>
  <c r="H415" i="3"/>
  <c r="P409" i="5" s="1"/>
  <c r="H416" i="3"/>
  <c r="H417" i="3"/>
  <c r="P411" i="5" s="1"/>
  <c r="H418" i="3"/>
  <c r="H419" i="3"/>
  <c r="P413" i="5" s="1"/>
  <c r="H420" i="3"/>
  <c r="H421" i="3"/>
  <c r="P415" i="5" s="1"/>
  <c r="H422" i="3"/>
  <c r="H423" i="3"/>
  <c r="P417" i="5" s="1"/>
  <c r="H424" i="3"/>
  <c r="H5" i="3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I11" i="5"/>
  <c r="M11" i="5"/>
  <c r="I12" i="5"/>
  <c r="M12" i="5"/>
  <c r="I13" i="5"/>
  <c r="M13" i="5"/>
  <c r="I14" i="5"/>
  <c r="K15" i="5"/>
  <c r="M14" i="5"/>
  <c r="I15" i="5"/>
  <c r="M15" i="5"/>
  <c r="I16" i="5"/>
  <c r="M16" i="5"/>
  <c r="I17" i="5"/>
  <c r="L18" i="5"/>
  <c r="M17" i="5"/>
  <c r="I18" i="5"/>
  <c r="M18" i="5"/>
  <c r="I19" i="5"/>
  <c r="M19" i="5"/>
  <c r="I20" i="5"/>
  <c r="M20" i="5"/>
  <c r="I21" i="5"/>
  <c r="M21" i="5"/>
  <c r="I22" i="5"/>
  <c r="K23" i="5"/>
  <c r="M22" i="5"/>
  <c r="I23" i="5"/>
  <c r="M23" i="5"/>
  <c r="I24" i="5"/>
  <c r="M24" i="5"/>
  <c r="I25" i="5"/>
  <c r="L26" i="5"/>
  <c r="M25" i="5"/>
  <c r="I26" i="5"/>
  <c r="K27" i="5"/>
  <c r="L27" i="5"/>
  <c r="M26" i="5"/>
  <c r="I27" i="5"/>
  <c r="M27" i="5"/>
  <c r="I28" i="5"/>
  <c r="M28" i="5"/>
  <c r="I29" i="5"/>
  <c r="K30" i="5"/>
  <c r="M29" i="5"/>
  <c r="I30" i="5"/>
  <c r="K31" i="5"/>
  <c r="L31" i="5"/>
  <c r="M30" i="5"/>
  <c r="I31" i="5"/>
  <c r="M31" i="5"/>
  <c r="I32" i="5"/>
  <c r="M32" i="5"/>
  <c r="I33" i="5"/>
  <c r="L34" i="5"/>
  <c r="M33" i="5"/>
  <c r="I34" i="5"/>
  <c r="K35" i="5"/>
  <c r="L35" i="5"/>
  <c r="M34" i="5"/>
  <c r="I35" i="5"/>
  <c r="M35" i="5"/>
  <c r="I36" i="5"/>
  <c r="M36" i="5"/>
  <c r="I37" i="5"/>
  <c r="K38" i="5"/>
  <c r="L38" i="5"/>
  <c r="M37" i="5"/>
  <c r="I38" i="5"/>
  <c r="K39" i="5"/>
  <c r="L39" i="5"/>
  <c r="M38" i="5"/>
  <c r="I39" i="5"/>
  <c r="M39" i="5"/>
  <c r="I40" i="5"/>
  <c r="M40" i="5"/>
  <c r="I41" i="5"/>
  <c r="K42" i="5"/>
  <c r="L42" i="5"/>
  <c r="M41" i="5"/>
  <c r="I42" i="5"/>
  <c r="K43" i="5"/>
  <c r="L43" i="5"/>
  <c r="M42" i="5"/>
  <c r="I43" i="5"/>
  <c r="M43" i="5"/>
  <c r="I44" i="5"/>
  <c r="M44" i="5"/>
  <c r="I45" i="5"/>
  <c r="K46" i="5"/>
  <c r="M45" i="5"/>
  <c r="I46" i="5"/>
  <c r="K47" i="5"/>
  <c r="L47" i="5"/>
  <c r="M46" i="5"/>
  <c r="I47" i="5"/>
  <c r="M47" i="5"/>
  <c r="I48" i="5"/>
  <c r="M48" i="5"/>
  <c r="I49" i="5"/>
  <c r="K50" i="5"/>
  <c r="L50" i="5"/>
  <c r="M49" i="5"/>
  <c r="I50" i="5"/>
  <c r="K51" i="5"/>
  <c r="L51" i="5"/>
  <c r="M50" i="5"/>
  <c r="I51" i="5"/>
  <c r="M51" i="5"/>
  <c r="I52" i="5"/>
  <c r="M52" i="5"/>
  <c r="I53" i="5"/>
  <c r="K54" i="5"/>
  <c r="L54" i="5"/>
  <c r="M53" i="5"/>
  <c r="I54" i="5"/>
  <c r="K55" i="5"/>
  <c r="L55" i="5"/>
  <c r="M54" i="5"/>
  <c r="I55" i="5"/>
  <c r="M55" i="5"/>
  <c r="I56" i="5"/>
  <c r="M56" i="5"/>
  <c r="I57" i="5"/>
  <c r="K58" i="5"/>
  <c r="L58" i="5"/>
  <c r="M57" i="5"/>
  <c r="I58" i="5"/>
  <c r="K59" i="5"/>
  <c r="L59" i="5"/>
  <c r="M58" i="5"/>
  <c r="I59" i="5"/>
  <c r="M59" i="5"/>
  <c r="I60" i="5"/>
  <c r="M60" i="5"/>
  <c r="I61" i="5"/>
  <c r="K62" i="5"/>
  <c r="L62" i="5"/>
  <c r="M61" i="5"/>
  <c r="I62" i="5"/>
  <c r="K63" i="5"/>
  <c r="L63" i="5"/>
  <c r="M62" i="5"/>
  <c r="I63" i="5"/>
  <c r="M63" i="5"/>
  <c r="I64" i="5"/>
  <c r="M64" i="5"/>
  <c r="I65" i="5"/>
  <c r="K66" i="5"/>
  <c r="L66" i="5"/>
  <c r="M65" i="5"/>
  <c r="I66" i="5"/>
  <c r="K67" i="5"/>
  <c r="L67" i="5"/>
  <c r="M66" i="5"/>
  <c r="I67" i="5"/>
  <c r="M67" i="5"/>
  <c r="I68" i="5"/>
  <c r="M68" i="5"/>
  <c r="I69" i="5"/>
  <c r="K70" i="5"/>
  <c r="L70" i="5"/>
  <c r="M69" i="5"/>
  <c r="I70" i="5"/>
  <c r="K71" i="5"/>
  <c r="L71" i="5"/>
  <c r="M70" i="5"/>
  <c r="I71" i="5"/>
  <c r="M71" i="5"/>
  <c r="I72" i="5"/>
  <c r="M72" i="5"/>
  <c r="I73" i="5"/>
  <c r="K74" i="5"/>
  <c r="L74" i="5"/>
  <c r="M73" i="5"/>
  <c r="I74" i="5"/>
  <c r="K75" i="5"/>
  <c r="M74" i="5"/>
  <c r="I75" i="5"/>
  <c r="M75" i="5"/>
  <c r="I76" i="5"/>
  <c r="M76" i="5"/>
  <c r="I77" i="5"/>
  <c r="K78" i="5"/>
  <c r="L78" i="5"/>
  <c r="M77" i="5"/>
  <c r="I78" i="5"/>
  <c r="K79" i="5"/>
  <c r="L79" i="5"/>
  <c r="M78" i="5"/>
  <c r="I79" i="5"/>
  <c r="M79" i="5"/>
  <c r="I80" i="5"/>
  <c r="M80" i="5"/>
  <c r="I81" i="5"/>
  <c r="K82" i="5"/>
  <c r="L82" i="5"/>
  <c r="M81" i="5"/>
  <c r="I82" i="5"/>
  <c r="K83" i="5"/>
  <c r="L83" i="5"/>
  <c r="M82" i="5"/>
  <c r="I83" i="5"/>
  <c r="M83" i="5"/>
  <c r="I84" i="5"/>
  <c r="M84" i="5"/>
  <c r="I85" i="5"/>
  <c r="K86" i="5"/>
  <c r="L86" i="5"/>
  <c r="M85" i="5"/>
  <c r="I86" i="5"/>
  <c r="K87" i="5"/>
  <c r="L87" i="5"/>
  <c r="M86" i="5"/>
  <c r="I87" i="5"/>
  <c r="M87" i="5"/>
  <c r="I88" i="5"/>
  <c r="M88" i="5"/>
  <c r="I89" i="5"/>
  <c r="K90" i="5"/>
  <c r="L90" i="5"/>
  <c r="M89" i="5"/>
  <c r="I90" i="5"/>
  <c r="K91" i="5"/>
  <c r="L91" i="5"/>
  <c r="M90" i="5"/>
  <c r="I91" i="5"/>
  <c r="M91" i="5"/>
  <c r="I92" i="5"/>
  <c r="M92" i="5"/>
  <c r="I93" i="5"/>
  <c r="K94" i="5"/>
  <c r="M93" i="5"/>
  <c r="I94" i="5"/>
  <c r="K95" i="5"/>
  <c r="L95" i="5"/>
  <c r="M94" i="5"/>
  <c r="I95" i="5"/>
  <c r="M95" i="5"/>
  <c r="I96" i="5"/>
  <c r="M96" i="5"/>
  <c r="I97" i="5"/>
  <c r="K98" i="5"/>
  <c r="L98" i="5"/>
  <c r="M97" i="5"/>
  <c r="I98" i="5"/>
  <c r="K99" i="5"/>
  <c r="L99" i="5"/>
  <c r="M98" i="5"/>
  <c r="I99" i="5"/>
  <c r="M99" i="5"/>
  <c r="I100" i="5"/>
  <c r="M100" i="5"/>
  <c r="I101" i="5"/>
  <c r="K102" i="5"/>
  <c r="L102" i="5"/>
  <c r="M101" i="5"/>
  <c r="I102" i="5"/>
  <c r="K103" i="5"/>
  <c r="L103" i="5"/>
  <c r="M102" i="5"/>
  <c r="I103" i="5"/>
  <c r="M103" i="5"/>
  <c r="I104" i="5"/>
  <c r="M104" i="5"/>
  <c r="I105" i="5"/>
  <c r="K106" i="5"/>
  <c r="L106" i="5"/>
  <c r="M105" i="5"/>
  <c r="I106" i="5"/>
  <c r="K107" i="5"/>
  <c r="L107" i="5"/>
  <c r="M106" i="5"/>
  <c r="I107" i="5"/>
  <c r="M107" i="5"/>
  <c r="I108" i="5"/>
  <c r="M108" i="5"/>
  <c r="I109" i="5"/>
  <c r="K110" i="5"/>
  <c r="L110" i="5"/>
  <c r="M109" i="5"/>
  <c r="I110" i="5"/>
  <c r="K111" i="5"/>
  <c r="M110" i="5"/>
  <c r="I111" i="5"/>
  <c r="M111" i="5"/>
  <c r="I112" i="5"/>
  <c r="M112" i="5"/>
  <c r="I113" i="5"/>
  <c r="K114" i="5"/>
  <c r="L114" i="5"/>
  <c r="M113" i="5"/>
  <c r="I114" i="5"/>
  <c r="K115" i="5"/>
  <c r="L115" i="5"/>
  <c r="M114" i="5"/>
  <c r="I115" i="5"/>
  <c r="M115" i="5"/>
  <c r="I116" i="5"/>
  <c r="M116" i="5"/>
  <c r="I117" i="5"/>
  <c r="K118" i="5"/>
  <c r="L118" i="5"/>
  <c r="M117" i="5"/>
  <c r="I118" i="5"/>
  <c r="K119" i="5"/>
  <c r="L119" i="5"/>
  <c r="M118" i="5"/>
  <c r="I119" i="5"/>
  <c r="M119" i="5"/>
  <c r="I120" i="5"/>
  <c r="M120" i="5"/>
  <c r="I121" i="5"/>
  <c r="K122" i="5"/>
  <c r="L122" i="5"/>
  <c r="M121" i="5"/>
  <c r="I122" i="5"/>
  <c r="K123" i="5"/>
  <c r="L123" i="5"/>
  <c r="M122" i="5"/>
  <c r="I123" i="5"/>
  <c r="M123" i="5"/>
  <c r="I124" i="5"/>
  <c r="M124" i="5"/>
  <c r="I125" i="5"/>
  <c r="K126" i="5"/>
  <c r="L126" i="5"/>
  <c r="M125" i="5"/>
  <c r="I126" i="5"/>
  <c r="K127" i="5"/>
  <c r="L127" i="5"/>
  <c r="M126" i="5"/>
  <c r="I127" i="5"/>
  <c r="M127" i="5"/>
  <c r="I128" i="5"/>
  <c r="M128" i="5"/>
  <c r="I129" i="5"/>
  <c r="K130" i="5"/>
  <c r="L130" i="5"/>
  <c r="M129" i="5"/>
  <c r="I130" i="5"/>
  <c r="K131" i="5"/>
  <c r="L131" i="5"/>
  <c r="M130" i="5"/>
  <c r="I131" i="5"/>
  <c r="M131" i="5"/>
  <c r="I132" i="5"/>
  <c r="M132" i="5"/>
  <c r="I133" i="5"/>
  <c r="K134" i="5"/>
  <c r="L134" i="5"/>
  <c r="M133" i="5"/>
  <c r="I134" i="5"/>
  <c r="K135" i="5"/>
  <c r="L135" i="5"/>
  <c r="M134" i="5"/>
  <c r="I135" i="5"/>
  <c r="M135" i="5"/>
  <c r="I136" i="5"/>
  <c r="M136" i="5"/>
  <c r="I137" i="5"/>
  <c r="K138" i="5"/>
  <c r="L138" i="5"/>
  <c r="M137" i="5"/>
  <c r="I138" i="5"/>
  <c r="K139" i="5"/>
  <c r="L139" i="5"/>
  <c r="M138" i="5"/>
  <c r="I139" i="5"/>
  <c r="M139" i="5"/>
  <c r="I140" i="5"/>
  <c r="M140" i="5"/>
  <c r="I141" i="5"/>
  <c r="K142" i="5"/>
  <c r="L142" i="5"/>
  <c r="M141" i="5"/>
  <c r="I142" i="5"/>
  <c r="K143" i="5"/>
  <c r="L143" i="5"/>
  <c r="M142" i="5"/>
  <c r="I143" i="5"/>
  <c r="M143" i="5"/>
  <c r="I144" i="5"/>
  <c r="M144" i="5"/>
  <c r="I145" i="5"/>
  <c r="K146" i="5"/>
  <c r="L146" i="5"/>
  <c r="M145" i="5"/>
  <c r="I146" i="5"/>
  <c r="K147" i="5"/>
  <c r="L147" i="5"/>
  <c r="M146" i="5"/>
  <c r="I147" i="5"/>
  <c r="M147" i="5"/>
  <c r="I148" i="5"/>
  <c r="M148" i="5"/>
  <c r="I149" i="5"/>
  <c r="K150" i="5"/>
  <c r="L150" i="5"/>
  <c r="M149" i="5"/>
  <c r="I150" i="5"/>
  <c r="K151" i="5"/>
  <c r="L151" i="5"/>
  <c r="M150" i="5"/>
  <c r="I151" i="5"/>
  <c r="M151" i="5"/>
  <c r="I152" i="5"/>
  <c r="M152" i="5"/>
  <c r="I153" i="5"/>
  <c r="K154" i="5"/>
  <c r="L154" i="5"/>
  <c r="M153" i="5"/>
  <c r="I154" i="5"/>
  <c r="K155" i="5"/>
  <c r="L155" i="5"/>
  <c r="M154" i="5"/>
  <c r="I155" i="5"/>
  <c r="M155" i="5"/>
  <c r="I156" i="5"/>
  <c r="M156" i="5"/>
  <c r="I157" i="5"/>
  <c r="K158" i="5"/>
  <c r="M157" i="5"/>
  <c r="I158" i="5"/>
  <c r="K159" i="5"/>
  <c r="L159" i="5"/>
  <c r="M158" i="5"/>
  <c r="I159" i="5"/>
  <c r="M159" i="5"/>
  <c r="I160" i="5"/>
  <c r="M160" i="5"/>
  <c r="I161" i="5"/>
  <c r="K162" i="5"/>
  <c r="L162" i="5"/>
  <c r="M161" i="5"/>
  <c r="I162" i="5"/>
  <c r="K163" i="5"/>
  <c r="L163" i="5"/>
  <c r="M162" i="5"/>
  <c r="I163" i="5"/>
  <c r="M163" i="5"/>
  <c r="I164" i="5"/>
  <c r="M164" i="5"/>
  <c r="I165" i="5"/>
  <c r="K166" i="5"/>
  <c r="L166" i="5"/>
  <c r="M165" i="5"/>
  <c r="I166" i="5"/>
  <c r="K167" i="5"/>
  <c r="L167" i="5"/>
  <c r="M166" i="5"/>
  <c r="I167" i="5"/>
  <c r="M167" i="5"/>
  <c r="I168" i="5"/>
  <c r="M168" i="5"/>
  <c r="I169" i="5"/>
  <c r="K170" i="5"/>
  <c r="L170" i="5"/>
  <c r="M169" i="5"/>
  <c r="I170" i="5"/>
  <c r="K171" i="5"/>
  <c r="L171" i="5"/>
  <c r="M170" i="5"/>
  <c r="I171" i="5"/>
  <c r="M171" i="5"/>
  <c r="I172" i="5"/>
  <c r="M172" i="5"/>
  <c r="I173" i="5"/>
  <c r="K174" i="5"/>
  <c r="L174" i="5"/>
  <c r="M173" i="5"/>
  <c r="I174" i="5"/>
  <c r="K175" i="5"/>
  <c r="L175" i="5"/>
  <c r="M174" i="5"/>
  <c r="I175" i="5"/>
  <c r="M175" i="5"/>
  <c r="I176" i="5"/>
  <c r="M176" i="5"/>
  <c r="I177" i="5"/>
  <c r="K178" i="5"/>
  <c r="L178" i="5"/>
  <c r="M177" i="5"/>
  <c r="I178" i="5"/>
  <c r="K179" i="5"/>
  <c r="L179" i="5"/>
  <c r="M178" i="5"/>
  <c r="I179" i="5"/>
  <c r="M179" i="5"/>
  <c r="I180" i="5"/>
  <c r="M180" i="5"/>
  <c r="I181" i="5"/>
  <c r="K182" i="5"/>
  <c r="L182" i="5"/>
  <c r="M181" i="5"/>
  <c r="I182" i="5"/>
  <c r="K183" i="5"/>
  <c r="L183" i="5"/>
  <c r="M182" i="5"/>
  <c r="I183" i="5"/>
  <c r="M183" i="5"/>
  <c r="I184" i="5"/>
  <c r="M184" i="5"/>
  <c r="I185" i="5"/>
  <c r="K186" i="5"/>
  <c r="L186" i="5"/>
  <c r="M185" i="5"/>
  <c r="I186" i="5"/>
  <c r="K187" i="5"/>
  <c r="L187" i="5"/>
  <c r="M186" i="5"/>
  <c r="I187" i="5"/>
  <c r="M187" i="5"/>
  <c r="I188" i="5"/>
  <c r="M188" i="5"/>
  <c r="I189" i="5"/>
  <c r="K190" i="5"/>
  <c r="L190" i="5"/>
  <c r="M189" i="5"/>
  <c r="I190" i="5"/>
  <c r="K191" i="5"/>
  <c r="L191" i="5"/>
  <c r="M190" i="5"/>
  <c r="I191" i="5"/>
  <c r="M191" i="5"/>
  <c r="I192" i="5"/>
  <c r="M192" i="5"/>
  <c r="I193" i="5"/>
  <c r="K194" i="5"/>
  <c r="L194" i="5"/>
  <c r="M193" i="5"/>
  <c r="I194" i="5"/>
  <c r="K195" i="5"/>
  <c r="L195" i="5"/>
  <c r="M194" i="5"/>
  <c r="I195" i="5"/>
  <c r="M195" i="5"/>
  <c r="I196" i="5"/>
  <c r="M196" i="5"/>
  <c r="I197" i="5"/>
  <c r="K198" i="5"/>
  <c r="L198" i="5"/>
  <c r="M197" i="5"/>
  <c r="I198" i="5"/>
  <c r="K199" i="5"/>
  <c r="L199" i="5"/>
  <c r="M198" i="5"/>
  <c r="I199" i="5"/>
  <c r="M199" i="5"/>
  <c r="I200" i="5"/>
  <c r="M200" i="5"/>
  <c r="I201" i="5"/>
  <c r="K202" i="5"/>
  <c r="L202" i="5"/>
  <c r="M201" i="5"/>
  <c r="I202" i="5"/>
  <c r="K203" i="5"/>
  <c r="L203" i="5"/>
  <c r="M202" i="5"/>
  <c r="I203" i="5"/>
  <c r="M203" i="5"/>
  <c r="I204" i="5"/>
  <c r="M204" i="5"/>
  <c r="I205" i="5"/>
  <c r="K206" i="5"/>
  <c r="L206" i="5"/>
  <c r="M205" i="5"/>
  <c r="I206" i="5"/>
  <c r="K207" i="5"/>
  <c r="M206" i="5"/>
  <c r="I207" i="5"/>
  <c r="M207" i="5"/>
  <c r="I208" i="5"/>
  <c r="M208" i="5"/>
  <c r="I209" i="5"/>
  <c r="K210" i="5"/>
  <c r="L210" i="5"/>
  <c r="M209" i="5"/>
  <c r="I210" i="5"/>
  <c r="K211" i="5"/>
  <c r="L211" i="5"/>
  <c r="M210" i="5"/>
  <c r="I211" i="5"/>
  <c r="M211" i="5"/>
  <c r="I212" i="5"/>
  <c r="M212" i="5"/>
  <c r="I213" i="5"/>
  <c r="K214" i="5"/>
  <c r="L214" i="5"/>
  <c r="M213" i="5"/>
  <c r="I214" i="5"/>
  <c r="K215" i="5"/>
  <c r="L215" i="5"/>
  <c r="M214" i="5"/>
  <c r="I215" i="5"/>
  <c r="M215" i="5"/>
  <c r="I216" i="5"/>
  <c r="M216" i="5"/>
  <c r="I217" i="5"/>
  <c r="K218" i="5"/>
  <c r="L218" i="5"/>
  <c r="M217" i="5"/>
  <c r="I218" i="5"/>
  <c r="K219" i="5"/>
  <c r="L219" i="5"/>
  <c r="M218" i="5"/>
  <c r="I219" i="5"/>
  <c r="M219" i="5"/>
  <c r="I220" i="5"/>
  <c r="M220" i="5"/>
  <c r="I221" i="5"/>
  <c r="K222" i="5"/>
  <c r="L222" i="5"/>
  <c r="M221" i="5"/>
  <c r="I222" i="5"/>
  <c r="K223" i="5"/>
  <c r="L223" i="5"/>
  <c r="M222" i="5"/>
  <c r="I223" i="5"/>
  <c r="M223" i="5"/>
  <c r="I224" i="5"/>
  <c r="M224" i="5"/>
  <c r="I225" i="5"/>
  <c r="K226" i="5"/>
  <c r="L226" i="5"/>
  <c r="M225" i="5"/>
  <c r="I226" i="5"/>
  <c r="K227" i="5"/>
  <c r="L227" i="5"/>
  <c r="M226" i="5"/>
  <c r="I227" i="5"/>
  <c r="M227" i="5"/>
  <c r="I228" i="5"/>
  <c r="K229" i="5"/>
  <c r="L229" i="5"/>
  <c r="M228" i="5"/>
  <c r="I229" i="5"/>
  <c r="K230" i="5"/>
  <c r="L230" i="5"/>
  <c r="M229" i="5"/>
  <c r="I230" i="5"/>
  <c r="K231" i="5"/>
  <c r="L231" i="5"/>
  <c r="M230" i="5"/>
  <c r="I231" i="5"/>
  <c r="M231" i="5"/>
  <c r="I232" i="5"/>
  <c r="K233" i="5"/>
  <c r="L233" i="5"/>
  <c r="M232" i="5"/>
  <c r="I233" i="5"/>
  <c r="K234" i="5"/>
  <c r="L234" i="5"/>
  <c r="M233" i="5"/>
  <c r="I234" i="5"/>
  <c r="K235" i="5"/>
  <c r="L235" i="5"/>
  <c r="M234" i="5"/>
  <c r="I235" i="5"/>
  <c r="M235" i="5"/>
  <c r="I236" i="5"/>
  <c r="K237" i="5"/>
  <c r="L237" i="5"/>
  <c r="M236" i="5"/>
  <c r="I237" i="5"/>
  <c r="K238" i="5"/>
  <c r="L238" i="5"/>
  <c r="M237" i="5"/>
  <c r="I238" i="5"/>
  <c r="K239" i="5"/>
  <c r="L239" i="5"/>
  <c r="M238" i="5"/>
  <c r="I239" i="5"/>
  <c r="M239" i="5"/>
  <c r="I240" i="5"/>
  <c r="K241" i="5"/>
  <c r="M240" i="5"/>
  <c r="I241" i="5"/>
  <c r="K242" i="5"/>
  <c r="L242" i="5"/>
  <c r="M241" i="5"/>
  <c r="I242" i="5"/>
  <c r="K243" i="5"/>
  <c r="L243" i="5"/>
  <c r="M242" i="5"/>
  <c r="I243" i="5"/>
  <c r="M243" i="5"/>
  <c r="I244" i="5"/>
  <c r="K245" i="5"/>
  <c r="L245" i="5"/>
  <c r="M244" i="5"/>
  <c r="I245" i="5"/>
  <c r="K246" i="5"/>
  <c r="M245" i="5"/>
  <c r="I246" i="5"/>
  <c r="K247" i="5"/>
  <c r="L247" i="5"/>
  <c r="M246" i="5"/>
  <c r="I247" i="5"/>
  <c r="M247" i="5"/>
  <c r="I248" i="5"/>
  <c r="K249" i="5"/>
  <c r="L249" i="5"/>
  <c r="M248" i="5"/>
  <c r="I249" i="5"/>
  <c r="K250" i="5"/>
  <c r="L250" i="5"/>
  <c r="M249" i="5"/>
  <c r="I250" i="5"/>
  <c r="K251" i="5"/>
  <c r="L251" i="5"/>
  <c r="M250" i="5"/>
  <c r="I251" i="5"/>
  <c r="M251" i="5"/>
  <c r="I252" i="5"/>
  <c r="K253" i="5"/>
  <c r="L253" i="5"/>
  <c r="M252" i="5"/>
  <c r="I253" i="5"/>
  <c r="K254" i="5"/>
  <c r="L254" i="5"/>
  <c r="M253" i="5"/>
  <c r="I254" i="5"/>
  <c r="K255" i="5"/>
  <c r="L255" i="5"/>
  <c r="M254" i="5"/>
  <c r="I255" i="5"/>
  <c r="M255" i="5"/>
  <c r="I256" i="5"/>
  <c r="K257" i="5"/>
  <c r="M256" i="5"/>
  <c r="I257" i="5"/>
  <c r="K258" i="5"/>
  <c r="L258" i="5"/>
  <c r="M257" i="5"/>
  <c r="I258" i="5"/>
  <c r="K259" i="5"/>
  <c r="L259" i="5"/>
  <c r="M258" i="5"/>
  <c r="I259" i="5"/>
  <c r="M259" i="5"/>
  <c r="I260" i="5"/>
  <c r="K261" i="5"/>
  <c r="L261" i="5"/>
  <c r="M260" i="5"/>
  <c r="I261" i="5"/>
  <c r="K262" i="5"/>
  <c r="L262" i="5"/>
  <c r="M261" i="5"/>
  <c r="I262" i="5"/>
  <c r="K263" i="5"/>
  <c r="L263" i="5"/>
  <c r="M262" i="5"/>
  <c r="I263" i="5"/>
  <c r="M263" i="5"/>
  <c r="I264" i="5"/>
  <c r="K265" i="5"/>
  <c r="L265" i="5"/>
  <c r="M264" i="5"/>
  <c r="I265" i="5"/>
  <c r="K266" i="5"/>
  <c r="L266" i="5"/>
  <c r="M265" i="5"/>
  <c r="I266" i="5"/>
  <c r="K267" i="5"/>
  <c r="L267" i="5"/>
  <c r="M266" i="5"/>
  <c r="I267" i="5"/>
  <c r="M267" i="5"/>
  <c r="I268" i="5"/>
  <c r="K269" i="5"/>
  <c r="L269" i="5"/>
  <c r="M268" i="5"/>
  <c r="I269" i="5"/>
  <c r="K270" i="5"/>
  <c r="L270" i="5"/>
  <c r="M269" i="5"/>
  <c r="I270" i="5"/>
  <c r="K271" i="5"/>
  <c r="L271" i="5"/>
  <c r="M270" i="5"/>
  <c r="I271" i="5"/>
  <c r="M271" i="5"/>
  <c r="I272" i="5"/>
  <c r="K273" i="5"/>
  <c r="M272" i="5"/>
  <c r="I273" i="5"/>
  <c r="K274" i="5"/>
  <c r="L274" i="5"/>
  <c r="M273" i="5"/>
  <c r="I274" i="5"/>
  <c r="K275" i="5"/>
  <c r="L275" i="5"/>
  <c r="M274" i="5"/>
  <c r="I275" i="5"/>
  <c r="M275" i="5"/>
  <c r="I276" i="5"/>
  <c r="K277" i="5"/>
  <c r="L277" i="5"/>
  <c r="M276" i="5"/>
  <c r="I277" i="5"/>
  <c r="K278" i="5"/>
  <c r="L278" i="5"/>
  <c r="M277" i="5"/>
  <c r="I278" i="5"/>
  <c r="K279" i="5"/>
  <c r="L279" i="5"/>
  <c r="M278" i="5"/>
  <c r="I279" i="5"/>
  <c r="M279" i="5"/>
  <c r="I280" i="5"/>
  <c r="K281" i="5"/>
  <c r="L281" i="5"/>
  <c r="M280" i="5"/>
  <c r="I281" i="5"/>
  <c r="K282" i="5"/>
  <c r="L282" i="5"/>
  <c r="M281" i="5"/>
  <c r="I282" i="5"/>
  <c r="K283" i="5"/>
  <c r="L283" i="5"/>
  <c r="M282" i="5"/>
  <c r="I283" i="5"/>
  <c r="M283" i="5"/>
  <c r="I284" i="5"/>
  <c r="K285" i="5"/>
  <c r="L285" i="5"/>
  <c r="M284" i="5"/>
  <c r="I285" i="5"/>
  <c r="K286" i="5"/>
  <c r="L286" i="5"/>
  <c r="M285" i="5"/>
  <c r="I286" i="5"/>
  <c r="K287" i="5"/>
  <c r="L287" i="5"/>
  <c r="M286" i="5"/>
  <c r="I287" i="5"/>
  <c r="M287" i="5"/>
  <c r="I288" i="5"/>
  <c r="K289" i="5"/>
  <c r="M288" i="5"/>
  <c r="I289" i="5"/>
  <c r="K290" i="5"/>
  <c r="L290" i="5"/>
  <c r="M289" i="5"/>
  <c r="I290" i="5"/>
  <c r="K291" i="5"/>
  <c r="L291" i="5"/>
  <c r="M290" i="5"/>
  <c r="I291" i="5"/>
  <c r="M291" i="5"/>
  <c r="I292" i="5"/>
  <c r="K293" i="5"/>
  <c r="L293" i="5"/>
  <c r="M292" i="5"/>
  <c r="I293" i="5"/>
  <c r="K294" i="5"/>
  <c r="L294" i="5"/>
  <c r="M293" i="5"/>
  <c r="I294" i="5"/>
  <c r="K295" i="5"/>
  <c r="L295" i="5"/>
  <c r="M294" i="5"/>
  <c r="I295" i="5"/>
  <c r="M295" i="5"/>
  <c r="I296" i="5"/>
  <c r="K297" i="5"/>
  <c r="L297" i="5"/>
  <c r="M296" i="5"/>
  <c r="I297" i="5"/>
  <c r="K298" i="5"/>
  <c r="L298" i="5"/>
  <c r="M297" i="5"/>
  <c r="I298" i="5"/>
  <c r="K299" i="5"/>
  <c r="L299" i="5"/>
  <c r="M298" i="5"/>
  <c r="I299" i="5"/>
  <c r="M299" i="5"/>
  <c r="I300" i="5"/>
  <c r="K301" i="5"/>
  <c r="L301" i="5"/>
  <c r="M300" i="5"/>
  <c r="I301" i="5"/>
  <c r="K302" i="5"/>
  <c r="L302" i="5"/>
  <c r="M301" i="5"/>
  <c r="I302" i="5"/>
  <c r="K303" i="5"/>
  <c r="L303" i="5"/>
  <c r="M302" i="5"/>
  <c r="I303" i="5"/>
  <c r="M303" i="5"/>
  <c r="I304" i="5"/>
  <c r="K305" i="5"/>
  <c r="L305" i="5"/>
  <c r="M304" i="5"/>
  <c r="I305" i="5"/>
  <c r="K306" i="5"/>
  <c r="L306" i="5"/>
  <c r="M305" i="5"/>
  <c r="I306" i="5"/>
  <c r="K307" i="5"/>
  <c r="L307" i="5"/>
  <c r="M306" i="5"/>
  <c r="I307" i="5"/>
  <c r="M307" i="5"/>
  <c r="I308" i="5"/>
  <c r="K309" i="5"/>
  <c r="L309" i="5"/>
  <c r="M308" i="5"/>
  <c r="I309" i="5"/>
  <c r="K310" i="5"/>
  <c r="L310" i="5"/>
  <c r="M309" i="5"/>
  <c r="I310" i="5"/>
  <c r="K311" i="5"/>
  <c r="L311" i="5"/>
  <c r="M310" i="5"/>
  <c r="I311" i="5"/>
  <c r="M311" i="5"/>
  <c r="I312" i="5"/>
  <c r="K313" i="5"/>
  <c r="L313" i="5"/>
  <c r="M312" i="5"/>
  <c r="I313" i="5"/>
  <c r="K314" i="5"/>
  <c r="L314" i="5"/>
  <c r="M313" i="5"/>
  <c r="I314" i="5"/>
  <c r="K315" i="5"/>
  <c r="L315" i="5"/>
  <c r="M314" i="5"/>
  <c r="I315" i="5"/>
  <c r="M315" i="5"/>
  <c r="I316" i="5"/>
  <c r="K317" i="5"/>
  <c r="L317" i="5"/>
  <c r="M316" i="5"/>
  <c r="I317" i="5"/>
  <c r="K318" i="5"/>
  <c r="L318" i="5"/>
  <c r="M317" i="5"/>
  <c r="I318" i="5"/>
  <c r="K319" i="5"/>
  <c r="L319" i="5"/>
  <c r="M318" i="5"/>
  <c r="I319" i="5"/>
  <c r="M319" i="5"/>
  <c r="I320" i="5"/>
  <c r="K321" i="5"/>
  <c r="L321" i="5"/>
  <c r="M320" i="5"/>
  <c r="I321" i="5"/>
  <c r="K322" i="5"/>
  <c r="L322" i="5"/>
  <c r="M321" i="5"/>
  <c r="I322" i="5"/>
  <c r="K323" i="5"/>
  <c r="L323" i="5"/>
  <c r="M322" i="5"/>
  <c r="I323" i="5"/>
  <c r="M323" i="5"/>
  <c r="I324" i="5"/>
  <c r="K325" i="5"/>
  <c r="L325" i="5"/>
  <c r="M324" i="5"/>
  <c r="I325" i="5"/>
  <c r="K326" i="5"/>
  <c r="L326" i="5"/>
  <c r="M325" i="5"/>
  <c r="I326" i="5"/>
  <c r="K327" i="5"/>
  <c r="L327" i="5"/>
  <c r="M326" i="5"/>
  <c r="I327" i="5"/>
  <c r="M327" i="5"/>
  <c r="I328" i="5"/>
  <c r="K329" i="5"/>
  <c r="L329" i="5"/>
  <c r="M328" i="5"/>
  <c r="I329" i="5"/>
  <c r="K330" i="5"/>
  <c r="L330" i="5"/>
  <c r="M329" i="5"/>
  <c r="I330" i="5"/>
  <c r="K331" i="5"/>
  <c r="L331" i="5"/>
  <c r="M330" i="5"/>
  <c r="I331" i="5"/>
  <c r="M331" i="5"/>
  <c r="I332" i="5"/>
  <c r="K333" i="5"/>
  <c r="L333" i="5"/>
  <c r="M332" i="5"/>
  <c r="I333" i="5"/>
  <c r="K334" i="5"/>
  <c r="L334" i="5"/>
  <c r="M333" i="5"/>
  <c r="I334" i="5"/>
  <c r="K335" i="5"/>
  <c r="L335" i="5"/>
  <c r="M334" i="5"/>
  <c r="I335" i="5"/>
  <c r="M335" i="5"/>
  <c r="I336" i="5"/>
  <c r="K337" i="5"/>
  <c r="L337" i="5"/>
  <c r="M336" i="5"/>
  <c r="I337" i="5"/>
  <c r="K338" i="5"/>
  <c r="L338" i="5"/>
  <c r="M337" i="5"/>
  <c r="I338" i="5"/>
  <c r="K339" i="5"/>
  <c r="L339" i="5"/>
  <c r="M338" i="5"/>
  <c r="I339" i="5"/>
  <c r="M339" i="5"/>
  <c r="I340" i="5"/>
  <c r="K341" i="5"/>
  <c r="L341" i="5"/>
  <c r="M340" i="5"/>
  <c r="I341" i="5"/>
  <c r="K342" i="5"/>
  <c r="L342" i="5"/>
  <c r="M341" i="5"/>
  <c r="I342" i="5"/>
  <c r="K343" i="5"/>
  <c r="L343" i="5"/>
  <c r="M342" i="5"/>
  <c r="I343" i="5"/>
  <c r="M343" i="5"/>
  <c r="I344" i="5"/>
  <c r="K345" i="5"/>
  <c r="L345" i="5"/>
  <c r="M344" i="5"/>
  <c r="I345" i="5"/>
  <c r="K346" i="5"/>
  <c r="L346" i="5"/>
  <c r="M345" i="5"/>
  <c r="I346" i="5"/>
  <c r="K347" i="5"/>
  <c r="L347" i="5"/>
  <c r="M346" i="5"/>
  <c r="I347" i="5"/>
  <c r="M347" i="5"/>
  <c r="I348" i="5"/>
  <c r="K349" i="5"/>
  <c r="L349" i="5"/>
  <c r="M348" i="5"/>
  <c r="I349" i="5"/>
  <c r="K350" i="5"/>
  <c r="L350" i="5"/>
  <c r="M349" i="5"/>
  <c r="I350" i="5"/>
  <c r="K351" i="5"/>
  <c r="L351" i="5"/>
  <c r="M350" i="5"/>
  <c r="I351" i="5"/>
  <c r="M351" i="5"/>
  <c r="I352" i="5"/>
  <c r="K353" i="5"/>
  <c r="L353" i="5"/>
  <c r="M352" i="5"/>
  <c r="I353" i="5"/>
  <c r="K354" i="5"/>
  <c r="L354" i="5"/>
  <c r="M353" i="5"/>
  <c r="I354" i="5"/>
  <c r="K355" i="5"/>
  <c r="L355" i="5"/>
  <c r="M354" i="5"/>
  <c r="I355" i="5"/>
  <c r="M355" i="5"/>
  <c r="I356" i="5"/>
  <c r="K357" i="5"/>
  <c r="L357" i="5"/>
  <c r="M356" i="5"/>
  <c r="I357" i="5"/>
  <c r="K358" i="5"/>
  <c r="L358" i="5"/>
  <c r="M357" i="5"/>
  <c r="I358" i="5"/>
  <c r="K359" i="5"/>
  <c r="L359" i="5"/>
  <c r="M358" i="5"/>
  <c r="I359" i="5"/>
  <c r="M359" i="5"/>
  <c r="I360" i="5"/>
  <c r="K361" i="5"/>
  <c r="L361" i="5"/>
  <c r="M360" i="5"/>
  <c r="I361" i="5"/>
  <c r="K362" i="5"/>
  <c r="L362" i="5"/>
  <c r="M361" i="5"/>
  <c r="I362" i="5"/>
  <c r="K363" i="5"/>
  <c r="L363" i="5"/>
  <c r="M362" i="5"/>
  <c r="I363" i="5"/>
  <c r="M363" i="5"/>
  <c r="I364" i="5"/>
  <c r="K365" i="5"/>
  <c r="L365" i="5"/>
  <c r="M364" i="5"/>
  <c r="I365" i="5"/>
  <c r="K366" i="5"/>
  <c r="L366" i="5"/>
  <c r="M365" i="5"/>
  <c r="I366" i="5"/>
  <c r="K367" i="5"/>
  <c r="L367" i="5"/>
  <c r="M366" i="5"/>
  <c r="I367" i="5"/>
  <c r="M367" i="5"/>
  <c r="I368" i="5"/>
  <c r="K369" i="5"/>
  <c r="L369" i="5"/>
  <c r="M368" i="5"/>
  <c r="I369" i="5"/>
  <c r="K370" i="5"/>
  <c r="L370" i="5"/>
  <c r="M369" i="5"/>
  <c r="I370" i="5"/>
  <c r="K371" i="5"/>
  <c r="L371" i="5"/>
  <c r="M370" i="5"/>
  <c r="I371" i="5"/>
  <c r="M371" i="5"/>
  <c r="I372" i="5"/>
  <c r="K373" i="5"/>
  <c r="L373" i="5"/>
  <c r="M372" i="5"/>
  <c r="I373" i="5"/>
  <c r="K374" i="5"/>
  <c r="L374" i="5"/>
  <c r="M373" i="5"/>
  <c r="I374" i="5"/>
  <c r="K375" i="5"/>
  <c r="L375" i="5"/>
  <c r="M374" i="5"/>
  <c r="I375" i="5"/>
  <c r="M375" i="5"/>
  <c r="I376" i="5"/>
  <c r="K377" i="5"/>
  <c r="L377" i="5"/>
  <c r="M376" i="5"/>
  <c r="I377" i="5"/>
  <c r="K378" i="5"/>
  <c r="L378" i="5"/>
  <c r="M377" i="5"/>
  <c r="I378" i="5"/>
  <c r="K379" i="5"/>
  <c r="L379" i="5"/>
  <c r="M378" i="5"/>
  <c r="I379" i="5"/>
  <c r="M379" i="5"/>
  <c r="I380" i="5"/>
  <c r="K381" i="5"/>
  <c r="L381" i="5"/>
  <c r="M380" i="5"/>
  <c r="I381" i="5"/>
  <c r="K382" i="5"/>
  <c r="L382" i="5"/>
  <c r="M381" i="5"/>
  <c r="I382" i="5"/>
  <c r="K383" i="5"/>
  <c r="L383" i="5"/>
  <c r="M382" i="5"/>
  <c r="I383" i="5"/>
  <c r="M383" i="5"/>
  <c r="I384" i="5"/>
  <c r="K385" i="5"/>
  <c r="L385" i="5"/>
  <c r="M384" i="5"/>
  <c r="I385" i="5"/>
  <c r="K386" i="5"/>
  <c r="L386" i="5"/>
  <c r="M385" i="5"/>
  <c r="I386" i="5"/>
  <c r="K387" i="5"/>
  <c r="L387" i="5"/>
  <c r="M386" i="5"/>
  <c r="I387" i="5"/>
  <c r="M387" i="5"/>
  <c r="I388" i="5"/>
  <c r="K389" i="5"/>
  <c r="L389" i="5"/>
  <c r="M388" i="5"/>
  <c r="I389" i="5"/>
  <c r="K390" i="5"/>
  <c r="L390" i="5"/>
  <c r="M389" i="5"/>
  <c r="I390" i="5"/>
  <c r="K391" i="5"/>
  <c r="L391" i="5"/>
  <c r="M390" i="5"/>
  <c r="I391" i="5"/>
  <c r="M391" i="5"/>
  <c r="I392" i="5"/>
  <c r="K393" i="5"/>
  <c r="L393" i="5"/>
  <c r="M392" i="5"/>
  <c r="I393" i="5"/>
  <c r="K394" i="5"/>
  <c r="L394" i="5"/>
  <c r="M393" i="5"/>
  <c r="I394" i="5"/>
  <c r="K395" i="5"/>
  <c r="L395" i="5"/>
  <c r="M394" i="5"/>
  <c r="I395" i="5"/>
  <c r="M395" i="5"/>
  <c r="I396" i="5"/>
  <c r="K397" i="5"/>
  <c r="L397" i="5"/>
  <c r="M396" i="5"/>
  <c r="I397" i="5"/>
  <c r="K398" i="5"/>
  <c r="L398" i="5"/>
  <c r="M397" i="5"/>
  <c r="I398" i="5"/>
  <c r="K399" i="5"/>
  <c r="L399" i="5"/>
  <c r="M398" i="5"/>
  <c r="I399" i="5"/>
  <c r="M399" i="5"/>
  <c r="I400" i="5"/>
  <c r="K401" i="5"/>
  <c r="L401" i="5"/>
  <c r="M400" i="5"/>
  <c r="I401" i="5"/>
  <c r="K402" i="5"/>
  <c r="L402" i="5"/>
  <c r="M401" i="5"/>
  <c r="I402" i="5"/>
  <c r="K403" i="5"/>
  <c r="L403" i="5"/>
  <c r="M402" i="5"/>
  <c r="I403" i="5"/>
  <c r="M403" i="5"/>
  <c r="I404" i="5"/>
  <c r="K405" i="5"/>
  <c r="L405" i="5"/>
  <c r="M404" i="5"/>
  <c r="I405" i="5"/>
  <c r="K406" i="5"/>
  <c r="L406" i="5"/>
  <c r="M405" i="5"/>
  <c r="I406" i="5"/>
  <c r="K407" i="5"/>
  <c r="L407" i="5"/>
  <c r="M406" i="5"/>
  <c r="I407" i="5"/>
  <c r="M407" i="5"/>
  <c r="I408" i="5"/>
  <c r="K409" i="5"/>
  <c r="L409" i="5"/>
  <c r="M408" i="5"/>
  <c r="I409" i="5"/>
  <c r="K410" i="5"/>
  <c r="L410" i="5"/>
  <c r="M409" i="5"/>
  <c r="I410" i="5"/>
  <c r="K411" i="5"/>
  <c r="L411" i="5"/>
  <c r="M410" i="5"/>
  <c r="I411" i="5"/>
  <c r="M411" i="5"/>
  <c r="I412" i="5"/>
  <c r="K413" i="5"/>
  <c r="L413" i="5"/>
  <c r="M412" i="5"/>
  <c r="I413" i="5"/>
  <c r="K414" i="5"/>
  <c r="L414" i="5"/>
  <c r="M413" i="5"/>
  <c r="I414" i="5"/>
  <c r="K415" i="5"/>
  <c r="L415" i="5"/>
  <c r="M414" i="5"/>
  <c r="I415" i="5"/>
  <c r="M415" i="5"/>
  <c r="I416" i="5"/>
  <c r="K417" i="5"/>
  <c r="L417" i="5"/>
  <c r="M416" i="5"/>
  <c r="I417" i="5"/>
  <c r="M417" i="5"/>
  <c r="I2" i="5"/>
  <c r="L3" i="5"/>
  <c r="M2" i="5"/>
  <c r="I3" i="5"/>
  <c r="M3" i="5"/>
  <c r="I4" i="5"/>
  <c r="L5" i="5"/>
  <c r="M4" i="5"/>
  <c r="I5" i="5"/>
  <c r="M5" i="5"/>
  <c r="I6" i="5"/>
  <c r="K7" i="5"/>
  <c r="M6" i="5"/>
  <c r="I7" i="5"/>
  <c r="M7" i="5"/>
  <c r="I8" i="5"/>
  <c r="M8" i="5"/>
  <c r="I9" i="5"/>
  <c r="M9" i="5"/>
  <c r="I10" i="5"/>
  <c r="M10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5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E23" i="4"/>
  <c r="L22" i="5" s="1"/>
  <c r="E47" i="4"/>
  <c r="L46" i="5" s="1"/>
  <c r="E58" i="4"/>
  <c r="L57" i="5" s="1"/>
  <c r="E76" i="4"/>
  <c r="L75" i="5" s="1"/>
  <c r="E95" i="4"/>
  <c r="L94" i="5" s="1"/>
  <c r="E100" i="4"/>
  <c r="E111" i="4"/>
  <c r="E114" i="4"/>
  <c r="L113" i="5" s="1"/>
  <c r="E135" i="4"/>
  <c r="E159" i="4"/>
  <c r="L158" i="5" s="1"/>
  <c r="E175" i="4"/>
  <c r="E186" i="4"/>
  <c r="L185" i="5" s="1"/>
  <c r="E195" i="4"/>
  <c r="E199" i="4"/>
  <c r="E210" i="4"/>
  <c r="L209" i="5" s="1"/>
  <c r="E242" i="4"/>
  <c r="L241" i="5" s="1"/>
  <c r="E247" i="4"/>
  <c r="L246" i="5" s="1"/>
  <c r="E263" i="4"/>
  <c r="E274" i="4"/>
  <c r="L273" i="5" s="1"/>
  <c r="E311" i="4"/>
  <c r="E327" i="4"/>
  <c r="E338" i="4"/>
  <c r="E356" i="4"/>
  <c r="D3" i="4"/>
  <c r="D4" i="4"/>
  <c r="K3" i="5" s="1"/>
  <c r="D5" i="4"/>
  <c r="K4" i="5" s="1"/>
  <c r="D6" i="4"/>
  <c r="K5" i="5" s="1"/>
  <c r="D7" i="4"/>
  <c r="K6" i="5" s="1"/>
  <c r="D8" i="4"/>
  <c r="D9" i="4"/>
  <c r="K8" i="5" s="1"/>
  <c r="D10" i="4"/>
  <c r="K9" i="5" s="1"/>
  <c r="D11" i="4"/>
  <c r="K10" i="5" s="1"/>
  <c r="D12" i="4"/>
  <c r="K11" i="5" s="1"/>
  <c r="D13" i="4"/>
  <c r="K12" i="5" s="1"/>
  <c r="D14" i="4"/>
  <c r="K13" i="5" s="1"/>
  <c r="D15" i="4"/>
  <c r="K14" i="5" s="1"/>
  <c r="D16" i="4"/>
  <c r="D17" i="4"/>
  <c r="K16" i="5" s="1"/>
  <c r="D18" i="4"/>
  <c r="K17" i="5" s="1"/>
  <c r="D19" i="4"/>
  <c r="K18" i="5" s="1"/>
  <c r="D20" i="4"/>
  <c r="K19" i="5" s="1"/>
  <c r="D21" i="4"/>
  <c r="K20" i="5" s="1"/>
  <c r="D22" i="4"/>
  <c r="K21" i="5" s="1"/>
  <c r="D23" i="4"/>
  <c r="K22" i="5" s="1"/>
  <c r="D24" i="4"/>
  <c r="D25" i="4"/>
  <c r="K24" i="5" s="1"/>
  <c r="D26" i="4"/>
  <c r="K25" i="5" s="1"/>
  <c r="D27" i="4"/>
  <c r="K26" i="5" s="1"/>
  <c r="D28" i="4"/>
  <c r="D29" i="4"/>
  <c r="K28" i="5" s="1"/>
  <c r="D30" i="4"/>
  <c r="K29" i="5" s="1"/>
  <c r="D31" i="4"/>
  <c r="D32" i="4"/>
  <c r="D33" i="4"/>
  <c r="K32" i="5" s="1"/>
  <c r="D34" i="4"/>
  <c r="K33" i="5" s="1"/>
  <c r="D35" i="4"/>
  <c r="K34" i="5" s="1"/>
  <c r="D36" i="4"/>
  <c r="D37" i="4"/>
  <c r="K36" i="5" s="1"/>
  <c r="D38" i="4"/>
  <c r="K37" i="5" s="1"/>
  <c r="D39" i="4"/>
  <c r="D40" i="4"/>
  <c r="D41" i="4"/>
  <c r="K40" i="5" s="1"/>
  <c r="D42" i="4"/>
  <c r="K41" i="5" s="1"/>
  <c r="D43" i="4"/>
  <c r="D44" i="4"/>
  <c r="D45" i="4"/>
  <c r="K44" i="5" s="1"/>
  <c r="D46" i="4"/>
  <c r="K45" i="5" s="1"/>
  <c r="D47" i="4"/>
  <c r="D48" i="4"/>
  <c r="D49" i="4"/>
  <c r="K48" i="5" s="1"/>
  <c r="D50" i="4"/>
  <c r="K49" i="5" s="1"/>
  <c r="D51" i="4"/>
  <c r="D52" i="4"/>
  <c r="D53" i="4"/>
  <c r="K52" i="5" s="1"/>
  <c r="D54" i="4"/>
  <c r="K53" i="5" s="1"/>
  <c r="D55" i="4"/>
  <c r="D56" i="4"/>
  <c r="D57" i="4"/>
  <c r="K56" i="5" s="1"/>
  <c r="D58" i="4"/>
  <c r="K57" i="5" s="1"/>
  <c r="D59" i="4"/>
  <c r="D60" i="4"/>
  <c r="D61" i="4"/>
  <c r="K60" i="5" s="1"/>
  <c r="D62" i="4"/>
  <c r="K61" i="5" s="1"/>
  <c r="D63" i="4"/>
  <c r="D64" i="4"/>
  <c r="D65" i="4"/>
  <c r="K64" i="5" s="1"/>
  <c r="D66" i="4"/>
  <c r="K65" i="5" s="1"/>
  <c r="D67" i="4"/>
  <c r="D68" i="4"/>
  <c r="D69" i="4"/>
  <c r="K68" i="5" s="1"/>
  <c r="D70" i="4"/>
  <c r="K69" i="5" s="1"/>
  <c r="D71" i="4"/>
  <c r="D72" i="4"/>
  <c r="D73" i="4"/>
  <c r="K72" i="5" s="1"/>
  <c r="D74" i="4"/>
  <c r="K73" i="5" s="1"/>
  <c r="D75" i="4"/>
  <c r="D76" i="4"/>
  <c r="D77" i="4"/>
  <c r="K76" i="5" s="1"/>
  <c r="D78" i="4"/>
  <c r="K77" i="5" s="1"/>
  <c r="D79" i="4"/>
  <c r="D80" i="4"/>
  <c r="D81" i="4"/>
  <c r="K80" i="5" s="1"/>
  <c r="D82" i="4"/>
  <c r="K81" i="5" s="1"/>
  <c r="D83" i="4"/>
  <c r="D84" i="4"/>
  <c r="D85" i="4"/>
  <c r="K84" i="5" s="1"/>
  <c r="D86" i="4"/>
  <c r="K85" i="5" s="1"/>
  <c r="D87" i="4"/>
  <c r="D88" i="4"/>
  <c r="D89" i="4"/>
  <c r="K88" i="5" s="1"/>
  <c r="D90" i="4"/>
  <c r="K89" i="5" s="1"/>
  <c r="D91" i="4"/>
  <c r="D92" i="4"/>
  <c r="D93" i="4"/>
  <c r="K92" i="5" s="1"/>
  <c r="D94" i="4"/>
  <c r="K93" i="5" s="1"/>
  <c r="D95" i="4"/>
  <c r="D96" i="4"/>
  <c r="D97" i="4"/>
  <c r="K96" i="5" s="1"/>
  <c r="D98" i="4"/>
  <c r="K97" i="5" s="1"/>
  <c r="D99" i="4"/>
  <c r="D100" i="4"/>
  <c r="D101" i="4"/>
  <c r="K100" i="5" s="1"/>
  <c r="D102" i="4"/>
  <c r="K101" i="5" s="1"/>
  <c r="D103" i="4"/>
  <c r="D104" i="4"/>
  <c r="D105" i="4"/>
  <c r="K104" i="5" s="1"/>
  <c r="D106" i="4"/>
  <c r="K105" i="5" s="1"/>
  <c r="D107" i="4"/>
  <c r="D108" i="4"/>
  <c r="D109" i="4"/>
  <c r="K108" i="5" s="1"/>
  <c r="D110" i="4"/>
  <c r="K109" i="5" s="1"/>
  <c r="D111" i="4"/>
  <c r="D112" i="4"/>
  <c r="D113" i="4"/>
  <c r="K112" i="5" s="1"/>
  <c r="D114" i="4"/>
  <c r="K113" i="5" s="1"/>
  <c r="D115" i="4"/>
  <c r="D116" i="4"/>
  <c r="D117" i="4"/>
  <c r="K116" i="5" s="1"/>
  <c r="D118" i="4"/>
  <c r="K117" i="5" s="1"/>
  <c r="D119" i="4"/>
  <c r="D120" i="4"/>
  <c r="D121" i="4"/>
  <c r="K120" i="5" s="1"/>
  <c r="D122" i="4"/>
  <c r="K121" i="5" s="1"/>
  <c r="D123" i="4"/>
  <c r="D124" i="4"/>
  <c r="D125" i="4"/>
  <c r="K124" i="5" s="1"/>
  <c r="D126" i="4"/>
  <c r="K125" i="5" s="1"/>
  <c r="D127" i="4"/>
  <c r="D128" i="4"/>
  <c r="D129" i="4"/>
  <c r="K128" i="5" s="1"/>
  <c r="D130" i="4"/>
  <c r="K129" i="5" s="1"/>
  <c r="D131" i="4"/>
  <c r="D132" i="4"/>
  <c r="D133" i="4"/>
  <c r="K132" i="5" s="1"/>
  <c r="D134" i="4"/>
  <c r="K133" i="5" s="1"/>
  <c r="D135" i="4"/>
  <c r="D136" i="4"/>
  <c r="D137" i="4"/>
  <c r="K136" i="5" s="1"/>
  <c r="D138" i="4"/>
  <c r="K137" i="5" s="1"/>
  <c r="D139" i="4"/>
  <c r="D140" i="4"/>
  <c r="D141" i="4"/>
  <c r="K140" i="5" s="1"/>
  <c r="D142" i="4"/>
  <c r="K141" i="5" s="1"/>
  <c r="D143" i="4"/>
  <c r="D144" i="4"/>
  <c r="D145" i="4"/>
  <c r="K144" i="5" s="1"/>
  <c r="D146" i="4"/>
  <c r="K145" i="5" s="1"/>
  <c r="D147" i="4"/>
  <c r="D148" i="4"/>
  <c r="D149" i="4"/>
  <c r="K148" i="5" s="1"/>
  <c r="D150" i="4"/>
  <c r="K149" i="5" s="1"/>
  <c r="D151" i="4"/>
  <c r="D152" i="4"/>
  <c r="D153" i="4"/>
  <c r="K152" i="5" s="1"/>
  <c r="D154" i="4"/>
  <c r="K153" i="5" s="1"/>
  <c r="D155" i="4"/>
  <c r="D156" i="4"/>
  <c r="D157" i="4"/>
  <c r="K156" i="5" s="1"/>
  <c r="D158" i="4"/>
  <c r="K157" i="5" s="1"/>
  <c r="D159" i="4"/>
  <c r="D160" i="4"/>
  <c r="D161" i="4"/>
  <c r="K160" i="5" s="1"/>
  <c r="D162" i="4"/>
  <c r="K161" i="5" s="1"/>
  <c r="D163" i="4"/>
  <c r="D164" i="4"/>
  <c r="D165" i="4"/>
  <c r="K164" i="5" s="1"/>
  <c r="D166" i="4"/>
  <c r="K165" i="5" s="1"/>
  <c r="D167" i="4"/>
  <c r="D168" i="4"/>
  <c r="D169" i="4"/>
  <c r="K168" i="5" s="1"/>
  <c r="D170" i="4"/>
  <c r="K169" i="5" s="1"/>
  <c r="D171" i="4"/>
  <c r="D172" i="4"/>
  <c r="D173" i="4"/>
  <c r="K172" i="5" s="1"/>
  <c r="D174" i="4"/>
  <c r="K173" i="5" s="1"/>
  <c r="D175" i="4"/>
  <c r="D176" i="4"/>
  <c r="D177" i="4"/>
  <c r="K176" i="5" s="1"/>
  <c r="D178" i="4"/>
  <c r="K177" i="5" s="1"/>
  <c r="D179" i="4"/>
  <c r="D180" i="4"/>
  <c r="D181" i="4"/>
  <c r="K180" i="5" s="1"/>
  <c r="D182" i="4"/>
  <c r="K181" i="5" s="1"/>
  <c r="D183" i="4"/>
  <c r="D184" i="4"/>
  <c r="D185" i="4"/>
  <c r="K184" i="5" s="1"/>
  <c r="D186" i="4"/>
  <c r="K185" i="5" s="1"/>
  <c r="D187" i="4"/>
  <c r="D188" i="4"/>
  <c r="D189" i="4"/>
  <c r="K188" i="5" s="1"/>
  <c r="D190" i="4"/>
  <c r="K189" i="5" s="1"/>
  <c r="D191" i="4"/>
  <c r="D192" i="4"/>
  <c r="D193" i="4"/>
  <c r="K192" i="5" s="1"/>
  <c r="D194" i="4"/>
  <c r="K193" i="5" s="1"/>
  <c r="D195" i="4"/>
  <c r="D196" i="4"/>
  <c r="D197" i="4"/>
  <c r="K196" i="5" s="1"/>
  <c r="D198" i="4"/>
  <c r="K197" i="5" s="1"/>
  <c r="D199" i="4"/>
  <c r="D200" i="4"/>
  <c r="D201" i="4"/>
  <c r="K200" i="5" s="1"/>
  <c r="D202" i="4"/>
  <c r="K201" i="5" s="1"/>
  <c r="D203" i="4"/>
  <c r="D204" i="4"/>
  <c r="D205" i="4"/>
  <c r="K204" i="5" s="1"/>
  <c r="D206" i="4"/>
  <c r="K205" i="5" s="1"/>
  <c r="D207" i="4"/>
  <c r="D208" i="4"/>
  <c r="D209" i="4"/>
  <c r="K208" i="5" s="1"/>
  <c r="D210" i="4"/>
  <c r="K209" i="5" s="1"/>
  <c r="D211" i="4"/>
  <c r="D212" i="4"/>
  <c r="D213" i="4"/>
  <c r="K212" i="5" s="1"/>
  <c r="D214" i="4"/>
  <c r="K213" i="5" s="1"/>
  <c r="D215" i="4"/>
  <c r="D216" i="4"/>
  <c r="D217" i="4"/>
  <c r="K216" i="5" s="1"/>
  <c r="D218" i="4"/>
  <c r="K217" i="5" s="1"/>
  <c r="D219" i="4"/>
  <c r="D220" i="4"/>
  <c r="D221" i="4"/>
  <c r="K220" i="5" s="1"/>
  <c r="D222" i="4"/>
  <c r="K221" i="5" s="1"/>
  <c r="D223" i="4"/>
  <c r="D224" i="4"/>
  <c r="D225" i="4"/>
  <c r="K224" i="5" s="1"/>
  <c r="D226" i="4"/>
  <c r="K225" i="5" s="1"/>
  <c r="D227" i="4"/>
  <c r="D228" i="4"/>
  <c r="D229" i="4"/>
  <c r="K228" i="5" s="1"/>
  <c r="D230" i="4"/>
  <c r="D231" i="4"/>
  <c r="D232" i="4"/>
  <c r="D233" i="4"/>
  <c r="K232" i="5" s="1"/>
  <c r="D234" i="4"/>
  <c r="D235" i="4"/>
  <c r="D236" i="4"/>
  <c r="D237" i="4"/>
  <c r="K236" i="5" s="1"/>
  <c r="D238" i="4"/>
  <c r="D239" i="4"/>
  <c r="D240" i="4"/>
  <c r="D241" i="4"/>
  <c r="K240" i="5" s="1"/>
  <c r="D242" i="4"/>
  <c r="D243" i="4"/>
  <c r="D244" i="4"/>
  <c r="D245" i="4"/>
  <c r="K244" i="5" s="1"/>
  <c r="D246" i="4"/>
  <c r="D247" i="4"/>
  <c r="D248" i="4"/>
  <c r="D249" i="4"/>
  <c r="K248" i="5" s="1"/>
  <c r="D250" i="4"/>
  <c r="D251" i="4"/>
  <c r="D252" i="4"/>
  <c r="D253" i="4"/>
  <c r="K252" i="5" s="1"/>
  <c r="D254" i="4"/>
  <c r="D255" i="4"/>
  <c r="D256" i="4"/>
  <c r="D257" i="4"/>
  <c r="K256" i="5" s="1"/>
  <c r="D258" i="4"/>
  <c r="D259" i="4"/>
  <c r="D260" i="4"/>
  <c r="D261" i="4"/>
  <c r="K260" i="5" s="1"/>
  <c r="D262" i="4"/>
  <c r="D263" i="4"/>
  <c r="D264" i="4"/>
  <c r="D265" i="4"/>
  <c r="K264" i="5" s="1"/>
  <c r="D266" i="4"/>
  <c r="D267" i="4"/>
  <c r="D268" i="4"/>
  <c r="D269" i="4"/>
  <c r="K268" i="5" s="1"/>
  <c r="D270" i="4"/>
  <c r="D271" i="4"/>
  <c r="D272" i="4"/>
  <c r="D273" i="4"/>
  <c r="K272" i="5" s="1"/>
  <c r="D274" i="4"/>
  <c r="D275" i="4"/>
  <c r="D276" i="4"/>
  <c r="D277" i="4"/>
  <c r="K276" i="5" s="1"/>
  <c r="D278" i="4"/>
  <c r="D279" i="4"/>
  <c r="D280" i="4"/>
  <c r="D281" i="4"/>
  <c r="K280" i="5" s="1"/>
  <c r="D282" i="4"/>
  <c r="D283" i="4"/>
  <c r="D284" i="4"/>
  <c r="D285" i="4"/>
  <c r="K284" i="5" s="1"/>
  <c r="D286" i="4"/>
  <c r="D287" i="4"/>
  <c r="D288" i="4"/>
  <c r="D289" i="4"/>
  <c r="K288" i="5" s="1"/>
  <c r="D290" i="4"/>
  <c r="D291" i="4"/>
  <c r="D292" i="4"/>
  <c r="D293" i="4"/>
  <c r="K292" i="5" s="1"/>
  <c r="D294" i="4"/>
  <c r="D295" i="4"/>
  <c r="D296" i="4"/>
  <c r="D297" i="4"/>
  <c r="K296" i="5" s="1"/>
  <c r="D298" i="4"/>
  <c r="D299" i="4"/>
  <c r="D300" i="4"/>
  <c r="D301" i="4"/>
  <c r="K300" i="5" s="1"/>
  <c r="D302" i="4"/>
  <c r="D303" i="4"/>
  <c r="D304" i="4"/>
  <c r="D305" i="4"/>
  <c r="K304" i="5" s="1"/>
  <c r="D306" i="4"/>
  <c r="D307" i="4"/>
  <c r="D308" i="4"/>
  <c r="D309" i="4"/>
  <c r="K308" i="5" s="1"/>
  <c r="D310" i="4"/>
  <c r="D311" i="4"/>
  <c r="D312" i="4"/>
  <c r="D313" i="4"/>
  <c r="K312" i="5" s="1"/>
  <c r="D314" i="4"/>
  <c r="D315" i="4"/>
  <c r="D316" i="4"/>
  <c r="D317" i="4"/>
  <c r="K316" i="5" s="1"/>
  <c r="D318" i="4"/>
  <c r="D319" i="4"/>
  <c r="D320" i="4"/>
  <c r="D321" i="4"/>
  <c r="K320" i="5" s="1"/>
  <c r="D322" i="4"/>
  <c r="D323" i="4"/>
  <c r="D324" i="4"/>
  <c r="D325" i="4"/>
  <c r="K324" i="5" s="1"/>
  <c r="D326" i="4"/>
  <c r="D327" i="4"/>
  <c r="D328" i="4"/>
  <c r="D329" i="4"/>
  <c r="K328" i="5" s="1"/>
  <c r="D330" i="4"/>
  <c r="D331" i="4"/>
  <c r="D332" i="4"/>
  <c r="D333" i="4"/>
  <c r="K332" i="5" s="1"/>
  <c r="D334" i="4"/>
  <c r="D335" i="4"/>
  <c r="D336" i="4"/>
  <c r="D337" i="4"/>
  <c r="K336" i="5" s="1"/>
  <c r="D338" i="4"/>
  <c r="D339" i="4"/>
  <c r="D340" i="4"/>
  <c r="D341" i="4"/>
  <c r="K340" i="5" s="1"/>
  <c r="D342" i="4"/>
  <c r="D343" i="4"/>
  <c r="D344" i="4"/>
  <c r="D345" i="4"/>
  <c r="K344" i="5" s="1"/>
  <c r="D346" i="4"/>
  <c r="D347" i="4"/>
  <c r="D348" i="4"/>
  <c r="D349" i="4"/>
  <c r="K348" i="5" s="1"/>
  <c r="D350" i="4"/>
  <c r="D351" i="4"/>
  <c r="D352" i="4"/>
  <c r="D353" i="4"/>
  <c r="K352" i="5" s="1"/>
  <c r="D354" i="4"/>
  <c r="D355" i="4"/>
  <c r="D356" i="4"/>
  <c r="D357" i="4"/>
  <c r="K356" i="5" s="1"/>
  <c r="D358" i="4"/>
  <c r="D359" i="4"/>
  <c r="D360" i="4"/>
  <c r="D361" i="4"/>
  <c r="K360" i="5" s="1"/>
  <c r="D362" i="4"/>
  <c r="D363" i="4"/>
  <c r="D364" i="4"/>
  <c r="D365" i="4"/>
  <c r="K364" i="5" s="1"/>
  <c r="D366" i="4"/>
  <c r="D367" i="4"/>
  <c r="D368" i="4"/>
  <c r="D369" i="4"/>
  <c r="K368" i="5" s="1"/>
  <c r="D370" i="4"/>
  <c r="D371" i="4"/>
  <c r="D372" i="4"/>
  <c r="D373" i="4"/>
  <c r="K372" i="5" s="1"/>
  <c r="D374" i="4"/>
  <c r="D375" i="4"/>
  <c r="D376" i="4"/>
  <c r="D377" i="4"/>
  <c r="K376" i="5" s="1"/>
  <c r="D378" i="4"/>
  <c r="D379" i="4"/>
  <c r="D380" i="4"/>
  <c r="D381" i="4"/>
  <c r="K380" i="5" s="1"/>
  <c r="D382" i="4"/>
  <c r="D383" i="4"/>
  <c r="D384" i="4"/>
  <c r="D385" i="4"/>
  <c r="K384" i="5" s="1"/>
  <c r="D386" i="4"/>
  <c r="D387" i="4"/>
  <c r="D388" i="4"/>
  <c r="D389" i="4"/>
  <c r="K388" i="5" s="1"/>
  <c r="D390" i="4"/>
  <c r="D391" i="4"/>
  <c r="D392" i="4"/>
  <c r="D393" i="4"/>
  <c r="K392" i="5" s="1"/>
  <c r="D394" i="4"/>
  <c r="D395" i="4"/>
  <c r="D396" i="4"/>
  <c r="D397" i="4"/>
  <c r="K396" i="5" s="1"/>
  <c r="D398" i="4"/>
  <c r="D399" i="4"/>
  <c r="D400" i="4"/>
  <c r="D401" i="4"/>
  <c r="K400" i="5" s="1"/>
  <c r="D402" i="4"/>
  <c r="D403" i="4"/>
  <c r="D404" i="4"/>
  <c r="D405" i="4"/>
  <c r="K404" i="5" s="1"/>
  <c r="D406" i="4"/>
  <c r="D407" i="4"/>
  <c r="D408" i="4"/>
  <c r="D409" i="4"/>
  <c r="K408" i="5" s="1"/>
  <c r="D410" i="4"/>
  <c r="D411" i="4"/>
  <c r="D412" i="4"/>
  <c r="D413" i="4"/>
  <c r="K412" i="5" s="1"/>
  <c r="D414" i="4"/>
  <c r="D415" i="4"/>
  <c r="D416" i="4"/>
  <c r="D417" i="4"/>
  <c r="K416" i="5" s="1"/>
  <c r="D418" i="4"/>
  <c r="D419" i="4"/>
  <c r="D420" i="4"/>
  <c r="E7" i="3"/>
  <c r="E8" i="3"/>
  <c r="E4" i="4" s="1"/>
  <c r="E9" i="3"/>
  <c r="E5" i="4" s="1"/>
  <c r="L4" i="5" s="1"/>
  <c r="E10" i="3"/>
  <c r="E6" i="4" s="1"/>
  <c r="E11" i="3"/>
  <c r="E7" i="4" s="1"/>
  <c r="L6" i="5" s="1"/>
  <c r="E12" i="3"/>
  <c r="E8" i="4" s="1"/>
  <c r="L7" i="5" s="1"/>
  <c r="E13" i="3"/>
  <c r="E9" i="4" s="1"/>
  <c r="L8" i="5" s="1"/>
  <c r="E14" i="3"/>
  <c r="E10" i="4" s="1"/>
  <c r="L9" i="5" s="1"/>
  <c r="E15" i="3"/>
  <c r="E11" i="4" s="1"/>
  <c r="L10" i="5" s="1"/>
  <c r="E16" i="3"/>
  <c r="E12" i="4" s="1"/>
  <c r="L11" i="5" s="1"/>
  <c r="E17" i="3"/>
  <c r="E13" i="4" s="1"/>
  <c r="L12" i="5" s="1"/>
  <c r="E18" i="3"/>
  <c r="E14" i="4" s="1"/>
  <c r="L13" i="5" s="1"/>
  <c r="E19" i="3"/>
  <c r="E15" i="4" s="1"/>
  <c r="L14" i="5" s="1"/>
  <c r="E20" i="3"/>
  <c r="E16" i="4" s="1"/>
  <c r="L15" i="5" s="1"/>
  <c r="E21" i="3"/>
  <c r="E17" i="4" s="1"/>
  <c r="L16" i="5" s="1"/>
  <c r="E22" i="3"/>
  <c r="E18" i="4" s="1"/>
  <c r="L17" i="5" s="1"/>
  <c r="E23" i="3"/>
  <c r="E19" i="4" s="1"/>
  <c r="E24" i="3"/>
  <c r="E20" i="4" s="1"/>
  <c r="L19" i="5" s="1"/>
  <c r="E25" i="3"/>
  <c r="E21" i="4" s="1"/>
  <c r="L20" i="5" s="1"/>
  <c r="E26" i="3"/>
  <c r="E22" i="4" s="1"/>
  <c r="L21" i="5" s="1"/>
  <c r="E27" i="3"/>
  <c r="E28" i="3"/>
  <c r="E24" i="4" s="1"/>
  <c r="L23" i="5" s="1"/>
  <c r="E29" i="3"/>
  <c r="E25" i="4" s="1"/>
  <c r="L24" i="5" s="1"/>
  <c r="E30" i="3"/>
  <c r="E26" i="4" s="1"/>
  <c r="L25" i="5" s="1"/>
  <c r="E31" i="3"/>
  <c r="E27" i="4" s="1"/>
  <c r="E32" i="3"/>
  <c r="E28" i="4" s="1"/>
  <c r="E33" i="3"/>
  <c r="E29" i="4" s="1"/>
  <c r="L28" i="5" s="1"/>
  <c r="E34" i="3"/>
  <c r="E30" i="4" s="1"/>
  <c r="L29" i="5" s="1"/>
  <c r="E35" i="3"/>
  <c r="E31" i="4" s="1"/>
  <c r="L30" i="5" s="1"/>
  <c r="E36" i="3"/>
  <c r="E32" i="4" s="1"/>
  <c r="E37" i="3"/>
  <c r="E33" i="4" s="1"/>
  <c r="L32" i="5" s="1"/>
  <c r="E38" i="3"/>
  <c r="E34" i="4" s="1"/>
  <c r="L33" i="5" s="1"/>
  <c r="E39" i="3"/>
  <c r="E35" i="4" s="1"/>
  <c r="E40" i="3"/>
  <c r="E36" i="4" s="1"/>
  <c r="E41" i="3"/>
  <c r="E37" i="4" s="1"/>
  <c r="L36" i="5" s="1"/>
  <c r="E42" i="3"/>
  <c r="E38" i="4" s="1"/>
  <c r="L37" i="5" s="1"/>
  <c r="E43" i="3"/>
  <c r="E39" i="4" s="1"/>
  <c r="E44" i="3"/>
  <c r="E40" i="4" s="1"/>
  <c r="E45" i="3"/>
  <c r="E41" i="4" s="1"/>
  <c r="L40" i="5" s="1"/>
  <c r="E46" i="3"/>
  <c r="E42" i="4" s="1"/>
  <c r="L41" i="5" s="1"/>
  <c r="E47" i="3"/>
  <c r="E43" i="4" s="1"/>
  <c r="E48" i="3"/>
  <c r="E44" i="4" s="1"/>
  <c r="E49" i="3"/>
  <c r="E45" i="4" s="1"/>
  <c r="L44" i="5" s="1"/>
  <c r="E50" i="3"/>
  <c r="E46" i="4" s="1"/>
  <c r="L45" i="5" s="1"/>
  <c r="E51" i="3"/>
  <c r="E52" i="3"/>
  <c r="E48" i="4" s="1"/>
  <c r="E53" i="3"/>
  <c r="E49" i="4" s="1"/>
  <c r="L48" i="5" s="1"/>
  <c r="E54" i="3"/>
  <c r="E50" i="4" s="1"/>
  <c r="L49" i="5" s="1"/>
  <c r="E55" i="3"/>
  <c r="E51" i="4" s="1"/>
  <c r="E56" i="3"/>
  <c r="E52" i="4" s="1"/>
  <c r="E57" i="3"/>
  <c r="E53" i="4" s="1"/>
  <c r="L52" i="5" s="1"/>
  <c r="E58" i="3"/>
  <c r="E54" i="4" s="1"/>
  <c r="L53" i="5" s="1"/>
  <c r="E59" i="3"/>
  <c r="E55" i="4" s="1"/>
  <c r="E60" i="3"/>
  <c r="E56" i="4" s="1"/>
  <c r="E61" i="3"/>
  <c r="E57" i="4" s="1"/>
  <c r="L56" i="5" s="1"/>
  <c r="E62" i="3"/>
  <c r="E63" i="3"/>
  <c r="E59" i="4" s="1"/>
  <c r="E64" i="3"/>
  <c r="E60" i="4" s="1"/>
  <c r="E65" i="3"/>
  <c r="E61" i="4" s="1"/>
  <c r="L60" i="5" s="1"/>
  <c r="E66" i="3"/>
  <c r="E62" i="4" s="1"/>
  <c r="L61" i="5" s="1"/>
  <c r="E67" i="3"/>
  <c r="E63" i="4" s="1"/>
  <c r="E68" i="3"/>
  <c r="E64" i="4" s="1"/>
  <c r="E69" i="3"/>
  <c r="E65" i="4" s="1"/>
  <c r="L64" i="5" s="1"/>
  <c r="E70" i="3"/>
  <c r="E66" i="4" s="1"/>
  <c r="L65" i="5" s="1"/>
  <c r="E71" i="3"/>
  <c r="E67" i="4" s="1"/>
  <c r="E72" i="3"/>
  <c r="E68" i="4" s="1"/>
  <c r="E73" i="3"/>
  <c r="E69" i="4" s="1"/>
  <c r="L68" i="5" s="1"/>
  <c r="E74" i="3"/>
  <c r="E70" i="4" s="1"/>
  <c r="L69" i="5" s="1"/>
  <c r="E75" i="3"/>
  <c r="E71" i="4" s="1"/>
  <c r="E76" i="3"/>
  <c r="E72" i="4" s="1"/>
  <c r="E77" i="3"/>
  <c r="E73" i="4" s="1"/>
  <c r="L72" i="5" s="1"/>
  <c r="E78" i="3"/>
  <c r="E74" i="4" s="1"/>
  <c r="L73" i="5" s="1"/>
  <c r="E79" i="3"/>
  <c r="E75" i="4" s="1"/>
  <c r="E80" i="3"/>
  <c r="E81" i="3"/>
  <c r="E77" i="4" s="1"/>
  <c r="L76" i="5" s="1"/>
  <c r="E82" i="3"/>
  <c r="E78" i="4" s="1"/>
  <c r="L77" i="5" s="1"/>
  <c r="E83" i="3"/>
  <c r="E79" i="4" s="1"/>
  <c r="E84" i="3"/>
  <c r="E80" i="4" s="1"/>
  <c r="E85" i="3"/>
  <c r="E81" i="4" s="1"/>
  <c r="L80" i="5" s="1"/>
  <c r="E86" i="3"/>
  <c r="E82" i="4" s="1"/>
  <c r="L81" i="5" s="1"/>
  <c r="E87" i="3"/>
  <c r="E83" i="4" s="1"/>
  <c r="E88" i="3"/>
  <c r="E84" i="4" s="1"/>
  <c r="E89" i="3"/>
  <c r="E85" i="4" s="1"/>
  <c r="L84" i="5" s="1"/>
  <c r="E90" i="3"/>
  <c r="E86" i="4" s="1"/>
  <c r="L85" i="5" s="1"/>
  <c r="E91" i="3"/>
  <c r="E87" i="4" s="1"/>
  <c r="E92" i="3"/>
  <c r="E88" i="4" s="1"/>
  <c r="E93" i="3"/>
  <c r="E89" i="4" s="1"/>
  <c r="L88" i="5" s="1"/>
  <c r="E94" i="3"/>
  <c r="E90" i="4" s="1"/>
  <c r="L89" i="5" s="1"/>
  <c r="E95" i="3"/>
  <c r="E91" i="4" s="1"/>
  <c r="E96" i="3"/>
  <c r="E92" i="4" s="1"/>
  <c r="E97" i="3"/>
  <c r="E93" i="4" s="1"/>
  <c r="L92" i="5" s="1"/>
  <c r="E98" i="3"/>
  <c r="E94" i="4" s="1"/>
  <c r="L93" i="5" s="1"/>
  <c r="E99" i="3"/>
  <c r="E100" i="3"/>
  <c r="E96" i="4" s="1"/>
  <c r="E101" i="3"/>
  <c r="E97" i="4" s="1"/>
  <c r="L96" i="5" s="1"/>
  <c r="E102" i="3"/>
  <c r="E98" i="4" s="1"/>
  <c r="L97" i="5" s="1"/>
  <c r="E103" i="3"/>
  <c r="E99" i="4" s="1"/>
  <c r="E104" i="3"/>
  <c r="E105" i="3"/>
  <c r="E101" i="4" s="1"/>
  <c r="L100" i="5" s="1"/>
  <c r="E106" i="3"/>
  <c r="E102" i="4" s="1"/>
  <c r="L101" i="5" s="1"/>
  <c r="E107" i="3"/>
  <c r="E103" i="4" s="1"/>
  <c r="E108" i="3"/>
  <c r="E104" i="4" s="1"/>
  <c r="E109" i="3"/>
  <c r="E105" i="4" s="1"/>
  <c r="L104" i="5" s="1"/>
  <c r="E110" i="3"/>
  <c r="E106" i="4" s="1"/>
  <c r="L105" i="5" s="1"/>
  <c r="E111" i="3"/>
  <c r="E107" i="4" s="1"/>
  <c r="E112" i="3"/>
  <c r="E108" i="4" s="1"/>
  <c r="E113" i="3"/>
  <c r="E109" i="4" s="1"/>
  <c r="L108" i="5" s="1"/>
  <c r="E114" i="3"/>
  <c r="E110" i="4" s="1"/>
  <c r="L109" i="5" s="1"/>
  <c r="E115" i="3"/>
  <c r="E116" i="3"/>
  <c r="E112" i="4" s="1"/>
  <c r="L111" i="5" s="1"/>
  <c r="E117" i="3"/>
  <c r="E113" i="4" s="1"/>
  <c r="L112" i="5" s="1"/>
  <c r="E118" i="3"/>
  <c r="E119" i="3"/>
  <c r="E115" i="4" s="1"/>
  <c r="E120" i="3"/>
  <c r="E116" i="4" s="1"/>
  <c r="E121" i="3"/>
  <c r="E117" i="4" s="1"/>
  <c r="L116" i="5" s="1"/>
  <c r="E122" i="3"/>
  <c r="E118" i="4" s="1"/>
  <c r="L117" i="5" s="1"/>
  <c r="E123" i="3"/>
  <c r="E119" i="4" s="1"/>
  <c r="E124" i="3"/>
  <c r="E120" i="4" s="1"/>
  <c r="E125" i="3"/>
  <c r="E121" i="4" s="1"/>
  <c r="L120" i="5" s="1"/>
  <c r="E126" i="3"/>
  <c r="E122" i="4" s="1"/>
  <c r="L121" i="5" s="1"/>
  <c r="E127" i="3"/>
  <c r="E123" i="4" s="1"/>
  <c r="E128" i="3"/>
  <c r="E124" i="4" s="1"/>
  <c r="E129" i="3"/>
  <c r="E125" i="4" s="1"/>
  <c r="L124" i="5" s="1"/>
  <c r="E130" i="3"/>
  <c r="E126" i="4" s="1"/>
  <c r="L125" i="5" s="1"/>
  <c r="E131" i="3"/>
  <c r="E127" i="4" s="1"/>
  <c r="E132" i="3"/>
  <c r="E128" i="4" s="1"/>
  <c r="E133" i="3"/>
  <c r="E129" i="4" s="1"/>
  <c r="L128" i="5" s="1"/>
  <c r="E134" i="3"/>
  <c r="E130" i="4" s="1"/>
  <c r="L129" i="5" s="1"/>
  <c r="E135" i="3"/>
  <c r="E131" i="4" s="1"/>
  <c r="E136" i="3"/>
  <c r="E132" i="4" s="1"/>
  <c r="E137" i="3"/>
  <c r="E133" i="4" s="1"/>
  <c r="L132" i="5" s="1"/>
  <c r="E138" i="3"/>
  <c r="E134" i="4" s="1"/>
  <c r="L133" i="5" s="1"/>
  <c r="E139" i="3"/>
  <c r="E140" i="3"/>
  <c r="E136" i="4" s="1"/>
  <c r="E141" i="3"/>
  <c r="E137" i="4" s="1"/>
  <c r="L136" i="5" s="1"/>
  <c r="E142" i="3"/>
  <c r="E138" i="4" s="1"/>
  <c r="L137" i="5" s="1"/>
  <c r="E143" i="3"/>
  <c r="E139" i="4" s="1"/>
  <c r="E144" i="3"/>
  <c r="E140" i="4" s="1"/>
  <c r="E145" i="3"/>
  <c r="E141" i="4" s="1"/>
  <c r="L140" i="5" s="1"/>
  <c r="E146" i="3"/>
  <c r="E142" i="4" s="1"/>
  <c r="L141" i="5" s="1"/>
  <c r="E147" i="3"/>
  <c r="E143" i="4" s="1"/>
  <c r="E148" i="3"/>
  <c r="E144" i="4" s="1"/>
  <c r="E149" i="3"/>
  <c r="E145" i="4" s="1"/>
  <c r="L144" i="5" s="1"/>
  <c r="E150" i="3"/>
  <c r="E146" i="4" s="1"/>
  <c r="L145" i="5" s="1"/>
  <c r="E151" i="3"/>
  <c r="E147" i="4" s="1"/>
  <c r="E152" i="3"/>
  <c r="E148" i="4" s="1"/>
  <c r="E153" i="3"/>
  <c r="E149" i="4" s="1"/>
  <c r="L148" i="5" s="1"/>
  <c r="E154" i="3"/>
  <c r="E150" i="4" s="1"/>
  <c r="L149" i="5" s="1"/>
  <c r="E155" i="3"/>
  <c r="E151" i="4" s="1"/>
  <c r="E156" i="3"/>
  <c r="E152" i="4" s="1"/>
  <c r="E157" i="3"/>
  <c r="E153" i="4" s="1"/>
  <c r="L152" i="5" s="1"/>
  <c r="E158" i="3"/>
  <c r="E154" i="4" s="1"/>
  <c r="L153" i="5" s="1"/>
  <c r="E159" i="3"/>
  <c r="E155" i="4" s="1"/>
  <c r="E160" i="3"/>
  <c r="E156" i="4" s="1"/>
  <c r="E161" i="3"/>
  <c r="E157" i="4" s="1"/>
  <c r="L156" i="5" s="1"/>
  <c r="E162" i="3"/>
  <c r="E158" i="4" s="1"/>
  <c r="L157" i="5" s="1"/>
  <c r="E163" i="3"/>
  <c r="E164" i="3"/>
  <c r="E160" i="4" s="1"/>
  <c r="E165" i="3"/>
  <c r="E161" i="4" s="1"/>
  <c r="L160" i="5" s="1"/>
  <c r="E166" i="3"/>
  <c r="E162" i="4" s="1"/>
  <c r="L161" i="5" s="1"/>
  <c r="E167" i="3"/>
  <c r="E163" i="4" s="1"/>
  <c r="E168" i="3"/>
  <c r="E164" i="4" s="1"/>
  <c r="E169" i="3"/>
  <c r="E165" i="4" s="1"/>
  <c r="L164" i="5" s="1"/>
  <c r="E170" i="3"/>
  <c r="E166" i="4" s="1"/>
  <c r="L165" i="5" s="1"/>
  <c r="E171" i="3"/>
  <c r="E167" i="4" s="1"/>
  <c r="E172" i="3"/>
  <c r="E168" i="4" s="1"/>
  <c r="E173" i="3"/>
  <c r="E169" i="4" s="1"/>
  <c r="L168" i="5" s="1"/>
  <c r="E174" i="3"/>
  <c r="E170" i="4" s="1"/>
  <c r="L169" i="5" s="1"/>
  <c r="E175" i="3"/>
  <c r="E171" i="4" s="1"/>
  <c r="E176" i="3"/>
  <c r="E172" i="4" s="1"/>
  <c r="E177" i="3"/>
  <c r="E173" i="4" s="1"/>
  <c r="L172" i="5" s="1"/>
  <c r="E178" i="3"/>
  <c r="E174" i="4" s="1"/>
  <c r="L173" i="5" s="1"/>
  <c r="E179" i="3"/>
  <c r="E180" i="3"/>
  <c r="E176" i="4" s="1"/>
  <c r="E181" i="3"/>
  <c r="E177" i="4" s="1"/>
  <c r="L176" i="5" s="1"/>
  <c r="E182" i="3"/>
  <c r="E178" i="4" s="1"/>
  <c r="L177" i="5" s="1"/>
  <c r="E183" i="3"/>
  <c r="E179" i="4" s="1"/>
  <c r="E184" i="3"/>
  <c r="E180" i="4" s="1"/>
  <c r="E185" i="3"/>
  <c r="E181" i="4" s="1"/>
  <c r="L180" i="5" s="1"/>
  <c r="E186" i="3"/>
  <c r="E182" i="4" s="1"/>
  <c r="L181" i="5" s="1"/>
  <c r="E187" i="3"/>
  <c r="E183" i="4" s="1"/>
  <c r="E188" i="3"/>
  <c r="E184" i="4" s="1"/>
  <c r="E189" i="3"/>
  <c r="E185" i="4" s="1"/>
  <c r="L184" i="5" s="1"/>
  <c r="E190" i="3"/>
  <c r="E191" i="3"/>
  <c r="E187" i="4" s="1"/>
  <c r="E192" i="3"/>
  <c r="E188" i="4" s="1"/>
  <c r="E193" i="3"/>
  <c r="E189" i="4" s="1"/>
  <c r="L188" i="5" s="1"/>
  <c r="E194" i="3"/>
  <c r="E190" i="4" s="1"/>
  <c r="L189" i="5" s="1"/>
  <c r="E195" i="3"/>
  <c r="E191" i="4" s="1"/>
  <c r="E196" i="3"/>
  <c r="E192" i="4" s="1"/>
  <c r="E197" i="3"/>
  <c r="E193" i="4" s="1"/>
  <c r="L192" i="5" s="1"/>
  <c r="E198" i="3"/>
  <c r="E194" i="4" s="1"/>
  <c r="L193" i="5" s="1"/>
  <c r="E199" i="3"/>
  <c r="E200" i="3"/>
  <c r="E196" i="4" s="1"/>
  <c r="E201" i="3"/>
  <c r="E197" i="4" s="1"/>
  <c r="L196" i="5" s="1"/>
  <c r="E202" i="3"/>
  <c r="E198" i="4" s="1"/>
  <c r="L197" i="5" s="1"/>
  <c r="E203" i="3"/>
  <c r="E204" i="3"/>
  <c r="E200" i="4" s="1"/>
  <c r="E205" i="3"/>
  <c r="E201" i="4" s="1"/>
  <c r="L200" i="5" s="1"/>
  <c r="E206" i="3"/>
  <c r="E202" i="4" s="1"/>
  <c r="L201" i="5" s="1"/>
  <c r="E207" i="3"/>
  <c r="E203" i="4" s="1"/>
  <c r="E208" i="3"/>
  <c r="E204" i="4" s="1"/>
  <c r="E209" i="3"/>
  <c r="E205" i="4" s="1"/>
  <c r="L204" i="5" s="1"/>
  <c r="E210" i="3"/>
  <c r="E206" i="4" s="1"/>
  <c r="L205" i="5" s="1"/>
  <c r="E211" i="3"/>
  <c r="E207" i="4" s="1"/>
  <c r="E212" i="3"/>
  <c r="E208" i="4" s="1"/>
  <c r="L207" i="5" s="1"/>
  <c r="E213" i="3"/>
  <c r="E209" i="4" s="1"/>
  <c r="L208" i="5" s="1"/>
  <c r="E214" i="3"/>
  <c r="E215" i="3"/>
  <c r="E211" i="4" s="1"/>
  <c r="E216" i="3"/>
  <c r="E212" i="4" s="1"/>
  <c r="E217" i="3"/>
  <c r="E213" i="4" s="1"/>
  <c r="L212" i="5" s="1"/>
  <c r="E218" i="3"/>
  <c r="E214" i="4" s="1"/>
  <c r="L213" i="5" s="1"/>
  <c r="E219" i="3"/>
  <c r="E215" i="4" s="1"/>
  <c r="E220" i="3"/>
  <c r="E216" i="4" s="1"/>
  <c r="E221" i="3"/>
  <c r="E217" i="4" s="1"/>
  <c r="L216" i="5" s="1"/>
  <c r="E222" i="3"/>
  <c r="E218" i="4" s="1"/>
  <c r="L217" i="5" s="1"/>
  <c r="E223" i="3"/>
  <c r="E219" i="4" s="1"/>
  <c r="E224" i="3"/>
  <c r="E220" i="4" s="1"/>
  <c r="E225" i="3"/>
  <c r="E221" i="4" s="1"/>
  <c r="L220" i="5" s="1"/>
  <c r="E226" i="3"/>
  <c r="E222" i="4" s="1"/>
  <c r="L221" i="5" s="1"/>
  <c r="E227" i="3"/>
  <c r="E223" i="4" s="1"/>
  <c r="E228" i="3"/>
  <c r="E224" i="4" s="1"/>
  <c r="E229" i="3"/>
  <c r="E225" i="4" s="1"/>
  <c r="L224" i="5" s="1"/>
  <c r="E230" i="3"/>
  <c r="E226" i="4" s="1"/>
  <c r="L225" i="5" s="1"/>
  <c r="E231" i="3"/>
  <c r="E227" i="4" s="1"/>
  <c r="E232" i="3"/>
  <c r="E228" i="4" s="1"/>
  <c r="E233" i="3"/>
  <c r="E229" i="4" s="1"/>
  <c r="L228" i="5" s="1"/>
  <c r="E234" i="3"/>
  <c r="E230" i="4" s="1"/>
  <c r="E235" i="3"/>
  <c r="E231" i="4" s="1"/>
  <c r="E236" i="3"/>
  <c r="E232" i="4" s="1"/>
  <c r="E237" i="3"/>
  <c r="E233" i="4" s="1"/>
  <c r="L232" i="5" s="1"/>
  <c r="E238" i="3"/>
  <c r="E234" i="4" s="1"/>
  <c r="E239" i="3"/>
  <c r="E235" i="4" s="1"/>
  <c r="E240" i="3"/>
  <c r="E236" i="4" s="1"/>
  <c r="E241" i="3"/>
  <c r="E237" i="4" s="1"/>
  <c r="L236" i="5" s="1"/>
  <c r="E242" i="3"/>
  <c r="E238" i="4" s="1"/>
  <c r="E243" i="3"/>
  <c r="E239" i="4" s="1"/>
  <c r="E244" i="3"/>
  <c r="E240" i="4" s="1"/>
  <c r="E245" i="3"/>
  <c r="E241" i="4" s="1"/>
  <c r="L240" i="5" s="1"/>
  <c r="E246" i="3"/>
  <c r="E247" i="3"/>
  <c r="E243" i="4" s="1"/>
  <c r="E248" i="3"/>
  <c r="E244" i="4" s="1"/>
  <c r="E249" i="3"/>
  <c r="E245" i="4" s="1"/>
  <c r="L244" i="5" s="1"/>
  <c r="E250" i="3"/>
  <c r="E246" i="4" s="1"/>
  <c r="E251" i="3"/>
  <c r="E252" i="3"/>
  <c r="E248" i="4" s="1"/>
  <c r="E253" i="3"/>
  <c r="E249" i="4" s="1"/>
  <c r="L248" i="5" s="1"/>
  <c r="E254" i="3"/>
  <c r="E250" i="4" s="1"/>
  <c r="E255" i="3"/>
  <c r="E251" i="4" s="1"/>
  <c r="E256" i="3"/>
  <c r="E252" i="4" s="1"/>
  <c r="E257" i="3"/>
  <c r="E253" i="4" s="1"/>
  <c r="L252" i="5" s="1"/>
  <c r="E258" i="3"/>
  <c r="E254" i="4" s="1"/>
  <c r="E259" i="3"/>
  <c r="E255" i="4" s="1"/>
  <c r="E260" i="3"/>
  <c r="E256" i="4" s="1"/>
  <c r="E261" i="3"/>
  <c r="E257" i="4" s="1"/>
  <c r="L256" i="5" s="1"/>
  <c r="E262" i="3"/>
  <c r="E258" i="4" s="1"/>
  <c r="L257" i="5" s="1"/>
  <c r="E263" i="3"/>
  <c r="E259" i="4" s="1"/>
  <c r="E264" i="3"/>
  <c r="E260" i="4" s="1"/>
  <c r="E265" i="3"/>
  <c r="E261" i="4" s="1"/>
  <c r="L260" i="5" s="1"/>
  <c r="E266" i="3"/>
  <c r="E262" i="4" s="1"/>
  <c r="E267" i="3"/>
  <c r="E268" i="3"/>
  <c r="E264" i="4" s="1"/>
  <c r="E269" i="3"/>
  <c r="E265" i="4" s="1"/>
  <c r="L264" i="5" s="1"/>
  <c r="E270" i="3"/>
  <c r="E266" i="4" s="1"/>
  <c r="E271" i="3"/>
  <c r="E267" i="4" s="1"/>
  <c r="E272" i="3"/>
  <c r="E268" i="4" s="1"/>
  <c r="E273" i="3"/>
  <c r="E269" i="4" s="1"/>
  <c r="L268" i="5" s="1"/>
  <c r="E274" i="3"/>
  <c r="E270" i="4" s="1"/>
  <c r="E275" i="3"/>
  <c r="E271" i="4" s="1"/>
  <c r="E276" i="3"/>
  <c r="E272" i="4" s="1"/>
  <c r="E277" i="3"/>
  <c r="E273" i="4" s="1"/>
  <c r="L272" i="5" s="1"/>
  <c r="E278" i="3"/>
  <c r="E279" i="3"/>
  <c r="E275" i="4" s="1"/>
  <c r="E280" i="3"/>
  <c r="E276" i="4" s="1"/>
  <c r="E281" i="3"/>
  <c r="E277" i="4" s="1"/>
  <c r="L276" i="5" s="1"/>
  <c r="E282" i="3"/>
  <c r="E278" i="4" s="1"/>
  <c r="E283" i="3"/>
  <c r="E279" i="4" s="1"/>
  <c r="E284" i="3"/>
  <c r="E280" i="4" s="1"/>
  <c r="E285" i="3"/>
  <c r="E281" i="4" s="1"/>
  <c r="L280" i="5" s="1"/>
  <c r="E286" i="3"/>
  <c r="E282" i="4" s="1"/>
  <c r="E287" i="3"/>
  <c r="E283" i="4" s="1"/>
  <c r="E288" i="3"/>
  <c r="E284" i="4" s="1"/>
  <c r="E289" i="3"/>
  <c r="E285" i="4" s="1"/>
  <c r="L284" i="5" s="1"/>
  <c r="E290" i="3"/>
  <c r="E286" i="4" s="1"/>
  <c r="E291" i="3"/>
  <c r="E287" i="4" s="1"/>
  <c r="E292" i="3"/>
  <c r="E288" i="4" s="1"/>
  <c r="E293" i="3"/>
  <c r="E289" i="4" s="1"/>
  <c r="L288" i="5" s="1"/>
  <c r="E294" i="3"/>
  <c r="E290" i="4" s="1"/>
  <c r="L289" i="5" s="1"/>
  <c r="E295" i="3"/>
  <c r="E291" i="4" s="1"/>
  <c r="E296" i="3"/>
  <c r="E292" i="4" s="1"/>
  <c r="E297" i="3"/>
  <c r="E293" i="4" s="1"/>
  <c r="L292" i="5" s="1"/>
  <c r="E298" i="3"/>
  <c r="E294" i="4" s="1"/>
  <c r="E299" i="3"/>
  <c r="E295" i="4" s="1"/>
  <c r="E300" i="3"/>
  <c r="E296" i="4" s="1"/>
  <c r="E301" i="3"/>
  <c r="E297" i="4" s="1"/>
  <c r="L296" i="5" s="1"/>
  <c r="E302" i="3"/>
  <c r="E298" i="4" s="1"/>
  <c r="E303" i="3"/>
  <c r="E299" i="4" s="1"/>
  <c r="E304" i="3"/>
  <c r="E300" i="4" s="1"/>
  <c r="E305" i="3"/>
  <c r="E301" i="4" s="1"/>
  <c r="L300" i="5" s="1"/>
  <c r="E306" i="3"/>
  <c r="E302" i="4" s="1"/>
  <c r="E307" i="3"/>
  <c r="E303" i="4" s="1"/>
  <c r="E308" i="3"/>
  <c r="E304" i="4" s="1"/>
  <c r="E309" i="3"/>
  <c r="E305" i="4" s="1"/>
  <c r="L304" i="5" s="1"/>
  <c r="E310" i="3"/>
  <c r="E306" i="4" s="1"/>
  <c r="E311" i="3"/>
  <c r="E307" i="4" s="1"/>
  <c r="E312" i="3"/>
  <c r="E308" i="4" s="1"/>
  <c r="E313" i="3"/>
  <c r="E309" i="4" s="1"/>
  <c r="L308" i="5" s="1"/>
  <c r="E314" i="3"/>
  <c r="E310" i="4" s="1"/>
  <c r="E315" i="3"/>
  <c r="E316" i="3"/>
  <c r="E312" i="4" s="1"/>
  <c r="E317" i="3"/>
  <c r="E313" i="4" s="1"/>
  <c r="L312" i="5" s="1"/>
  <c r="E318" i="3"/>
  <c r="E314" i="4" s="1"/>
  <c r="E319" i="3"/>
  <c r="E315" i="4" s="1"/>
  <c r="E320" i="3"/>
  <c r="E316" i="4" s="1"/>
  <c r="E321" i="3"/>
  <c r="E317" i="4" s="1"/>
  <c r="L316" i="5" s="1"/>
  <c r="E322" i="3"/>
  <c r="E318" i="4" s="1"/>
  <c r="E323" i="3"/>
  <c r="E319" i="4" s="1"/>
  <c r="E324" i="3"/>
  <c r="E320" i="4" s="1"/>
  <c r="E325" i="3"/>
  <c r="E321" i="4" s="1"/>
  <c r="L320" i="5" s="1"/>
  <c r="E326" i="3"/>
  <c r="E322" i="4" s="1"/>
  <c r="E327" i="3"/>
  <c r="E323" i="4" s="1"/>
  <c r="E328" i="3"/>
  <c r="E324" i="4" s="1"/>
  <c r="E329" i="3"/>
  <c r="E325" i="4" s="1"/>
  <c r="L324" i="5" s="1"/>
  <c r="E330" i="3"/>
  <c r="E326" i="4" s="1"/>
  <c r="E331" i="3"/>
  <c r="E332" i="3"/>
  <c r="E328" i="4" s="1"/>
  <c r="E333" i="3"/>
  <c r="E329" i="4" s="1"/>
  <c r="L328" i="5" s="1"/>
  <c r="E334" i="3"/>
  <c r="E330" i="4" s="1"/>
  <c r="E335" i="3"/>
  <c r="E331" i="4" s="1"/>
  <c r="E336" i="3"/>
  <c r="E332" i="4" s="1"/>
  <c r="E337" i="3"/>
  <c r="E333" i="4" s="1"/>
  <c r="L332" i="5" s="1"/>
  <c r="E338" i="3"/>
  <c r="E334" i="4" s="1"/>
  <c r="E339" i="3"/>
  <c r="E335" i="4" s="1"/>
  <c r="E340" i="3"/>
  <c r="E336" i="4" s="1"/>
  <c r="E341" i="3"/>
  <c r="E337" i="4" s="1"/>
  <c r="L336" i="5" s="1"/>
  <c r="E342" i="3"/>
  <c r="E343" i="3"/>
  <c r="E339" i="4" s="1"/>
  <c r="E344" i="3"/>
  <c r="E340" i="4" s="1"/>
  <c r="E345" i="3"/>
  <c r="E341" i="4" s="1"/>
  <c r="L340" i="5" s="1"/>
  <c r="E346" i="3"/>
  <c r="E342" i="4" s="1"/>
  <c r="E347" i="3"/>
  <c r="E343" i="4" s="1"/>
  <c r="E348" i="3"/>
  <c r="E344" i="4" s="1"/>
  <c r="E349" i="3"/>
  <c r="E345" i="4" s="1"/>
  <c r="L344" i="5" s="1"/>
  <c r="E350" i="3"/>
  <c r="E346" i="4" s="1"/>
  <c r="E351" i="3"/>
  <c r="E347" i="4" s="1"/>
  <c r="E352" i="3"/>
  <c r="E348" i="4" s="1"/>
  <c r="E353" i="3"/>
  <c r="E349" i="4" s="1"/>
  <c r="L348" i="5" s="1"/>
  <c r="E354" i="3"/>
  <c r="E350" i="4" s="1"/>
  <c r="E355" i="3"/>
  <c r="E351" i="4" s="1"/>
  <c r="E356" i="3"/>
  <c r="E352" i="4" s="1"/>
  <c r="E357" i="3"/>
  <c r="E353" i="4" s="1"/>
  <c r="L352" i="5" s="1"/>
  <c r="E358" i="3"/>
  <c r="E354" i="4" s="1"/>
  <c r="E359" i="3"/>
  <c r="E355" i="4" s="1"/>
  <c r="E360" i="3"/>
  <c r="E361" i="3"/>
  <c r="E357" i="4" s="1"/>
  <c r="L356" i="5" s="1"/>
  <c r="E362" i="3"/>
  <c r="E358" i="4" s="1"/>
  <c r="E363" i="3"/>
  <c r="E359" i="4" s="1"/>
  <c r="E364" i="3"/>
  <c r="E360" i="4" s="1"/>
  <c r="E365" i="3"/>
  <c r="E361" i="4" s="1"/>
  <c r="L360" i="5" s="1"/>
  <c r="E366" i="3"/>
  <c r="E362" i="4" s="1"/>
  <c r="E367" i="3"/>
  <c r="E363" i="4" s="1"/>
  <c r="E368" i="3"/>
  <c r="E364" i="4" s="1"/>
  <c r="E369" i="3"/>
  <c r="E365" i="4" s="1"/>
  <c r="L364" i="5" s="1"/>
  <c r="E370" i="3"/>
  <c r="E366" i="4" s="1"/>
  <c r="E371" i="3"/>
  <c r="E367" i="4" s="1"/>
  <c r="E372" i="3"/>
  <c r="E368" i="4" s="1"/>
  <c r="E373" i="3"/>
  <c r="E369" i="4" s="1"/>
  <c r="L368" i="5" s="1"/>
  <c r="E374" i="3"/>
  <c r="E370" i="4" s="1"/>
  <c r="E375" i="3"/>
  <c r="E371" i="4" s="1"/>
  <c r="E376" i="3"/>
  <c r="E372" i="4" s="1"/>
  <c r="E377" i="3"/>
  <c r="E373" i="4" s="1"/>
  <c r="L372" i="5" s="1"/>
  <c r="E378" i="3"/>
  <c r="E374" i="4" s="1"/>
  <c r="E379" i="3"/>
  <c r="E375" i="4" s="1"/>
  <c r="E380" i="3"/>
  <c r="E376" i="4" s="1"/>
  <c r="E381" i="3"/>
  <c r="E377" i="4" s="1"/>
  <c r="L376" i="5" s="1"/>
  <c r="E382" i="3"/>
  <c r="E378" i="4" s="1"/>
  <c r="E383" i="3"/>
  <c r="E379" i="4" s="1"/>
  <c r="E384" i="3"/>
  <c r="E380" i="4" s="1"/>
  <c r="E385" i="3"/>
  <c r="E381" i="4" s="1"/>
  <c r="L380" i="5" s="1"/>
  <c r="E386" i="3"/>
  <c r="E382" i="4" s="1"/>
  <c r="E387" i="3"/>
  <c r="E383" i="4" s="1"/>
  <c r="E388" i="3"/>
  <c r="E384" i="4" s="1"/>
  <c r="E389" i="3"/>
  <c r="E385" i="4" s="1"/>
  <c r="L384" i="5" s="1"/>
  <c r="E390" i="3"/>
  <c r="E386" i="4" s="1"/>
  <c r="E391" i="3"/>
  <c r="E387" i="4" s="1"/>
  <c r="E392" i="3"/>
  <c r="E388" i="4" s="1"/>
  <c r="E393" i="3"/>
  <c r="E389" i="4" s="1"/>
  <c r="L388" i="5" s="1"/>
  <c r="E394" i="3"/>
  <c r="E390" i="4" s="1"/>
  <c r="E395" i="3"/>
  <c r="E391" i="4" s="1"/>
  <c r="E396" i="3"/>
  <c r="E392" i="4" s="1"/>
  <c r="E397" i="3"/>
  <c r="E393" i="4" s="1"/>
  <c r="L392" i="5" s="1"/>
  <c r="E398" i="3"/>
  <c r="E394" i="4" s="1"/>
  <c r="E399" i="3"/>
  <c r="E395" i="4" s="1"/>
  <c r="E400" i="3"/>
  <c r="E396" i="4" s="1"/>
  <c r="E401" i="3"/>
  <c r="E397" i="4" s="1"/>
  <c r="L396" i="5" s="1"/>
  <c r="E402" i="3"/>
  <c r="E398" i="4" s="1"/>
  <c r="E403" i="3"/>
  <c r="E399" i="4" s="1"/>
  <c r="E404" i="3"/>
  <c r="E400" i="4" s="1"/>
  <c r="E405" i="3"/>
  <c r="E401" i="4" s="1"/>
  <c r="L400" i="5" s="1"/>
  <c r="E406" i="3"/>
  <c r="E402" i="4" s="1"/>
  <c r="E407" i="3"/>
  <c r="E403" i="4" s="1"/>
  <c r="E408" i="3"/>
  <c r="E404" i="4" s="1"/>
  <c r="E409" i="3"/>
  <c r="E405" i="4" s="1"/>
  <c r="L404" i="5" s="1"/>
  <c r="E410" i="3"/>
  <c r="E406" i="4" s="1"/>
  <c r="E411" i="3"/>
  <c r="E407" i="4" s="1"/>
  <c r="E412" i="3"/>
  <c r="E408" i="4" s="1"/>
  <c r="E413" i="3"/>
  <c r="E409" i="4" s="1"/>
  <c r="L408" i="5" s="1"/>
  <c r="E414" i="3"/>
  <c r="E410" i="4" s="1"/>
  <c r="E415" i="3"/>
  <c r="E411" i="4" s="1"/>
  <c r="E416" i="3"/>
  <c r="E412" i="4" s="1"/>
  <c r="E417" i="3"/>
  <c r="E413" i="4" s="1"/>
  <c r="L412" i="5" s="1"/>
  <c r="E418" i="3"/>
  <c r="E414" i="4" s="1"/>
  <c r="E419" i="3"/>
  <c r="E415" i="4" s="1"/>
  <c r="E420" i="3"/>
  <c r="E416" i="4" s="1"/>
  <c r="E421" i="3"/>
  <c r="E417" i="4" s="1"/>
  <c r="L416" i="5" s="1"/>
  <c r="E422" i="3"/>
  <c r="E418" i="4" s="1"/>
  <c r="E423" i="3"/>
  <c r="E419" i="4" s="1"/>
  <c r="E424" i="3"/>
  <c r="E420" i="4" s="1"/>
  <c r="C6" i="3"/>
  <c r="C14" i="3"/>
  <c r="C7" i="3"/>
  <c r="C8" i="3"/>
  <c r="C9" i="3"/>
  <c r="C10" i="3"/>
  <c r="C11" i="3"/>
  <c r="C12" i="3"/>
  <c r="C13" i="3"/>
  <c r="C15" i="3"/>
  <c r="C11" i="4" s="1"/>
  <c r="C16" i="3"/>
  <c r="C17" i="3"/>
  <c r="C18" i="3"/>
  <c r="C19" i="3"/>
  <c r="C20" i="3"/>
  <c r="C21" i="3"/>
  <c r="C17" i="4" s="1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4" i="4" s="1"/>
  <c r="C59" i="3"/>
  <c r="C60" i="3"/>
  <c r="C61" i="3"/>
  <c r="C62" i="3"/>
  <c r="C63" i="3"/>
  <c r="C64" i="3"/>
  <c r="C65" i="3"/>
  <c r="C62" i="4" s="1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1" i="4" s="1"/>
  <c r="C106" i="3"/>
  <c r="C107" i="3"/>
  <c r="C108" i="3"/>
  <c r="C109" i="3"/>
  <c r="C110" i="3"/>
  <c r="C111" i="3"/>
  <c r="C112" i="3"/>
  <c r="C113" i="3"/>
  <c r="C114" i="3"/>
  <c r="C110" i="4" s="1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0" i="4" s="1"/>
  <c r="J128" i="5" s="1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45" i="4" s="1"/>
  <c r="J143" i="5" s="1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4" i="4" s="1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3" i="4" s="1"/>
  <c r="J191" i="5" s="1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2" i="4" s="1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0" i="4" s="1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46" i="4" s="1"/>
  <c r="J344" i="5" s="1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1" i="4" s="1"/>
  <c r="J359" i="5" s="1"/>
  <c r="C366" i="3"/>
  <c r="C367" i="3"/>
  <c r="C368" i="3"/>
  <c r="C369" i="3"/>
  <c r="C370" i="3"/>
  <c r="C371" i="3"/>
  <c r="C372" i="3"/>
  <c r="C373" i="3"/>
  <c r="C374" i="3"/>
  <c r="C375" i="3"/>
  <c r="C376" i="3"/>
  <c r="C377" i="3"/>
  <c r="C373" i="4" s="1"/>
  <c r="J371" i="5" s="1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89" i="4" s="1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4" i="4" s="1"/>
  <c r="C418" i="3"/>
  <c r="C419" i="3"/>
  <c r="C420" i="3"/>
  <c r="C421" i="3"/>
  <c r="C422" i="3"/>
  <c r="C423" i="3"/>
  <c r="C424" i="3"/>
  <c r="C80" i="10" l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C101" i="10" s="1"/>
  <c r="C102" i="10" s="1"/>
  <c r="C103" i="10" s="1"/>
  <c r="C104" i="10" s="1"/>
  <c r="C105" i="10" s="1"/>
  <c r="C106" i="10" s="1"/>
  <c r="C107" i="10" s="1"/>
  <c r="C108" i="10" s="1"/>
  <c r="C109" i="10" s="1"/>
  <c r="C110" i="10" s="1"/>
  <c r="C111" i="10" s="1"/>
  <c r="C112" i="10" s="1"/>
  <c r="C113" i="10" s="1"/>
  <c r="C114" i="10" s="1"/>
  <c r="C115" i="10" s="1"/>
  <c r="C116" i="10" s="1"/>
  <c r="C117" i="10" s="1"/>
  <c r="C118" i="10" s="1"/>
  <c r="C119" i="10" s="1"/>
  <c r="C120" i="10" s="1"/>
  <c r="C121" i="10" s="1"/>
  <c r="C122" i="10" s="1"/>
  <c r="C123" i="10" s="1"/>
  <c r="C124" i="10" s="1"/>
  <c r="C125" i="10" s="1"/>
  <c r="C126" i="10" s="1"/>
  <c r="C127" i="10" s="1"/>
  <c r="C128" i="10" s="1"/>
  <c r="C129" i="10" s="1"/>
  <c r="C130" i="10" s="1"/>
  <c r="C131" i="10" s="1"/>
  <c r="C132" i="10" s="1"/>
  <c r="C133" i="10" s="1"/>
  <c r="C134" i="10" s="1"/>
  <c r="C135" i="10" s="1"/>
  <c r="C136" i="10" s="1"/>
  <c r="C137" i="10" s="1"/>
  <c r="C138" i="10" s="1"/>
  <c r="C139" i="10" s="1"/>
  <c r="C140" i="10" s="1"/>
  <c r="C141" i="10" s="1"/>
  <c r="C142" i="10" s="1"/>
  <c r="C143" i="10" s="1"/>
  <c r="C144" i="10" s="1"/>
  <c r="C145" i="10" s="1"/>
  <c r="C146" i="10" s="1"/>
  <c r="C147" i="10" s="1"/>
  <c r="C148" i="10" s="1"/>
  <c r="C149" i="10" s="1"/>
  <c r="C150" i="10" s="1"/>
  <c r="C151" i="10" s="1"/>
  <c r="C152" i="10" s="1"/>
  <c r="C153" i="10" s="1"/>
  <c r="C154" i="10" s="1"/>
  <c r="C155" i="10" s="1"/>
  <c r="C156" i="10" s="1"/>
  <c r="C157" i="10" s="1"/>
  <c r="C158" i="10" s="1"/>
  <c r="C159" i="10" s="1"/>
  <c r="C160" i="10" s="1"/>
  <c r="C161" i="10" s="1"/>
  <c r="C162" i="10" s="1"/>
  <c r="C163" i="10" s="1"/>
  <c r="C164" i="10" s="1"/>
  <c r="C165" i="10" s="1"/>
  <c r="C166" i="10" s="1"/>
  <c r="C167" i="10" s="1"/>
  <c r="C168" i="10" s="1"/>
  <c r="C169" i="10" s="1"/>
  <c r="C170" i="10" s="1"/>
  <c r="C171" i="10" s="1"/>
  <c r="C172" i="10" s="1"/>
  <c r="C173" i="10" s="1"/>
  <c r="C174" i="10" s="1"/>
  <c r="C175" i="10" s="1"/>
  <c r="C176" i="10" s="1"/>
  <c r="C177" i="10" s="1"/>
  <c r="C178" i="10" s="1"/>
  <c r="C179" i="10" s="1"/>
  <c r="C180" i="10" s="1"/>
  <c r="C181" i="10" s="1"/>
  <c r="C182" i="10" s="1"/>
  <c r="C183" i="10" s="1"/>
  <c r="C184" i="10" s="1"/>
  <c r="C185" i="10" s="1"/>
  <c r="C186" i="10" s="1"/>
  <c r="C187" i="10" s="1"/>
  <c r="C188" i="10" s="1"/>
  <c r="C189" i="10" s="1"/>
  <c r="C190" i="10" s="1"/>
  <c r="C191" i="10" s="1"/>
  <c r="C192" i="10" s="1"/>
  <c r="C193" i="10" s="1"/>
  <c r="C194" i="10" s="1"/>
  <c r="C195" i="10" s="1"/>
  <c r="C196" i="10" s="1"/>
  <c r="C197" i="10" s="1"/>
  <c r="C198" i="10" s="1"/>
  <c r="C199" i="10" s="1"/>
  <c r="C200" i="10" s="1"/>
  <c r="C201" i="10" s="1"/>
  <c r="C202" i="10" s="1"/>
  <c r="C203" i="10" s="1"/>
  <c r="C204" i="10" s="1"/>
  <c r="C205" i="10" s="1"/>
  <c r="C206" i="10" s="1"/>
  <c r="C207" i="10" s="1"/>
  <c r="C208" i="10" s="1"/>
  <c r="C209" i="10" s="1"/>
  <c r="C210" i="10" s="1"/>
  <c r="C211" i="10" s="1"/>
  <c r="C212" i="10" s="1"/>
  <c r="C213" i="10" s="1"/>
  <c r="C214" i="10" s="1"/>
  <c r="C215" i="10" s="1"/>
  <c r="C216" i="10" s="1"/>
  <c r="C217" i="10" s="1"/>
  <c r="C218" i="10" s="1"/>
  <c r="C219" i="10" s="1"/>
  <c r="C220" i="10" s="1"/>
  <c r="C221" i="10" s="1"/>
  <c r="C222" i="10" s="1"/>
  <c r="C223" i="10" s="1"/>
  <c r="C224" i="10" s="1"/>
  <c r="C225" i="10" s="1"/>
  <c r="C226" i="10" s="1"/>
  <c r="C227" i="10" s="1"/>
  <c r="C228" i="10" s="1"/>
  <c r="C229" i="10" s="1"/>
  <c r="C230" i="10" s="1"/>
  <c r="C231" i="10" s="1"/>
  <c r="C232" i="10" s="1"/>
  <c r="C233" i="10" s="1"/>
  <c r="C234" i="10" s="1"/>
  <c r="C235" i="10" s="1"/>
  <c r="C236" i="10" s="1"/>
  <c r="C237" i="10" s="1"/>
  <c r="C238" i="10" s="1"/>
  <c r="C239" i="10" s="1"/>
  <c r="C240" i="10" s="1"/>
  <c r="C241" i="10" s="1"/>
  <c r="C242" i="10" s="1"/>
  <c r="C243" i="10" s="1"/>
  <c r="C244" i="10" s="1"/>
  <c r="C245" i="10" s="1"/>
  <c r="C246" i="10" s="1"/>
  <c r="C247" i="10" s="1"/>
  <c r="C248" i="10" s="1"/>
  <c r="C249" i="10" s="1"/>
  <c r="C250" i="10" s="1"/>
  <c r="C251" i="10" s="1"/>
  <c r="C252" i="10" s="1"/>
  <c r="C253" i="10" s="1"/>
  <c r="C254" i="10" s="1"/>
  <c r="C255" i="10" s="1"/>
  <c r="C256" i="10" s="1"/>
  <c r="C257" i="10" s="1"/>
  <c r="C258" i="10" s="1"/>
  <c r="C259" i="10" s="1"/>
  <c r="C260" i="10" s="1"/>
  <c r="C261" i="10" s="1"/>
  <c r="C262" i="10" s="1"/>
  <c r="C263" i="10" s="1"/>
  <c r="C264" i="10" s="1"/>
  <c r="C265" i="10" s="1"/>
  <c r="C266" i="10" s="1"/>
  <c r="C267" i="10" s="1"/>
  <c r="C268" i="10" s="1"/>
  <c r="C269" i="10" s="1"/>
  <c r="C270" i="10" s="1"/>
  <c r="C271" i="10" s="1"/>
  <c r="C272" i="10" s="1"/>
  <c r="C273" i="10" s="1"/>
  <c r="C274" i="10" s="1"/>
  <c r="C275" i="10" s="1"/>
  <c r="C276" i="10" s="1"/>
  <c r="C277" i="10" s="1"/>
  <c r="C278" i="10" s="1"/>
  <c r="C279" i="10" s="1"/>
  <c r="C280" i="10" s="1"/>
  <c r="C281" i="10" s="1"/>
  <c r="C282" i="10" s="1"/>
  <c r="C283" i="10" s="1"/>
  <c r="C284" i="10" s="1"/>
  <c r="C285" i="10" s="1"/>
  <c r="C286" i="10" s="1"/>
  <c r="C287" i="10" s="1"/>
  <c r="C288" i="10" s="1"/>
  <c r="C289" i="10" s="1"/>
  <c r="C290" i="10" s="1"/>
  <c r="C291" i="10" s="1"/>
  <c r="C292" i="10" s="1"/>
  <c r="C293" i="10" s="1"/>
  <c r="C294" i="10" s="1"/>
  <c r="C295" i="10" s="1"/>
  <c r="C296" i="10" s="1"/>
  <c r="C297" i="10" s="1"/>
  <c r="C298" i="10" s="1"/>
  <c r="C299" i="10" s="1"/>
  <c r="C300" i="10" s="1"/>
  <c r="C301" i="10" s="1"/>
  <c r="C302" i="10" s="1"/>
  <c r="C303" i="10" s="1"/>
  <c r="C304" i="10" s="1"/>
  <c r="C305" i="10" s="1"/>
  <c r="C306" i="10" s="1"/>
  <c r="C307" i="10" s="1"/>
  <c r="C308" i="10" s="1"/>
  <c r="C309" i="10" s="1"/>
  <c r="C310" i="10" s="1"/>
  <c r="C311" i="10" s="1"/>
  <c r="C312" i="10" s="1"/>
  <c r="C313" i="10" s="1"/>
  <c r="C314" i="10" s="1"/>
  <c r="C315" i="10" s="1"/>
  <c r="C316" i="10" s="1"/>
  <c r="C317" i="10" s="1"/>
  <c r="C318" i="10" s="1"/>
  <c r="C319" i="10" s="1"/>
  <c r="C320" i="10" s="1"/>
  <c r="C321" i="10" s="1"/>
  <c r="C322" i="10" s="1"/>
  <c r="C323" i="10" s="1"/>
  <c r="C324" i="10" s="1"/>
  <c r="C325" i="10" s="1"/>
  <c r="C326" i="10" s="1"/>
  <c r="C327" i="10" s="1"/>
  <c r="C328" i="10" s="1"/>
  <c r="C329" i="10" s="1"/>
  <c r="C330" i="10" s="1"/>
  <c r="C331" i="10" s="1"/>
  <c r="C332" i="10" s="1"/>
  <c r="C333" i="10" s="1"/>
  <c r="C334" i="10" s="1"/>
  <c r="C335" i="10" s="1"/>
  <c r="C336" i="10" s="1"/>
  <c r="C337" i="10" s="1"/>
  <c r="C338" i="10" s="1"/>
  <c r="C339" i="10" s="1"/>
  <c r="C340" i="10" s="1"/>
  <c r="C341" i="10" s="1"/>
  <c r="C342" i="10" s="1"/>
  <c r="C343" i="10" s="1"/>
  <c r="C344" i="10" s="1"/>
  <c r="C345" i="10" s="1"/>
  <c r="C346" i="10" s="1"/>
  <c r="C347" i="10" s="1"/>
  <c r="C348" i="10" s="1"/>
  <c r="C349" i="10" s="1"/>
  <c r="C350" i="10" s="1"/>
  <c r="C351" i="10" s="1"/>
  <c r="C352" i="10" s="1"/>
  <c r="C353" i="10" s="1"/>
  <c r="C354" i="10" s="1"/>
  <c r="C355" i="10" s="1"/>
  <c r="C356" i="10" s="1"/>
  <c r="C357" i="10" s="1"/>
  <c r="C358" i="10" s="1"/>
  <c r="C359" i="10" s="1"/>
  <c r="C360" i="10" s="1"/>
  <c r="C361" i="10" s="1"/>
  <c r="C362" i="10" s="1"/>
  <c r="C363" i="10" s="1"/>
  <c r="C364" i="10" s="1"/>
  <c r="C365" i="10" s="1"/>
  <c r="C366" i="10" s="1"/>
  <c r="C367" i="10" s="1"/>
  <c r="C368" i="10" s="1"/>
  <c r="C369" i="10" s="1"/>
  <c r="C370" i="10" s="1"/>
  <c r="C371" i="10" s="1"/>
  <c r="C372" i="10" s="1"/>
  <c r="C373" i="10" s="1"/>
  <c r="C374" i="10" s="1"/>
  <c r="C375" i="10" s="1"/>
  <c r="C376" i="10" s="1"/>
  <c r="C377" i="10" s="1"/>
  <c r="C378" i="10" s="1"/>
  <c r="C379" i="10" s="1"/>
  <c r="C380" i="10" s="1"/>
  <c r="C381" i="10" s="1"/>
  <c r="C382" i="10" s="1"/>
  <c r="C383" i="10" s="1"/>
  <c r="C384" i="10" s="1"/>
  <c r="C385" i="10" s="1"/>
  <c r="C386" i="10" s="1"/>
  <c r="C387" i="10" s="1"/>
  <c r="C388" i="10" s="1"/>
  <c r="C389" i="10" s="1"/>
  <c r="C390" i="10" s="1"/>
  <c r="C391" i="10" s="1"/>
  <c r="C392" i="10" s="1"/>
  <c r="C393" i="10" s="1"/>
  <c r="C394" i="10" s="1"/>
  <c r="C395" i="10" s="1"/>
  <c r="C396" i="10" s="1"/>
  <c r="C397" i="10" s="1"/>
  <c r="C398" i="10" s="1"/>
  <c r="C399" i="10" s="1"/>
  <c r="C400" i="10" s="1"/>
  <c r="C401" i="10" s="1"/>
  <c r="C402" i="10" s="1"/>
  <c r="C403" i="10" s="1"/>
  <c r="C404" i="10" s="1"/>
  <c r="C405" i="10" s="1"/>
  <c r="C406" i="10" s="1"/>
  <c r="C407" i="10" s="1"/>
  <c r="C408" i="10" s="1"/>
  <c r="C409" i="10" s="1"/>
  <c r="C410" i="10" s="1"/>
  <c r="C411" i="10" s="1"/>
  <c r="C412" i="10" s="1"/>
  <c r="C413" i="10" s="1"/>
  <c r="C414" i="10" s="1"/>
  <c r="C415" i="10" s="1"/>
  <c r="C416" i="10" s="1"/>
  <c r="C417" i="10" s="1"/>
  <c r="C406" i="4"/>
  <c r="J404" i="5" s="1"/>
  <c r="C398" i="4"/>
  <c r="C390" i="4"/>
  <c r="C382" i="4"/>
  <c r="J380" i="5" s="1"/>
  <c r="C374" i="4"/>
  <c r="J372" i="5" s="1"/>
  <c r="J373" i="5" s="1"/>
  <c r="C366" i="4"/>
  <c r="C358" i="4"/>
  <c r="J356" i="5" s="1"/>
  <c r="C350" i="4"/>
  <c r="C342" i="4"/>
  <c r="C334" i="4"/>
  <c r="J332" i="5" s="1"/>
  <c r="C326" i="4"/>
  <c r="C318" i="4"/>
  <c r="C310" i="4"/>
  <c r="J308" i="5" s="1"/>
  <c r="J309" i="5" s="1"/>
  <c r="C302" i="4"/>
  <c r="C294" i="4"/>
  <c r="C286" i="4"/>
  <c r="J284" i="5" s="1"/>
  <c r="C278" i="4"/>
  <c r="C270" i="4"/>
  <c r="C262" i="4"/>
  <c r="J260" i="5" s="1"/>
  <c r="C254" i="4"/>
  <c r="C246" i="4"/>
  <c r="C238" i="4"/>
  <c r="J236" i="5" s="1"/>
  <c r="C230" i="4"/>
  <c r="C222" i="4"/>
  <c r="C214" i="4"/>
  <c r="J212" i="5" s="1"/>
  <c r="C206" i="4"/>
  <c r="C198" i="4"/>
  <c r="C190" i="4"/>
  <c r="J188" i="5" s="1"/>
  <c r="C182" i="4"/>
  <c r="C166" i="4"/>
  <c r="J164" i="5" s="1"/>
  <c r="C158" i="4"/>
  <c r="C150" i="4"/>
  <c r="C142" i="4"/>
  <c r="J140" i="5" s="1"/>
  <c r="C134" i="4"/>
  <c r="C126" i="4"/>
  <c r="C118" i="4"/>
  <c r="J116" i="5" s="1"/>
  <c r="J117" i="5" s="1"/>
  <c r="C102" i="4"/>
  <c r="C94" i="4"/>
  <c r="J92" i="5" s="1"/>
  <c r="C86" i="4"/>
  <c r="C78" i="4"/>
  <c r="C70" i="4"/>
  <c r="J68" i="5" s="1"/>
  <c r="C46" i="4"/>
  <c r="J44" i="5" s="1"/>
  <c r="C38" i="4"/>
  <c r="C30" i="4"/>
  <c r="C22" i="4"/>
  <c r="J20" i="5" s="1"/>
  <c r="C14" i="4"/>
  <c r="C5" i="4"/>
  <c r="C418" i="4"/>
  <c r="C410" i="4"/>
  <c r="C402" i="4"/>
  <c r="C394" i="4"/>
  <c r="J392" i="5" s="1"/>
  <c r="C386" i="4"/>
  <c r="C378" i="4"/>
  <c r="C370" i="4"/>
  <c r="J368" i="5" s="1"/>
  <c r="C362" i="4"/>
  <c r="J360" i="5" s="1"/>
  <c r="J361" i="5" s="1"/>
  <c r="C354" i="4"/>
  <c r="C338" i="4"/>
  <c r="C322" i="4"/>
  <c r="J320" i="5" s="1"/>
  <c r="C314" i="4"/>
  <c r="C306" i="4"/>
  <c r="C298" i="4"/>
  <c r="J296" i="5" s="1"/>
  <c r="C290" i="4"/>
  <c r="C282" i="4"/>
  <c r="C274" i="4"/>
  <c r="J272" i="5" s="1"/>
  <c r="C266" i="4"/>
  <c r="C258" i="4"/>
  <c r="C250" i="4"/>
  <c r="J248" i="5" s="1"/>
  <c r="C234" i="4"/>
  <c r="C226" i="4"/>
  <c r="J224" i="5" s="1"/>
  <c r="C218" i="4"/>
  <c r="C210" i="4"/>
  <c r="C202" i="4"/>
  <c r="J200" i="5" s="1"/>
  <c r="C194" i="4"/>
  <c r="J192" i="5" s="1"/>
  <c r="J193" i="5" s="1"/>
  <c r="C186" i="4"/>
  <c r="C178" i="4"/>
  <c r="J176" i="5" s="1"/>
  <c r="C170" i="4"/>
  <c r="C162" i="4"/>
  <c r="C154" i="4"/>
  <c r="J152" i="5" s="1"/>
  <c r="C146" i="4"/>
  <c r="J144" i="5" s="1"/>
  <c r="J145" i="5" s="1"/>
  <c r="C138" i="4"/>
  <c r="C122" i="4"/>
  <c r="C114" i="4"/>
  <c r="C106" i="4"/>
  <c r="J104" i="5" s="1"/>
  <c r="C98" i="4"/>
  <c r="C90" i="4"/>
  <c r="C82" i="4"/>
  <c r="J80" i="5" s="1"/>
  <c r="C74" i="4"/>
  <c r="C66" i="4"/>
  <c r="C58" i="4"/>
  <c r="J56" i="5" s="1"/>
  <c r="C50" i="4"/>
  <c r="C42" i="4"/>
  <c r="C34" i="4"/>
  <c r="J32" i="5" s="1"/>
  <c r="C26" i="4"/>
  <c r="C18" i="4"/>
  <c r="C9" i="4"/>
  <c r="C2" i="4"/>
  <c r="C10" i="4"/>
  <c r="J8" i="5" s="1"/>
  <c r="J9" i="5" s="1"/>
  <c r="C415" i="4"/>
  <c r="J413" i="5" s="1"/>
  <c r="C407" i="4"/>
  <c r="C399" i="4"/>
  <c r="C391" i="4"/>
  <c r="J389" i="5" s="1"/>
  <c r="C383" i="4"/>
  <c r="C375" i="4"/>
  <c r="C367" i="4"/>
  <c r="J365" i="5" s="1"/>
  <c r="C359" i="4"/>
  <c r="C351" i="4"/>
  <c r="C343" i="4"/>
  <c r="J341" i="5" s="1"/>
  <c r="C335" i="4"/>
  <c r="C327" i="4"/>
  <c r="C319" i="4"/>
  <c r="J317" i="5" s="1"/>
  <c r="C311" i="4"/>
  <c r="C303" i="4"/>
  <c r="C295" i="4"/>
  <c r="J293" i="5" s="1"/>
  <c r="C287" i="4"/>
  <c r="C279" i="4"/>
  <c r="C271" i="4"/>
  <c r="J269" i="5" s="1"/>
  <c r="C263" i="4"/>
  <c r="C255" i="4"/>
  <c r="C247" i="4"/>
  <c r="J245" i="5" s="1"/>
  <c r="C239" i="4"/>
  <c r="C231" i="4"/>
  <c r="C223" i="4"/>
  <c r="J221" i="5" s="1"/>
  <c r="C215" i="4"/>
  <c r="C207" i="4"/>
  <c r="C199" i="4"/>
  <c r="J197" i="5" s="1"/>
  <c r="C191" i="4"/>
  <c r="C183" i="4"/>
  <c r="C175" i="4"/>
  <c r="J173" i="5" s="1"/>
  <c r="C167" i="4"/>
  <c r="C159" i="4"/>
  <c r="C151" i="4"/>
  <c r="J149" i="5" s="1"/>
  <c r="C143" i="4"/>
  <c r="C135" i="4"/>
  <c r="C127" i="4"/>
  <c r="J125" i="5" s="1"/>
  <c r="C119" i="4"/>
  <c r="C111" i="4"/>
  <c r="C103" i="4"/>
  <c r="J101" i="5" s="1"/>
  <c r="C95" i="4"/>
  <c r="C87" i="4"/>
  <c r="C79" i="4"/>
  <c r="J77" i="5" s="1"/>
  <c r="C71" i="4"/>
  <c r="C63" i="4"/>
  <c r="C55" i="4"/>
  <c r="J53" i="5" s="1"/>
  <c r="C47" i="4"/>
  <c r="C39" i="4"/>
  <c r="C31" i="4"/>
  <c r="J29" i="5" s="1"/>
  <c r="C23" i="4"/>
  <c r="C15" i="4"/>
  <c r="C6" i="4"/>
  <c r="C341" i="4"/>
  <c r="C309" i="4"/>
  <c r="C261" i="4"/>
  <c r="C253" i="4"/>
  <c r="J251" i="5" s="1"/>
  <c r="J252" i="5" s="1"/>
  <c r="J253" i="5" s="1"/>
  <c r="C237" i="4"/>
  <c r="C229" i="4"/>
  <c r="J227" i="5" s="1"/>
  <c r="J228" i="5" s="1"/>
  <c r="J229" i="5" s="1"/>
  <c r="C181" i="4"/>
  <c r="J179" i="5" s="1"/>
  <c r="J180" i="5" s="1"/>
  <c r="J181" i="5" s="1"/>
  <c r="C157" i="4"/>
  <c r="J155" i="5" s="1"/>
  <c r="J156" i="5" s="1"/>
  <c r="J157" i="5" s="1"/>
  <c r="C133" i="4"/>
  <c r="J131" i="5" s="1"/>
  <c r="J132" i="5" s="1"/>
  <c r="J133" i="5" s="1"/>
  <c r="C109" i="4"/>
  <c r="J107" i="5" s="1"/>
  <c r="J108" i="5" s="1"/>
  <c r="C93" i="4"/>
  <c r="C45" i="4"/>
  <c r="C29" i="4"/>
  <c r="C20" i="4"/>
  <c r="C3" i="4"/>
  <c r="C419" i="4"/>
  <c r="C411" i="4"/>
  <c r="C403" i="4"/>
  <c r="J401" i="5" s="1"/>
  <c r="C395" i="4"/>
  <c r="C387" i="4"/>
  <c r="C379" i="4"/>
  <c r="J377" i="5" s="1"/>
  <c r="C371" i="4"/>
  <c r="C363" i="4"/>
  <c r="C355" i="4"/>
  <c r="J353" i="5" s="1"/>
  <c r="J354" i="5" s="1"/>
  <c r="C347" i="4"/>
  <c r="J345" i="5" s="1"/>
  <c r="J346" i="5" s="1"/>
  <c r="C339" i="4"/>
  <c r="C331" i="4"/>
  <c r="J329" i="5" s="1"/>
  <c r="C323" i="4"/>
  <c r="C315" i="4"/>
  <c r="C307" i="4"/>
  <c r="J305" i="5" s="1"/>
  <c r="C299" i="4"/>
  <c r="C291" i="4"/>
  <c r="C283" i="4"/>
  <c r="J281" i="5" s="1"/>
  <c r="C275" i="4"/>
  <c r="C267" i="4"/>
  <c r="C259" i="4"/>
  <c r="J257" i="5" s="1"/>
  <c r="J258" i="5" s="1"/>
  <c r="J259" i="5" s="1"/>
  <c r="C251" i="4"/>
  <c r="C243" i="4"/>
  <c r="C235" i="4"/>
  <c r="J233" i="5" s="1"/>
  <c r="C227" i="4"/>
  <c r="C219" i="4"/>
  <c r="C211" i="4"/>
  <c r="J209" i="5" s="1"/>
  <c r="C203" i="4"/>
  <c r="C195" i="4"/>
  <c r="C187" i="4"/>
  <c r="J185" i="5" s="1"/>
  <c r="C179" i="4"/>
  <c r="C171" i="4"/>
  <c r="C163" i="4"/>
  <c r="J161" i="5" s="1"/>
  <c r="J162" i="5" s="1"/>
  <c r="J163" i="5" s="1"/>
  <c r="C155" i="4"/>
  <c r="C147" i="4"/>
  <c r="C139" i="4"/>
  <c r="J137" i="5" s="1"/>
  <c r="C131" i="4"/>
  <c r="J129" i="5" s="1"/>
  <c r="J130" i="5" s="1"/>
  <c r="C123" i="4"/>
  <c r="C115" i="4"/>
  <c r="J113" i="5" s="1"/>
  <c r="C107" i="4"/>
  <c r="C99" i="4"/>
  <c r="C91" i="4"/>
  <c r="J89" i="5" s="1"/>
  <c r="C83" i="4"/>
  <c r="C75" i="4"/>
  <c r="C67" i="4"/>
  <c r="J65" i="5" s="1"/>
  <c r="C59" i="4"/>
  <c r="C51" i="4"/>
  <c r="C43" i="4"/>
  <c r="J41" i="5" s="1"/>
  <c r="C35" i="4"/>
  <c r="C27" i="4"/>
  <c r="C19" i="4"/>
  <c r="J17" i="5" s="1"/>
  <c r="C416" i="4"/>
  <c r="C409" i="4"/>
  <c r="J407" i="5" s="1"/>
  <c r="J408" i="5" s="1"/>
  <c r="J409" i="5" s="1"/>
  <c r="C401" i="4"/>
  <c r="C393" i="4"/>
  <c r="C384" i="4"/>
  <c r="C369" i="4"/>
  <c r="C352" i="4"/>
  <c r="J350" i="5" s="1"/>
  <c r="C337" i="4"/>
  <c r="J335" i="5" s="1"/>
  <c r="J336" i="5" s="1"/>
  <c r="J337" i="5" s="1"/>
  <c r="C329" i="4"/>
  <c r="C320" i="4"/>
  <c r="C305" i="4"/>
  <c r="C297" i="4"/>
  <c r="C273" i="4"/>
  <c r="C249" i="4"/>
  <c r="C240" i="4"/>
  <c r="C224" i="4"/>
  <c r="C217" i="4"/>
  <c r="J215" i="5" s="1"/>
  <c r="J216" i="5" s="1"/>
  <c r="C201" i="4"/>
  <c r="C192" i="4"/>
  <c r="C169" i="4"/>
  <c r="J167" i="5" s="1"/>
  <c r="J168" i="5" s="1"/>
  <c r="J169" i="5" s="1"/>
  <c r="C144" i="4"/>
  <c r="C120" i="4"/>
  <c r="C96" i="4"/>
  <c r="C65" i="4"/>
  <c r="C57" i="4"/>
  <c r="C41" i="4"/>
  <c r="C304" i="4"/>
  <c r="J302" i="5" s="1"/>
  <c r="J303" i="5" s="1"/>
  <c r="J304" i="5" s="1"/>
  <c r="C180" i="4"/>
  <c r="C288" i="4"/>
  <c r="C260" i="4"/>
  <c r="C228" i="4"/>
  <c r="C72" i="4"/>
  <c r="C400" i="4"/>
  <c r="J398" i="5" s="1"/>
  <c r="J399" i="5" s="1"/>
  <c r="J400" i="5" s="1"/>
  <c r="C156" i="4"/>
  <c r="C368" i="4"/>
  <c r="C420" i="4"/>
  <c r="C412" i="4"/>
  <c r="J410" i="5" s="1"/>
  <c r="C404" i="4"/>
  <c r="C396" i="4"/>
  <c r="C397" i="4"/>
  <c r="J395" i="5" s="1"/>
  <c r="J396" i="5" s="1"/>
  <c r="J397" i="5" s="1"/>
  <c r="C388" i="4"/>
  <c r="J386" i="5" s="1"/>
  <c r="J387" i="5" s="1"/>
  <c r="J388" i="5" s="1"/>
  <c r="C380" i="4"/>
  <c r="C381" i="4"/>
  <c r="C372" i="4"/>
  <c r="C364" i="4"/>
  <c r="J362" i="5" s="1"/>
  <c r="J363" i="5" s="1"/>
  <c r="J364" i="5" s="1"/>
  <c r="C365" i="4"/>
  <c r="C356" i="4"/>
  <c r="C348" i="4"/>
  <c r="C349" i="4"/>
  <c r="J347" i="5" s="1"/>
  <c r="J348" i="5" s="1"/>
  <c r="J349" i="5" s="1"/>
  <c r="C340" i="4"/>
  <c r="J338" i="5" s="1"/>
  <c r="J339" i="5" s="1"/>
  <c r="J340" i="5" s="1"/>
  <c r="C332" i="4"/>
  <c r="C333" i="4"/>
  <c r="C324" i="4"/>
  <c r="C316" i="4"/>
  <c r="J314" i="5" s="1"/>
  <c r="J315" i="5" s="1"/>
  <c r="J316" i="5" s="1"/>
  <c r="C317" i="4"/>
  <c r="C308" i="4"/>
  <c r="C300" i="4"/>
  <c r="C301" i="4"/>
  <c r="J299" i="5" s="1"/>
  <c r="J300" i="5" s="1"/>
  <c r="J301" i="5" s="1"/>
  <c r="C292" i="4"/>
  <c r="J290" i="5" s="1"/>
  <c r="C284" i="4"/>
  <c r="C285" i="4"/>
  <c r="C276" i="4"/>
  <c r="C268" i="4"/>
  <c r="J266" i="5" s="1"/>
  <c r="C269" i="4"/>
  <c r="C252" i="4"/>
  <c r="C244" i="4"/>
  <c r="J242" i="5" s="1"/>
  <c r="J243" i="5" s="1"/>
  <c r="J244" i="5" s="1"/>
  <c r="C245" i="4"/>
  <c r="C220" i="4"/>
  <c r="J218" i="5" s="1"/>
  <c r="C221" i="4"/>
  <c r="C212" i="4"/>
  <c r="C204" i="4"/>
  <c r="C197" i="4"/>
  <c r="C196" i="4"/>
  <c r="J194" i="5" s="1"/>
  <c r="C188" i="4"/>
  <c r="C189" i="4"/>
  <c r="C172" i="4"/>
  <c r="J170" i="5" s="1"/>
  <c r="C173" i="4"/>
  <c r="C164" i="4"/>
  <c r="C165" i="4"/>
  <c r="C148" i="4"/>
  <c r="J146" i="5" s="1"/>
  <c r="C140" i="4"/>
  <c r="C141" i="4"/>
  <c r="C124" i="4"/>
  <c r="J122" i="5" s="1"/>
  <c r="C125" i="4"/>
  <c r="C116" i="4"/>
  <c r="C117" i="4"/>
  <c r="C100" i="4"/>
  <c r="J98" i="5" s="1"/>
  <c r="J99" i="5" s="1"/>
  <c r="J100" i="5" s="1"/>
  <c r="C92" i="4"/>
  <c r="C84" i="4"/>
  <c r="C76" i="4"/>
  <c r="J74" i="5" s="1"/>
  <c r="C69" i="4"/>
  <c r="C68" i="4"/>
  <c r="C60" i="4"/>
  <c r="C61" i="4"/>
  <c r="J59" i="5" s="1"/>
  <c r="J60" i="5" s="1"/>
  <c r="J61" i="5" s="1"/>
  <c r="C52" i="4"/>
  <c r="J50" i="5" s="1"/>
  <c r="C44" i="4"/>
  <c r="C36" i="4"/>
  <c r="C37" i="4"/>
  <c r="J35" i="5" s="1"/>
  <c r="J36" i="5" s="1"/>
  <c r="J37" i="5" s="1"/>
  <c r="C12" i="4"/>
  <c r="C13" i="4"/>
  <c r="J11" i="5" s="1"/>
  <c r="J12" i="5" s="1"/>
  <c r="J13" i="5" s="1"/>
  <c r="C336" i="4"/>
  <c r="C277" i="4"/>
  <c r="J275" i="5" s="1"/>
  <c r="J276" i="5" s="1"/>
  <c r="J277" i="5" s="1"/>
  <c r="C248" i="4"/>
  <c r="C413" i="4"/>
  <c r="C357" i="4"/>
  <c r="C272" i="4"/>
  <c r="C205" i="4"/>
  <c r="J203" i="5" s="1"/>
  <c r="J204" i="5" s="1"/>
  <c r="J205" i="5" s="1"/>
  <c r="C28" i="4"/>
  <c r="J26" i="5" s="1"/>
  <c r="J27" i="5" s="1"/>
  <c r="J28" i="5" s="1"/>
  <c r="C417" i="4"/>
  <c r="C385" i="4"/>
  <c r="J383" i="5" s="1"/>
  <c r="J384" i="5" s="1"/>
  <c r="J385" i="5" s="1"/>
  <c r="C377" i="4"/>
  <c r="C353" i="4"/>
  <c r="C345" i="4"/>
  <c r="C321" i="4"/>
  <c r="C313" i="4"/>
  <c r="J311" i="5" s="1"/>
  <c r="J312" i="5" s="1"/>
  <c r="J313" i="5" s="1"/>
  <c r="C289" i="4"/>
  <c r="J287" i="5" s="1"/>
  <c r="J288" i="5" s="1"/>
  <c r="J289" i="5" s="1"/>
  <c r="C281" i="4"/>
  <c r="C185" i="4"/>
  <c r="C137" i="4"/>
  <c r="C129" i="4"/>
  <c r="C121" i="4"/>
  <c r="J119" i="5" s="1"/>
  <c r="J120" i="5" s="1"/>
  <c r="J121" i="5" s="1"/>
  <c r="C105" i="4"/>
  <c r="C89" i="4"/>
  <c r="C81" i="4"/>
  <c r="C73" i="4"/>
  <c r="J71" i="5" s="1"/>
  <c r="J72" i="5" s="1"/>
  <c r="J73" i="5" s="1"/>
  <c r="C25" i="4"/>
  <c r="J23" i="5" s="1"/>
  <c r="J24" i="5" s="1"/>
  <c r="J25" i="5" s="1"/>
  <c r="C8" i="4"/>
  <c r="C325" i="4"/>
  <c r="J323" i="5" s="1"/>
  <c r="J324" i="5" s="1"/>
  <c r="J325" i="5" s="1"/>
  <c r="C236" i="4"/>
  <c r="C108" i="4"/>
  <c r="C408" i="4"/>
  <c r="C392" i="4"/>
  <c r="C376" i="4"/>
  <c r="J374" i="5" s="1"/>
  <c r="J375" i="5" s="1"/>
  <c r="J376" i="5" s="1"/>
  <c r="C360" i="4"/>
  <c r="C344" i="4"/>
  <c r="C328" i="4"/>
  <c r="J326" i="5" s="1"/>
  <c r="J327" i="5" s="1"/>
  <c r="J328" i="5" s="1"/>
  <c r="C312" i="4"/>
  <c r="C296" i="4"/>
  <c r="C280" i="4"/>
  <c r="J278" i="5" s="1"/>
  <c r="J279" i="5" s="1"/>
  <c r="J280" i="5" s="1"/>
  <c r="C264" i="4"/>
  <c r="C256" i="4"/>
  <c r="J254" i="5" s="1"/>
  <c r="J255" i="5" s="1"/>
  <c r="J256" i="5" s="1"/>
  <c r="C257" i="4"/>
  <c r="C232" i="4"/>
  <c r="J230" i="5" s="1"/>
  <c r="C233" i="4"/>
  <c r="C216" i="4"/>
  <c r="C208" i="4"/>
  <c r="J206" i="5" s="1"/>
  <c r="J207" i="5" s="1"/>
  <c r="J208" i="5" s="1"/>
  <c r="C209" i="4"/>
  <c r="C184" i="4"/>
  <c r="J182" i="5" s="1"/>
  <c r="J183" i="5" s="1"/>
  <c r="J184" i="5" s="1"/>
  <c r="C176" i="4"/>
  <c r="C168" i="4"/>
  <c r="C160" i="4"/>
  <c r="J158" i="5" s="1"/>
  <c r="C152" i="4"/>
  <c r="C153" i="4"/>
  <c r="C136" i="4"/>
  <c r="J134" i="5" s="1"/>
  <c r="J135" i="5" s="1"/>
  <c r="J136" i="5" s="1"/>
  <c r="C128" i="4"/>
  <c r="C112" i="4"/>
  <c r="J110" i="5" s="1"/>
  <c r="J111" i="5" s="1"/>
  <c r="J112" i="5" s="1"/>
  <c r="C104" i="4"/>
  <c r="C88" i="4"/>
  <c r="J86" i="5" s="1"/>
  <c r="J87" i="5" s="1"/>
  <c r="J88" i="5" s="1"/>
  <c r="C80" i="4"/>
  <c r="C64" i="4"/>
  <c r="J62" i="5" s="1"/>
  <c r="J63" i="5" s="1"/>
  <c r="J64" i="5" s="1"/>
  <c r="C56" i="4"/>
  <c r="C48" i="4"/>
  <c r="C40" i="4"/>
  <c r="J38" i="5" s="1"/>
  <c r="J39" i="5" s="1"/>
  <c r="J40" i="5" s="1"/>
  <c r="C32" i="4"/>
  <c r="C24" i="4"/>
  <c r="C16" i="4"/>
  <c r="J14" i="5" s="1"/>
  <c r="J15" i="5" s="1"/>
  <c r="J16" i="5" s="1"/>
  <c r="C7" i="4"/>
  <c r="J5" i="5" s="1"/>
  <c r="J6" i="5" s="1"/>
  <c r="J7" i="5" s="1"/>
  <c r="C405" i="4"/>
  <c r="C293" i="4"/>
  <c r="C265" i="4"/>
  <c r="J263" i="5" s="1"/>
  <c r="J264" i="5" s="1"/>
  <c r="J265" i="5" s="1"/>
  <c r="C200" i="4"/>
  <c r="C132" i="4"/>
  <c r="C77" i="4"/>
  <c r="C53" i="4"/>
  <c r="C241" i="4"/>
  <c r="J239" i="5" s="1"/>
  <c r="J240" i="5" s="1"/>
  <c r="J241" i="5" s="1"/>
  <c r="C225" i="4"/>
  <c r="C177" i="4"/>
  <c r="C161" i="4"/>
  <c r="C113" i="4"/>
  <c r="C97" i="4"/>
  <c r="J95" i="5" s="1"/>
  <c r="J96" i="5" s="1"/>
  <c r="J97" i="5" s="1"/>
  <c r="C49" i="4"/>
  <c r="J47" i="5" s="1"/>
  <c r="J48" i="5" s="1"/>
  <c r="J49" i="5" s="1"/>
  <c r="C33" i="4"/>
  <c r="C213" i="4"/>
  <c r="C149" i="4"/>
  <c r="C85" i="4"/>
  <c r="J83" i="5" s="1"/>
  <c r="J84" i="5" s="1"/>
  <c r="J85" i="5" s="1"/>
  <c r="C21" i="4"/>
  <c r="C4" i="4"/>
  <c r="J2" i="5" s="1"/>
  <c r="J3" i="5" s="1"/>
  <c r="J4" i="5" s="1"/>
  <c r="J195" i="5" l="1"/>
  <c r="J196" i="5" s="1"/>
  <c r="J186" i="5"/>
  <c r="J187" i="5" s="1"/>
  <c r="J378" i="5"/>
  <c r="J379" i="5" s="1"/>
  <c r="J30" i="5"/>
  <c r="J31" i="5" s="1"/>
  <c r="J222" i="5"/>
  <c r="J223" i="5" s="1"/>
  <c r="J414" i="5"/>
  <c r="J415" i="5" s="1"/>
  <c r="J416" i="5" s="1"/>
  <c r="J417" i="5" s="1"/>
  <c r="J321" i="5"/>
  <c r="J322" i="5" s="1"/>
  <c r="J45" i="5"/>
  <c r="J46" i="5" s="1"/>
  <c r="J333" i="5"/>
  <c r="J334" i="5" s="1"/>
  <c r="J147" i="5"/>
  <c r="J148" i="5" s="1"/>
  <c r="J66" i="5"/>
  <c r="J67" i="5" s="1"/>
  <c r="J102" i="5"/>
  <c r="J103" i="5" s="1"/>
  <c r="J294" i="5"/>
  <c r="J295" i="5" s="1"/>
  <c r="J10" i="5"/>
  <c r="J57" i="5"/>
  <c r="J58" i="5" s="1"/>
  <c r="J69" i="5"/>
  <c r="J70" i="5" s="1"/>
  <c r="J141" i="5"/>
  <c r="J142" i="5" s="1"/>
  <c r="J213" i="5"/>
  <c r="J214" i="5" s="1"/>
  <c r="J405" i="5"/>
  <c r="J406" i="5" s="1"/>
  <c r="J159" i="5"/>
  <c r="J160" i="5" s="1"/>
  <c r="J231" i="5"/>
  <c r="J232" i="5" s="1"/>
  <c r="J51" i="5"/>
  <c r="J52" i="5" s="1"/>
  <c r="J267" i="5"/>
  <c r="J268" i="5" s="1"/>
  <c r="J217" i="5"/>
  <c r="J138" i="5"/>
  <c r="J139" i="5" s="1"/>
  <c r="J330" i="5"/>
  <c r="J331" i="5" s="1"/>
  <c r="J174" i="5"/>
  <c r="J175" i="5" s="1"/>
  <c r="J366" i="5"/>
  <c r="J367" i="5" s="1"/>
  <c r="J201" i="5"/>
  <c r="J202" i="5" s="1"/>
  <c r="J273" i="5"/>
  <c r="J274" i="5" s="1"/>
  <c r="J285" i="5"/>
  <c r="J286" i="5" s="1"/>
  <c r="J18" i="5"/>
  <c r="J19" i="5" s="1"/>
  <c r="J210" i="5"/>
  <c r="J211" i="5" s="1"/>
  <c r="J402" i="5"/>
  <c r="J403" i="5" s="1"/>
  <c r="J109" i="5"/>
  <c r="J54" i="5"/>
  <c r="J55" i="5" s="1"/>
  <c r="J246" i="5"/>
  <c r="J247" i="5" s="1"/>
  <c r="J357" i="5"/>
  <c r="J358" i="5" s="1"/>
  <c r="J411" i="5"/>
  <c r="J412" i="5" s="1"/>
  <c r="J351" i="5"/>
  <c r="J352" i="5" s="1"/>
  <c r="J90" i="5"/>
  <c r="J91" i="5" s="1"/>
  <c r="J282" i="5"/>
  <c r="J283" i="5" s="1"/>
  <c r="J126" i="5"/>
  <c r="J127" i="5" s="1"/>
  <c r="J318" i="5"/>
  <c r="J319" i="5" s="1"/>
  <c r="J81" i="5"/>
  <c r="J82" i="5" s="1"/>
  <c r="J153" i="5"/>
  <c r="J154" i="5" s="1"/>
  <c r="J369" i="5"/>
  <c r="J370" i="5" s="1"/>
  <c r="J93" i="5"/>
  <c r="J94" i="5" s="1"/>
  <c r="J165" i="5"/>
  <c r="J166" i="5" s="1"/>
  <c r="J237" i="5"/>
  <c r="J238" i="5" s="1"/>
  <c r="J171" i="5"/>
  <c r="J172" i="5" s="1"/>
  <c r="J219" i="5"/>
  <c r="J220" i="5" s="1"/>
  <c r="J355" i="5"/>
  <c r="J198" i="5"/>
  <c r="J199" i="5" s="1"/>
  <c r="J390" i="5"/>
  <c r="J391" i="5" s="1"/>
  <c r="J225" i="5"/>
  <c r="J226" i="5" s="1"/>
  <c r="J297" i="5"/>
  <c r="J298" i="5" s="1"/>
  <c r="J21" i="5"/>
  <c r="J22" i="5" s="1"/>
  <c r="J310" i="5"/>
  <c r="J123" i="5"/>
  <c r="J124" i="5" s="1"/>
  <c r="J291" i="5"/>
  <c r="J292" i="5" s="1"/>
  <c r="J42" i="5"/>
  <c r="J43" i="5" s="1"/>
  <c r="J234" i="5"/>
  <c r="J235" i="5" s="1"/>
  <c r="J78" i="5"/>
  <c r="J79" i="5" s="1"/>
  <c r="J270" i="5"/>
  <c r="J271" i="5" s="1"/>
  <c r="J33" i="5"/>
  <c r="J34" i="5" s="1"/>
  <c r="J118" i="5"/>
  <c r="J189" i="5"/>
  <c r="J190" i="5" s="1"/>
  <c r="J381" i="5"/>
  <c r="J382" i="5" s="1"/>
  <c r="J75" i="5"/>
  <c r="J76" i="5" s="1"/>
  <c r="J114" i="5"/>
  <c r="J115" i="5" s="1"/>
  <c r="J306" i="5"/>
  <c r="J307" i="5" s="1"/>
  <c r="J150" i="5"/>
  <c r="J151" i="5" s="1"/>
  <c r="J342" i="5"/>
  <c r="J343" i="5" s="1"/>
  <c r="J105" i="5"/>
  <c r="J106" i="5" s="1"/>
  <c r="J177" i="5"/>
  <c r="J178" i="5" s="1"/>
  <c r="J249" i="5"/>
  <c r="J250" i="5" s="1"/>
  <c r="J393" i="5"/>
  <c r="J394" i="5" s="1"/>
  <c r="J261" i="5"/>
  <c r="J262" i="5" s="1"/>
  <c r="C4" i="6"/>
  <c r="C5" i="6" l="1"/>
  <c r="C6" i="6" s="1"/>
  <c r="C7" i="6" s="1"/>
  <c r="C8" i="6" s="1"/>
  <c r="D4" i="6"/>
  <c r="E4" i="6" s="1"/>
  <c r="D6" i="6"/>
  <c r="E6" i="6" s="1"/>
  <c r="D5" i="6" l="1"/>
  <c r="E5" i="6" s="1"/>
  <c r="D7" i="6"/>
  <c r="E7" i="6" s="1"/>
  <c r="C9" i="6" l="1"/>
  <c r="D9" i="6" s="1"/>
  <c r="E9" i="6" s="1"/>
  <c r="D8" i="6"/>
  <c r="E8" i="6" s="1"/>
  <c r="C10" i="6" l="1"/>
  <c r="D10" i="6" s="1"/>
  <c r="E10" i="6" l="1"/>
  <c r="C11" i="6"/>
  <c r="C12" i="6" l="1"/>
  <c r="D11" i="6"/>
  <c r="E11" i="6" s="1"/>
  <c r="C13" i="6" l="1"/>
  <c r="D12" i="6"/>
  <c r="E12" i="6" s="1"/>
  <c r="C14" i="6" l="1"/>
  <c r="D13" i="6"/>
  <c r="E13" i="6" s="1"/>
  <c r="C15" i="6" l="1"/>
  <c r="D14" i="6"/>
  <c r="E14" i="6" s="1"/>
  <c r="D15" i="6"/>
  <c r="E15" i="6" l="1"/>
  <c r="C16" i="6"/>
  <c r="C17" i="6" l="1"/>
  <c r="D16" i="6"/>
  <c r="E16" i="6" s="1"/>
  <c r="C18" i="6" l="1"/>
  <c r="D17" i="6"/>
  <c r="E17" i="6" s="1"/>
  <c r="D18" i="6"/>
  <c r="E18" i="6" l="1"/>
  <c r="C19" i="6"/>
  <c r="D19" i="6" s="1"/>
  <c r="E19" i="6" l="1"/>
  <c r="C20" i="6"/>
  <c r="D20" i="6"/>
  <c r="C21" i="6" l="1"/>
  <c r="E20" i="6"/>
  <c r="D21" i="6"/>
  <c r="E21" i="6" l="1"/>
  <c r="C22" i="6"/>
  <c r="D22" i="6"/>
  <c r="C23" i="6" l="1"/>
  <c r="E22" i="6"/>
  <c r="D23" i="6"/>
  <c r="C24" i="6" l="1"/>
  <c r="D24" i="6" s="1"/>
  <c r="E24" i="6" l="1"/>
  <c r="C25" i="6"/>
  <c r="D25" i="6" s="1"/>
  <c r="E25" i="6" l="1"/>
  <c r="C26" i="6"/>
  <c r="D26" i="6" s="1"/>
  <c r="E26" i="6" l="1"/>
  <c r="C27" i="6"/>
  <c r="D27" i="6"/>
  <c r="C28" i="6" l="1"/>
  <c r="E27" i="6"/>
  <c r="D28" i="6"/>
  <c r="C29" i="6" l="1"/>
  <c r="E28" i="6"/>
  <c r="D29" i="6"/>
  <c r="C30" i="6" l="1"/>
  <c r="E29" i="6"/>
  <c r="D30" i="6"/>
  <c r="C31" i="6" l="1"/>
  <c r="E30" i="6"/>
  <c r="D31" i="6"/>
  <c r="E31" i="6" l="1"/>
  <c r="C32" i="6"/>
  <c r="D32" i="6"/>
  <c r="C33" i="6" l="1"/>
  <c r="D33" i="6" s="1"/>
  <c r="E32" i="6"/>
  <c r="C34" i="6" l="1"/>
  <c r="E33" i="6"/>
  <c r="D34" i="6"/>
  <c r="C35" i="6" l="1"/>
  <c r="E34" i="6"/>
  <c r="D35" i="6"/>
  <c r="E35" i="6" l="1"/>
  <c r="C36" i="6"/>
  <c r="D36" i="6"/>
  <c r="C37" i="6" l="1"/>
  <c r="D37" i="6" s="1"/>
  <c r="E36" i="6"/>
  <c r="C38" i="6" l="1"/>
  <c r="E37" i="6"/>
  <c r="D38" i="6"/>
  <c r="C39" i="6" l="1"/>
  <c r="D39" i="6" s="1"/>
  <c r="E38" i="6"/>
  <c r="C40" i="6" l="1"/>
  <c r="E39" i="6"/>
  <c r="D40" i="6"/>
  <c r="E40" i="6" l="1"/>
  <c r="C41" i="6"/>
  <c r="D41" i="6"/>
  <c r="C42" i="6" l="1"/>
  <c r="E41" i="6"/>
  <c r="D42" i="6"/>
  <c r="E42" i="6" l="1"/>
  <c r="C43" i="6"/>
  <c r="D43" i="6"/>
  <c r="C44" i="6" l="1"/>
  <c r="D44" i="6" s="1"/>
  <c r="E43" i="6"/>
  <c r="C45" i="6" l="1"/>
  <c r="E44" i="6"/>
  <c r="D45" i="6"/>
  <c r="C46" i="6" l="1"/>
  <c r="E45" i="6"/>
  <c r="D46" i="6"/>
  <c r="C47" i="6" l="1"/>
  <c r="E46" i="6"/>
  <c r="D47" i="6"/>
  <c r="C48" i="6" l="1"/>
  <c r="E47" i="6"/>
  <c r="D48" i="6"/>
  <c r="E48" i="6" l="1"/>
  <c r="C49" i="6"/>
  <c r="D49" i="6" s="1"/>
  <c r="E49" i="6" l="1"/>
  <c r="C50" i="6"/>
  <c r="D50" i="6"/>
  <c r="E50" i="6" l="1"/>
  <c r="C51" i="6"/>
  <c r="D51" i="6"/>
  <c r="E51" i="6" l="1"/>
  <c r="C52" i="6"/>
  <c r="D52" i="6"/>
  <c r="E52" i="6" l="1"/>
  <c r="C53" i="6"/>
  <c r="D53" i="6"/>
  <c r="C54" i="6" l="1"/>
  <c r="E53" i="6"/>
  <c r="D54" i="6"/>
  <c r="E54" i="6" l="1"/>
  <c r="C55" i="6"/>
  <c r="D55" i="6"/>
  <c r="C56" i="6" l="1"/>
  <c r="E55" i="6"/>
  <c r="C57" i="6" l="1"/>
  <c r="D56" i="6"/>
  <c r="E56" i="6" s="1"/>
  <c r="D57" i="6"/>
  <c r="C58" i="6" l="1"/>
  <c r="D58" i="6" s="1"/>
  <c r="E57" i="6"/>
  <c r="E58" i="6" l="1"/>
  <c r="C59" i="6"/>
  <c r="C60" i="6" l="1"/>
  <c r="D59" i="6"/>
  <c r="E59" i="6" s="1"/>
  <c r="D60" i="6"/>
  <c r="E60" i="6" l="1"/>
  <c r="C61" i="6"/>
  <c r="D61" i="6"/>
  <c r="E61" i="6" l="1"/>
  <c r="C62" i="6"/>
  <c r="D62" i="6"/>
  <c r="E62" i="6" l="1"/>
  <c r="C63" i="6"/>
  <c r="D63" i="6"/>
  <c r="C64" i="6" l="1"/>
  <c r="E63" i="6"/>
  <c r="D64" i="6"/>
  <c r="C65" i="6" l="1"/>
  <c r="E64" i="6"/>
  <c r="C66" i="6" l="1"/>
  <c r="D65" i="6"/>
  <c r="E65" i="6" s="1"/>
  <c r="D66" i="6"/>
  <c r="C67" i="6" l="1"/>
  <c r="E66" i="6"/>
  <c r="D67" i="6"/>
  <c r="C68" i="6" l="1"/>
  <c r="D68" i="6" s="1"/>
  <c r="E67" i="6"/>
  <c r="E68" i="6" l="1"/>
  <c r="C69" i="6"/>
  <c r="D69" i="6"/>
  <c r="C70" i="6" l="1"/>
  <c r="E69" i="6"/>
  <c r="D70" i="6"/>
  <c r="E70" i="6" l="1"/>
  <c r="C71" i="6"/>
  <c r="D71" i="6"/>
  <c r="C72" i="6" l="1"/>
  <c r="E71" i="6"/>
  <c r="D72" i="6"/>
  <c r="E72" i="6" l="1"/>
  <c r="C73" i="6"/>
  <c r="D73" i="6"/>
  <c r="C74" i="6" l="1"/>
  <c r="E73" i="6"/>
  <c r="D74" i="6"/>
  <c r="E74" i="6" l="1"/>
  <c r="C75" i="6"/>
  <c r="D75" i="6"/>
  <c r="C76" i="6" l="1"/>
  <c r="D76" i="6" s="1"/>
  <c r="E75" i="6"/>
  <c r="C77" i="6" l="1"/>
  <c r="E76" i="6"/>
  <c r="D77" i="6"/>
  <c r="E77" i="6" l="1"/>
  <c r="C78" i="6"/>
  <c r="D78" i="6"/>
  <c r="C79" i="6" l="1"/>
  <c r="E78" i="6"/>
  <c r="D79" i="6"/>
  <c r="E79" i="6" l="1"/>
  <c r="C80" i="6"/>
  <c r="D80" i="6"/>
  <c r="E80" i="6" l="1"/>
  <c r="C81" i="6"/>
  <c r="D81" i="6"/>
  <c r="E81" i="6" l="1"/>
  <c r="C82" i="6"/>
  <c r="D82" i="6"/>
  <c r="C83" i="6" l="1"/>
  <c r="D83" i="6" s="1"/>
  <c r="E82" i="6"/>
  <c r="E83" i="6" l="1"/>
  <c r="C84" i="6"/>
  <c r="D84" i="6"/>
  <c r="C85" i="6" l="1"/>
  <c r="E84" i="6"/>
  <c r="D85" i="6"/>
  <c r="C86" i="6" l="1"/>
  <c r="E85" i="6"/>
  <c r="D86" i="6"/>
  <c r="C87" i="6" l="1"/>
  <c r="E86" i="6"/>
  <c r="D87" i="6"/>
  <c r="C88" i="6" l="1"/>
  <c r="D88" i="6" s="1"/>
  <c r="E87" i="6"/>
  <c r="E88" i="6" l="1"/>
  <c r="C89" i="6"/>
  <c r="D89" i="6"/>
  <c r="E89" i="6" l="1"/>
  <c r="C90" i="6"/>
  <c r="D90" i="6"/>
  <c r="C91" i="6" l="1"/>
  <c r="E90" i="6"/>
  <c r="D91" i="6"/>
  <c r="C92" i="6" l="1"/>
  <c r="D92" i="6" s="1"/>
  <c r="E91" i="6"/>
  <c r="C93" i="6" l="1"/>
  <c r="E92" i="6"/>
  <c r="D93" i="6"/>
  <c r="E93" i="6" l="1"/>
  <c r="C94" i="6"/>
  <c r="D94" i="6"/>
  <c r="C95" i="6" l="1"/>
  <c r="E94" i="6"/>
  <c r="D95" i="6"/>
  <c r="E95" i="6" l="1"/>
  <c r="C96" i="6"/>
  <c r="D96" i="6"/>
  <c r="E96" i="6" l="1"/>
  <c r="C97" i="6"/>
  <c r="D97" i="6"/>
  <c r="C98" i="6" l="1"/>
  <c r="E97" i="6"/>
  <c r="D98" i="6"/>
  <c r="C99" i="6" l="1"/>
  <c r="E98" i="6"/>
  <c r="D99" i="6"/>
  <c r="C100" i="6" l="1"/>
  <c r="D100" i="6" s="1"/>
  <c r="E99" i="6"/>
  <c r="C101" i="6" l="1"/>
  <c r="E100" i="6"/>
  <c r="D101" i="6"/>
  <c r="C102" i="6" l="1"/>
  <c r="E101" i="6"/>
  <c r="D102" i="6"/>
  <c r="E102" i="6" l="1"/>
  <c r="C103" i="6"/>
  <c r="D103" i="6" s="1"/>
  <c r="E103" i="6" l="1"/>
  <c r="C104" i="6"/>
  <c r="D104" i="6"/>
  <c r="E104" i="6" l="1"/>
  <c r="C105" i="6"/>
  <c r="D105" i="6"/>
  <c r="E105" i="6" l="1"/>
  <c r="C106" i="6"/>
  <c r="C107" i="6" l="1"/>
  <c r="D106" i="6"/>
  <c r="E106" i="6" s="1"/>
  <c r="D107" i="6"/>
  <c r="C108" i="6" l="1"/>
  <c r="D108" i="6" s="1"/>
  <c r="E107" i="6"/>
  <c r="C109" i="6" l="1"/>
  <c r="E108" i="6"/>
  <c r="D109" i="6"/>
  <c r="C110" i="6" l="1"/>
  <c r="E109" i="6"/>
  <c r="D110" i="6"/>
  <c r="C111" i="6" l="1"/>
  <c r="D111" i="6" s="1"/>
  <c r="E110" i="6"/>
  <c r="C112" i="6" l="1"/>
  <c r="D112" i="6" s="1"/>
  <c r="E111" i="6"/>
  <c r="E112" i="6" l="1"/>
  <c r="C113" i="6"/>
  <c r="D113" i="6"/>
  <c r="C114" i="6" l="1"/>
  <c r="E113" i="6"/>
  <c r="D114" i="6"/>
  <c r="E114" i="6" l="1"/>
  <c r="C115" i="6"/>
  <c r="D115" i="6"/>
  <c r="C116" i="6" l="1"/>
  <c r="E115" i="6"/>
  <c r="D116" i="6"/>
  <c r="C117" i="6" l="1"/>
  <c r="E116" i="6"/>
  <c r="D117" i="6"/>
  <c r="C118" i="6" l="1"/>
  <c r="E117" i="6"/>
  <c r="D118" i="6"/>
  <c r="C119" i="6" l="1"/>
  <c r="E118" i="6"/>
  <c r="D119" i="6"/>
  <c r="E119" i="6" l="1"/>
  <c r="C120" i="6"/>
  <c r="D120" i="6"/>
  <c r="E120" i="6" l="1"/>
  <c r="C121" i="6"/>
  <c r="D121" i="6" s="1"/>
  <c r="C122" i="6" l="1"/>
  <c r="E121" i="6"/>
  <c r="D122" i="6"/>
  <c r="C123" i="6" l="1"/>
  <c r="E122" i="6"/>
  <c r="D123" i="6"/>
  <c r="C124" i="6" l="1"/>
  <c r="D124" i="6" s="1"/>
  <c r="E123" i="6"/>
  <c r="C125" i="6" l="1"/>
  <c r="E124" i="6"/>
  <c r="D125" i="6"/>
  <c r="C126" i="6" l="1"/>
  <c r="D126" i="6" s="1"/>
  <c r="E125" i="6"/>
  <c r="E126" i="6" l="1"/>
  <c r="C127" i="6"/>
  <c r="D127" i="6"/>
  <c r="C128" i="6" l="1"/>
  <c r="E127" i="6"/>
  <c r="D128" i="6"/>
  <c r="E128" i="6" l="1"/>
  <c r="C129" i="6"/>
  <c r="D129" i="6" s="1"/>
  <c r="C130" i="6" l="1"/>
  <c r="E129" i="6"/>
  <c r="D130" i="6"/>
  <c r="C131" i="6" l="1"/>
  <c r="E130" i="6"/>
  <c r="D131" i="6"/>
  <c r="C132" i="6" l="1"/>
  <c r="E131" i="6"/>
  <c r="D132" i="6"/>
  <c r="C133" i="6" l="1"/>
  <c r="E132" i="6"/>
  <c r="D133" i="6"/>
  <c r="C134" i="6" l="1"/>
  <c r="E133" i="6"/>
  <c r="D134" i="6"/>
  <c r="C135" i="6" l="1"/>
  <c r="E134" i="6"/>
  <c r="D135" i="6"/>
  <c r="C136" i="6" l="1"/>
  <c r="E135" i="6"/>
  <c r="D136" i="6"/>
  <c r="E136" i="6" l="1"/>
  <c r="C137" i="6"/>
  <c r="D137" i="6"/>
  <c r="E137" i="6" l="1"/>
  <c r="C138" i="6"/>
  <c r="D138" i="6"/>
  <c r="C139" i="6" l="1"/>
  <c r="D139" i="6" s="1"/>
  <c r="E138" i="6"/>
  <c r="C140" i="6" l="1"/>
  <c r="E139" i="6"/>
  <c r="D140" i="6"/>
  <c r="C141" i="6" l="1"/>
  <c r="D141" i="6" s="1"/>
  <c r="E140" i="6"/>
  <c r="E141" i="6" l="1"/>
  <c r="C142" i="6"/>
  <c r="D142" i="6"/>
  <c r="C143" i="6" l="1"/>
  <c r="D143" i="6" s="1"/>
  <c r="E142" i="6"/>
  <c r="C144" i="6" l="1"/>
  <c r="E143" i="6"/>
  <c r="C145" i="6" l="1"/>
  <c r="D145" i="6" s="1"/>
  <c r="D144" i="6"/>
  <c r="E144" i="6" s="1"/>
  <c r="C146" i="6" l="1"/>
  <c r="E145" i="6"/>
  <c r="D146" i="6"/>
  <c r="C147" i="6" l="1"/>
  <c r="E146" i="6"/>
  <c r="D147" i="6"/>
  <c r="C148" i="6" l="1"/>
  <c r="E147" i="6"/>
  <c r="C149" i="6" l="1"/>
  <c r="D148" i="6"/>
  <c r="E148" i="6" s="1"/>
  <c r="D149" i="6"/>
  <c r="C150" i="6" l="1"/>
  <c r="E149" i="6"/>
  <c r="D150" i="6"/>
  <c r="C151" i="6" l="1"/>
  <c r="E150" i="6"/>
  <c r="D151" i="6"/>
  <c r="C152" i="6" l="1"/>
  <c r="E151" i="6"/>
  <c r="D152" i="6"/>
  <c r="E152" i="6" l="1"/>
  <c r="C153" i="6"/>
  <c r="D153" i="6"/>
  <c r="C154" i="6" l="1"/>
  <c r="E153" i="6"/>
  <c r="D154" i="6"/>
  <c r="E154" i="6" l="1"/>
  <c r="C155" i="6"/>
  <c r="D155" i="6"/>
  <c r="C156" i="6" l="1"/>
  <c r="E155" i="6"/>
  <c r="D156" i="6"/>
  <c r="C157" i="6" l="1"/>
  <c r="E156" i="6"/>
  <c r="D157" i="6"/>
  <c r="C158" i="6" l="1"/>
  <c r="E157" i="6"/>
  <c r="D158" i="6"/>
  <c r="C159" i="6" l="1"/>
  <c r="E158" i="6"/>
  <c r="D159" i="6"/>
  <c r="E159" i="6" l="1"/>
  <c r="C160" i="6"/>
  <c r="D160" i="6"/>
  <c r="E160" i="6" l="1"/>
  <c r="C161" i="6"/>
  <c r="D161" i="6"/>
  <c r="C162" i="6" l="1"/>
  <c r="E161" i="6"/>
  <c r="D162" i="6"/>
  <c r="C163" i="6" l="1"/>
  <c r="E162" i="6"/>
  <c r="D163" i="6"/>
  <c r="C164" i="6" l="1"/>
  <c r="E163" i="6"/>
  <c r="D164" i="6"/>
  <c r="C165" i="6" l="1"/>
  <c r="D165" i="6" s="1"/>
  <c r="E164" i="6"/>
  <c r="C166" i="6" l="1"/>
  <c r="E165" i="6"/>
  <c r="D166" i="6"/>
  <c r="E166" i="6" l="1"/>
  <c r="C167" i="6"/>
  <c r="D167" i="6" s="1"/>
  <c r="C168" i="6" l="1"/>
  <c r="E167" i="6"/>
  <c r="D168" i="6"/>
  <c r="E168" i="6" l="1"/>
  <c r="C169" i="6"/>
  <c r="D169" i="6"/>
  <c r="E169" i="6" l="1"/>
  <c r="C170" i="6"/>
  <c r="D170" i="6"/>
  <c r="C171" i="6" l="1"/>
  <c r="D171" i="6" s="1"/>
  <c r="E170" i="6"/>
  <c r="C172" i="6" l="1"/>
  <c r="D172" i="6" s="1"/>
  <c r="E171" i="6"/>
  <c r="C173" i="6" l="1"/>
  <c r="E172" i="6"/>
  <c r="D173" i="6"/>
  <c r="C174" i="6" l="1"/>
  <c r="D174" i="6" s="1"/>
  <c r="E173" i="6"/>
  <c r="C175" i="6" l="1"/>
  <c r="E174" i="6"/>
  <c r="D175" i="6"/>
  <c r="E175" i="6" l="1"/>
  <c r="C176" i="6"/>
  <c r="D176" i="6" s="1"/>
  <c r="E176" i="6" l="1"/>
  <c r="C177" i="6"/>
  <c r="D177" i="6"/>
  <c r="C178" i="6" l="1"/>
  <c r="E177" i="6"/>
  <c r="C179" i="6" l="1"/>
  <c r="D179" i="6"/>
  <c r="D178" i="6"/>
  <c r="E178" i="6" s="1"/>
  <c r="C180" i="6" l="1"/>
  <c r="E179" i="6"/>
  <c r="C181" i="6" l="1"/>
  <c r="D181" i="6" s="1"/>
  <c r="D180" i="6"/>
  <c r="E180" i="6" s="1"/>
  <c r="C182" i="6" l="1"/>
  <c r="E181" i="6"/>
  <c r="D182" i="6"/>
  <c r="C183" i="6" l="1"/>
  <c r="E182" i="6"/>
  <c r="C184" i="6" l="1"/>
  <c r="D183" i="6"/>
  <c r="E183" i="6" s="1"/>
  <c r="D184" i="6"/>
  <c r="C185" i="6" l="1"/>
  <c r="E184" i="6"/>
  <c r="D185" i="6"/>
  <c r="C186" i="6" l="1"/>
  <c r="D186" i="6" s="1"/>
  <c r="E185" i="6"/>
  <c r="E186" i="6" l="1"/>
  <c r="C187" i="6"/>
  <c r="C188" i="6" l="1"/>
  <c r="D187" i="6"/>
  <c r="E187" i="6" s="1"/>
  <c r="D188" i="6"/>
  <c r="C189" i="6" l="1"/>
  <c r="E188" i="6"/>
  <c r="D189" i="6"/>
  <c r="C190" i="6" l="1"/>
  <c r="E189" i="6"/>
  <c r="D190" i="6"/>
  <c r="C191" i="6" l="1"/>
  <c r="D191" i="6" s="1"/>
  <c r="E190" i="6"/>
  <c r="C192" i="6" l="1"/>
  <c r="E191" i="6"/>
  <c r="D192" i="6"/>
  <c r="E192" i="6" l="1"/>
  <c r="C193" i="6"/>
  <c r="D193" i="6" s="1"/>
  <c r="E193" i="6" l="1"/>
  <c r="C194" i="6"/>
  <c r="D194" i="6"/>
  <c r="C195" i="6" l="1"/>
  <c r="E194" i="6"/>
  <c r="C196" i="6" l="1"/>
  <c r="D195" i="6"/>
  <c r="E195" i="6" s="1"/>
  <c r="D196" i="6"/>
  <c r="C197" i="6" l="1"/>
  <c r="D197" i="6" s="1"/>
  <c r="E196" i="6"/>
  <c r="C198" i="6" l="1"/>
  <c r="D198" i="6" s="1"/>
  <c r="E197" i="6"/>
  <c r="E198" i="6" l="1"/>
  <c r="C199" i="6"/>
  <c r="C200" i="6" l="1"/>
  <c r="D200" i="6" s="1"/>
  <c r="D199" i="6"/>
  <c r="E199" i="6" s="1"/>
  <c r="E200" i="6" l="1"/>
  <c r="C201" i="6"/>
  <c r="D201" i="6"/>
  <c r="C202" i="6" l="1"/>
  <c r="E201" i="6"/>
  <c r="D202" i="6"/>
  <c r="C203" i="6" l="1"/>
  <c r="E202" i="6"/>
  <c r="D203" i="6"/>
  <c r="C204" i="6" l="1"/>
  <c r="D204" i="6" s="1"/>
  <c r="E203" i="6"/>
  <c r="E204" i="6" l="1"/>
  <c r="C205" i="6"/>
  <c r="D205" i="6"/>
  <c r="C206" i="6" l="1"/>
  <c r="D206" i="6" s="1"/>
  <c r="E205" i="6"/>
  <c r="C207" i="6" l="1"/>
  <c r="E206" i="6"/>
  <c r="D207" i="6"/>
  <c r="C208" i="6" l="1"/>
  <c r="E207" i="6"/>
  <c r="C209" i="6" l="1"/>
  <c r="D208" i="6"/>
  <c r="E208" i="6" s="1"/>
  <c r="D209" i="6"/>
  <c r="C210" i="6" l="1"/>
  <c r="E209" i="6"/>
  <c r="D210" i="6"/>
  <c r="C211" i="6" l="1"/>
  <c r="E210" i="6"/>
  <c r="D211" i="6"/>
  <c r="E211" i="6" l="1"/>
  <c r="C212" i="6"/>
  <c r="C213" i="6" l="1"/>
  <c r="D212" i="6"/>
  <c r="E212" i="6" s="1"/>
  <c r="D213" i="6"/>
  <c r="E213" i="6" l="1"/>
  <c r="C214" i="6"/>
  <c r="D214" i="6" s="1"/>
  <c r="C215" i="6" l="1"/>
  <c r="E214" i="6"/>
  <c r="D215" i="6"/>
  <c r="C216" i="6" l="1"/>
  <c r="E215" i="6"/>
  <c r="D216" i="6"/>
  <c r="E216" i="6" l="1"/>
  <c r="C217" i="6"/>
  <c r="D217" i="6"/>
  <c r="C218" i="6" l="1"/>
  <c r="E217" i="6"/>
  <c r="D218" i="6"/>
  <c r="C219" i="6" l="1"/>
  <c r="E218" i="6"/>
  <c r="D219" i="6"/>
  <c r="C220" i="6" l="1"/>
  <c r="D220" i="6" s="1"/>
  <c r="E219" i="6"/>
  <c r="E220" i="6" l="1"/>
  <c r="C221" i="6"/>
  <c r="D221" i="6"/>
  <c r="C222" i="6" l="1"/>
  <c r="E221" i="6"/>
  <c r="D222" i="6"/>
  <c r="C223" i="6" l="1"/>
  <c r="E222" i="6"/>
  <c r="D223" i="6"/>
  <c r="E223" i="6" l="1"/>
  <c r="C224" i="6"/>
  <c r="D224" i="6"/>
  <c r="E224" i="6" l="1"/>
  <c r="C225" i="6"/>
  <c r="D225" i="6"/>
  <c r="E225" i="6" l="1"/>
  <c r="C226" i="6"/>
  <c r="D226" i="6" s="1"/>
  <c r="C227" i="6" l="1"/>
  <c r="E226" i="6"/>
  <c r="D227" i="6"/>
  <c r="C228" i="6" l="1"/>
  <c r="E227" i="6"/>
  <c r="D228" i="6"/>
  <c r="C229" i="6" l="1"/>
  <c r="E228" i="6"/>
  <c r="D229" i="6"/>
  <c r="C230" i="6" l="1"/>
  <c r="E229" i="6"/>
  <c r="D230" i="6"/>
  <c r="E230" i="6" l="1"/>
  <c r="C231" i="6"/>
  <c r="C232" i="6" l="1"/>
  <c r="D231" i="6"/>
  <c r="E231" i="6" s="1"/>
  <c r="D232" i="6"/>
  <c r="E232" i="6" l="1"/>
  <c r="C233" i="6"/>
  <c r="D233" i="6"/>
  <c r="E233" i="6" l="1"/>
  <c r="C234" i="6"/>
  <c r="D234" i="6"/>
  <c r="C235" i="6" l="1"/>
  <c r="D235" i="6" s="1"/>
  <c r="E234" i="6"/>
  <c r="C236" i="6" l="1"/>
  <c r="E235" i="6"/>
  <c r="D236" i="6"/>
  <c r="E236" i="6" l="1"/>
  <c r="C237" i="6"/>
  <c r="D237" i="6"/>
  <c r="C238" i="6" l="1"/>
  <c r="E237" i="6"/>
  <c r="D238" i="6"/>
  <c r="C239" i="6" l="1"/>
  <c r="E238" i="6"/>
  <c r="D239" i="6"/>
  <c r="C240" i="6" l="1"/>
  <c r="E239" i="6"/>
  <c r="D240" i="6"/>
  <c r="E240" i="6" l="1"/>
  <c r="C241" i="6"/>
  <c r="D241" i="6" s="1"/>
  <c r="C242" i="6" l="1"/>
  <c r="E241" i="6"/>
  <c r="D242" i="6"/>
  <c r="E242" i="6" l="1"/>
  <c r="C243" i="6"/>
  <c r="D243" i="6"/>
  <c r="C244" i="6" l="1"/>
  <c r="D244" i="6" s="1"/>
  <c r="E243" i="6"/>
  <c r="C245" i="6" l="1"/>
  <c r="E244" i="6"/>
  <c r="D245" i="6"/>
  <c r="C246" i="6" l="1"/>
  <c r="E245" i="6"/>
  <c r="D246" i="6"/>
  <c r="E246" i="6" l="1"/>
  <c r="C247" i="6"/>
  <c r="D247" i="6" s="1"/>
  <c r="C248" i="6" l="1"/>
  <c r="E247" i="6"/>
  <c r="D248" i="6"/>
  <c r="E248" i="6" l="1"/>
  <c r="C249" i="6"/>
  <c r="D249" i="6"/>
  <c r="C250" i="6" l="1"/>
  <c r="E249" i="6"/>
  <c r="D250" i="6"/>
  <c r="E250" i="6" l="1"/>
  <c r="C251" i="6"/>
  <c r="D251" i="6"/>
  <c r="C252" i="6" l="1"/>
  <c r="D252" i="6" s="1"/>
  <c r="E251" i="6"/>
  <c r="C253" i="6" l="1"/>
  <c r="E252" i="6"/>
  <c r="C254" i="6" l="1"/>
  <c r="D253" i="6"/>
  <c r="E253" i="6" s="1"/>
  <c r="D254" i="6"/>
  <c r="C255" i="6" l="1"/>
  <c r="E254" i="6"/>
  <c r="D255" i="6"/>
  <c r="C256" i="6" l="1"/>
  <c r="E255" i="6"/>
  <c r="D256" i="6"/>
  <c r="E256" i="6" l="1"/>
  <c r="C257" i="6"/>
  <c r="D257" i="6"/>
  <c r="E257" i="6" l="1"/>
  <c r="C258" i="6"/>
  <c r="D258" i="6"/>
  <c r="C259" i="6" l="1"/>
  <c r="E258" i="6"/>
  <c r="D259" i="6"/>
  <c r="C260" i="6" l="1"/>
  <c r="E259" i="6"/>
  <c r="D260" i="6"/>
  <c r="C261" i="6" l="1"/>
  <c r="E260" i="6"/>
  <c r="D261" i="6"/>
  <c r="C262" i="6" l="1"/>
  <c r="E261" i="6"/>
  <c r="C263" i="6" l="1"/>
  <c r="D262" i="6"/>
  <c r="E262" i="6" s="1"/>
  <c r="D263" i="6"/>
  <c r="C264" i="6" l="1"/>
  <c r="E263" i="6"/>
  <c r="D264" i="6"/>
  <c r="C265" i="6" l="1"/>
  <c r="E264" i="6"/>
  <c r="D265" i="6"/>
  <c r="C266" i="6" l="1"/>
  <c r="E265" i="6"/>
  <c r="D266" i="6"/>
  <c r="C267" i="6" l="1"/>
  <c r="E266" i="6"/>
  <c r="D267" i="6"/>
  <c r="C268" i="6" l="1"/>
  <c r="E267" i="6"/>
  <c r="D268" i="6"/>
  <c r="C269" i="6" l="1"/>
  <c r="E268" i="6"/>
  <c r="D269" i="6"/>
  <c r="E269" i="6" l="1"/>
  <c r="C270" i="6"/>
  <c r="D270" i="6"/>
  <c r="C271" i="6" l="1"/>
  <c r="D271" i="6" s="1"/>
  <c r="E270" i="6"/>
  <c r="C272" i="6" l="1"/>
  <c r="E271" i="6"/>
  <c r="D272" i="6"/>
  <c r="E272" i="6" l="1"/>
  <c r="C273" i="6"/>
  <c r="D273" i="6"/>
  <c r="C274" i="6" l="1"/>
  <c r="E273" i="6"/>
  <c r="D274" i="6"/>
  <c r="E274" i="6" l="1"/>
  <c r="C275" i="6"/>
  <c r="C276" i="6" l="1"/>
  <c r="D276" i="6" s="1"/>
  <c r="D275" i="6"/>
  <c r="E275" i="6" s="1"/>
  <c r="C277" i="6" l="1"/>
  <c r="E276" i="6"/>
  <c r="D277" i="6"/>
  <c r="C278" i="6" l="1"/>
  <c r="E277" i="6"/>
  <c r="D278" i="6"/>
  <c r="C279" i="6" l="1"/>
  <c r="E278" i="6"/>
  <c r="D279" i="6"/>
  <c r="C280" i="6" l="1"/>
  <c r="E279" i="6"/>
  <c r="D280" i="6"/>
  <c r="C281" i="6" l="1"/>
  <c r="D281" i="6" s="1"/>
  <c r="E280" i="6"/>
  <c r="C282" i="6" l="1"/>
  <c r="D282" i="6" s="1"/>
  <c r="E281" i="6"/>
  <c r="C283" i="6" l="1"/>
  <c r="E282" i="6"/>
  <c r="D283" i="6"/>
  <c r="C284" i="6" l="1"/>
  <c r="E283" i="6"/>
  <c r="D284" i="6"/>
  <c r="C285" i="6" l="1"/>
  <c r="E284" i="6"/>
  <c r="D285" i="6"/>
  <c r="C286" i="6" l="1"/>
  <c r="E285" i="6"/>
  <c r="D286" i="6"/>
  <c r="C287" i="6" l="1"/>
  <c r="E286" i="6"/>
  <c r="D287" i="6"/>
  <c r="C288" i="6" l="1"/>
  <c r="E287" i="6"/>
  <c r="D288" i="6"/>
  <c r="E288" i="6" l="1"/>
  <c r="C289" i="6"/>
  <c r="D289" i="6" s="1"/>
  <c r="C290" i="6" l="1"/>
  <c r="E289" i="6"/>
  <c r="C291" i="6" l="1"/>
  <c r="D290" i="6"/>
  <c r="E290" i="6" s="1"/>
  <c r="D291" i="6"/>
  <c r="C292" i="6" l="1"/>
  <c r="E291" i="6"/>
  <c r="D292" i="6"/>
  <c r="C293" i="6" l="1"/>
  <c r="E292" i="6"/>
  <c r="D293" i="6"/>
  <c r="E293" i="6" l="1"/>
  <c r="C294" i="6"/>
  <c r="D294" i="6"/>
  <c r="E294" i="6" l="1"/>
  <c r="C295" i="6"/>
  <c r="D295" i="6"/>
  <c r="C296" i="6" l="1"/>
  <c r="E295" i="6"/>
  <c r="D296" i="6"/>
  <c r="C297" i="6" l="1"/>
  <c r="D297" i="6" s="1"/>
  <c r="E296" i="6"/>
  <c r="C298" i="6" l="1"/>
  <c r="E297" i="6"/>
  <c r="D298" i="6"/>
  <c r="C299" i="6" l="1"/>
  <c r="E298" i="6"/>
  <c r="D299" i="6"/>
  <c r="C300" i="6" l="1"/>
  <c r="E299" i="6"/>
  <c r="D300" i="6"/>
  <c r="C301" i="6" l="1"/>
  <c r="E300" i="6"/>
  <c r="D301" i="6"/>
  <c r="C302" i="6" l="1"/>
  <c r="E301" i="6"/>
  <c r="D302" i="6"/>
  <c r="C303" i="6" l="1"/>
  <c r="D303" i="6" s="1"/>
  <c r="E302" i="6"/>
  <c r="E303" i="6" l="1"/>
  <c r="C304" i="6"/>
  <c r="D304" i="6"/>
  <c r="E304" i="6" l="1"/>
  <c r="C305" i="6"/>
  <c r="C306" i="6" l="1"/>
  <c r="D305" i="6"/>
  <c r="E305" i="6" s="1"/>
  <c r="D306" i="6"/>
  <c r="C307" i="6" l="1"/>
  <c r="E306" i="6"/>
  <c r="D307" i="6"/>
  <c r="C308" i="6" l="1"/>
  <c r="E307" i="6"/>
  <c r="D308" i="6"/>
  <c r="C309" i="6" l="1"/>
  <c r="E308" i="6"/>
  <c r="D309" i="6"/>
  <c r="C310" i="6" l="1"/>
  <c r="E309" i="6"/>
  <c r="D310" i="6"/>
  <c r="C311" i="6" l="1"/>
  <c r="E310" i="6"/>
  <c r="D311" i="6"/>
  <c r="C312" i="6" l="1"/>
  <c r="E311" i="6"/>
  <c r="D312" i="6"/>
  <c r="C313" i="6" l="1"/>
  <c r="E312" i="6"/>
  <c r="D313" i="6"/>
  <c r="E313" i="6" l="1"/>
  <c r="C314" i="6"/>
  <c r="D314" i="6"/>
  <c r="E314" i="6" l="1"/>
  <c r="C315" i="6"/>
  <c r="D315" i="6"/>
  <c r="E315" i="6" l="1"/>
  <c r="C316" i="6"/>
  <c r="C317" i="6" l="1"/>
  <c r="D316" i="6"/>
  <c r="E316" i="6" s="1"/>
  <c r="D317" i="6"/>
  <c r="E317" i="6" l="1"/>
  <c r="C318" i="6"/>
  <c r="D318" i="6" s="1"/>
  <c r="C319" i="6" l="1"/>
  <c r="E318" i="6"/>
  <c r="D319" i="6"/>
  <c r="C320" i="6" l="1"/>
  <c r="E319" i="6"/>
  <c r="D320" i="6"/>
  <c r="C321" i="6" l="1"/>
  <c r="D321" i="6" s="1"/>
  <c r="E320" i="6"/>
  <c r="E321" i="6" l="1"/>
  <c r="C322" i="6"/>
  <c r="C323" i="6" l="1"/>
  <c r="D323" i="6" s="1"/>
  <c r="D322" i="6"/>
  <c r="E322" i="6" s="1"/>
  <c r="C324" i="6" l="1"/>
  <c r="D324" i="6" s="1"/>
  <c r="E323" i="6"/>
  <c r="C325" i="6" l="1"/>
  <c r="D325" i="6" s="1"/>
  <c r="E324" i="6"/>
  <c r="C326" i="6" l="1"/>
  <c r="E325" i="6"/>
  <c r="C327" i="6" l="1"/>
  <c r="D327" i="6" s="1"/>
  <c r="D326" i="6"/>
  <c r="E326" i="6" s="1"/>
  <c r="C328" i="6" l="1"/>
  <c r="E327" i="6"/>
  <c r="D328" i="6"/>
  <c r="C329" i="6" l="1"/>
  <c r="E328" i="6"/>
  <c r="D329" i="6"/>
  <c r="C330" i="6" l="1"/>
  <c r="D330" i="6" s="1"/>
  <c r="E329" i="6"/>
  <c r="C331" i="6" l="1"/>
  <c r="E330" i="6"/>
  <c r="D331" i="6"/>
  <c r="C332" i="6" l="1"/>
  <c r="E331" i="6"/>
  <c r="D332" i="6"/>
  <c r="C333" i="6" l="1"/>
  <c r="E332" i="6"/>
  <c r="D333" i="6"/>
  <c r="C334" i="6" l="1"/>
  <c r="D334" i="6" s="1"/>
  <c r="E333" i="6"/>
  <c r="C335" i="6" l="1"/>
  <c r="E334" i="6"/>
  <c r="D335" i="6"/>
  <c r="C336" i="6" l="1"/>
  <c r="E335" i="6"/>
  <c r="C337" i="6" l="1"/>
  <c r="D337" i="6" s="1"/>
  <c r="D336" i="6"/>
  <c r="E336" i="6" s="1"/>
  <c r="C338" i="6" l="1"/>
  <c r="E337" i="6"/>
  <c r="D338" i="6"/>
  <c r="C339" i="6" l="1"/>
  <c r="E338" i="6"/>
  <c r="C340" i="6" l="1"/>
  <c r="D339" i="6"/>
  <c r="E339" i="6" s="1"/>
  <c r="D340" i="6"/>
  <c r="C341" i="6" l="1"/>
  <c r="E340" i="6"/>
  <c r="D341" i="6"/>
  <c r="C342" i="6" l="1"/>
  <c r="E341" i="6"/>
  <c r="D342" i="6"/>
  <c r="C343" i="6" l="1"/>
  <c r="E342" i="6"/>
  <c r="D343" i="6"/>
  <c r="E343" i="6" l="1"/>
  <c r="C344" i="6"/>
  <c r="D344" i="6"/>
  <c r="C345" i="6" l="1"/>
  <c r="D345" i="6" s="1"/>
  <c r="E344" i="6"/>
  <c r="C346" i="6" l="1"/>
  <c r="E345" i="6"/>
  <c r="D346" i="6"/>
  <c r="C347" i="6" l="1"/>
  <c r="D347" i="6" s="1"/>
  <c r="E346" i="6"/>
  <c r="C348" i="6" l="1"/>
  <c r="E347" i="6"/>
  <c r="D348" i="6"/>
  <c r="C349" i="6" l="1"/>
  <c r="E348" i="6"/>
  <c r="D349" i="6"/>
  <c r="C350" i="6" l="1"/>
  <c r="D350" i="6" s="1"/>
  <c r="E349" i="6"/>
  <c r="C351" i="6" l="1"/>
  <c r="E350" i="6"/>
  <c r="D351" i="6"/>
  <c r="C352" i="6" l="1"/>
  <c r="E351" i="6"/>
  <c r="D352" i="6"/>
  <c r="C353" i="6" l="1"/>
  <c r="E352" i="6"/>
  <c r="D353" i="6"/>
  <c r="C354" i="6" l="1"/>
  <c r="E353" i="6"/>
  <c r="D354" i="6"/>
  <c r="C355" i="6" l="1"/>
  <c r="E354" i="6"/>
  <c r="D355" i="6"/>
  <c r="C356" i="6" l="1"/>
  <c r="D356" i="6" s="1"/>
  <c r="E355" i="6"/>
  <c r="C357" i="6" l="1"/>
  <c r="D357" i="6" s="1"/>
  <c r="E356" i="6"/>
  <c r="C358" i="6" l="1"/>
  <c r="D358" i="6" s="1"/>
  <c r="E357" i="6"/>
  <c r="E358" i="6" l="1"/>
  <c r="C359" i="6"/>
  <c r="D359" i="6"/>
  <c r="C360" i="6" l="1"/>
  <c r="E359" i="6"/>
  <c r="C361" i="6" l="1"/>
  <c r="D360" i="6"/>
  <c r="E360" i="6" s="1"/>
  <c r="D361" i="6"/>
  <c r="C362" i="6" l="1"/>
  <c r="E361" i="6"/>
  <c r="D362" i="6"/>
  <c r="C363" i="6" l="1"/>
  <c r="E362" i="6"/>
  <c r="D363" i="6"/>
  <c r="C364" i="6" l="1"/>
  <c r="D364" i="6" s="1"/>
  <c r="E363" i="6"/>
  <c r="C365" i="6" l="1"/>
  <c r="E364" i="6"/>
  <c r="D365" i="6"/>
  <c r="C366" i="6" l="1"/>
  <c r="D366" i="6" s="1"/>
  <c r="E365" i="6"/>
  <c r="C367" i="6" l="1"/>
  <c r="D367" i="6" s="1"/>
  <c r="E366" i="6"/>
  <c r="C368" i="6" l="1"/>
  <c r="E367" i="6"/>
  <c r="D368" i="6"/>
  <c r="E368" i="6" l="1"/>
  <c r="C369" i="6"/>
  <c r="D369" i="6" s="1"/>
  <c r="C370" i="6" l="1"/>
  <c r="E369" i="6"/>
  <c r="D370" i="6"/>
  <c r="C371" i="6" l="1"/>
  <c r="E370" i="6"/>
  <c r="D371" i="6"/>
  <c r="C372" i="6" l="1"/>
  <c r="E371" i="6"/>
  <c r="D372" i="6"/>
  <c r="C373" i="6" l="1"/>
  <c r="D373" i="6" s="1"/>
  <c r="E372" i="6"/>
  <c r="E373" i="6" l="1"/>
  <c r="C374" i="6"/>
  <c r="C375" i="6" l="1"/>
  <c r="D374" i="6"/>
  <c r="E374" i="6" s="1"/>
  <c r="D375" i="6"/>
  <c r="E375" i="6" l="1"/>
  <c r="C376" i="6"/>
  <c r="D376" i="6" s="1"/>
  <c r="C377" i="6" l="1"/>
  <c r="E376" i="6"/>
  <c r="D377" i="6"/>
  <c r="E377" i="6" l="1"/>
  <c r="C378" i="6"/>
  <c r="D378" i="6" s="1"/>
  <c r="E378" i="6" l="1"/>
  <c r="C379" i="6"/>
  <c r="D379" i="6"/>
  <c r="C380" i="6" l="1"/>
  <c r="E379" i="6"/>
  <c r="D380" i="6"/>
  <c r="C381" i="6" l="1"/>
  <c r="D381" i="6" s="1"/>
  <c r="E380" i="6"/>
  <c r="C382" i="6" l="1"/>
  <c r="E381" i="6"/>
  <c r="D382" i="6"/>
  <c r="C383" i="6" l="1"/>
  <c r="E382" i="6"/>
  <c r="C384" i="6" l="1"/>
  <c r="D384" i="6"/>
  <c r="D383" i="6"/>
  <c r="E383" i="6" s="1"/>
  <c r="C385" i="6" l="1"/>
  <c r="E384" i="6"/>
  <c r="D385" i="6"/>
  <c r="C386" i="6" l="1"/>
  <c r="D386" i="6" s="1"/>
  <c r="E385" i="6"/>
  <c r="E386" i="6" l="1"/>
  <c r="C387" i="6"/>
  <c r="D387" i="6"/>
  <c r="C388" i="6" l="1"/>
  <c r="D388" i="6" s="1"/>
  <c r="E387" i="6"/>
  <c r="C389" i="6" l="1"/>
  <c r="E388" i="6"/>
  <c r="D389" i="6"/>
  <c r="C390" i="6" l="1"/>
  <c r="E389" i="6"/>
  <c r="D390" i="6"/>
  <c r="C391" i="6" l="1"/>
  <c r="E390" i="6"/>
  <c r="C392" i="6" l="1"/>
  <c r="D392" i="6" s="1"/>
  <c r="D391" i="6"/>
  <c r="E391" i="6" s="1"/>
  <c r="C393" i="6" l="1"/>
  <c r="D393" i="6" s="1"/>
  <c r="E392" i="6"/>
  <c r="C394" i="6" l="1"/>
  <c r="E393" i="6"/>
  <c r="D394" i="6"/>
  <c r="C395" i="6" l="1"/>
  <c r="E394" i="6"/>
  <c r="D395" i="6"/>
  <c r="C396" i="6" l="1"/>
  <c r="D396" i="6" s="1"/>
  <c r="E395" i="6"/>
  <c r="C397" i="6" l="1"/>
  <c r="E396" i="6"/>
  <c r="C398" i="6" l="1"/>
  <c r="D397" i="6"/>
  <c r="E397" i="6" s="1"/>
  <c r="D398" i="6"/>
  <c r="C399" i="6" l="1"/>
  <c r="E398" i="6"/>
  <c r="D399" i="6"/>
  <c r="C400" i="6" l="1"/>
  <c r="E399" i="6"/>
  <c r="D400" i="6"/>
  <c r="C401" i="6" l="1"/>
  <c r="D401" i="6" s="1"/>
  <c r="E400" i="6"/>
  <c r="C402" i="6" l="1"/>
  <c r="D402" i="6" s="1"/>
  <c r="E401" i="6"/>
  <c r="E402" i="6" l="1"/>
  <c r="C403" i="6"/>
  <c r="D403" i="6"/>
  <c r="C404" i="6" l="1"/>
  <c r="D404" i="6" s="1"/>
  <c r="E403" i="6"/>
  <c r="C405" i="6" l="1"/>
  <c r="E404" i="6"/>
  <c r="D405" i="6"/>
  <c r="C406" i="6" l="1"/>
  <c r="E405" i="6"/>
  <c r="D406" i="6"/>
  <c r="C407" i="6" l="1"/>
  <c r="E406" i="6"/>
  <c r="D407" i="6"/>
  <c r="E407" i="6" l="1"/>
  <c r="C408" i="6"/>
  <c r="D408" i="6" s="1"/>
  <c r="C409" i="6" l="1"/>
  <c r="E408" i="6"/>
  <c r="D409" i="6"/>
  <c r="E409" i="6" l="1"/>
  <c r="C410" i="6"/>
  <c r="C411" i="6" l="1"/>
  <c r="D410" i="6"/>
  <c r="E410" i="6" s="1"/>
  <c r="D411" i="6"/>
  <c r="C412" i="6" l="1"/>
  <c r="E411" i="6"/>
  <c r="D412" i="6"/>
  <c r="C413" i="6" l="1"/>
  <c r="D413" i="6" s="1"/>
  <c r="E412" i="6"/>
  <c r="C414" i="6" l="1"/>
  <c r="E413" i="6"/>
  <c r="C415" i="6" l="1"/>
  <c r="D415" i="6"/>
  <c r="D414" i="6"/>
  <c r="E414" i="6" s="1"/>
  <c r="C416" i="6" l="1"/>
  <c r="E415" i="6"/>
  <c r="D416" i="6"/>
  <c r="C417" i="6" l="1"/>
  <c r="D417" i="6" s="1"/>
  <c r="E416" i="6"/>
  <c r="C418" i="6" l="1"/>
  <c r="E417" i="6"/>
  <c r="D418" i="6"/>
  <c r="E418" i="6" l="1"/>
  <c r="C419" i="6"/>
  <c r="D419" i="6"/>
  <c r="C420" i="6" l="1"/>
  <c r="E419" i="6"/>
  <c r="D420" i="6"/>
  <c r="C421" i="6" l="1"/>
  <c r="E420" i="6"/>
  <c r="D421" i="6"/>
  <c r="E421" i="6" l="1"/>
  <c r="C422" i="6"/>
  <c r="D422" i="6"/>
  <c r="C423" i="6" l="1"/>
  <c r="E422" i="6"/>
  <c r="D423" i="6"/>
  <c r="C424" i="6" l="1"/>
  <c r="E423" i="6"/>
  <c r="D424" i="6"/>
  <c r="E424" i="6" l="1"/>
  <c r="C425" i="6"/>
  <c r="D425" i="6"/>
  <c r="C426" i="6" l="1"/>
  <c r="D426" i="6" s="1"/>
  <c r="E425" i="6"/>
  <c r="C427" i="6" l="1"/>
  <c r="E426" i="6"/>
  <c r="D427" i="6"/>
  <c r="C428" i="6" l="1"/>
  <c r="E427" i="6"/>
  <c r="D428" i="6"/>
  <c r="C429" i="6" l="1"/>
  <c r="D429" i="6" s="1"/>
  <c r="E428" i="6"/>
  <c r="E429" i="6" l="1"/>
  <c r="C430" i="6"/>
  <c r="D430" i="6" s="1"/>
  <c r="C431" i="6" l="1"/>
  <c r="E430" i="6"/>
  <c r="D431" i="6"/>
  <c r="E431" i="6" l="1"/>
  <c r="C432" i="6"/>
  <c r="D432" i="6"/>
  <c r="C433" i="6" l="1"/>
  <c r="D433" i="6" s="1"/>
  <c r="E432" i="6"/>
  <c r="C434" i="6" l="1"/>
  <c r="D434" i="6" s="1"/>
  <c r="E433" i="6"/>
  <c r="C435" i="6" l="1"/>
  <c r="E434" i="6"/>
  <c r="D435" i="6"/>
  <c r="C436" i="6" l="1"/>
  <c r="D436" i="6" s="1"/>
  <c r="E435" i="6"/>
  <c r="C437" i="6" l="1"/>
  <c r="D437" i="6" s="1"/>
  <c r="E436" i="6"/>
  <c r="C438" i="6" l="1"/>
  <c r="E437" i="6"/>
  <c r="D438" i="6"/>
  <c r="E438" i="6" l="1"/>
</calcChain>
</file>

<file path=xl/sharedStrings.xml><?xml version="1.0" encoding="utf-8"?>
<sst xmlns="http://schemas.openxmlformats.org/spreadsheetml/2006/main" count="14313" uniqueCount="6709">
  <si>
    <t/>
  </si>
  <si>
    <t>Date</t>
  </si>
  <si>
    <t>USA LOW SIZE Standard (Large+Mid Cap)</t>
  </si>
  <si>
    <t>USA ENHANCED VALUE Standard (Large+Mid Cap)</t>
  </si>
  <si>
    <t>USA MINIMUM VOLATILITY (USD) Standard (Large+Mid Cap)</t>
  </si>
  <si>
    <t>USA MOMENTUM Standard (Large+Mid Cap)</t>
  </si>
  <si>
    <t>USA QUALITY Standard (Large+Mid Cap)</t>
  </si>
  <si>
    <t>USA RISK WEIGHTED Standard (Large+Mid Cap)</t>
  </si>
  <si>
    <t>May 31, 1994</t>
  </si>
  <si>
    <t>100.000</t>
  </si>
  <si>
    <t>218.933</t>
  </si>
  <si>
    <t>Jun 30, 1994</t>
  </si>
  <si>
    <t>97.131</t>
  </si>
  <si>
    <t>215.350</t>
  </si>
  <si>
    <t>Jul 29, 1994</t>
  </si>
  <si>
    <t>100.583</t>
  </si>
  <si>
    <t>220.846</t>
  </si>
  <si>
    <t>103.172</t>
  </si>
  <si>
    <t>102.371</t>
  </si>
  <si>
    <t>103.580</t>
  </si>
  <si>
    <t>Aug 31, 1994</t>
  </si>
  <si>
    <t>105.346</t>
  </si>
  <si>
    <t>228.271</t>
  </si>
  <si>
    <t>108.016</t>
  </si>
  <si>
    <t>108.671</t>
  </si>
  <si>
    <t>107.510</t>
  </si>
  <si>
    <t>Sep 30, 1994</t>
  </si>
  <si>
    <t>102.923</t>
  </si>
  <si>
    <t>226.893</t>
  </si>
  <si>
    <t>104.839</t>
  </si>
  <si>
    <t>107.928</t>
  </si>
  <si>
    <t>105.107</t>
  </si>
  <si>
    <t>Oct 31, 1994</t>
  </si>
  <si>
    <t>103.999</t>
  </si>
  <si>
    <t>228.126</t>
  </si>
  <si>
    <t>106.785</t>
  </si>
  <si>
    <t>111.635</t>
  </si>
  <si>
    <t>106.166</t>
  </si>
  <si>
    <t>Nov 30, 1994</t>
  </si>
  <si>
    <t>99.434</t>
  </si>
  <si>
    <t>219.685</t>
  </si>
  <si>
    <t>101.527</t>
  </si>
  <si>
    <t>110.591</t>
  </si>
  <si>
    <t>102.327</t>
  </si>
  <si>
    <t>Dec 30, 1994</t>
  </si>
  <si>
    <t>100.886</t>
  </si>
  <si>
    <t>224.481</t>
  </si>
  <si>
    <t>103.258</t>
  </si>
  <si>
    <t>111.632</t>
  </si>
  <si>
    <t>103.968</t>
  </si>
  <si>
    <t>Jan 31, 1995</t>
  </si>
  <si>
    <t>103.275</t>
  </si>
  <si>
    <t>229.525</t>
  </si>
  <si>
    <t>104.569</t>
  </si>
  <si>
    <t>115.075</t>
  </si>
  <si>
    <t>107.198</t>
  </si>
  <si>
    <t>Feb 28, 1995</t>
  </si>
  <si>
    <t>107.976</t>
  </si>
  <si>
    <t>237.848</t>
  </si>
  <si>
    <t>108.910</t>
  </si>
  <si>
    <t>119.398</t>
  </si>
  <si>
    <t>111.379</t>
  </si>
  <si>
    <t>Mar 31, 1995</t>
  </si>
  <si>
    <t>110.915</t>
  </si>
  <si>
    <t>244.909</t>
  </si>
  <si>
    <t>113.913</t>
  </si>
  <si>
    <t>123.043</t>
  </si>
  <si>
    <t>113.738</t>
  </si>
  <si>
    <t>Apr 28, 1995</t>
  </si>
  <si>
    <t>113.505</t>
  </si>
  <si>
    <t>251.557</t>
  </si>
  <si>
    <t>118.826</t>
  </si>
  <si>
    <t>127.097</t>
  </si>
  <si>
    <t>116.085</t>
  </si>
  <si>
    <t>May 31, 1995</t>
  </si>
  <si>
    <t>117.806</t>
  </si>
  <si>
    <t>260.082</t>
  </si>
  <si>
    <t>123.259</t>
  </si>
  <si>
    <t>132.250</t>
  </si>
  <si>
    <t>120.687</t>
  </si>
  <si>
    <t>Jun 30, 1995</t>
  </si>
  <si>
    <t>120.860</t>
  </si>
  <si>
    <t>263.669</t>
  </si>
  <si>
    <t>127.923</t>
  </si>
  <si>
    <t>138.386</t>
  </si>
  <si>
    <t>122.519</t>
  </si>
  <si>
    <t>Jul 31, 1995</t>
  </si>
  <si>
    <t>125.192</t>
  </si>
  <si>
    <t>272.060</t>
  </si>
  <si>
    <t>132.446</t>
  </si>
  <si>
    <t>142.762</t>
  </si>
  <si>
    <t>126.273</t>
  </si>
  <si>
    <t>Aug 31, 1995</t>
  </si>
  <si>
    <t>126.309</t>
  </si>
  <si>
    <t>273.739</t>
  </si>
  <si>
    <t>131.654</t>
  </si>
  <si>
    <t>141.852</t>
  </si>
  <si>
    <t>127.774</t>
  </si>
  <si>
    <t>Sep 29, 1995</t>
  </si>
  <si>
    <t>129.686</t>
  </si>
  <si>
    <t>284.126</t>
  </si>
  <si>
    <t>137.916</t>
  </si>
  <si>
    <t>148.263</t>
  </si>
  <si>
    <t>131.954</t>
  </si>
  <si>
    <t>Oct 31, 1995</t>
  </si>
  <si>
    <t>127.285</t>
  </si>
  <si>
    <t>284.539</t>
  </si>
  <si>
    <t>141.830</t>
  </si>
  <si>
    <t>151.397</t>
  </si>
  <si>
    <t>130.456</t>
  </si>
  <si>
    <t>Nov 30, 1995</t>
  </si>
  <si>
    <t>134.042</t>
  </si>
  <si>
    <t>299.107</t>
  </si>
  <si>
    <t>145.864</t>
  </si>
  <si>
    <t>156.612</t>
  </si>
  <si>
    <t>136.909</t>
  </si>
  <si>
    <t>Dec 29, 1995</t>
  </si>
  <si>
    <t>135.563</t>
  </si>
  <si>
    <t>307.075</t>
  </si>
  <si>
    <t>147.178</t>
  </si>
  <si>
    <t>156.412</t>
  </si>
  <si>
    <t>139.526</t>
  </si>
  <si>
    <t>Jan 31, 1996</t>
  </si>
  <si>
    <t>139.573</t>
  </si>
  <si>
    <t>318.238</t>
  </si>
  <si>
    <t>154.377</t>
  </si>
  <si>
    <t>162.531</t>
  </si>
  <si>
    <t>144.013</t>
  </si>
  <si>
    <t>Feb 29, 1996</t>
  </si>
  <si>
    <t>141.918</t>
  </si>
  <si>
    <t>317.172</t>
  </si>
  <si>
    <t>157.094</t>
  </si>
  <si>
    <t>165.165</t>
  </si>
  <si>
    <t>145.401</t>
  </si>
  <si>
    <t>Mar 29, 1996</t>
  </si>
  <si>
    <t>144.803</t>
  </si>
  <si>
    <t>320.412</t>
  </si>
  <si>
    <t>156.919</t>
  </si>
  <si>
    <t>164.459</t>
  </si>
  <si>
    <t>147.706</t>
  </si>
  <si>
    <t>Apr 30, 1996</t>
  </si>
  <si>
    <t>148.753</t>
  </si>
  <si>
    <t>320.924</t>
  </si>
  <si>
    <t>159.817</t>
  </si>
  <si>
    <t>169.182</t>
  </si>
  <si>
    <t>150.088</t>
  </si>
  <si>
    <t>May 31, 1996</t>
  </si>
  <si>
    <t>151.398</t>
  </si>
  <si>
    <t>326.312</t>
  </si>
  <si>
    <t>166.310</t>
  </si>
  <si>
    <t>175.963</t>
  </si>
  <si>
    <t>152.317</t>
  </si>
  <si>
    <t>Jun 28, 1996</t>
  </si>
  <si>
    <t>149.962</t>
  </si>
  <si>
    <t>327.612</t>
  </si>
  <si>
    <t>168.706</t>
  </si>
  <si>
    <t>178.129</t>
  </si>
  <si>
    <t>152.766</t>
  </si>
  <si>
    <t>Jul 31, 1996</t>
  </si>
  <si>
    <t>142.135</t>
  </si>
  <si>
    <t>314.669</t>
  </si>
  <si>
    <t>162.146</t>
  </si>
  <si>
    <t>172.346</t>
  </si>
  <si>
    <t>145.560</t>
  </si>
  <si>
    <t>Aug 30, 1996</t>
  </si>
  <si>
    <t>147.777</t>
  </si>
  <si>
    <t>320.466</t>
  </si>
  <si>
    <t>166.377</t>
  </si>
  <si>
    <t>175.112</t>
  </si>
  <si>
    <t>150.245</t>
  </si>
  <si>
    <t>Sep 30, 1996</t>
  </si>
  <si>
    <t>154.232</t>
  </si>
  <si>
    <t>333.364</t>
  </si>
  <si>
    <t>177.643</t>
  </si>
  <si>
    <t>187.614</t>
  </si>
  <si>
    <t>156.849</t>
  </si>
  <si>
    <t>Oct 31, 1996</t>
  </si>
  <si>
    <t>156.871</t>
  </si>
  <si>
    <t>337.654</t>
  </si>
  <si>
    <t>183.158</t>
  </si>
  <si>
    <t>190.263</t>
  </si>
  <si>
    <t>160.673</t>
  </si>
  <si>
    <t>Nov 29, 1996</t>
  </si>
  <si>
    <t>166.823</t>
  </si>
  <si>
    <t>359.109</t>
  </si>
  <si>
    <t>196.313</t>
  </si>
  <si>
    <t>207.484</t>
  </si>
  <si>
    <t>170.439</t>
  </si>
  <si>
    <t>Dec 31, 1996</t>
  </si>
  <si>
    <t>164.472</t>
  </si>
  <si>
    <t>353.619</t>
  </si>
  <si>
    <t>191.368</t>
  </si>
  <si>
    <t>204.191</t>
  </si>
  <si>
    <t>168.456</t>
  </si>
  <si>
    <t>Jan 31, 1997</t>
  </si>
  <si>
    <t>171.285</t>
  </si>
  <si>
    <t>370.464</t>
  </si>
  <si>
    <t>208.872</t>
  </si>
  <si>
    <t>221.807</t>
  </si>
  <si>
    <t>174.842</t>
  </si>
  <si>
    <t>Feb 28, 1997</t>
  </si>
  <si>
    <t>172.787</t>
  </si>
  <si>
    <t>375.435</t>
  </si>
  <si>
    <t>209.448</t>
  </si>
  <si>
    <t>221.803</t>
  </si>
  <si>
    <t>177.475</t>
  </si>
  <si>
    <t>Mar 31, 1997</t>
  </si>
  <si>
    <t>166.336</t>
  </si>
  <si>
    <t>359.224</t>
  </si>
  <si>
    <t>198.034</t>
  </si>
  <si>
    <t>210.263</t>
  </si>
  <si>
    <t>171.040</t>
  </si>
  <si>
    <t>Apr 30, 1997</t>
  </si>
  <si>
    <t>171.888</t>
  </si>
  <si>
    <t>375.538</t>
  </si>
  <si>
    <t>217.869</t>
  </si>
  <si>
    <t>228.656</t>
  </si>
  <si>
    <t>176.891</t>
  </si>
  <si>
    <t>May 30, 1997</t>
  </si>
  <si>
    <t>183.632</t>
  </si>
  <si>
    <t>397.801</t>
  </si>
  <si>
    <t>229.027</t>
  </si>
  <si>
    <t>241.613</t>
  </si>
  <si>
    <t>187.538</t>
  </si>
  <si>
    <t>Jun 30, 1997</t>
  </si>
  <si>
    <t>190.331</t>
  </si>
  <si>
    <t>416.201</t>
  </si>
  <si>
    <t>241.637</t>
  </si>
  <si>
    <t>252.680</t>
  </si>
  <si>
    <t>195.362</t>
  </si>
  <si>
    <t>Jul 31, 1997</t>
  </si>
  <si>
    <t>205.473</t>
  </si>
  <si>
    <t>440.395</t>
  </si>
  <si>
    <t>262.146</t>
  </si>
  <si>
    <t>270.971</t>
  </si>
  <si>
    <t>208.704</t>
  </si>
  <si>
    <t>Aug 29, 1997</t>
  </si>
  <si>
    <t>199.308</t>
  </si>
  <si>
    <t>416.323</t>
  </si>
  <si>
    <t>242.390</t>
  </si>
  <si>
    <t>253.437</t>
  </si>
  <si>
    <t>201.453</t>
  </si>
  <si>
    <t>Sep 30, 1997</t>
  </si>
  <si>
    <t>210.679</t>
  </si>
  <si>
    <t>438.138</t>
  </si>
  <si>
    <t>255.708</t>
  </si>
  <si>
    <t>263.507</t>
  </si>
  <si>
    <t>212.190</t>
  </si>
  <si>
    <t>Oct 31, 1997</t>
  </si>
  <si>
    <t>203.410</t>
  </si>
  <si>
    <t>429.920</t>
  </si>
  <si>
    <t>248.204</t>
  </si>
  <si>
    <t>257.055</t>
  </si>
  <si>
    <t>206.274</t>
  </si>
  <si>
    <t>Nov 28, 1997</t>
  </si>
  <si>
    <t>210.203</t>
  </si>
  <si>
    <t>452.002</t>
  </si>
  <si>
    <t>257.890</t>
  </si>
  <si>
    <t>270.057</t>
  </si>
  <si>
    <t>214.814</t>
  </si>
  <si>
    <t>Dec 31, 1997</t>
  </si>
  <si>
    <t>212.922</t>
  </si>
  <si>
    <t>101.146</t>
  </si>
  <si>
    <t>461.129</t>
  </si>
  <si>
    <t>262.359</t>
  </si>
  <si>
    <t>271.884</t>
  </si>
  <si>
    <t>220.057</t>
  </si>
  <si>
    <t>Jan 30, 1998</t>
  </si>
  <si>
    <t>211.832</t>
  </si>
  <si>
    <t>99.655</t>
  </si>
  <si>
    <t>462.669</t>
  </si>
  <si>
    <t>269.298</t>
  </si>
  <si>
    <t>281.481</t>
  </si>
  <si>
    <t>217.730</t>
  </si>
  <si>
    <t>Feb 27, 1998</t>
  </si>
  <si>
    <t>228.520</t>
  </si>
  <si>
    <t>107.357</t>
  </si>
  <si>
    <t>488.524</t>
  </si>
  <si>
    <t>286.594</t>
  </si>
  <si>
    <t>302.103</t>
  </si>
  <si>
    <t>232.516</t>
  </si>
  <si>
    <t>Mar 31, 1998</t>
  </si>
  <si>
    <t>240.391</t>
  </si>
  <si>
    <t>111.739</t>
  </si>
  <si>
    <t>516.870</t>
  </si>
  <si>
    <t>305.661</t>
  </si>
  <si>
    <t>316.392</t>
  </si>
  <si>
    <t>244.791</t>
  </si>
  <si>
    <t>Apr 30, 1998</t>
  </si>
  <si>
    <t>241.313</t>
  </si>
  <si>
    <t>111.685</t>
  </si>
  <si>
    <t>512.438</t>
  </si>
  <si>
    <t>318.119</t>
  </si>
  <si>
    <t>319.254</t>
  </si>
  <si>
    <t>243.942</t>
  </si>
  <si>
    <t>May 29, 1998</t>
  </si>
  <si>
    <t>235.079</t>
  </si>
  <si>
    <t>110.241</t>
  </si>
  <si>
    <t>507.665</t>
  </si>
  <si>
    <t>310.354</t>
  </si>
  <si>
    <t>313.335</t>
  </si>
  <si>
    <t>239.100</t>
  </si>
  <si>
    <t>Jun 30, 1998</t>
  </si>
  <si>
    <t>236.854</t>
  </si>
  <si>
    <t>110.269</t>
  </si>
  <si>
    <t>523.601</t>
  </si>
  <si>
    <t>334.256</t>
  </si>
  <si>
    <t>334.381</t>
  </si>
  <si>
    <t>240.540</t>
  </si>
  <si>
    <t>Jul 31, 1998</t>
  </si>
  <si>
    <t>226.394</t>
  </si>
  <si>
    <t>110.101</t>
  </si>
  <si>
    <t>508.913</t>
  </si>
  <si>
    <t>339.466</t>
  </si>
  <si>
    <t>335.970</t>
  </si>
  <si>
    <t>230.266</t>
  </si>
  <si>
    <t>Aug 31, 1998</t>
  </si>
  <si>
    <t>193.932</t>
  </si>
  <si>
    <t>94.056</t>
  </si>
  <si>
    <t>463.185</t>
  </si>
  <si>
    <t>285.982</t>
  </si>
  <si>
    <t>291.996</t>
  </si>
  <si>
    <t>204.466</t>
  </si>
  <si>
    <t>Sep 30, 1998</t>
  </si>
  <si>
    <t>206.272</t>
  </si>
  <si>
    <t>100.766</t>
  </si>
  <si>
    <t>490.274</t>
  </si>
  <si>
    <t>299.661</t>
  </si>
  <si>
    <t>318.010</t>
  </si>
  <si>
    <t>215.725</t>
  </si>
  <si>
    <t>Oct 30, 1998</t>
  </si>
  <si>
    <t>221.399</t>
  </si>
  <si>
    <t>109.145</t>
  </si>
  <si>
    <t>519.716</t>
  </si>
  <si>
    <t>327.512</t>
  </si>
  <si>
    <t>341.794</t>
  </si>
  <si>
    <t>229.129</t>
  </si>
  <si>
    <t>Nov 30, 1998</t>
  </si>
  <si>
    <t>231.772</t>
  </si>
  <si>
    <t>116.855</t>
  </si>
  <si>
    <t>544.926</t>
  </si>
  <si>
    <t>354.576</t>
  </si>
  <si>
    <t>370.471</t>
  </si>
  <si>
    <t>238.567</t>
  </si>
  <si>
    <t>Dec 31, 1998</t>
  </si>
  <si>
    <t>238.421</t>
  </si>
  <si>
    <t>119.499</t>
  </si>
  <si>
    <t>567.229</t>
  </si>
  <si>
    <t>390.855</t>
  </si>
  <si>
    <t>395.620</t>
  </si>
  <si>
    <t>243.133</t>
  </si>
  <si>
    <t>Jan 29, 1999</t>
  </si>
  <si>
    <t>239.118</t>
  </si>
  <si>
    <t>122.331</t>
  </si>
  <si>
    <t>575.836</t>
  </si>
  <si>
    <t>407.670</t>
  </si>
  <si>
    <t>413.237</t>
  </si>
  <si>
    <t>238.966</t>
  </si>
  <si>
    <t>Feb 26, 1999</t>
  </si>
  <si>
    <t>234.466</t>
  </si>
  <si>
    <t>116.315</t>
  </si>
  <si>
    <t>560.946</t>
  </si>
  <si>
    <t>397.620</t>
  </si>
  <si>
    <t>398.101</t>
  </si>
  <si>
    <t>235.095</t>
  </si>
  <si>
    <t>Mar 31, 1999</t>
  </si>
  <si>
    <t>241.024</t>
  </si>
  <si>
    <t>119.549</t>
  </si>
  <si>
    <t>573.145</t>
  </si>
  <si>
    <t>420.635</t>
  </si>
  <si>
    <t>412.738</t>
  </si>
  <si>
    <t>237.930</t>
  </si>
  <si>
    <t>Apr 30, 1999</t>
  </si>
  <si>
    <t>266.308</t>
  </si>
  <si>
    <t>129.979</t>
  </si>
  <si>
    <t>598.806</t>
  </si>
  <si>
    <t>421.877</t>
  </si>
  <si>
    <t>416.340</t>
  </si>
  <si>
    <t>261.649</t>
  </si>
  <si>
    <t>May 31, 1999</t>
  </si>
  <si>
    <t>263.200</t>
  </si>
  <si>
    <t>130.886</t>
  </si>
  <si>
    <t>593.694</t>
  </si>
  <si>
    <t>410.265</t>
  </si>
  <si>
    <t>407.078</t>
  </si>
  <si>
    <t>260.741</t>
  </si>
  <si>
    <t>Jun 30, 1999</t>
  </si>
  <si>
    <t>272.634</t>
  </si>
  <si>
    <t>135.106</t>
  </si>
  <si>
    <t>604.434</t>
  </si>
  <si>
    <t>443.535</t>
  </si>
  <si>
    <t>432.010</t>
  </si>
  <si>
    <t>266.011</t>
  </si>
  <si>
    <t>Jul 30, 1999</t>
  </si>
  <si>
    <t>265.026</t>
  </si>
  <si>
    <t>132.661</t>
  </si>
  <si>
    <t>590.483</t>
  </si>
  <si>
    <t>428.778</t>
  </si>
  <si>
    <t>420.820</t>
  </si>
  <si>
    <t>258.388</t>
  </si>
  <si>
    <t>Aug 31, 1999</t>
  </si>
  <si>
    <t>256.846</t>
  </si>
  <si>
    <t>131.975</t>
  </si>
  <si>
    <t>580.506</t>
  </si>
  <si>
    <t>426.930</t>
  </si>
  <si>
    <t>425.536</t>
  </si>
  <si>
    <t>251.064</t>
  </si>
  <si>
    <t>Sep 30, 1999</t>
  </si>
  <si>
    <t>247.931</t>
  </si>
  <si>
    <t>121.203</t>
  </si>
  <si>
    <t>559.968</t>
  </si>
  <si>
    <t>425.924</t>
  </si>
  <si>
    <t>410.056</t>
  </si>
  <si>
    <t>239.880</t>
  </si>
  <si>
    <t>Oct 29, 1999</t>
  </si>
  <si>
    <t>257.941</t>
  </si>
  <si>
    <t>124.070</t>
  </si>
  <si>
    <t>593.728</t>
  </si>
  <si>
    <t>461.202</t>
  </si>
  <si>
    <t>433.658</t>
  </si>
  <si>
    <t>250.489</t>
  </si>
  <si>
    <t>Nov 30, 1999</t>
  </si>
  <si>
    <t>260.592</t>
  </si>
  <si>
    <t>126.345</t>
  </si>
  <si>
    <t>592.164</t>
  </si>
  <si>
    <t>480.303</t>
  </si>
  <si>
    <t>447.150</t>
  </si>
  <si>
    <t>245.413</t>
  </si>
  <si>
    <t>Dec 31, 1999</t>
  </si>
  <si>
    <t>275.104</t>
  </si>
  <si>
    <t>129.923</t>
  </si>
  <si>
    <t>611.464</t>
  </si>
  <si>
    <t>549.672</t>
  </si>
  <si>
    <t>475.329</t>
  </si>
  <si>
    <t>252.093</t>
  </si>
  <si>
    <t>Jan 31, 2000</t>
  </si>
  <si>
    <t>257.882</t>
  </si>
  <si>
    <t>126.364</t>
  </si>
  <si>
    <t>588.804</t>
  </si>
  <si>
    <t>511.988</t>
  </si>
  <si>
    <t>446.221</t>
  </si>
  <si>
    <t>240.994</t>
  </si>
  <si>
    <t>Feb 29, 2000</t>
  </si>
  <si>
    <t>250.210</t>
  </si>
  <si>
    <t>124.605</t>
  </si>
  <si>
    <t>559.310</t>
  </si>
  <si>
    <t>530.001</t>
  </si>
  <si>
    <t>441.244</t>
  </si>
  <si>
    <t>226.385</t>
  </si>
  <si>
    <t>Mar 31, 2000</t>
  </si>
  <si>
    <t>269.416</t>
  </si>
  <si>
    <t>138.848</t>
  </si>
  <si>
    <t>612.608</t>
  </si>
  <si>
    <t>579.290</t>
  </si>
  <si>
    <t>479.417</t>
  </si>
  <si>
    <t>244.329</t>
  </si>
  <si>
    <t>Apr 28, 2000</t>
  </si>
  <si>
    <t>270.237</t>
  </si>
  <si>
    <t>140.403</t>
  </si>
  <si>
    <t>608.189</t>
  </si>
  <si>
    <t>548.940</t>
  </si>
  <si>
    <t>464.669</t>
  </si>
  <si>
    <t>251.870</t>
  </si>
  <si>
    <t>May 31, 2000</t>
  </si>
  <si>
    <t>269.807</t>
  </si>
  <si>
    <t>138.238</t>
  </si>
  <si>
    <t>602.504</t>
  </si>
  <si>
    <t>515.135</t>
  </si>
  <si>
    <t>453.806</t>
  </si>
  <si>
    <t>254.845</t>
  </si>
  <si>
    <t>Jun 30, 2000</t>
  </si>
  <si>
    <t>261.121</t>
  </si>
  <si>
    <t>134.473</t>
  </si>
  <si>
    <t>598.635</t>
  </si>
  <si>
    <t>546.112</t>
  </si>
  <si>
    <t>483.427</t>
  </si>
  <si>
    <t>243.534</t>
  </si>
  <si>
    <t>Jul 31, 2000</t>
  </si>
  <si>
    <t>263.681</t>
  </si>
  <si>
    <t>135.490</t>
  </si>
  <si>
    <t>592.139</t>
  </si>
  <si>
    <t>536.621</t>
  </si>
  <si>
    <t>467.523</t>
  </si>
  <si>
    <t>248.361</t>
  </si>
  <si>
    <t>Aug 31, 2000</t>
  </si>
  <si>
    <t>279.905</t>
  </si>
  <si>
    <t>145.568</t>
  </si>
  <si>
    <t>622.914</t>
  </si>
  <si>
    <t>580.217</t>
  </si>
  <si>
    <t>486.092</t>
  </si>
  <si>
    <t>262.609</t>
  </si>
  <si>
    <t>Sep 29, 2000</t>
  </si>
  <si>
    <t>273.661</t>
  </si>
  <si>
    <t>133.280</t>
  </si>
  <si>
    <t>620.418</t>
  </si>
  <si>
    <t>526.422</t>
  </si>
  <si>
    <t>460.505</t>
  </si>
  <si>
    <t>266.581</t>
  </si>
  <si>
    <t>Oct 31, 2000</t>
  </si>
  <si>
    <t>275.951</t>
  </si>
  <si>
    <t>137.424</t>
  </si>
  <si>
    <t>628.918</t>
  </si>
  <si>
    <t>502.691</t>
  </si>
  <si>
    <t>469.293</t>
  </si>
  <si>
    <t>272.139</t>
  </si>
  <si>
    <t>Nov 30, 2000</t>
  </si>
  <si>
    <t>260.991</t>
  </si>
  <si>
    <t>131.191</t>
  </si>
  <si>
    <t>608.783</t>
  </si>
  <si>
    <t>481.990</t>
  </si>
  <si>
    <t>441.575</t>
  </si>
  <si>
    <t>270.220</t>
  </si>
  <si>
    <t>Dec 29, 2000</t>
  </si>
  <si>
    <t>275.234</t>
  </si>
  <si>
    <t>134.873</t>
  </si>
  <si>
    <t>628.785</t>
  </si>
  <si>
    <t>497.642</t>
  </si>
  <si>
    <t>430.552</t>
  </si>
  <si>
    <t>287.042</t>
  </si>
  <si>
    <t>Jan 31, 2001</t>
  </si>
  <si>
    <t>293.209</t>
  </si>
  <si>
    <t>144.731</t>
  </si>
  <si>
    <t>620.240</t>
  </si>
  <si>
    <t>477.782</t>
  </si>
  <si>
    <t>442.764</t>
  </si>
  <si>
    <t>290.924</t>
  </si>
  <si>
    <t>Feb 28, 2001</t>
  </si>
  <si>
    <t>276.511</t>
  </si>
  <si>
    <t>137.365</t>
  </si>
  <si>
    <t>599.878</t>
  </si>
  <si>
    <t>439.071</t>
  </si>
  <si>
    <t>400.436</t>
  </si>
  <si>
    <t>284.128</t>
  </si>
  <si>
    <t>Mar 30, 2001</t>
  </si>
  <si>
    <t>262.597</t>
  </si>
  <si>
    <t>135.098</t>
  </si>
  <si>
    <t>572.908</t>
  </si>
  <si>
    <t>405.251</t>
  </si>
  <si>
    <t>372.421</t>
  </si>
  <si>
    <t>273.381</t>
  </si>
  <si>
    <t>Apr 30, 2001</t>
  </si>
  <si>
    <t>282.083</t>
  </si>
  <si>
    <t>143.236</t>
  </si>
  <si>
    <t>604.409</t>
  </si>
  <si>
    <t>434.725</t>
  </si>
  <si>
    <t>397.628</t>
  </si>
  <si>
    <t>290.253</t>
  </si>
  <si>
    <t>May 31, 2001</t>
  </si>
  <si>
    <t>287.827</t>
  </si>
  <si>
    <t>142.010</t>
  </si>
  <si>
    <t>615.923</t>
  </si>
  <si>
    <t>435.220</t>
  </si>
  <si>
    <t>399.691</t>
  </si>
  <si>
    <t>297.942</t>
  </si>
  <si>
    <t>Jun 29, 2001</t>
  </si>
  <si>
    <t>280.876</t>
  </si>
  <si>
    <t>143.564</t>
  </si>
  <si>
    <t>592.097</t>
  </si>
  <si>
    <t>420.477</t>
  </si>
  <si>
    <t>389.979</t>
  </si>
  <si>
    <t>291.300</t>
  </si>
  <si>
    <t>Jul 31, 2001</t>
  </si>
  <si>
    <t>277.185</t>
  </si>
  <si>
    <t>145.151</t>
  </si>
  <si>
    <t>596.653</t>
  </si>
  <si>
    <t>419.609</t>
  </si>
  <si>
    <t>395.926</t>
  </si>
  <si>
    <t>291.052</t>
  </si>
  <si>
    <t>Aug 31, 2001</t>
  </si>
  <si>
    <t>263.430</t>
  </si>
  <si>
    <t>138.719</t>
  </si>
  <si>
    <t>576.174</t>
  </si>
  <si>
    <t>408.618</t>
  </si>
  <si>
    <t>372.012</t>
  </si>
  <si>
    <t>283.297</t>
  </si>
  <si>
    <t>Sep 28, 2001</t>
  </si>
  <si>
    <t>231.714</t>
  </si>
  <si>
    <t>125.207</t>
  </si>
  <si>
    <t>547.532</t>
  </si>
  <si>
    <t>382.245</t>
  </si>
  <si>
    <t>351.004</t>
  </si>
  <si>
    <t>256.866</t>
  </si>
  <si>
    <t>Oct 31, 2001</t>
  </si>
  <si>
    <t>236.794</t>
  </si>
  <si>
    <t>124.503</t>
  </si>
  <si>
    <t>541.135</t>
  </si>
  <si>
    <t>379.973</t>
  </si>
  <si>
    <t>360.324</t>
  </si>
  <si>
    <t>258.181</t>
  </si>
  <si>
    <t>Nov 30, 2001</t>
  </si>
  <si>
    <t>260.000</t>
  </si>
  <si>
    <t>136.517</t>
  </si>
  <si>
    <t>571.068</t>
  </si>
  <si>
    <t>404.963</t>
  </si>
  <si>
    <t>388.854</t>
  </si>
  <si>
    <t>277.660</t>
  </si>
  <si>
    <t>Dec 31, 2001</t>
  </si>
  <si>
    <t>268.553</t>
  </si>
  <si>
    <t>137.165</t>
  </si>
  <si>
    <t>579.586</t>
  </si>
  <si>
    <t>412.002</t>
  </si>
  <si>
    <t>389.992</t>
  </si>
  <si>
    <t>286.074</t>
  </si>
  <si>
    <t>Jan 31, 2002</t>
  </si>
  <si>
    <t>265.975</t>
  </si>
  <si>
    <t>138.253</t>
  </si>
  <si>
    <t>574.766</t>
  </si>
  <si>
    <t>417.263</t>
  </si>
  <si>
    <t>393.272</t>
  </si>
  <si>
    <t>284.604</t>
  </si>
  <si>
    <t>Feb 28, 2002</t>
  </si>
  <si>
    <t>260.225</t>
  </si>
  <si>
    <t>135.447</t>
  </si>
  <si>
    <t>581.786</t>
  </si>
  <si>
    <t>421.561</t>
  </si>
  <si>
    <t>387.483</t>
  </si>
  <si>
    <t>286.127</t>
  </si>
  <si>
    <t>Mar 29, 2002</t>
  </si>
  <si>
    <t>277.512</t>
  </si>
  <si>
    <t>143.459</t>
  </si>
  <si>
    <t>600.544</t>
  </si>
  <si>
    <t>436.352</t>
  </si>
  <si>
    <t>396.301</t>
  </si>
  <si>
    <t>302.019</t>
  </si>
  <si>
    <t>Apr 30, 2002</t>
  </si>
  <si>
    <t>267.091</t>
  </si>
  <si>
    <t>141.972</t>
  </si>
  <si>
    <t>580.349</t>
  </si>
  <si>
    <t>436.789</t>
  </si>
  <si>
    <t>370.396</t>
  </si>
  <si>
    <t>295.681</t>
  </si>
  <si>
    <t>May 31, 2002</t>
  </si>
  <si>
    <t>263.786</t>
  </si>
  <si>
    <t>143.702</t>
  </si>
  <si>
    <t>437.535</t>
  </si>
  <si>
    <t>366.248</t>
  </si>
  <si>
    <t>294.379</t>
  </si>
  <si>
    <t>Jun 28, 2002</t>
  </si>
  <si>
    <t>238.733</t>
  </si>
  <si>
    <t>130.820</t>
  </si>
  <si>
    <t>547.655</t>
  </si>
  <si>
    <t>415.202</t>
  </si>
  <si>
    <t>340.719</t>
  </si>
  <si>
    <t>277.056</t>
  </si>
  <si>
    <t>Jul 31, 2002</t>
  </si>
  <si>
    <t>215.036</t>
  </si>
  <si>
    <t>119.447</t>
  </si>
  <si>
    <t>512.471</t>
  </si>
  <si>
    <t>389.941</t>
  </si>
  <si>
    <t>320.401</t>
  </si>
  <si>
    <t>253.619</t>
  </si>
  <si>
    <t>Aug 30, 2002</t>
  </si>
  <si>
    <t>214.427</t>
  </si>
  <si>
    <t>121.714</t>
  </si>
  <si>
    <t>517.248</t>
  </si>
  <si>
    <t>395.003</t>
  </si>
  <si>
    <t>322.674</t>
  </si>
  <si>
    <t>255.428</t>
  </si>
  <si>
    <t>Sep 30, 2002</t>
  </si>
  <si>
    <t>189.988</t>
  </si>
  <si>
    <t>105.946</t>
  </si>
  <si>
    <t>467.697</t>
  </si>
  <si>
    <t>369.402</t>
  </si>
  <si>
    <t>289.800</t>
  </si>
  <si>
    <t>230.916</t>
  </si>
  <si>
    <t>Oct 31, 2002</t>
  </si>
  <si>
    <t>203.286</t>
  </si>
  <si>
    <t>113.548</t>
  </si>
  <si>
    <t>488.256</t>
  </si>
  <si>
    <t>373.463</t>
  </si>
  <si>
    <t>319.360</t>
  </si>
  <si>
    <t>240.152</t>
  </si>
  <si>
    <t>Nov 29, 2002</t>
  </si>
  <si>
    <t>222.044</t>
  </si>
  <si>
    <t>120.412</t>
  </si>
  <si>
    <t>500.975</t>
  </si>
  <si>
    <t>369.350</t>
  </si>
  <si>
    <t>331.288</t>
  </si>
  <si>
    <t>253.453</t>
  </si>
  <si>
    <t>Dec 31, 2002</t>
  </si>
  <si>
    <t>209.531</t>
  </si>
  <si>
    <t>115.394</t>
  </si>
  <si>
    <t>490.866</t>
  </si>
  <si>
    <t>361.952</t>
  </si>
  <si>
    <t>314.052</t>
  </si>
  <si>
    <t>245.593</t>
  </si>
  <si>
    <t>Jan 31, 2003</t>
  </si>
  <si>
    <t>205.267</t>
  </si>
  <si>
    <t>113.098</t>
  </si>
  <si>
    <t>474.676</t>
  </si>
  <si>
    <t>355.476</t>
  </si>
  <si>
    <t>304.143</t>
  </si>
  <si>
    <t>238.873</t>
  </si>
  <si>
    <t>Feb 28, 2003</t>
  </si>
  <si>
    <t>200.686</t>
  </si>
  <si>
    <t>109.285</t>
  </si>
  <si>
    <t>463.948</t>
  </si>
  <si>
    <t>352.527</t>
  </si>
  <si>
    <t>300.941</t>
  </si>
  <si>
    <t>233.308</t>
  </si>
  <si>
    <t>Mar 31, 2003</t>
  </si>
  <si>
    <t>201.893</t>
  </si>
  <si>
    <t>108.403</t>
  </si>
  <si>
    <t>467.904</t>
  </si>
  <si>
    <t>356.316</t>
  </si>
  <si>
    <t>305.295</t>
  </si>
  <si>
    <t>234.716</t>
  </si>
  <si>
    <t>Apr 30, 2003</t>
  </si>
  <si>
    <t>220.452</t>
  </si>
  <si>
    <t>117.229</t>
  </si>
  <si>
    <t>499.703</t>
  </si>
  <si>
    <t>377.971</t>
  </si>
  <si>
    <t>324.012</t>
  </si>
  <si>
    <t>252.131</t>
  </si>
  <si>
    <t>May 30, 2003</t>
  </si>
  <si>
    <t>241.039</t>
  </si>
  <si>
    <t>127.888</t>
  </si>
  <si>
    <t>521.974</t>
  </si>
  <si>
    <t>395.914</t>
  </si>
  <si>
    <t>337.887</t>
  </si>
  <si>
    <t>270.383</t>
  </si>
  <si>
    <t>Jun 30, 2003</t>
  </si>
  <si>
    <t>242.201</t>
  </si>
  <si>
    <t>130.969</t>
  </si>
  <si>
    <t>526.306</t>
  </si>
  <si>
    <t>402.415</t>
  </si>
  <si>
    <t>341.861</t>
  </si>
  <si>
    <t>271.604</t>
  </si>
  <si>
    <t>Jul 31, 2003</t>
  </si>
  <si>
    <t>248.483</t>
  </si>
  <si>
    <t>131.267</t>
  </si>
  <si>
    <t>527.962</t>
  </si>
  <si>
    <t>413.429</t>
  </si>
  <si>
    <t>341.748</t>
  </si>
  <si>
    <t>277.841</t>
  </si>
  <si>
    <t>Aug 29, 2003</t>
  </si>
  <si>
    <t>258.737</t>
  </si>
  <si>
    <t>133.905</t>
  </si>
  <si>
    <t>532.464</t>
  </si>
  <si>
    <t>419.267</t>
  </si>
  <si>
    <t>347.186</t>
  </si>
  <si>
    <t>284.308</t>
  </si>
  <si>
    <t>Sep 30, 2003</t>
  </si>
  <si>
    <t>253.534</t>
  </si>
  <si>
    <t>133.001</t>
  </si>
  <si>
    <t>530.949</t>
  </si>
  <si>
    <t>416.239</t>
  </si>
  <si>
    <t>344.519</t>
  </si>
  <si>
    <t>281.351</t>
  </si>
  <si>
    <t>Oct 31, 2003</t>
  </si>
  <si>
    <t>272.173</t>
  </si>
  <si>
    <t>140.461</t>
  </si>
  <si>
    <t>554.597</t>
  </si>
  <si>
    <t>442.450</t>
  </si>
  <si>
    <t>359.123</t>
  </si>
  <si>
    <t>298.918</t>
  </si>
  <si>
    <t>Nov 28, 2003</t>
  </si>
  <si>
    <t>277.711</t>
  </si>
  <si>
    <t>144.174</t>
  </si>
  <si>
    <t>562.182</t>
  </si>
  <si>
    <t>446.893</t>
  </si>
  <si>
    <t>360.837</t>
  </si>
  <si>
    <t>304.174</t>
  </si>
  <si>
    <t>Dec 31, 2003</t>
  </si>
  <si>
    <t>290.685</t>
  </si>
  <si>
    <t>153.609</t>
  </si>
  <si>
    <t>588.941</t>
  </si>
  <si>
    <t>456.682</t>
  </si>
  <si>
    <t>377.428</t>
  </si>
  <si>
    <t>318.814</t>
  </si>
  <si>
    <t>Jan 30, 2004</t>
  </si>
  <si>
    <t>297.475</t>
  </si>
  <si>
    <t>157.518</t>
  </si>
  <si>
    <t>597.225</t>
  </si>
  <si>
    <t>468.156</t>
  </si>
  <si>
    <t>380.312</t>
  </si>
  <si>
    <t>323.809</t>
  </si>
  <si>
    <t>Feb 27, 2004</t>
  </si>
  <si>
    <t>302.375</t>
  </si>
  <si>
    <t>159.829</t>
  </si>
  <si>
    <t>609.168</t>
  </si>
  <si>
    <t>474.605</t>
  </si>
  <si>
    <t>386.374</t>
  </si>
  <si>
    <t>330.961</t>
  </si>
  <si>
    <t>Mar 31, 2004</t>
  </si>
  <si>
    <t>300.118</t>
  </si>
  <si>
    <t>158.426</t>
  </si>
  <si>
    <t>607.231</t>
  </si>
  <si>
    <t>472.346</t>
  </si>
  <si>
    <t>380.184</t>
  </si>
  <si>
    <t>330.858</t>
  </si>
  <si>
    <t>Apr 30, 2004</t>
  </si>
  <si>
    <t>293.417</t>
  </si>
  <si>
    <t>155.762</t>
  </si>
  <si>
    <t>598.934</t>
  </si>
  <si>
    <t>451.438</t>
  </si>
  <si>
    <t>386.310</t>
  </si>
  <si>
    <t>324.207</t>
  </si>
  <si>
    <t>May 31, 2004</t>
  </si>
  <si>
    <t>298.465</t>
  </si>
  <si>
    <t>156.761</t>
  </si>
  <si>
    <t>604.241</t>
  </si>
  <si>
    <t>462.658</t>
  </si>
  <si>
    <t>387.140</t>
  </si>
  <si>
    <t>329.044</t>
  </si>
  <si>
    <t>Jun 30, 2004</t>
  </si>
  <si>
    <t>305.487</t>
  </si>
  <si>
    <t>162.084</t>
  </si>
  <si>
    <t>612.307</t>
  </si>
  <si>
    <t>477.052</t>
  </si>
  <si>
    <t>392.627</t>
  </si>
  <si>
    <t>336.149</t>
  </si>
  <si>
    <t>Jul 30, 2004</t>
  </si>
  <si>
    <t>292.174</t>
  </si>
  <si>
    <t>156.899</t>
  </si>
  <si>
    <t>598.291</t>
  </si>
  <si>
    <t>453.383</t>
  </si>
  <si>
    <t>380.137</t>
  </si>
  <si>
    <t>327.340</t>
  </si>
  <si>
    <t>Aug 31, 2004</t>
  </si>
  <si>
    <t>292.716</t>
  </si>
  <si>
    <t>157.194</t>
  </si>
  <si>
    <t>611.983</t>
  </si>
  <si>
    <t>456.912</t>
  </si>
  <si>
    <t>382.542</t>
  </si>
  <si>
    <t>332.960</t>
  </si>
  <si>
    <t>Sep 30, 2004</t>
  </si>
  <si>
    <t>301.628</t>
  </si>
  <si>
    <t>161.739</t>
  </si>
  <si>
    <t>616.993</t>
  </si>
  <si>
    <t>481.828</t>
  </si>
  <si>
    <t>382.375</t>
  </si>
  <si>
    <t>340.127</t>
  </si>
  <si>
    <t>Oct 29, 2004</t>
  </si>
  <si>
    <t>308.745</t>
  </si>
  <si>
    <t>163.497</t>
  </si>
  <si>
    <t>624.537</t>
  </si>
  <si>
    <t>485.580</t>
  </si>
  <si>
    <t>384.246</t>
  </si>
  <si>
    <t>347.151</t>
  </si>
  <si>
    <t>Nov 30, 2004</t>
  </si>
  <si>
    <t>325.808</t>
  </si>
  <si>
    <t>176.613</t>
  </si>
  <si>
    <t>652.485</t>
  </si>
  <si>
    <t>523.229</t>
  </si>
  <si>
    <t>397.833</t>
  </si>
  <si>
    <t>363.191</t>
  </si>
  <si>
    <t>Dec 31, 2004</t>
  </si>
  <si>
    <t>338.455</t>
  </si>
  <si>
    <t>184.150</t>
  </si>
  <si>
    <t>674.406</t>
  </si>
  <si>
    <t>533.663</t>
  </si>
  <si>
    <t>415.856</t>
  </si>
  <si>
    <t>375.731</t>
  </si>
  <si>
    <t>Jan 31, 2005</t>
  </si>
  <si>
    <t>328.428</t>
  </si>
  <si>
    <t>181.168</t>
  </si>
  <si>
    <t>662.663</t>
  </si>
  <si>
    <t>522.620</t>
  </si>
  <si>
    <t>411.040</t>
  </si>
  <si>
    <t>366.459</t>
  </si>
  <si>
    <t>Feb 28, 2005</t>
  </si>
  <si>
    <t>335.869</t>
  </si>
  <si>
    <t>187.443</t>
  </si>
  <si>
    <t>676.730</t>
  </si>
  <si>
    <t>554.029</t>
  </si>
  <si>
    <t>421.771</t>
  </si>
  <si>
    <t>374.328</t>
  </si>
  <si>
    <t>Mar 31, 2005</t>
  </si>
  <si>
    <t>331.991</t>
  </si>
  <si>
    <t>186.593</t>
  </si>
  <si>
    <t>670.067</t>
  </si>
  <si>
    <t>548.634</t>
  </si>
  <si>
    <t>417.310</t>
  </si>
  <si>
    <t>371.690</t>
  </si>
  <si>
    <t>Apr 29, 2005</t>
  </si>
  <si>
    <t>322.565</t>
  </si>
  <si>
    <t>180.547</t>
  </si>
  <si>
    <t>670.861</t>
  </si>
  <si>
    <t>527.253</t>
  </si>
  <si>
    <t>407.962</t>
  </si>
  <si>
    <t>365.120</t>
  </si>
  <si>
    <t>May 31, 2005</t>
  </si>
  <si>
    <t>336.455</t>
  </si>
  <si>
    <t>187.058</t>
  </si>
  <si>
    <t>685.582</t>
  </si>
  <si>
    <t>547.575</t>
  </si>
  <si>
    <t>419.546</t>
  </si>
  <si>
    <t>376.420</t>
  </si>
  <si>
    <t>Jun 30, 2005</t>
  </si>
  <si>
    <t>342.274</t>
  </si>
  <si>
    <t>188.167</t>
  </si>
  <si>
    <t>689.099</t>
  </si>
  <si>
    <t>567.792</t>
  </si>
  <si>
    <t>414.792</t>
  </si>
  <si>
    <t>382.084</t>
  </si>
  <si>
    <t>Jul 29, 2005</t>
  </si>
  <si>
    <t>360.300</t>
  </si>
  <si>
    <t>195.727</t>
  </si>
  <si>
    <t>708.499</t>
  </si>
  <si>
    <t>591.354</t>
  </si>
  <si>
    <t>429.464</t>
  </si>
  <si>
    <t>398.939</t>
  </si>
  <si>
    <t>Aug 31, 2005</t>
  </si>
  <si>
    <t>356.860</t>
  </si>
  <si>
    <t>196.605</t>
  </si>
  <si>
    <t>700.750</t>
  </si>
  <si>
    <t>601.488</t>
  </si>
  <si>
    <t>423.290</t>
  </si>
  <si>
    <t>393.856</t>
  </si>
  <si>
    <t>Sep 30, 2005</t>
  </si>
  <si>
    <t>361.076</t>
  </si>
  <si>
    <t>201.830</t>
  </si>
  <si>
    <t>703.670</t>
  </si>
  <si>
    <t>625.839</t>
  </si>
  <si>
    <t>422.858</t>
  </si>
  <si>
    <t>396.436</t>
  </si>
  <si>
    <t>Oct 31, 2005</t>
  </si>
  <si>
    <t>351.058</t>
  </si>
  <si>
    <t>197.172</t>
  </si>
  <si>
    <t>694.048</t>
  </si>
  <si>
    <t>606.693</t>
  </si>
  <si>
    <t>416.822</t>
  </si>
  <si>
    <t>387.764</t>
  </si>
  <si>
    <t>Nov 30, 2005</t>
  </si>
  <si>
    <t>366.963</t>
  </si>
  <si>
    <t>205.634</t>
  </si>
  <si>
    <t>714.928</t>
  </si>
  <si>
    <t>625.782</t>
  </si>
  <si>
    <t>429.589</t>
  </si>
  <si>
    <t>402.665</t>
  </si>
  <si>
    <t>Dec 30, 2005</t>
  </si>
  <si>
    <t>369.387</t>
  </si>
  <si>
    <t>208.411</t>
  </si>
  <si>
    <t>719.074</t>
  </si>
  <si>
    <t>636.727</t>
  </si>
  <si>
    <t>426.344</t>
  </si>
  <si>
    <t>404.585</t>
  </si>
  <si>
    <t>Jan 31, 2006</t>
  </si>
  <si>
    <t>384.565</t>
  </si>
  <si>
    <t>216.873</t>
  </si>
  <si>
    <t>735.178</t>
  </si>
  <si>
    <t>678.517</t>
  </si>
  <si>
    <t>433.006</t>
  </si>
  <si>
    <t>416.245</t>
  </si>
  <si>
    <t>Feb 28, 2006</t>
  </si>
  <si>
    <t>383.987</t>
  </si>
  <si>
    <t>216.102</t>
  </si>
  <si>
    <t>738.179</t>
  </si>
  <si>
    <t>652.986</t>
  </si>
  <si>
    <t>433.366</t>
  </si>
  <si>
    <t>419.384</t>
  </si>
  <si>
    <t>Mar 31, 2006</t>
  </si>
  <si>
    <t>391.447</t>
  </si>
  <si>
    <t>218.588</t>
  </si>
  <si>
    <t>743.098</t>
  </si>
  <si>
    <t>664.812</t>
  </si>
  <si>
    <t>436.262</t>
  </si>
  <si>
    <t>425.399</t>
  </si>
  <si>
    <t>Apr 28, 2006</t>
  </si>
  <si>
    <t>395.780</t>
  </si>
  <si>
    <t>223.914</t>
  </si>
  <si>
    <t>747.595</t>
  </si>
  <si>
    <t>672.656</t>
  </si>
  <si>
    <t>434.818</t>
  </si>
  <si>
    <t>430.633</t>
  </si>
  <si>
    <t>May 31, 2006</t>
  </si>
  <si>
    <t>382.696</t>
  </si>
  <si>
    <t>218.183</t>
  </si>
  <si>
    <t>733.406</t>
  </si>
  <si>
    <t>644.750</t>
  </si>
  <si>
    <t>422.490</t>
  </si>
  <si>
    <t>421.121</t>
  </si>
  <si>
    <t>Jun 30, 2006</t>
  </si>
  <si>
    <t>382.161</t>
  </si>
  <si>
    <t>218.818</t>
  </si>
  <si>
    <t>739.773</t>
  </si>
  <si>
    <t>650.694</t>
  </si>
  <si>
    <t>424.695</t>
  </si>
  <si>
    <t>422.325</t>
  </si>
  <si>
    <t>Jul 31, 2006</t>
  </si>
  <si>
    <t>375.219</t>
  </si>
  <si>
    <t>221.298</t>
  </si>
  <si>
    <t>754.225</t>
  </si>
  <si>
    <t>629.463</t>
  </si>
  <si>
    <t>427.197</t>
  </si>
  <si>
    <t>421.766</t>
  </si>
  <si>
    <t>Aug 31, 2006</t>
  </si>
  <si>
    <t>384.880</t>
  </si>
  <si>
    <t>227.552</t>
  </si>
  <si>
    <t>768.512</t>
  </si>
  <si>
    <t>624.604</t>
  </si>
  <si>
    <t>438.605</t>
  </si>
  <si>
    <t>431.663</t>
  </si>
  <si>
    <t>Sep 29, 2006</t>
  </si>
  <si>
    <t>393.301</t>
  </si>
  <si>
    <t>232.315</t>
  </si>
  <si>
    <t>779.149</t>
  </si>
  <si>
    <t>636.980</t>
  </si>
  <si>
    <t>447.252</t>
  </si>
  <si>
    <t>441.092</t>
  </si>
  <si>
    <t>Oct 31, 2006</t>
  </si>
  <si>
    <t>408.829</t>
  </si>
  <si>
    <t>240.690</t>
  </si>
  <si>
    <t>801.981</t>
  </si>
  <si>
    <t>667.790</t>
  </si>
  <si>
    <t>465.205</t>
  </si>
  <si>
    <t>457.704</t>
  </si>
  <si>
    <t>Nov 30, 2006</t>
  </si>
  <si>
    <t>421.014</t>
  </si>
  <si>
    <t>245.978</t>
  </si>
  <si>
    <t>817.124</t>
  </si>
  <si>
    <t>695.336</t>
  </si>
  <si>
    <t>475.156</t>
  </si>
  <si>
    <t>468.146</t>
  </si>
  <si>
    <t>Dec 29, 2006</t>
  </si>
  <si>
    <t>422.657</t>
  </si>
  <si>
    <t>249.461</t>
  </si>
  <si>
    <t>826.627</t>
  </si>
  <si>
    <t>705.163</t>
  </si>
  <si>
    <t>477.578</t>
  </si>
  <si>
    <t>474.936</t>
  </si>
  <si>
    <t>Jan 31, 2007</t>
  </si>
  <si>
    <t>435.155</t>
  </si>
  <si>
    <t>255.459</t>
  </si>
  <si>
    <t>841.115</t>
  </si>
  <si>
    <t>732.077</t>
  </si>
  <si>
    <t>483.761</t>
  </si>
  <si>
    <t>485.606</t>
  </si>
  <si>
    <t>Feb 28, 2007</t>
  </si>
  <si>
    <t>434.944</t>
  </si>
  <si>
    <t>251.090</t>
  </si>
  <si>
    <t>830.775</t>
  </si>
  <si>
    <t>710.716</t>
  </si>
  <si>
    <t>470.934</t>
  </si>
  <si>
    <t>484.416</t>
  </si>
  <si>
    <t>Mar 30, 2007</t>
  </si>
  <si>
    <t>438.365</t>
  </si>
  <si>
    <t>255.775</t>
  </si>
  <si>
    <t>835.467</t>
  </si>
  <si>
    <t>727.063</t>
  </si>
  <si>
    <t>476.162</t>
  </si>
  <si>
    <t>487.934</t>
  </si>
  <si>
    <t>Apr 30, 2007</t>
  </si>
  <si>
    <t>455.699</t>
  </si>
  <si>
    <t>266.613</t>
  </si>
  <si>
    <t>866.571</t>
  </si>
  <si>
    <t>754.812</t>
  </si>
  <si>
    <t>500.539</t>
  </si>
  <si>
    <t>504.932</t>
  </si>
  <si>
    <t>May 31, 2007</t>
  </si>
  <si>
    <t>472.959</t>
  </si>
  <si>
    <t>275.735</t>
  </si>
  <si>
    <t>888.978</t>
  </si>
  <si>
    <t>781.984</t>
  </si>
  <si>
    <t>517.876</t>
  </si>
  <si>
    <t>520.146</t>
  </si>
  <si>
    <t>Jun 29, 2007</t>
  </si>
  <si>
    <t>463.965</t>
  </si>
  <si>
    <t>269.156</t>
  </si>
  <si>
    <t>861.700</t>
  </si>
  <si>
    <t>760.569</t>
  </si>
  <si>
    <t>511.180</t>
  </si>
  <si>
    <t>507.552</t>
  </si>
  <si>
    <t>Jul 31, 2007</t>
  </si>
  <si>
    <t>444.246</t>
  </si>
  <si>
    <t>257.473</t>
  </si>
  <si>
    <t>835.088</t>
  </si>
  <si>
    <t>735.883</t>
  </si>
  <si>
    <t>502.893</t>
  </si>
  <si>
    <t>484.517</t>
  </si>
  <si>
    <t>Aug 31, 2007</t>
  </si>
  <si>
    <t>446.008</t>
  </si>
  <si>
    <t>259.627</t>
  </si>
  <si>
    <t>852.357</t>
  </si>
  <si>
    <t>745.347</t>
  </si>
  <si>
    <t>516.196</t>
  </si>
  <si>
    <t>489.273</t>
  </si>
  <si>
    <t>Sep 28, 2007</t>
  </si>
  <si>
    <t>460.231</t>
  </si>
  <si>
    <t>264.978</t>
  </si>
  <si>
    <t>883.325</t>
  </si>
  <si>
    <t>797.979</t>
  </si>
  <si>
    <t>533.290</t>
  </si>
  <si>
    <t>502.821</t>
  </si>
  <si>
    <t>Oct 31, 2007</t>
  </si>
  <si>
    <t>467.703</t>
  </si>
  <si>
    <t>266.815</t>
  </si>
  <si>
    <t>894.027</t>
  </si>
  <si>
    <t>832.974</t>
  </si>
  <si>
    <t>542.149</t>
  </si>
  <si>
    <t>506.670</t>
  </si>
  <si>
    <t>Nov 30, 2007</t>
  </si>
  <si>
    <t>445.967</t>
  </si>
  <si>
    <t>256.361</t>
  </si>
  <si>
    <t>872.578</t>
  </si>
  <si>
    <t>805.447</t>
  </si>
  <si>
    <t>526.231</t>
  </si>
  <si>
    <t>487.627</t>
  </si>
  <si>
    <t>Dec 31, 2007</t>
  </si>
  <si>
    <t>440.503</t>
  </si>
  <si>
    <t>252.116</t>
  </si>
  <si>
    <t>862.258</t>
  </si>
  <si>
    <t>830.709</t>
  </si>
  <si>
    <t>528.395</t>
  </si>
  <si>
    <t>479.458</t>
  </si>
  <si>
    <t>Jan 31, 2008</t>
  </si>
  <si>
    <t>417.989</t>
  </si>
  <si>
    <t>240.727</t>
  </si>
  <si>
    <t>822.422</t>
  </si>
  <si>
    <t>734.460</t>
  </si>
  <si>
    <t>490.490</t>
  </si>
  <si>
    <t>457.837</t>
  </si>
  <si>
    <t>Feb 29, 2008</t>
  </si>
  <si>
    <t>405.842</t>
  </si>
  <si>
    <t>234.751</t>
  </si>
  <si>
    <t>797.722</t>
  </si>
  <si>
    <t>731.507</t>
  </si>
  <si>
    <t>484.729</t>
  </si>
  <si>
    <t>442.364</t>
  </si>
  <si>
    <t>Mar 31, 2008</t>
  </si>
  <si>
    <t>400.167</t>
  </si>
  <si>
    <t>227.696</t>
  </si>
  <si>
    <t>797.698</t>
  </si>
  <si>
    <t>728.568</t>
  </si>
  <si>
    <t>482.748</t>
  </si>
  <si>
    <t>439.496</t>
  </si>
  <si>
    <t>Apr 30, 2008</t>
  </si>
  <si>
    <t>422.406</t>
  </si>
  <si>
    <t>239.951</t>
  </si>
  <si>
    <t>831.432</t>
  </si>
  <si>
    <t>789.717</t>
  </si>
  <si>
    <t>498.677</t>
  </si>
  <si>
    <t>458.824</t>
  </si>
  <si>
    <t>May 30, 2008</t>
  </si>
  <si>
    <t>436.401</t>
  </si>
  <si>
    <t>245.023</t>
  </si>
  <si>
    <t>840.384</t>
  </si>
  <si>
    <t>821.545</t>
  </si>
  <si>
    <t>512.516</t>
  </si>
  <si>
    <t>469.419</t>
  </si>
  <si>
    <t>Jun 30, 2008</t>
  </si>
  <si>
    <t>394.991</t>
  </si>
  <si>
    <t>221.952</t>
  </si>
  <si>
    <t>784.001</t>
  </si>
  <si>
    <t>810.536</t>
  </si>
  <si>
    <t>479.455</t>
  </si>
  <si>
    <t>428.333</t>
  </si>
  <si>
    <t>Jul 31, 2008</t>
  </si>
  <si>
    <t>388.703</t>
  </si>
  <si>
    <t>218.840</t>
  </si>
  <si>
    <t>799.149</t>
  </si>
  <si>
    <t>736.302</t>
  </si>
  <si>
    <t>475.198</t>
  </si>
  <si>
    <t>429.018</t>
  </si>
  <si>
    <t>Aug 29, 2008</t>
  </si>
  <si>
    <t>396.256</t>
  </si>
  <si>
    <t>223.145</t>
  </si>
  <si>
    <t>814.153</t>
  </si>
  <si>
    <t>730.731</t>
  </si>
  <si>
    <t>486.088</t>
  </si>
  <si>
    <t>439.527</t>
  </si>
  <si>
    <t>Sep 30, 2008</t>
  </si>
  <si>
    <t>354.371</t>
  </si>
  <si>
    <t>201.807</t>
  </si>
  <si>
    <t>790.628</t>
  </si>
  <si>
    <t>617.413</t>
  </si>
  <si>
    <t>451.157</t>
  </si>
  <si>
    <t>405.803</t>
  </si>
  <si>
    <t>Oct 31, 2008</t>
  </si>
  <si>
    <t>279.193</t>
  </si>
  <si>
    <t>164.827</t>
  </si>
  <si>
    <t>675.778</t>
  </si>
  <si>
    <t>528.282</t>
  </si>
  <si>
    <t>382.708</t>
  </si>
  <si>
    <t>331.041</t>
  </si>
  <si>
    <t>Nov 28, 2008</t>
  </si>
  <si>
    <t>254.826</t>
  </si>
  <si>
    <t>150.577</t>
  </si>
  <si>
    <t>641.162</t>
  </si>
  <si>
    <t>483.871</t>
  </si>
  <si>
    <t>364.728</t>
  </si>
  <si>
    <t>305.875</t>
  </si>
  <si>
    <t>Dec 31, 2008</t>
  </si>
  <si>
    <t>267.771</t>
  </si>
  <si>
    <t>158.973</t>
  </si>
  <si>
    <t>641.067</t>
  </si>
  <si>
    <t>491.066</t>
  </si>
  <si>
    <t>368.886</t>
  </si>
  <si>
    <t>316.481</t>
  </si>
  <si>
    <t>Jan 30, 2009</t>
  </si>
  <si>
    <t>246.141</t>
  </si>
  <si>
    <t>145.805</t>
  </si>
  <si>
    <t>583.870</t>
  </si>
  <si>
    <t>446.394</t>
  </si>
  <si>
    <t>352.115</t>
  </si>
  <si>
    <t>296.665</t>
  </si>
  <si>
    <t>Feb 27, 2009</t>
  </si>
  <si>
    <t>219.940</t>
  </si>
  <si>
    <t>124.202</t>
  </si>
  <si>
    <t>527.693</t>
  </si>
  <si>
    <t>402.156</t>
  </si>
  <si>
    <t>322.620</t>
  </si>
  <si>
    <t>266.723</t>
  </si>
  <si>
    <t>Mar 31, 2009</t>
  </si>
  <si>
    <t>240.516</t>
  </si>
  <si>
    <t>136.674</t>
  </si>
  <si>
    <t>562.629</t>
  </si>
  <si>
    <t>427.616</t>
  </si>
  <si>
    <t>350.787</t>
  </si>
  <si>
    <t>286.740</t>
  </si>
  <si>
    <t>Apr 30, 2009</t>
  </si>
  <si>
    <t>279.659</t>
  </si>
  <si>
    <t>156.936</t>
  </si>
  <si>
    <t>603.540</t>
  </si>
  <si>
    <t>452.330</t>
  </si>
  <si>
    <t>375.266</t>
  </si>
  <si>
    <t>319.525</t>
  </si>
  <si>
    <t>May 29, 2009</t>
  </si>
  <si>
    <t>293.960</t>
  </si>
  <si>
    <t>171.330</t>
  </si>
  <si>
    <t>630.293</t>
  </si>
  <si>
    <t>472.333</t>
  </si>
  <si>
    <t>395.071</t>
  </si>
  <si>
    <t>332.214</t>
  </si>
  <si>
    <t>Jun 30, 2009</t>
  </si>
  <si>
    <t>293.775</t>
  </si>
  <si>
    <t>171.843</t>
  </si>
  <si>
    <t>637.082</t>
  </si>
  <si>
    <t>483.525</t>
  </si>
  <si>
    <t>401.469</t>
  </si>
  <si>
    <t>336.601</t>
  </si>
  <si>
    <t>Jul 31, 2009</t>
  </si>
  <si>
    <t>319.594</t>
  </si>
  <si>
    <t>188.353</t>
  </si>
  <si>
    <t>677.161</t>
  </si>
  <si>
    <t>515.248</t>
  </si>
  <si>
    <t>424.577</t>
  </si>
  <si>
    <t>361.176</t>
  </si>
  <si>
    <t>Aug 31, 2009</t>
  </si>
  <si>
    <t>334.458</t>
  </si>
  <si>
    <t>200.847</t>
  </si>
  <si>
    <t>697.600</t>
  </si>
  <si>
    <t>521.672</t>
  </si>
  <si>
    <t>434.127</t>
  </si>
  <si>
    <t>372.559</t>
  </si>
  <si>
    <t>Sep 30, 2009</t>
  </si>
  <si>
    <t>352.319</t>
  </si>
  <si>
    <t>207.981</t>
  </si>
  <si>
    <t>721.958</t>
  </si>
  <si>
    <t>541.633</t>
  </si>
  <si>
    <t>449.016</t>
  </si>
  <si>
    <t>388.549</t>
  </si>
  <si>
    <t>Oct 30, 2009</t>
  </si>
  <si>
    <t>339.161</t>
  </si>
  <si>
    <t>202.139</t>
  </si>
  <si>
    <t>703.809</t>
  </si>
  <si>
    <t>525.605</t>
  </si>
  <si>
    <t>449.577</t>
  </si>
  <si>
    <t>379.488</t>
  </si>
  <si>
    <t>Nov 30, 2009</t>
  </si>
  <si>
    <t>357.593</t>
  </si>
  <si>
    <t>214.038</t>
  </si>
  <si>
    <t>744.272</t>
  </si>
  <si>
    <t>561.415</t>
  </si>
  <si>
    <t>477.105</t>
  </si>
  <si>
    <t>399.906</t>
  </si>
  <si>
    <t>Dec 31, 2009</t>
  </si>
  <si>
    <t>374.104</t>
  </si>
  <si>
    <t>220.660</t>
  </si>
  <si>
    <t>758.737</t>
  </si>
  <si>
    <t>577.689</t>
  </si>
  <si>
    <t>487.072</t>
  </si>
  <si>
    <t>415.570</t>
  </si>
  <si>
    <t>Jan 29, 2010</t>
  </si>
  <si>
    <t>361.661</t>
  </si>
  <si>
    <t>214.526</t>
  </si>
  <si>
    <t>739.189</t>
  </si>
  <si>
    <t>540.595</t>
  </si>
  <si>
    <t>465.871</t>
  </si>
  <si>
    <t>403.246</t>
  </si>
  <si>
    <t>Feb 26, 2010</t>
  </si>
  <si>
    <t>377.276</t>
  </si>
  <si>
    <t>222.867</t>
  </si>
  <si>
    <t>754.870</t>
  </si>
  <si>
    <t>566.606</t>
  </si>
  <si>
    <t>476.668</t>
  </si>
  <si>
    <t>417.528</t>
  </si>
  <si>
    <t>Mar 31, 2010</t>
  </si>
  <si>
    <t>402.165</t>
  </si>
  <si>
    <t>236.162</t>
  </si>
  <si>
    <t>782.751</t>
  </si>
  <si>
    <t>608.329</t>
  </si>
  <si>
    <t>500.583</t>
  </si>
  <si>
    <t>440.404</t>
  </si>
  <si>
    <t>Apr 30, 2010</t>
  </si>
  <si>
    <t>413.663</t>
  </si>
  <si>
    <t>238.362</t>
  </si>
  <si>
    <t>789.517</t>
  </si>
  <si>
    <t>611.783</t>
  </si>
  <si>
    <t>505.118</t>
  </si>
  <si>
    <t>449.915</t>
  </si>
  <si>
    <t>May 31, 2010</t>
  </si>
  <si>
    <t>382.313</t>
  </si>
  <si>
    <t>217.067</t>
  </si>
  <si>
    <t>743.375</t>
  </si>
  <si>
    <t>570.110</t>
  </si>
  <si>
    <t>463.657</t>
  </si>
  <si>
    <t>420.528</t>
  </si>
  <si>
    <t>Jun 30, 2010</t>
  </si>
  <si>
    <t>360.084</t>
  </si>
  <si>
    <t>201.288</t>
  </si>
  <si>
    <t>731.394</t>
  </si>
  <si>
    <t>538.947</t>
  </si>
  <si>
    <t>445.761</t>
  </si>
  <si>
    <t>404.045</t>
  </si>
  <si>
    <t>Jul 30, 2010</t>
  </si>
  <si>
    <t>385.454</t>
  </si>
  <si>
    <t>214.480</t>
  </si>
  <si>
    <t>766.396</t>
  </si>
  <si>
    <t>580.431</t>
  </si>
  <si>
    <t>472.789</t>
  </si>
  <si>
    <t>428.442</t>
  </si>
  <si>
    <t>Aug 31, 2010</t>
  </si>
  <si>
    <t>369.166</t>
  </si>
  <si>
    <t>203.173</t>
  </si>
  <si>
    <t>756.110</t>
  </si>
  <si>
    <t>555.376</t>
  </si>
  <si>
    <t>456.647</t>
  </si>
  <si>
    <t>415.957</t>
  </si>
  <si>
    <t>Sep 30, 2010</t>
  </si>
  <si>
    <t>406.280</t>
  </si>
  <si>
    <t>223.568</t>
  </si>
  <si>
    <t>809.871</t>
  </si>
  <si>
    <t>612.894</t>
  </si>
  <si>
    <t>502.901</t>
  </si>
  <si>
    <t>451.527</t>
  </si>
  <si>
    <t>Oct 29, 2010</t>
  </si>
  <si>
    <t>422.373</t>
  </si>
  <si>
    <t>232.427</t>
  </si>
  <si>
    <t>836.184</t>
  </si>
  <si>
    <t>643.050</t>
  </si>
  <si>
    <t>525.484</t>
  </si>
  <si>
    <t>467.352</t>
  </si>
  <si>
    <t>Nov 30, 2010</t>
  </si>
  <si>
    <t>427.041</t>
  </si>
  <si>
    <t>230.180</t>
  </si>
  <si>
    <t>829.191</t>
  </si>
  <si>
    <t>655.403</t>
  </si>
  <si>
    <t>524.955</t>
  </si>
  <si>
    <t>468.475</t>
  </si>
  <si>
    <t>Dec 31, 2010</t>
  </si>
  <si>
    <t>456.273</t>
  </si>
  <si>
    <t>248.666</t>
  </si>
  <si>
    <t>870.292</t>
  </si>
  <si>
    <t>682.889</t>
  </si>
  <si>
    <t>548.674</t>
  </si>
  <si>
    <t>494.714</t>
  </si>
  <si>
    <t>Jan 31, 2011</t>
  </si>
  <si>
    <t>466.692</t>
  </si>
  <si>
    <t>257.932</t>
  </si>
  <si>
    <t>868.955</t>
  </si>
  <si>
    <t>686.753</t>
  </si>
  <si>
    <t>555.721</t>
  </si>
  <si>
    <t>502.106</t>
  </si>
  <si>
    <t>Feb 28, 2011</t>
  </si>
  <si>
    <t>484.284</t>
  </si>
  <si>
    <t>269.475</t>
  </si>
  <si>
    <t>895.902</t>
  </si>
  <si>
    <t>714.444</t>
  </si>
  <si>
    <t>571.441</t>
  </si>
  <si>
    <t>520.081</t>
  </si>
  <si>
    <t>Mar 31, 2011</t>
  </si>
  <si>
    <t>489.520</t>
  </si>
  <si>
    <t>271.390</t>
  </si>
  <si>
    <t>910.010</t>
  </si>
  <si>
    <t>729.193</t>
  </si>
  <si>
    <t>571.782</t>
  </si>
  <si>
    <t>526.724</t>
  </si>
  <si>
    <t>Apr 29, 2011</t>
  </si>
  <si>
    <t>505.204</t>
  </si>
  <si>
    <t>277.446</t>
  </si>
  <si>
    <t>946.619</t>
  </si>
  <si>
    <t>757.575</t>
  </si>
  <si>
    <t>597.498</t>
  </si>
  <si>
    <t>546.103</t>
  </si>
  <si>
    <t>May 31, 2011</t>
  </si>
  <si>
    <t>502.659</t>
  </si>
  <si>
    <t>273.468</t>
  </si>
  <si>
    <t>957.014</t>
  </si>
  <si>
    <t>753.810</t>
  </si>
  <si>
    <t>596.753</t>
  </si>
  <si>
    <t>547.877</t>
  </si>
  <si>
    <t>Jun 30, 2011</t>
  </si>
  <si>
    <t>492.467</t>
  </si>
  <si>
    <t>267.998</t>
  </si>
  <si>
    <t>946.111</t>
  </si>
  <si>
    <t>748.762</t>
  </si>
  <si>
    <t>593.454</t>
  </si>
  <si>
    <t>539.715</t>
  </si>
  <si>
    <t>Jul 29, 2011</t>
  </si>
  <si>
    <t>476.583</t>
  </si>
  <si>
    <t>255.599</t>
  </si>
  <si>
    <t>914.632</t>
  </si>
  <si>
    <t>734.819</t>
  </si>
  <si>
    <t>591.579</t>
  </si>
  <si>
    <t>522.233</t>
  </si>
  <si>
    <t>Aug 31, 2011</t>
  </si>
  <si>
    <t>446.417</t>
  </si>
  <si>
    <t>235.495</t>
  </si>
  <si>
    <t>912.242</t>
  </si>
  <si>
    <t>693.048</t>
  </si>
  <si>
    <t>567.878</t>
  </si>
  <si>
    <t>503.536</t>
  </si>
  <si>
    <t>Sep 30, 2011</t>
  </si>
  <si>
    <t>407.473</t>
  </si>
  <si>
    <t>213.918</t>
  </si>
  <si>
    <t>887.693</t>
  </si>
  <si>
    <t>658.445</t>
  </si>
  <si>
    <t>541.163</t>
  </si>
  <si>
    <t>473.658</t>
  </si>
  <si>
    <t>Oct 31, 2011</t>
  </si>
  <si>
    <t>458.070</t>
  </si>
  <si>
    <t>241.687</t>
  </si>
  <si>
    <t>946.062</t>
  </si>
  <si>
    <t>712.690</t>
  </si>
  <si>
    <t>589.618</t>
  </si>
  <si>
    <t>518.331</t>
  </si>
  <si>
    <t>Nov 30, 2011</t>
  </si>
  <si>
    <t>455.873</t>
  </si>
  <si>
    <t>239.761</t>
  </si>
  <si>
    <t>957.080</t>
  </si>
  <si>
    <t>715.619</t>
  </si>
  <si>
    <t>592.869</t>
  </si>
  <si>
    <t>519.581</t>
  </si>
  <si>
    <t>Dec 30, 2011</t>
  </si>
  <si>
    <t>455.320</t>
  </si>
  <si>
    <t>242.064</t>
  </si>
  <si>
    <t>982.258</t>
  </si>
  <si>
    <t>724.453</t>
  </si>
  <si>
    <t>594.751</t>
  </si>
  <si>
    <t>525.875</t>
  </si>
  <si>
    <t>Jan 31, 2012</t>
  </si>
  <si>
    <t>483.349</t>
  </si>
  <si>
    <t>255.697</t>
  </si>
  <si>
    <t>996.665</t>
  </si>
  <si>
    <t>738.511</t>
  </si>
  <si>
    <t>626.051</t>
  </si>
  <si>
    <t>543.823</t>
  </si>
  <si>
    <t>Feb 29, 2012</t>
  </si>
  <si>
    <t>504.015</t>
  </si>
  <si>
    <t>267.119</t>
  </si>
  <si>
    <t>1,018.443</t>
  </si>
  <si>
    <t>776.082</t>
  </si>
  <si>
    <t>651.404</t>
  </si>
  <si>
    <t>560.729</t>
  </si>
  <si>
    <t>Mar 30, 2012</t>
  </si>
  <si>
    <t>515.670</t>
  </si>
  <si>
    <t>273.863</t>
  </si>
  <si>
    <t>1,044.804</t>
  </si>
  <si>
    <t>809.698</t>
  </si>
  <si>
    <t>674.800</t>
  </si>
  <si>
    <t>575.473</t>
  </si>
  <si>
    <t>Apr 30, 2012</t>
  </si>
  <si>
    <t>511.601</t>
  </si>
  <si>
    <t>268.516</t>
  </si>
  <si>
    <t>1,059.089</t>
  </si>
  <si>
    <t>824.290</t>
  </si>
  <si>
    <t>672.489</t>
  </si>
  <si>
    <t>576.539</t>
  </si>
  <si>
    <t>May 31, 2012</t>
  </si>
  <si>
    <t>475.007</t>
  </si>
  <si>
    <t>247.160</t>
  </si>
  <si>
    <t>1,032.855</t>
  </si>
  <si>
    <t>785.873</t>
  </si>
  <si>
    <t>634.337</t>
  </si>
  <si>
    <t>550.145</t>
  </si>
  <si>
    <t>Jun 29, 2012</t>
  </si>
  <si>
    <t>490.364</t>
  </si>
  <si>
    <t>257.394</t>
  </si>
  <si>
    <t>1,073.191</t>
  </si>
  <si>
    <t>810.209</t>
  </si>
  <si>
    <t>652.836</t>
  </si>
  <si>
    <t>570.552</t>
  </si>
  <si>
    <t>Jul 31, 2012</t>
  </si>
  <si>
    <t>491.799</t>
  </si>
  <si>
    <t>257.718</t>
  </si>
  <si>
    <t>1,093.564</t>
  </si>
  <si>
    <t>821.016</t>
  </si>
  <si>
    <t>659.762</t>
  </si>
  <si>
    <t>575.257</t>
  </si>
  <si>
    <t>Aug 31, 2012</t>
  </si>
  <si>
    <t>506.349</t>
  </si>
  <si>
    <t>265.261</t>
  </si>
  <si>
    <t>1,092.998</t>
  </si>
  <si>
    <t>832.290</t>
  </si>
  <si>
    <t>678.409</t>
  </si>
  <si>
    <t>583.989</t>
  </si>
  <si>
    <t>Sep 28, 2012</t>
  </si>
  <si>
    <t>517.571</t>
  </si>
  <si>
    <t>272.621</t>
  </si>
  <si>
    <t>1,109.884</t>
  </si>
  <si>
    <t>847.528</t>
  </si>
  <si>
    <t>692.171</t>
  </si>
  <si>
    <t>595.366</t>
  </si>
  <si>
    <t>Oct 31, 2012</t>
  </si>
  <si>
    <t>513.835</t>
  </si>
  <si>
    <t>271.395</t>
  </si>
  <si>
    <t>1,098.967</t>
  </si>
  <si>
    <t>827.557</t>
  </si>
  <si>
    <t>667.120</t>
  </si>
  <si>
    <t>592.679</t>
  </si>
  <si>
    <t>Nov 30, 2012</t>
  </si>
  <si>
    <t>521.090</t>
  </si>
  <si>
    <t>270.591</t>
  </si>
  <si>
    <t>1,101.105</t>
  </si>
  <si>
    <t>842.384</t>
  </si>
  <si>
    <t>674.472</t>
  </si>
  <si>
    <t>599.021</t>
  </si>
  <si>
    <t>Dec 31, 2012</t>
  </si>
  <si>
    <t>533.280</t>
  </si>
  <si>
    <t>282.693</t>
  </si>
  <si>
    <t>1,092.154</t>
  </si>
  <si>
    <t>833.832</t>
  </si>
  <si>
    <t>677.854</t>
  </si>
  <si>
    <t>605.003</t>
  </si>
  <si>
    <t>Jan 31, 2013</t>
  </si>
  <si>
    <t>569.618</t>
  </si>
  <si>
    <t>301.493</t>
  </si>
  <si>
    <t>1,147.778</t>
  </si>
  <si>
    <t>870.348</t>
  </si>
  <si>
    <t>712.275</t>
  </si>
  <si>
    <t>641.489</t>
  </si>
  <si>
    <t>Feb 28, 2013</t>
  </si>
  <si>
    <t>576.560</t>
  </si>
  <si>
    <t>306.894</t>
  </si>
  <si>
    <t>1,178.851</t>
  </si>
  <si>
    <t>888.328</t>
  </si>
  <si>
    <t>723.004</t>
  </si>
  <si>
    <t>655.288</t>
  </si>
  <si>
    <t>Mar 29, 2013</t>
  </si>
  <si>
    <t>602.201</t>
  </si>
  <si>
    <t>323.553</t>
  </si>
  <si>
    <t>1,239.250</t>
  </si>
  <si>
    <t>932.932</t>
  </si>
  <si>
    <t>746.378</t>
  </si>
  <si>
    <t>686.257</t>
  </si>
  <si>
    <t>Apr 30, 2013</t>
  </si>
  <si>
    <t>611.383</t>
  </si>
  <si>
    <t>329.897</t>
  </si>
  <si>
    <t>1,273.145</t>
  </si>
  <si>
    <t>960.093</t>
  </si>
  <si>
    <t>762.339</t>
  </si>
  <si>
    <t>701.083</t>
  </si>
  <si>
    <t>May 31, 2013</t>
  </si>
  <si>
    <t>625.019</t>
  </si>
  <si>
    <t>343.619</t>
  </si>
  <si>
    <t>1,242.068</t>
  </si>
  <si>
    <t>959.459</t>
  </si>
  <si>
    <t>784.060</t>
  </si>
  <si>
    <t>701.321</t>
  </si>
  <si>
    <t>Jun 28, 2013</t>
  </si>
  <si>
    <t>618.208</t>
  </si>
  <si>
    <t>342.070</t>
  </si>
  <si>
    <t>1,238.022</t>
  </si>
  <si>
    <t>950.217</t>
  </si>
  <si>
    <t>763.291</t>
  </si>
  <si>
    <t>698.289</t>
  </si>
  <si>
    <t>Jul 31, 2013</t>
  </si>
  <si>
    <t>654.336</t>
  </si>
  <si>
    <t>363.343</t>
  </si>
  <si>
    <t>1,283.186</t>
  </si>
  <si>
    <t>1,010.003</t>
  </si>
  <si>
    <t>796.497</t>
  </si>
  <si>
    <t>734.689</t>
  </si>
  <si>
    <t>Aug 30, 2013</t>
  </si>
  <si>
    <t>637.606</t>
  </si>
  <si>
    <t>351.521</t>
  </si>
  <si>
    <t>1,241.812</t>
  </si>
  <si>
    <t>975.274</t>
  </si>
  <si>
    <t>781.147</t>
  </si>
  <si>
    <t>710.810</t>
  </si>
  <si>
    <t>Sep 30, 2013</t>
  </si>
  <si>
    <t>664.940</t>
  </si>
  <si>
    <t>361.382</t>
  </si>
  <si>
    <t>1,273.692</t>
  </si>
  <si>
    <t>1,005.929</t>
  </si>
  <si>
    <t>810.298</t>
  </si>
  <si>
    <t>734.791</t>
  </si>
  <si>
    <t>Oct 31, 2013</t>
  </si>
  <si>
    <t>690.243</t>
  </si>
  <si>
    <t>379.035</t>
  </si>
  <si>
    <t>1,333.881</t>
  </si>
  <si>
    <t>1,058.643</t>
  </si>
  <si>
    <t>848.853</t>
  </si>
  <si>
    <t>765.549</t>
  </si>
  <si>
    <t>Nov 29, 2013</t>
  </si>
  <si>
    <t>703.772</t>
  </si>
  <si>
    <t>394.439</t>
  </si>
  <si>
    <t>1,351.752</t>
  </si>
  <si>
    <t>1,091.219</t>
  </si>
  <si>
    <t>883.552</t>
  </si>
  <si>
    <t>777.374</t>
  </si>
  <si>
    <t>Dec 31, 2013</t>
  </si>
  <si>
    <t>725.200</t>
  </si>
  <si>
    <t>404.728</t>
  </si>
  <si>
    <t>1,368.750</t>
  </si>
  <si>
    <t>1,124.014</t>
  </si>
  <si>
    <t>904.985</t>
  </si>
  <si>
    <t>795.835</t>
  </si>
  <si>
    <t>Jan 31, 2014</t>
  </si>
  <si>
    <t>705.053</t>
  </si>
  <si>
    <t>391.288</t>
  </si>
  <si>
    <t>1,327.684</t>
  </si>
  <si>
    <t>1,098.768</t>
  </si>
  <si>
    <t>867.594</t>
  </si>
  <si>
    <t>775.770</t>
  </si>
  <si>
    <t>Feb 28, 2014</t>
  </si>
  <si>
    <t>744.793</t>
  </si>
  <si>
    <t>406.714</t>
  </si>
  <si>
    <t>1,385.616</t>
  </si>
  <si>
    <t>1,171.985</t>
  </si>
  <si>
    <t>909.798</t>
  </si>
  <si>
    <t>813.524</t>
  </si>
  <si>
    <t>Mar 31, 2014</t>
  </si>
  <si>
    <t>746.412</t>
  </si>
  <si>
    <t>417.288</t>
  </si>
  <si>
    <t>1,397.120</t>
  </si>
  <si>
    <t>1,132.357</t>
  </si>
  <si>
    <t>905.369</t>
  </si>
  <si>
    <t>820.926</t>
  </si>
  <si>
    <t>Apr 30, 2014</t>
  </si>
  <si>
    <t>746.101</t>
  </si>
  <si>
    <t>418.789</t>
  </si>
  <si>
    <t>1,416.610</t>
  </si>
  <si>
    <t>1,122.427</t>
  </si>
  <si>
    <t>913.876</t>
  </si>
  <si>
    <t>827.413</t>
  </si>
  <si>
    <t>May 30, 2014</t>
  </si>
  <si>
    <t>764.545</t>
  </si>
  <si>
    <t>430.083</t>
  </si>
  <si>
    <t>1,433.015</t>
  </si>
  <si>
    <t>1,167.303</t>
  </si>
  <si>
    <t>933.742</t>
  </si>
  <si>
    <t>844.140</t>
  </si>
  <si>
    <t>Jun 30, 2014</t>
  </si>
  <si>
    <t>786.351</t>
  </si>
  <si>
    <t>441.883</t>
  </si>
  <si>
    <t>1,451.824</t>
  </si>
  <si>
    <t>1,191.873</t>
  </si>
  <si>
    <t>939.368</t>
  </si>
  <si>
    <t>863.938</t>
  </si>
  <si>
    <t>Jul 31, 2014</t>
  </si>
  <si>
    <t>767.692</t>
  </si>
  <si>
    <t>440.345</t>
  </si>
  <si>
    <t>1,429.826</t>
  </si>
  <si>
    <t>1,179.101</t>
  </si>
  <si>
    <t>931.805</t>
  </si>
  <si>
    <t>841.370</t>
  </si>
  <si>
    <t>Aug 29, 2014</t>
  </si>
  <si>
    <t>800.344</t>
  </si>
  <si>
    <t>458.262</t>
  </si>
  <si>
    <t>1,487.991</t>
  </si>
  <si>
    <t>1,234.070</t>
  </si>
  <si>
    <t>973.939</t>
  </si>
  <si>
    <t>877.167</t>
  </si>
  <si>
    <t>Sep 30, 2014</t>
  </si>
  <si>
    <t>777.608</t>
  </si>
  <si>
    <t>450.571</t>
  </si>
  <si>
    <t>1,476.664</t>
  </si>
  <si>
    <t>1,226.650</t>
  </si>
  <si>
    <t>963.859</t>
  </si>
  <si>
    <t>859.113</t>
  </si>
  <si>
    <t>Oct 31, 2014</t>
  </si>
  <si>
    <t>799.782</t>
  </si>
  <si>
    <t>455.386</t>
  </si>
  <si>
    <t>1,540.208</t>
  </si>
  <si>
    <t>1,255.208</t>
  </si>
  <si>
    <t>991.643</t>
  </si>
  <si>
    <t>892.825</t>
  </si>
  <si>
    <t>Nov 28, 2014</t>
  </si>
  <si>
    <t>819.068</t>
  </si>
  <si>
    <t>471.285</t>
  </si>
  <si>
    <t>1,593.266</t>
  </si>
  <si>
    <t>1,302.733</t>
  </si>
  <si>
    <t>1,015.414</t>
  </si>
  <si>
    <t>917.596</t>
  </si>
  <si>
    <t>Dec 31, 2014</t>
  </si>
  <si>
    <t>820.506</t>
  </si>
  <si>
    <t>476.312</t>
  </si>
  <si>
    <t>1,595.120</t>
  </si>
  <si>
    <t>1,289.096</t>
  </si>
  <si>
    <t>1,011.882</t>
  </si>
  <si>
    <t>922.976</t>
  </si>
  <si>
    <t>Jan 30, 2015</t>
  </si>
  <si>
    <t>803.104</t>
  </si>
  <si>
    <t>452.074</t>
  </si>
  <si>
    <t>1,587.388</t>
  </si>
  <si>
    <t>1,281.632</t>
  </si>
  <si>
    <t>994.600</t>
  </si>
  <si>
    <t>906.846</t>
  </si>
  <si>
    <t>Feb 27, 2015</t>
  </si>
  <si>
    <t>849.408</t>
  </si>
  <si>
    <t>479.933</t>
  </si>
  <si>
    <t>1,645.552</t>
  </si>
  <si>
    <t>1,351.576</t>
  </si>
  <si>
    <t>1,054.715</t>
  </si>
  <si>
    <t>947.567</t>
  </si>
  <si>
    <t>Mar 31, 2015</t>
  </si>
  <si>
    <t>845.853</t>
  </si>
  <si>
    <t>473.116</t>
  </si>
  <si>
    <t>1,633.631</t>
  </si>
  <si>
    <t>1,336.001</t>
  </si>
  <si>
    <t>1,038.199</t>
  </si>
  <si>
    <t>943.398</t>
  </si>
  <si>
    <t>Apr 30, 2015</t>
  </si>
  <si>
    <t>845.094</t>
  </si>
  <si>
    <t>475.801</t>
  </si>
  <si>
    <t>1,624.548</t>
  </si>
  <si>
    <t>1,324.346</t>
  </si>
  <si>
    <t>1,041.427</t>
  </si>
  <si>
    <t>937.397</t>
  </si>
  <si>
    <t>May 29, 2015</t>
  </si>
  <si>
    <t>854.268</t>
  </si>
  <si>
    <t>485.533</t>
  </si>
  <si>
    <t>1,641.929</t>
  </si>
  <si>
    <t>1,367.909</t>
  </si>
  <si>
    <t>1,056.562</t>
  </si>
  <si>
    <t>949.307</t>
  </si>
  <si>
    <t>Jun 30, 2015</t>
  </si>
  <si>
    <t>835.936</t>
  </si>
  <si>
    <t>469.978</t>
  </si>
  <si>
    <t>1,605.481</t>
  </si>
  <si>
    <t>1,364.469</t>
  </si>
  <si>
    <t>1,035.754</t>
  </si>
  <si>
    <t>929.724</t>
  </si>
  <si>
    <t>Jul 31, 2015</t>
  </si>
  <si>
    <t>843.285</t>
  </si>
  <si>
    <t>467.875</t>
  </si>
  <si>
    <t>1,669.416</t>
  </si>
  <si>
    <t>1,417.433</t>
  </si>
  <si>
    <t>1,066.174</t>
  </si>
  <si>
    <t>950.576</t>
  </si>
  <si>
    <t>Aug 31, 2015</t>
  </si>
  <si>
    <t>796.593</t>
  </si>
  <si>
    <t>439.465</t>
  </si>
  <si>
    <t>1,594.194</t>
  </si>
  <si>
    <t>1,332.959</t>
  </si>
  <si>
    <t>1,008.870</t>
  </si>
  <si>
    <t>899.967</t>
  </si>
  <si>
    <t>Sep 30, 2015</t>
  </si>
  <si>
    <t>769.396</t>
  </si>
  <si>
    <t>426.927</t>
  </si>
  <si>
    <t>1,585.187</t>
  </si>
  <si>
    <t>1,307.282</t>
  </si>
  <si>
    <t>1,001.061</t>
  </si>
  <si>
    <t>882.798</t>
  </si>
  <si>
    <t>Oct 30, 2015</t>
  </si>
  <si>
    <t>821.851</t>
  </si>
  <si>
    <t>458.546</t>
  </si>
  <si>
    <t>1,680.483</t>
  </si>
  <si>
    <t>1,402.550</t>
  </si>
  <si>
    <t>1,093.818</t>
  </si>
  <si>
    <t>940.104</t>
  </si>
  <si>
    <t>Nov 30, 2015</t>
  </si>
  <si>
    <t>825.294</t>
  </si>
  <si>
    <t>455.486</t>
  </si>
  <si>
    <t>1,676.529</t>
  </si>
  <si>
    <t>1,409.725</t>
  </si>
  <si>
    <t>1,096.735</t>
  </si>
  <si>
    <t>944.328</t>
  </si>
  <si>
    <t>Dec 31, 2015</t>
  </si>
  <si>
    <t>802.255</t>
  </si>
  <si>
    <t>445.945</t>
  </si>
  <si>
    <t>1,685.161</t>
  </si>
  <si>
    <t>1,408.966</t>
  </si>
  <si>
    <t>1,083.091</t>
  </si>
  <si>
    <t>927.016</t>
  </si>
  <si>
    <t>Jan 29, 2016</t>
  </si>
  <si>
    <t>750.478</t>
  </si>
  <si>
    <t>409.605</t>
  </si>
  <si>
    <t>1,661.699</t>
  </si>
  <si>
    <t>1,357.021</t>
  </si>
  <si>
    <t>1,032.720</t>
  </si>
  <si>
    <t>883.666</t>
  </si>
  <si>
    <t>Feb 29, 2016</t>
  </si>
  <si>
    <t>757.031</t>
  </si>
  <si>
    <t>414.812</t>
  </si>
  <si>
    <t>1,679.793</t>
  </si>
  <si>
    <t>1,339.253</t>
  </si>
  <si>
    <t>1,031.938</t>
  </si>
  <si>
    <t>891.923</t>
  </si>
  <si>
    <t>Mar 31, 2016</t>
  </si>
  <si>
    <t>816.579</t>
  </si>
  <si>
    <t>444.137</t>
  </si>
  <si>
    <t>1,780.793</t>
  </si>
  <si>
    <t>1,409.910</t>
  </si>
  <si>
    <t>1,096.453</t>
  </si>
  <si>
    <t>957.505</t>
  </si>
  <si>
    <t>Apr 29, 2016</t>
  </si>
  <si>
    <t>826.081</t>
  </si>
  <si>
    <t>447.565</t>
  </si>
  <si>
    <t>1,772.786</t>
  </si>
  <si>
    <t>1,400.681</t>
  </si>
  <si>
    <t>1,081.495</t>
  </si>
  <si>
    <t>962.766</t>
  </si>
  <si>
    <t>May 31, 2016</t>
  </si>
  <si>
    <t>839.288</t>
  </si>
  <si>
    <t>454.261</t>
  </si>
  <si>
    <t>1,801.308</t>
  </si>
  <si>
    <t>1,435.215</t>
  </si>
  <si>
    <t>1,096.554</t>
  </si>
  <si>
    <t>980.005</t>
  </si>
  <si>
    <t>Jun 30, 2016</t>
  </si>
  <si>
    <t>838.800</t>
  </si>
  <si>
    <t>448.759</t>
  </si>
  <si>
    <t>1,883.777</t>
  </si>
  <si>
    <t>1,478.316</t>
  </si>
  <si>
    <t>1,089.488</t>
  </si>
  <si>
    <t>990.080</t>
  </si>
  <si>
    <t>Jul 29, 2016</t>
  </si>
  <si>
    <t>877.082</t>
  </si>
  <si>
    <t>469.168</t>
  </si>
  <si>
    <t>1,911.618</t>
  </si>
  <si>
    <t>1,518.035</t>
  </si>
  <si>
    <t>1,141.331</t>
  </si>
  <si>
    <t>1,022.092</t>
  </si>
  <si>
    <t>Aug 31, 2016</t>
  </si>
  <si>
    <t>879.043</t>
  </si>
  <si>
    <t>474.993</t>
  </si>
  <si>
    <t>1,874.330</t>
  </si>
  <si>
    <t>1,496.019</t>
  </si>
  <si>
    <t>1,142.148</t>
  </si>
  <si>
    <t>1,020.766</t>
  </si>
  <si>
    <t>Sep 30, 2016</t>
  </si>
  <si>
    <t>881.321</t>
  </si>
  <si>
    <t>478.539</t>
  </si>
  <si>
    <t>1,862.098</t>
  </si>
  <si>
    <t>1,503.434</t>
  </si>
  <si>
    <t>1,147.996</t>
  </si>
  <si>
    <t>1,017.127</t>
  </si>
  <si>
    <t>Oct 31, 2016</t>
  </si>
  <si>
    <t>857.940</t>
  </si>
  <si>
    <t>472.728</t>
  </si>
  <si>
    <t>1,809.842</t>
  </si>
  <si>
    <t>1,473.968</t>
  </si>
  <si>
    <t>1,124.332</t>
  </si>
  <si>
    <t>994.440</t>
  </si>
  <si>
    <t>Nov 30, 2016</t>
  </si>
  <si>
    <t>901.887</t>
  </si>
  <si>
    <t>505.836</t>
  </si>
  <si>
    <t>1,821.387</t>
  </si>
  <si>
    <t>1,465.374</t>
  </si>
  <si>
    <t>1,152.655</t>
  </si>
  <si>
    <t>1,034.623</t>
  </si>
  <si>
    <t>Dec 30, 2016</t>
  </si>
  <si>
    <t>910.362</t>
  </si>
  <si>
    <t>517.025</t>
  </si>
  <si>
    <t>1,864.901</t>
  </si>
  <si>
    <t>1,481.296</t>
  </si>
  <si>
    <t>1,169.454</t>
  </si>
  <si>
    <t>1,052.074</t>
  </si>
  <si>
    <t>Jan 31, 2017</t>
  </si>
  <si>
    <t>933.036</t>
  </si>
  <si>
    <t>524.012</t>
  </si>
  <si>
    <t>1,889.556</t>
  </si>
  <si>
    <t>1,530.405</t>
  </si>
  <si>
    <t>1,190.123</t>
  </si>
  <si>
    <t>1,072.181</t>
  </si>
  <si>
    <t>Feb 28, 2017</t>
  </si>
  <si>
    <t>963.047</t>
  </si>
  <si>
    <t>548.274</t>
  </si>
  <si>
    <t>1,975.594</t>
  </si>
  <si>
    <t>1,587.376</t>
  </si>
  <si>
    <t>1,246.935</t>
  </si>
  <si>
    <t>1,115.372</t>
  </si>
  <si>
    <t>Mar 31, 2017</t>
  </si>
  <si>
    <t>961.822</t>
  </si>
  <si>
    <t>542.079</t>
  </si>
  <si>
    <t>1,977.945</t>
  </si>
  <si>
    <t>1,621.527</t>
  </si>
  <si>
    <t>1,255.836</t>
  </si>
  <si>
    <t>1,112.437</t>
  </si>
  <si>
    <t>Apr 28, 2017</t>
  </si>
  <si>
    <t>970.436</t>
  </si>
  <si>
    <t>543.168</t>
  </si>
  <si>
    <t>2,006.586</t>
  </si>
  <si>
    <t>1,662.637</t>
  </si>
  <si>
    <t>1,278.170</t>
  </si>
  <si>
    <t>1,123.172</t>
  </si>
  <si>
    <t>May 31, 2017</t>
  </si>
  <si>
    <t>978.635</t>
  </si>
  <si>
    <t>542.653</t>
  </si>
  <si>
    <t>2,048.274</t>
  </si>
  <si>
    <t>1,742.839</t>
  </si>
  <si>
    <t>1,304.203</t>
  </si>
  <si>
    <t>1,138.636</t>
  </si>
  <si>
    <t>Jun 30, 2017</t>
  </si>
  <si>
    <t>991.000</t>
  </si>
  <si>
    <t>549.329</t>
  </si>
  <si>
    <t>2,040.201</t>
  </si>
  <si>
    <t>1,749.863</t>
  </si>
  <si>
    <t>1,291.760</t>
  </si>
  <si>
    <t>1,149.511</t>
  </si>
  <si>
    <t>Jul 31, 2017</t>
  </si>
  <si>
    <t>1,005.629</t>
  </si>
  <si>
    <t>560.023</t>
  </si>
  <si>
    <t>2,081.314</t>
  </si>
  <si>
    <t>1,809.855</t>
  </si>
  <si>
    <t>1,312.044</t>
  </si>
  <si>
    <t>1,166.304</t>
  </si>
  <si>
    <t>Aug 31, 2017</t>
  </si>
  <si>
    <t>997.279</t>
  </si>
  <si>
    <t>561.435</t>
  </si>
  <si>
    <t>2,098.552</t>
  </si>
  <si>
    <t>1,837.014</t>
  </si>
  <si>
    <t>1,325.278</t>
  </si>
  <si>
    <t>1,161.951</t>
  </si>
  <si>
    <t>Sep 29, 2017</t>
  </si>
  <si>
    <t>1,024.072</t>
  </si>
  <si>
    <t>581.325</t>
  </si>
  <si>
    <t>2,109.802</t>
  </si>
  <si>
    <t>1,889.380</t>
  </si>
  <si>
    <t>1,353.035</t>
  </si>
  <si>
    <t>1,182.944</t>
  </si>
  <si>
    <t>Oct 31, 2017</t>
  </si>
  <si>
    <t>1,037.218</t>
  </si>
  <si>
    <t>596.272</t>
  </si>
  <si>
    <t>2,150.601</t>
  </si>
  <si>
    <t>1,983.867</t>
  </si>
  <si>
    <t>1,410.115</t>
  </si>
  <si>
    <t>1,202.027</t>
  </si>
  <si>
    <t>Nov 30, 2017</t>
  </si>
  <si>
    <t>1,075.894</t>
  </si>
  <si>
    <t>621.563</t>
  </si>
  <si>
    <t>2,217.964</t>
  </si>
  <si>
    <t>2,039.565</t>
  </si>
  <si>
    <t>1,457.553</t>
  </si>
  <si>
    <t>1,246.985</t>
  </si>
  <si>
    <t>Dec 29, 2017</t>
  </si>
  <si>
    <t>1,087.734</t>
  </si>
  <si>
    <t>631.725</t>
  </si>
  <si>
    <t>2,222.542</t>
  </si>
  <si>
    <t>2,041.536</t>
  </si>
  <si>
    <t>1,473.539</t>
  </si>
  <si>
    <t>1,252.648</t>
  </si>
  <si>
    <t>Jan 31, 2018</t>
  </si>
  <si>
    <t>1,136.722</t>
  </si>
  <si>
    <t>659.175</t>
  </si>
  <si>
    <t>2,300.595</t>
  </si>
  <si>
    <t>2,209.140</t>
  </si>
  <si>
    <t>1,561.234</t>
  </si>
  <si>
    <t>1,301.731</t>
  </si>
  <si>
    <t>Feb 28, 2018</t>
  </si>
  <si>
    <t>1,089.466</t>
  </si>
  <si>
    <t>637.965</t>
  </si>
  <si>
    <t>2,203.795</t>
  </si>
  <si>
    <t>2,177.895</t>
  </si>
  <si>
    <t>1,522.177</t>
  </si>
  <si>
    <t>1,246.530</t>
  </si>
  <si>
    <t>Mar 30, 2018</t>
  </si>
  <si>
    <t>1,082.687</t>
  </si>
  <si>
    <t>623.331</t>
  </si>
  <si>
    <t>2,198.718</t>
  </si>
  <si>
    <t>2,098.639</t>
  </si>
  <si>
    <t>1,491.990</t>
  </si>
  <si>
    <t>1,241.477</t>
  </si>
  <si>
    <t>Apr 30, 2018</t>
  </si>
  <si>
    <t>1,084.404</t>
  </si>
  <si>
    <t>626.076</t>
  </si>
  <si>
    <t>2,200.338</t>
  </si>
  <si>
    <t>2,114.800</t>
  </si>
  <si>
    <t>1,469.772</t>
  </si>
  <si>
    <t>1,239.595</t>
  </si>
  <si>
    <t>May 31, 2018</t>
  </si>
  <si>
    <t>1,103.356</t>
  </si>
  <si>
    <t>638.403</t>
  </si>
  <si>
    <t>2,224.520</t>
  </si>
  <si>
    <t>2,188.752</t>
  </si>
  <si>
    <t>1,522.590</t>
  </si>
  <si>
    <t>1,253.237</t>
  </si>
  <si>
    <t>Jun 29, 2018</t>
  </si>
  <si>
    <t>1,114.507</t>
  </si>
  <si>
    <t>631.722</t>
  </si>
  <si>
    <t>2,261.897</t>
  </si>
  <si>
    <t>2,185.708</t>
  </si>
  <si>
    <t>1,530.560</t>
  </si>
  <si>
    <t>1,267.873</t>
  </si>
  <si>
    <t>Jul 31, 2018</t>
  </si>
  <si>
    <t>1,147.669</t>
  </si>
  <si>
    <t>653.208</t>
  </si>
  <si>
    <t>2,337.964</t>
  </si>
  <si>
    <t>2,226.525</t>
  </si>
  <si>
    <t>1,585.651</t>
  </si>
  <si>
    <t>1,309.852</t>
  </si>
  <si>
    <t>Aug 31, 2018</t>
  </si>
  <si>
    <t>1,174.480</t>
  </si>
  <si>
    <t>677.185</t>
  </si>
  <si>
    <t>2,409.982</t>
  </si>
  <si>
    <t>2,357.132</t>
  </si>
  <si>
    <t>1,651.491</t>
  </si>
  <si>
    <t>1,337.379</t>
  </si>
  <si>
    <t>Sep 28, 2018</t>
  </si>
  <si>
    <t>1,174.107</t>
  </si>
  <si>
    <t>676.059</t>
  </si>
  <si>
    <t>2,440.178</t>
  </si>
  <si>
    <t>2,379.141</t>
  </si>
  <si>
    <t>1,663.122</t>
  </si>
  <si>
    <t>1,339.514</t>
  </si>
  <si>
    <t>Oct 31, 2018</t>
  </si>
  <si>
    <t>1,083.033</t>
  </si>
  <si>
    <t>636.291</t>
  </si>
  <si>
    <t>2,342.038</t>
  </si>
  <si>
    <t>2,146.038</t>
  </si>
  <si>
    <t>1,545.722</t>
  </si>
  <si>
    <t>1,259.995</t>
  </si>
  <si>
    <t>Nov 30, 2018</t>
  </si>
  <si>
    <t>1,111.268</t>
  </si>
  <si>
    <t>632.878</t>
  </si>
  <si>
    <t>2,429.474</t>
  </si>
  <si>
    <t>2,175.746</t>
  </si>
  <si>
    <t>1,564.107</t>
  </si>
  <si>
    <t>1,302.785</t>
  </si>
  <si>
    <t>Dec 31, 2018</t>
  </si>
  <si>
    <t>1,000.272</t>
  </si>
  <si>
    <t>561.834</t>
  </si>
  <si>
    <t>2,256.983</t>
  </si>
  <si>
    <t>2,008.577</t>
  </si>
  <si>
    <t>1,434.548</t>
  </si>
  <si>
    <t>1,187.634</t>
  </si>
  <si>
    <t>Jan 31, 2019</t>
  </si>
  <si>
    <t>1,102.280</t>
  </si>
  <si>
    <t>617.963</t>
  </si>
  <si>
    <t>2,387.110</t>
  </si>
  <si>
    <t>2,142.502</t>
  </si>
  <si>
    <t>1,550.059</t>
  </si>
  <si>
    <t>1,291.451</t>
  </si>
  <si>
    <t>Feb 28, 2019</t>
  </si>
  <si>
    <t>1,146.218</t>
  </si>
  <si>
    <t>629.934</t>
  </si>
  <si>
    <t>2,477.483</t>
  </si>
  <si>
    <t>2,219.529</t>
  </si>
  <si>
    <t>1,623.461</t>
  </si>
  <si>
    <t>1,341.861</t>
  </si>
  <si>
    <t>Mar 29, 2019</t>
  </si>
  <si>
    <t>1,153.231</t>
  </si>
  <si>
    <t>623.984</t>
  </si>
  <si>
    <t>2,543.724</t>
  </si>
  <si>
    <t>2,267.421</t>
  </si>
  <si>
    <t>1,676.387</t>
  </si>
  <si>
    <t>1,359.507</t>
  </si>
  <si>
    <t>Apr 30, 2019</t>
  </si>
  <si>
    <t>1,196.482</t>
  </si>
  <si>
    <t>645.660</t>
  </si>
  <si>
    <t>2,599.715</t>
  </si>
  <si>
    <t>2,319.931</t>
  </si>
  <si>
    <t>1,751.574</t>
  </si>
  <si>
    <t>1,407.775</t>
  </si>
  <si>
    <t>May 31, 2019</t>
  </si>
  <si>
    <t>1,114.661</t>
  </si>
  <si>
    <t>583.559</t>
  </si>
  <si>
    <t>2,558.053</t>
  </si>
  <si>
    <t>2,267.321</t>
  </si>
  <si>
    <t>1,633.162</t>
  </si>
  <si>
    <t>1,339.382</t>
  </si>
  <si>
    <t>Jun 28, 2019</t>
  </si>
  <si>
    <t>1,198.721</t>
  </si>
  <si>
    <t>638.836</t>
  </si>
  <si>
    <t>2,687.073</t>
  </si>
  <si>
    <t>2,408.726</t>
  </si>
  <si>
    <t>1,746.241</t>
  </si>
  <si>
    <t>1,426.498</t>
  </si>
  <si>
    <t>Jul 31, 2019</t>
  </si>
  <si>
    <t>1,211.663</t>
  </si>
  <si>
    <t>649.689</t>
  </si>
  <si>
    <t>2,731.156</t>
  </si>
  <si>
    <t>2,452.745</t>
  </si>
  <si>
    <t>1,791.870</t>
  </si>
  <si>
    <t>1,443.903</t>
  </si>
  <si>
    <t>Aug 30, 2019</t>
  </si>
  <si>
    <t>1,171.090</t>
  </si>
  <si>
    <t>620.918</t>
  </si>
  <si>
    <t>2,776.693</t>
  </si>
  <si>
    <t>2,459.572</t>
  </si>
  <si>
    <t>1,766.679</t>
  </si>
  <si>
    <t>1,425.432</t>
  </si>
  <si>
    <t>Sep 30, 2019</t>
  </si>
  <si>
    <t>1,201.065</t>
  </si>
  <si>
    <t>650.739</t>
  </si>
  <si>
    <t>2,801.984</t>
  </si>
  <si>
    <t>2,429.814</t>
  </si>
  <si>
    <t>1,790.241</t>
  </si>
  <si>
    <t>1,459.697</t>
  </si>
  <si>
    <t>Oct 31, 2019</t>
  </si>
  <si>
    <t>1,216.710</t>
  </si>
  <si>
    <t>669.146</t>
  </si>
  <si>
    <t>2,797.214</t>
  </si>
  <si>
    <t>2,445.011</t>
  </si>
  <si>
    <t>1,844.593</t>
  </si>
  <si>
    <t>1,472.096</t>
  </si>
  <si>
    <t>Nov 29, 2019</t>
  </si>
  <si>
    <t>1,261.930</t>
  </si>
  <si>
    <t>693.888</t>
  </si>
  <si>
    <t>2,834.370</t>
  </si>
  <si>
    <t>2,527.418</t>
  </si>
  <si>
    <t>1,925.073</t>
  </si>
  <si>
    <t>1,510.071</t>
  </si>
  <si>
    <t>Dec 31, 2019</t>
  </si>
  <si>
    <t>1,293.188</t>
  </si>
  <si>
    <t>717.262</t>
  </si>
  <si>
    <t>2,888.071</t>
  </si>
  <si>
    <t>2,572.819</t>
  </si>
  <si>
    <t>1,995.624</t>
  </si>
  <si>
    <t>1,541.035</t>
  </si>
  <si>
    <t>Jan 31, 2020</t>
  </si>
  <si>
    <t>1,277.855</t>
  </si>
  <si>
    <t>690.148</t>
  </si>
  <si>
    <t>2,955.434</t>
  </si>
  <si>
    <t>2,667.786</t>
  </si>
  <si>
    <t>2,007.523</t>
  </si>
  <si>
    <t>1,543.597</t>
  </si>
  <si>
    <t>Feb 28, 2020</t>
  </si>
  <si>
    <t>1,166.624</t>
  </si>
  <si>
    <t>623.279</t>
  </si>
  <si>
    <t>2,715.879</t>
  </si>
  <si>
    <t>2,471.824</t>
  </si>
  <si>
    <t>1,857.047</t>
  </si>
  <si>
    <t>1,406.531</t>
  </si>
  <si>
    <t>Mar 31, 2020</t>
  </si>
  <si>
    <t>953.882</t>
  </si>
  <si>
    <t>507.882</t>
  </si>
  <si>
    <t>2,392.801</t>
  </si>
  <si>
    <t>2,189.880</t>
  </si>
  <si>
    <t>1,695.841</t>
  </si>
  <si>
    <t>1,171.349</t>
  </si>
  <si>
    <t>Apr 30, 2020</t>
  </si>
  <si>
    <t>1,085.395</t>
  </si>
  <si>
    <t>565.371</t>
  </si>
  <si>
    <t>2,615.221</t>
  </si>
  <si>
    <t>2,446.816</t>
  </si>
  <si>
    <t>1,895.092</t>
  </si>
  <si>
    <t>1,303.742</t>
  </si>
  <si>
    <t>May 29, 2020</t>
  </si>
  <si>
    <t>1,156.962</t>
  </si>
  <si>
    <t>585.847</t>
  </si>
  <si>
    <t>2,729.410</t>
  </si>
  <si>
    <t>2,593.288</t>
  </si>
  <si>
    <t>2,007.459</t>
  </si>
  <si>
    <t>1,374.132</t>
  </si>
  <si>
    <t>Jun 30, 2020</t>
  </si>
  <si>
    <t>1,175.479</t>
  </si>
  <si>
    <t>587.348</t>
  </si>
  <si>
    <t>2,700.592</t>
  </si>
  <si>
    <t>2,706.310</t>
  </si>
  <si>
    <t>2,030.892</t>
  </si>
  <si>
    <t>1,382.561</t>
  </si>
  <si>
    <t>Jul 31, 2020</t>
  </si>
  <si>
    <t>1,236.091</t>
  </si>
  <si>
    <t>592.903</t>
  </si>
  <si>
    <t>2,822.283</t>
  </si>
  <si>
    <t>2,891.409</t>
  </si>
  <si>
    <t>2,124.100</t>
  </si>
  <si>
    <t>1,457.842</t>
  </si>
  <si>
    <t>Aug 31, 2020</t>
  </si>
  <si>
    <t>1,291.772</t>
  </si>
  <si>
    <t>616.400</t>
  </si>
  <si>
    <t>2,903.278</t>
  </si>
  <si>
    <t>3,171.137</t>
  </si>
  <si>
    <t>2,295.935</t>
  </si>
  <si>
    <t>1,514.446</t>
  </si>
  <si>
    <t>Sep 30, 2020</t>
  </si>
  <si>
    <t>1,265.506</t>
  </si>
  <si>
    <t>603.704</t>
  </si>
  <si>
    <t>2,856.362</t>
  </si>
  <si>
    <t>3,048.285</t>
  </si>
  <si>
    <t>2,229.412</t>
  </si>
  <si>
    <t>1,483.550</t>
  </si>
  <si>
    <t>Oct 30, 2020</t>
  </si>
  <si>
    <t>1,262.068</t>
  </si>
  <si>
    <t>596.604</t>
  </si>
  <si>
    <t>2,758.187</t>
  </si>
  <si>
    <t>2,920.766</t>
  </si>
  <si>
    <t>2,142.099</t>
  </si>
  <si>
    <t>1,469.838</t>
  </si>
  <si>
    <t>Nov 30, 2020</t>
  </si>
  <si>
    <t>1,442.753</t>
  </si>
  <si>
    <t>694.872</t>
  </si>
  <si>
    <t>2,984.785</t>
  </si>
  <si>
    <t>3,222.598</t>
  </si>
  <si>
    <t>2,373.920</t>
  </si>
  <si>
    <t>1,644.626</t>
  </si>
  <si>
    <t>Dec 31, 2020</t>
  </si>
  <si>
    <t>1,505.947</t>
  </si>
  <si>
    <t>715.599</t>
  </si>
  <si>
    <t>3,054.300</t>
  </si>
  <si>
    <t>3,334.761</t>
  </si>
  <si>
    <t>2,453.094</t>
  </si>
  <si>
    <t>1,703.640</t>
  </si>
  <si>
    <t>Jan 29, 2021</t>
  </si>
  <si>
    <t>1,491.786</t>
  </si>
  <si>
    <t>739.336</t>
  </si>
  <si>
    <t>2,972.597</t>
  </si>
  <si>
    <t>3,390.709</t>
  </si>
  <si>
    <t>2,392.640</t>
  </si>
  <si>
    <t>1,676.268</t>
  </si>
  <si>
    <t>Feb 26, 2021</t>
  </si>
  <si>
    <t>1,570.463</t>
  </si>
  <si>
    <t>790.852</t>
  </si>
  <si>
    <t>2,961.299</t>
  </si>
  <si>
    <t>3,370.868</t>
  </si>
  <si>
    <t>2,447.847</t>
  </si>
  <si>
    <t>1,733.306</t>
  </si>
  <si>
    <t>Mar 31, 2021</t>
  </si>
  <si>
    <t>1,628.457</t>
  </si>
  <si>
    <t>847.952</t>
  </si>
  <si>
    <t>3,125.005</t>
  </si>
  <si>
    <t>3,329.110</t>
  </si>
  <si>
    <t>2,547.416</t>
  </si>
  <si>
    <t>1,817.882</t>
  </si>
  <si>
    <t>Apr 30, 2021</t>
  </si>
  <si>
    <t>1,708.920</t>
  </si>
  <si>
    <t>862.655</t>
  </si>
  <si>
    <t>3,251.750</t>
  </si>
  <si>
    <t>3,566.000</t>
  </si>
  <si>
    <t>2,666.057</t>
  </si>
  <si>
    <t>1,906.565</t>
  </si>
  <si>
    <t>May 31, 2021</t>
  </si>
  <si>
    <t>1,734.752</t>
  </si>
  <si>
    <t>887.706</t>
  </si>
  <si>
    <t>3,278.772</t>
  </si>
  <si>
    <t>3,507.714</t>
  </si>
  <si>
    <t>2,690.318</t>
  </si>
  <si>
    <t>1,933.161</t>
  </si>
  <si>
    <t>Jun 30, 2021</t>
  </si>
  <si>
    <t>1,763.703</t>
  </si>
  <si>
    <t>874.348</t>
  </si>
  <si>
    <t>3,338.725</t>
  </si>
  <si>
    <t>3,574.852</t>
  </si>
  <si>
    <t>2,820.683</t>
  </si>
  <si>
    <t>1,952.454</t>
  </si>
  <si>
    <t>Jul 30, 2021</t>
  </si>
  <si>
    <t>1,786.634</t>
  </si>
  <si>
    <t>867.684</t>
  </si>
  <si>
    <t>3,455.227</t>
  </si>
  <si>
    <t>3,608.326</t>
  </si>
  <si>
    <t>2,920.370</t>
  </si>
  <si>
    <t>1,996.487</t>
  </si>
  <si>
    <t>Aug 31, 2021</t>
  </si>
  <si>
    <t>1,828.504</t>
  </si>
  <si>
    <t>874.873</t>
  </si>
  <si>
    <t>3,522.636</t>
  </si>
  <si>
    <t>3,758.482</t>
  </si>
  <si>
    <t>3,011.101</t>
  </si>
  <si>
    <t>2,040.874</t>
  </si>
  <si>
    <t>Sep 30, 2021</t>
  </si>
  <si>
    <t>1,747.984</t>
  </si>
  <si>
    <t>843.932</t>
  </si>
  <si>
    <t>3,347.483</t>
  </si>
  <si>
    <t>3,627.721</t>
  </si>
  <si>
    <t>2,818.099</t>
  </si>
  <si>
    <t>1,944.232</t>
  </si>
  <si>
    <t>Oct 29, 2021</t>
  </si>
  <si>
    <t>1,852.947</t>
  </si>
  <si>
    <t>864.994</t>
  </si>
  <si>
    <t>3,530.568</t>
  </si>
  <si>
    <t>3,938.754</t>
  </si>
  <si>
    <t>3,013.889</t>
  </si>
  <si>
    <t>2,054.848</t>
  </si>
  <si>
    <t>Nov 30, 2021</t>
  </si>
  <si>
    <t>1,801.417</t>
  </si>
  <si>
    <t>857.192</t>
  </si>
  <si>
    <t>3,460.892</t>
  </si>
  <si>
    <t>3,783.358</t>
  </si>
  <si>
    <t>3,010.620</t>
  </si>
  <si>
    <t>2,006.970</t>
  </si>
  <si>
    <t>Dec 31, 2021</t>
  </si>
  <si>
    <t>1,885.594</t>
  </si>
  <si>
    <t>924.528</t>
  </si>
  <si>
    <t>3,695.892</t>
  </si>
  <si>
    <t>3,764.125</t>
  </si>
  <si>
    <t>3,130.262</t>
  </si>
  <si>
    <t>2,133.500</t>
  </si>
  <si>
    <t>Jan 31, 2022</t>
  </si>
  <si>
    <t>1,774.936</t>
  </si>
  <si>
    <t>906.888</t>
  </si>
  <si>
    <t>3,477.976</t>
  </si>
  <si>
    <t>3,423.467</t>
  </si>
  <si>
    <t>2,896.516</t>
  </si>
  <si>
    <t>2,021.125</t>
  </si>
  <si>
    <t>Feb 28, 2022</t>
  </si>
  <si>
    <t>1,754.348</t>
  </si>
  <si>
    <t>887.142</t>
  </si>
  <si>
    <t>3,371.825</t>
  </si>
  <si>
    <t>3,332.532</t>
  </si>
  <si>
    <t>2,747.982</t>
  </si>
  <si>
    <t>1,984.495</t>
  </si>
  <si>
    <t>Mar 31, 2022</t>
  </si>
  <si>
    <t>1,796.877</t>
  </si>
  <si>
    <t>889.746</t>
  </si>
  <si>
    <t>3,557.002</t>
  </si>
  <si>
    <t>3,487.542</t>
  </si>
  <si>
    <t>2,853.584</t>
  </si>
  <si>
    <t>2,047.063</t>
  </si>
  <si>
    <t>Apr 29, 2022</t>
  </si>
  <si>
    <t>1,669.213</t>
  </si>
  <si>
    <t>838.666</t>
  </si>
  <si>
    <t>3,369.992</t>
  </si>
  <si>
    <t>3,048.827</t>
  </si>
  <si>
    <t>2,599.543</t>
  </si>
  <si>
    <t>1,927.833</t>
  </si>
  <si>
    <t>May 31, 2022</t>
  </si>
  <si>
    <t>1,677.834</t>
  </si>
  <si>
    <t>871.418</t>
  </si>
  <si>
    <t>3,369.584</t>
  </si>
  <si>
    <t>3,057.091</t>
  </si>
  <si>
    <t>2,587.049</t>
  </si>
  <si>
    <t>1,936.687</t>
  </si>
  <si>
    <t>Jun 30, 2022</t>
  </si>
  <si>
    <t>1,521.410</t>
  </si>
  <si>
    <t>775.454</t>
  </si>
  <si>
    <t>3,231.657</t>
  </si>
  <si>
    <t>2,859.188</t>
  </si>
  <si>
    <t>2,391.660</t>
  </si>
  <si>
    <t>1,797.696</t>
  </si>
  <si>
    <t>Jul 29, 2022</t>
  </si>
  <si>
    <t>1,657.083</t>
  </si>
  <si>
    <t>821.433</t>
  </si>
  <si>
    <t>3,396.665</t>
  </si>
  <si>
    <t>3,007.240</t>
  </si>
  <si>
    <t>2,601.133</t>
  </si>
  <si>
    <t>1,934.503</t>
  </si>
  <si>
    <t>Aug 31, 2022</t>
  </si>
  <si>
    <t>1,603.464</t>
  </si>
  <si>
    <t>792.461</t>
  </si>
  <si>
    <t>3,292.914</t>
  </si>
  <si>
    <t>2,950.201</t>
  </si>
  <si>
    <t>2,448.894</t>
  </si>
  <si>
    <t>1,868.990</t>
  </si>
  <si>
    <t>Sep 30, 2022</t>
  </si>
  <si>
    <t>1,451.043</t>
  </si>
  <si>
    <t>707.458</t>
  </si>
  <si>
    <t>3,056.777</t>
  </si>
  <si>
    <t>2,772.489</t>
  </si>
  <si>
    <t>2,215.142</t>
  </si>
  <si>
    <t>1,702.452</t>
  </si>
  <si>
    <t>Oct 31, 2022</t>
  </si>
  <si>
    <t>1,578.578</t>
  </si>
  <si>
    <t>800.621</t>
  </si>
  <si>
    <t>3,295.836</t>
  </si>
  <si>
    <t>3,120.310</t>
  </si>
  <si>
    <t>2,373.078</t>
  </si>
  <si>
    <t>1,846.151</t>
  </si>
  <si>
    <t>Nov 30, 2022</t>
  </si>
  <si>
    <t>1,676.014</t>
  </si>
  <si>
    <t>847.334</t>
  </si>
  <si>
    <t>3,486.369</t>
  </si>
  <si>
    <t>3,233.684</t>
  </si>
  <si>
    <t>2,554.076</t>
  </si>
  <si>
    <t>1,962.019</t>
  </si>
  <si>
    <t>Dec 30, 2022</t>
  </si>
  <si>
    <t>1,588.825</t>
  </si>
  <si>
    <t>795.209</t>
  </si>
  <si>
    <t>3,356.382</t>
  </si>
  <si>
    <t>3,109.723</t>
  </si>
  <si>
    <t>2,420.726</t>
  </si>
  <si>
    <t>1,875.811</t>
  </si>
  <si>
    <t>Jan 31, 2023</t>
  </si>
  <si>
    <t>1,720.162</t>
  </si>
  <si>
    <t>851.908</t>
  </si>
  <si>
    <t>3,405.912</t>
  </si>
  <si>
    <t>3,089.649</t>
  </si>
  <si>
    <t>2,558.139</t>
  </si>
  <si>
    <t>1,982.861</t>
  </si>
  <si>
    <t>Feb 28, 2023</t>
  </si>
  <si>
    <t>1,662.682</t>
  </si>
  <si>
    <t>818.692</t>
  </si>
  <si>
    <t>3,288.957</t>
  </si>
  <si>
    <t>2,966.962</t>
  </si>
  <si>
    <t>2,507.292</t>
  </si>
  <si>
    <t>1,916.032</t>
  </si>
  <si>
    <t>Mar 31, 2023</t>
  </si>
  <si>
    <t>1,652.840</t>
  </si>
  <si>
    <t>815.245</t>
  </si>
  <si>
    <t>3,399.948</t>
  </si>
  <si>
    <t>2,978.452</t>
  </si>
  <si>
    <t>2,674.300</t>
  </si>
  <si>
    <t>1,927.922</t>
  </si>
  <si>
    <t>Apr 28, 2023</t>
  </si>
  <si>
    <t>1,641.728</t>
  </si>
  <si>
    <t>806.318</t>
  </si>
  <si>
    <t>3,450.987</t>
  </si>
  <si>
    <t>3,051.089</t>
  </si>
  <si>
    <t>2,728.737</t>
  </si>
  <si>
    <t>1,935.517</t>
  </si>
  <si>
    <t>May 31, 2023</t>
  </si>
  <si>
    <t>1,605.701</t>
  </si>
  <si>
    <t>776.602</t>
  </si>
  <si>
    <t>3,339.050</t>
  </si>
  <si>
    <t>2,904.992</t>
  </si>
  <si>
    <t>2,815.153</t>
  </si>
  <si>
    <t>1,875.274</t>
  </si>
  <si>
    <t>Jun 30, 2023</t>
  </si>
  <si>
    <t>1,729.031</t>
  </si>
  <si>
    <t>831.138</t>
  </si>
  <si>
    <t>3,489.968</t>
  </si>
  <si>
    <t>3,107.920</t>
  </si>
  <si>
    <t>2,987.188</t>
  </si>
  <si>
    <t>2,001.957</t>
  </si>
  <si>
    <t>Jul 31, 2023</t>
  </si>
  <si>
    <t>1,802.233</t>
  </si>
  <si>
    <t>861.825</t>
  </si>
  <si>
    <t>3,537.297</t>
  </si>
  <si>
    <t>3,161.800</t>
  </si>
  <si>
    <t>3,095.314</t>
  </si>
  <si>
    <t>2,062.956</t>
  </si>
  <si>
    <t>Aug 31, 2023</t>
  </si>
  <si>
    <t>1,743.320</t>
  </si>
  <si>
    <t>836.971</t>
  </si>
  <si>
    <t>3,517.728</t>
  </si>
  <si>
    <t>3,171.205</t>
  </si>
  <si>
    <t>3,094.251</t>
  </si>
  <si>
    <t>2,008.821</t>
  </si>
  <si>
    <t>Sep 29, 2023</t>
  </si>
  <si>
    <t>1,661.311</t>
  </si>
  <si>
    <t>810.232</t>
  </si>
  <si>
    <t>3,418.600</t>
  </si>
  <si>
    <t>3,019.805</t>
  </si>
  <si>
    <t>2,945.280</t>
  </si>
  <si>
    <t>1,919.101</t>
  </si>
  <si>
    <t>Oct 31, 2023</t>
  </si>
  <si>
    <t>1,586.638</t>
  </si>
  <si>
    <t>781.347</t>
  </si>
  <si>
    <t>3,389.466</t>
  </si>
  <si>
    <t>2,970.651</t>
  </si>
  <si>
    <t>2,900.570</t>
  </si>
  <si>
    <t>1,857.967</t>
  </si>
  <si>
    <t>Nov 30, 2023</t>
  </si>
  <si>
    <t>1,742.870</t>
  </si>
  <si>
    <t>845.275</t>
  </si>
  <si>
    <t>3,587.762</t>
  </si>
  <si>
    <t>3,248.894</t>
  </si>
  <si>
    <t>3,146.384</t>
  </si>
  <si>
    <t>2,016.864</t>
  </si>
  <si>
    <t>Dec 29, 2023</t>
  </si>
  <si>
    <t>1,873.471</t>
  </si>
  <si>
    <t>909.878</t>
  </si>
  <si>
    <t>3,684.895</t>
  </si>
  <si>
    <t>3,405.106</t>
  </si>
  <si>
    <t>3,299.536</t>
  </si>
  <si>
    <t>2,134.891</t>
  </si>
  <si>
    <t>Jan 31, 2024</t>
  </si>
  <si>
    <t>1,856.589</t>
  </si>
  <si>
    <t>902.272</t>
  </si>
  <si>
    <t>3,767.965</t>
  </si>
  <si>
    <t>3,596.290</t>
  </si>
  <si>
    <t>3,403.545</t>
  </si>
  <si>
    <t>2,129.152</t>
  </si>
  <si>
    <t>Feb 29, 2024</t>
  </si>
  <si>
    <t>1,941.350</t>
  </si>
  <si>
    <t>925.856</t>
  </si>
  <si>
    <t>3,846.867</t>
  </si>
  <si>
    <t>3,959.368</t>
  </si>
  <si>
    <t>3,640.408</t>
  </si>
  <si>
    <t>2,209.030</t>
  </si>
  <si>
    <t>Mar 29, 2024</t>
  </si>
  <si>
    <t>2,026.842</t>
  </si>
  <si>
    <t>981.246</t>
  </si>
  <si>
    <t>3,968.324</t>
  </si>
  <si>
    <t>4,096.558</t>
  </si>
  <si>
    <t>3,725.678</t>
  </si>
  <si>
    <t>2,301.958</t>
  </si>
  <si>
    <t>Apr 30, 2024</t>
  </si>
  <si>
    <t>1,919.497</t>
  </si>
  <si>
    <t>914.356</t>
  </si>
  <si>
    <t>3,821.724</t>
  </si>
  <si>
    <t>3,897.848</t>
  </si>
  <si>
    <t>3,562.834</t>
  </si>
  <si>
    <t>2,198.972</t>
  </si>
  <si>
    <t>May 31, 2024</t>
  </si>
  <si>
    <t>1,968.589</t>
  </si>
  <si>
    <t>942.335</t>
  </si>
  <si>
    <t>3,928.916</t>
  </si>
  <si>
    <t>4,123.438</t>
  </si>
  <si>
    <t>3,771.484</t>
  </si>
  <si>
    <t>2,259.830</t>
  </si>
  <si>
    <t>Jun 28, 2024</t>
  </si>
  <si>
    <t>1,966.468</t>
  </si>
  <si>
    <t>942.097</t>
  </si>
  <si>
    <t>3,999.525</t>
  </si>
  <si>
    <t>4,280.723</t>
  </si>
  <si>
    <t>3,926.141</t>
  </si>
  <si>
    <t>2,252.622</t>
  </si>
  <si>
    <t>Jul 31, 2024</t>
  </si>
  <si>
    <t>2,047.952</t>
  </si>
  <si>
    <t>980.249</t>
  </si>
  <si>
    <t>4,148.949</t>
  </si>
  <si>
    <t>4,190.883</t>
  </si>
  <si>
    <t>3,937.623</t>
  </si>
  <si>
    <t>2,361.708</t>
  </si>
  <si>
    <t>Aug 30, 2024</t>
  </si>
  <si>
    <t>2,097.707</t>
  </si>
  <si>
    <t>984.123</t>
  </si>
  <si>
    <t>4,354.162</t>
  </si>
  <si>
    <t>4,311.915</t>
  </si>
  <si>
    <t>4,078.679</t>
  </si>
  <si>
    <t>2,441.269</t>
  </si>
  <si>
    <t>Sep 30, 2024</t>
  </si>
  <si>
    <t>2,142.130</t>
  </si>
  <si>
    <t>1,001.672</t>
  </si>
  <si>
    <t>4,373.217</t>
  </si>
  <si>
    <t>4,444.640</t>
  </si>
  <si>
    <t>4,117.914</t>
  </si>
  <si>
    <t>2,486.031</t>
  </si>
  <si>
    <t>Oct 31, 2024</t>
  </si>
  <si>
    <t>2,120.434</t>
  </si>
  <si>
    <t>988.975</t>
  </si>
  <si>
    <t>4,309.902</t>
  </si>
  <si>
    <t>4,434.726</t>
  </si>
  <si>
    <t>4,045.708</t>
  </si>
  <si>
    <t>2,449.935</t>
  </si>
  <si>
    <t>Nov 29, 2024</t>
  </si>
  <si>
    <t>2,282.903</t>
  </si>
  <si>
    <t>1,052.215</t>
  </si>
  <si>
    <t>4,526.979</t>
  </si>
  <si>
    <t>4,663.152</t>
  </si>
  <si>
    <t>4,225.604</t>
  </si>
  <si>
    <t>2,603.635</t>
  </si>
  <si>
    <t>Dec 31, 2024</t>
  </si>
  <si>
    <t>2,140.413</t>
  </si>
  <si>
    <t>976.781</t>
  </si>
  <si>
    <t>4,274.183</t>
  </si>
  <si>
    <t>4,506.035</t>
  </si>
  <si>
    <t>4,092.378</t>
  </si>
  <si>
    <t>2,438.535</t>
  </si>
  <si>
    <t>May 31, 1988</t>
  </si>
  <si>
    <t>Jun 30, 1988</t>
  </si>
  <si>
    <t>103.593</t>
  </si>
  <si>
    <t>Jul 29, 1988</t>
  </si>
  <si>
    <t>103.232</t>
  </si>
  <si>
    <t>Aug 31, 1988</t>
  </si>
  <si>
    <t>101.219</t>
  </si>
  <si>
    <t>Sep 30, 1988</t>
  </si>
  <si>
    <t>107.075</t>
  </si>
  <si>
    <t>Oct 31, 1988</t>
  </si>
  <si>
    <t>109.388</t>
  </si>
  <si>
    <t>Nov 30, 1988</t>
  </si>
  <si>
    <t>107.862</t>
  </si>
  <si>
    <t>Dec 30, 1988</t>
  </si>
  <si>
    <t>108.972</t>
  </si>
  <si>
    <t>Jan 31, 1989</t>
  </si>
  <si>
    <t>115.909</t>
  </si>
  <si>
    <t>Feb 28, 1989</t>
  </si>
  <si>
    <t>113.690</t>
  </si>
  <si>
    <t>Mar 31, 1989</t>
  </si>
  <si>
    <t>117.030</t>
  </si>
  <si>
    <t>Apr 28, 1989</t>
  </si>
  <si>
    <t>123.349</t>
  </si>
  <si>
    <t>May 31, 1989</t>
  </si>
  <si>
    <t>128.653</t>
  </si>
  <si>
    <t>Jun 30, 1989</t>
  </si>
  <si>
    <t>129.839</t>
  </si>
  <si>
    <t>Jul 31, 1989</t>
  </si>
  <si>
    <t>140.808</t>
  </si>
  <si>
    <t>Aug 31, 1989</t>
  </si>
  <si>
    <t>141.500</t>
  </si>
  <si>
    <t>Sep 29, 1989</t>
  </si>
  <si>
    <t>142.208</t>
  </si>
  <si>
    <t>Oct 31, 1989</t>
  </si>
  <si>
    <t>141.176</t>
  </si>
  <si>
    <t>Nov 30, 1989</t>
  </si>
  <si>
    <t>144.344</t>
  </si>
  <si>
    <t>Dec 29, 1989</t>
  </si>
  <si>
    <t>148.077</t>
  </si>
  <si>
    <t>Jan 31, 1990</t>
  </si>
  <si>
    <t>137.469</t>
  </si>
  <si>
    <t>Feb 28, 1990</t>
  </si>
  <si>
    <t>139.105</t>
  </si>
  <si>
    <t>Mar 30, 1990</t>
  </si>
  <si>
    <t>141.289</t>
  </si>
  <si>
    <t>Apr 30, 1990</t>
  </si>
  <si>
    <t>137.336</t>
  </si>
  <si>
    <t>May 31, 1990</t>
  </si>
  <si>
    <t>148.727</t>
  </si>
  <si>
    <t>Jun 29, 1990</t>
  </si>
  <si>
    <t>147.638</t>
  </si>
  <si>
    <t>Jul 31, 1990</t>
  </si>
  <si>
    <t>147.957</t>
  </si>
  <si>
    <t>Aug 31, 1990</t>
  </si>
  <si>
    <t>135.712</t>
  </si>
  <si>
    <t>Sep 28, 1990</t>
  </si>
  <si>
    <t>132.751</t>
  </si>
  <si>
    <t>Oct 31, 1990</t>
  </si>
  <si>
    <t>134.413</t>
  </si>
  <si>
    <t>Nov 30, 1990</t>
  </si>
  <si>
    <t>141.652</t>
  </si>
  <si>
    <t>Dec 31, 1990</t>
  </si>
  <si>
    <t>145.311</t>
  </si>
  <si>
    <t>Jan 31, 1991</t>
  </si>
  <si>
    <t>147.970</t>
  </si>
  <si>
    <t>Feb 28, 1991</t>
  </si>
  <si>
    <t>156.789</t>
  </si>
  <si>
    <t>Mar 29, 1991</t>
  </si>
  <si>
    <t>160.800</t>
  </si>
  <si>
    <t>Apr 30, 1991</t>
  </si>
  <si>
    <t>160.676</t>
  </si>
  <si>
    <t>May 31, 1991</t>
  </si>
  <si>
    <t>163.959</t>
  </si>
  <si>
    <t>Jun 28, 1991</t>
  </si>
  <si>
    <t>159.946</t>
  </si>
  <si>
    <t>Jul 31, 1991</t>
  </si>
  <si>
    <t>166.546</t>
  </si>
  <si>
    <t>Aug 30, 1991</t>
  </si>
  <si>
    <t>169.013</t>
  </si>
  <si>
    <t>Sep 30, 1991</t>
  </si>
  <si>
    <t>168.753</t>
  </si>
  <si>
    <t>Oct 31, 1991</t>
  </si>
  <si>
    <t>173.507</t>
  </si>
  <si>
    <t>Nov 29, 1991</t>
  </si>
  <si>
    <t>170.759</t>
  </si>
  <si>
    <t>Dec 31, 1991</t>
  </si>
  <si>
    <t>187.542</t>
  </si>
  <si>
    <t>Jan 31, 1992</t>
  </si>
  <si>
    <t>182.541</t>
  </si>
  <si>
    <t>Feb 28, 1992</t>
  </si>
  <si>
    <t>181.548</t>
  </si>
  <si>
    <t>Mar 31, 1992</t>
  </si>
  <si>
    <t>177.579</t>
  </si>
  <si>
    <t>Apr 30, 1992</t>
  </si>
  <si>
    <t>181.720</t>
  </si>
  <si>
    <t>May 29, 1992</t>
  </si>
  <si>
    <t>182.894</t>
  </si>
  <si>
    <t>Jun 30, 1992</t>
  </si>
  <si>
    <t>184.600</t>
  </si>
  <si>
    <t>Jul 31, 1992</t>
  </si>
  <si>
    <t>191.599</t>
  </si>
  <si>
    <t>Aug 31, 1992</t>
  </si>
  <si>
    <t>189.009</t>
  </si>
  <si>
    <t>Sep 30, 1992</t>
  </si>
  <si>
    <t>190.245</t>
  </si>
  <si>
    <t>Oct 30, 1992</t>
  </si>
  <si>
    <t>191.132</t>
  </si>
  <si>
    <t>Nov 30, 1992</t>
  </si>
  <si>
    <t>195.793</t>
  </si>
  <si>
    <t>Dec 31, 1992</t>
  </si>
  <si>
    <t>199.884</t>
  </si>
  <si>
    <t>Jan 29, 1993</t>
  </si>
  <si>
    <t>202.147</t>
  </si>
  <si>
    <t>Feb 26, 1993</t>
  </si>
  <si>
    <t>206.628</t>
  </si>
  <si>
    <t>Mar 31, 1993</t>
  </si>
  <si>
    <t>210.951</t>
  </si>
  <si>
    <t>Apr 30, 1993</t>
  </si>
  <si>
    <t>207.195</t>
  </si>
  <si>
    <t>May 31, 1993</t>
  </si>
  <si>
    <t>210.589</t>
  </si>
  <si>
    <t>Jun 30, 1993</t>
  </si>
  <si>
    <t>212.152</t>
  </si>
  <si>
    <t>Jul 30, 1993</t>
  </si>
  <si>
    <t>213.810</t>
  </si>
  <si>
    <t>Aug 31, 1993</t>
  </si>
  <si>
    <t>221.232</t>
  </si>
  <si>
    <t>Sep 30, 1993</t>
  </si>
  <si>
    <t>218.237</t>
  </si>
  <si>
    <t>Oct 29, 1993</t>
  </si>
  <si>
    <t>223.383</t>
  </si>
  <si>
    <t>Nov 30, 1993</t>
  </si>
  <si>
    <t>220.019</t>
  </si>
  <si>
    <t>Dec 31, 1993</t>
  </si>
  <si>
    <t>223.859</t>
  </si>
  <si>
    <t>Jan 31, 1994</t>
  </si>
  <si>
    <t>229.740</t>
  </si>
  <si>
    <t>Feb 28, 1994</t>
  </si>
  <si>
    <t>221.866</t>
  </si>
  <si>
    <t>Mar 31, 1994</t>
  </si>
  <si>
    <t>215.020</t>
  </si>
  <si>
    <t>Apr 29, 1994</t>
  </si>
  <si>
    <t>217.693</t>
  </si>
  <si>
    <t>Copyright MSCI Inc.</t>
  </si>
  <si>
    <t xml:space="preserve">This information is the property of MSCI Inc. and /or its subsidiaries (collectively, "MSCI"). It is provided for informational </t>
  </si>
  <si>
    <t xml:space="preserve">purposes only, and is not a recommendation to participate in any particular trading strategy. The information may not be used to </t>
  </si>
  <si>
    <t xml:space="preserve">verify or correct data, or any compilation of data or index or in the creation of any indexes. Nor may it be used in the creating, </t>
  </si>
  <si>
    <t xml:space="preserve">writing, offering, trading, marketing or promotion of any financial instruments or products. This information is provided on an </t>
  </si>
  <si>
    <t xml:space="preserve">"as is" basis. Although MSCI shall obtain information from sources which MSCI considers reliable, none of the MSCI, its subsidiaries </t>
  </si>
  <si>
    <t xml:space="preserve">or its or their direct or indirect information provider or any other third party involved in, or related to, compiling, computing or </t>
  </si>
  <si>
    <t xml:space="preserve">creating the information (collectively, the "MSCI Parties") guarantees the accuracy and/or the completeness of any of this information. </t>
  </si>
  <si>
    <t xml:space="preserve">None of the MSCI Parties makes any representation or warranty, express or implied, as to the results to be obtained by any person or </t>
  </si>
  <si>
    <t xml:space="preserve">entity from any use of this information, and the user of this information assumes the entire risk of any use made of this information. </t>
  </si>
  <si>
    <t xml:space="preserve">None of the MSCI Parties makes any express or implied warranties, and the MSCI Parties hereby expressly disclaim all warranties of </t>
  </si>
  <si>
    <t xml:space="preserve">merchantability or fitness for a particular purpose with respect to any of this information. Without limiting any of the foregoing, </t>
  </si>
  <si>
    <t xml:space="preserve">in no event shall any of the MSCI Parties have any liability for any direct, indirect, special, punitive, consequential or any other </t>
  </si>
  <si>
    <t xml:space="preserve">damages (including lost profits) even if notified of the possibility of such damages. MSCI, Barra, RiskMetrics and FEA </t>
  </si>
  <si>
    <t xml:space="preserve">and all other service marks referred to herein are the exclusive property of MSCI and/or its subsidiaries. All MSCI indexes and data </t>
  </si>
  <si>
    <t xml:space="preserve">are the exclusive property of MSCI and may not be used in any way without the express written permission of MSCI.  </t>
  </si>
  <si>
    <t>101.293</t>
  </si>
  <si>
    <t>102.019</t>
  </si>
  <si>
    <t>101.733</t>
  </si>
  <si>
    <t>100.676</t>
  </si>
  <si>
    <t>102.441</t>
  </si>
  <si>
    <t>100.775</t>
  </si>
  <si>
    <t>102.360</t>
  </si>
  <si>
    <t>104.424</t>
  </si>
  <si>
    <t>104.230</t>
  </si>
  <si>
    <t>101.357</t>
  </si>
  <si>
    <t>108.714</t>
  </si>
  <si>
    <t>108.080</t>
  </si>
  <si>
    <t>111.130</t>
  </si>
  <si>
    <t>111.866</t>
  </si>
  <si>
    <t>108.241</t>
  </si>
  <si>
    <t>114.361</t>
  </si>
  <si>
    <t>114.351</t>
  </si>
  <si>
    <t>118.524</t>
  </si>
  <si>
    <t>117.158</t>
  </si>
  <si>
    <t>113.955</t>
  </si>
  <si>
    <t>114.800</t>
  </si>
  <si>
    <t>113.371</t>
  </si>
  <si>
    <t>123.355</t>
  </si>
  <si>
    <t>118.217</t>
  </si>
  <si>
    <t>113.559</t>
  </si>
  <si>
    <t>111.834</t>
  </si>
  <si>
    <t>112.315</t>
  </si>
  <si>
    <t>120.344</t>
  </si>
  <si>
    <t>116.026</t>
  </si>
  <si>
    <t>111.306</t>
  </si>
  <si>
    <t>112.678</t>
  </si>
  <si>
    <t>115.840</t>
  </si>
  <si>
    <t>129.612</t>
  </si>
  <si>
    <t>123.819</t>
  </si>
  <si>
    <t>111.976</t>
  </si>
  <si>
    <t>107.702</t>
  </si>
  <si>
    <t>112.591</t>
  </si>
  <si>
    <t>131.632</t>
  </si>
  <si>
    <t>124.407</t>
  </si>
  <si>
    <t>107.193</t>
  </si>
  <si>
    <t>92.259</t>
  </si>
  <si>
    <t>102.474</t>
  </si>
  <si>
    <t>110.893</t>
  </si>
  <si>
    <t>108.124</t>
  </si>
  <si>
    <t>95.183</t>
  </si>
  <si>
    <t>98.130</t>
  </si>
  <si>
    <t>108.467</t>
  </si>
  <si>
    <t>116.197</t>
  </si>
  <si>
    <t>117.756</t>
  </si>
  <si>
    <t>100.424</t>
  </si>
  <si>
    <t>105.326</t>
  </si>
  <si>
    <t>114.981</t>
  </si>
  <si>
    <t>126.997</t>
  </si>
  <si>
    <t>126.564</t>
  </si>
  <si>
    <t>106.664</t>
  </si>
  <si>
    <t>110.261</t>
  </si>
  <si>
    <t>120.558</t>
  </si>
  <si>
    <t>137.491</t>
  </si>
  <si>
    <t>137.182</t>
  </si>
  <si>
    <t>111.058</t>
  </si>
  <si>
    <t>113.424</t>
  </si>
  <si>
    <t>125.492</t>
  </si>
  <si>
    <t>151.559</t>
  </si>
  <si>
    <t>146.495</t>
  </si>
  <si>
    <t>113.183</t>
  </si>
  <si>
    <t>113.756</t>
  </si>
  <si>
    <t>127.397</t>
  </si>
  <si>
    <t>158.079</t>
  </si>
  <si>
    <t>153.018</t>
  </si>
  <si>
    <t>111.243</t>
  </si>
  <si>
    <t>111.543</t>
  </si>
  <si>
    <t>124.102</t>
  </si>
  <si>
    <t>154.182</t>
  </si>
  <si>
    <t>147.414</t>
  </si>
  <si>
    <t>109.441</t>
  </si>
  <si>
    <t>114.663</t>
  </si>
  <si>
    <t>126.801</t>
  </si>
  <si>
    <t>163.107</t>
  </si>
  <si>
    <t>152.834</t>
  </si>
  <si>
    <t>110.761</t>
  </si>
  <si>
    <t>126.691</t>
  </si>
  <si>
    <t>132.479</t>
  </si>
  <si>
    <t>163.588</t>
  </si>
  <si>
    <t>154.167</t>
  </si>
  <si>
    <t>121.802</t>
  </si>
  <si>
    <t>125.212</t>
  </si>
  <si>
    <t>131.348</t>
  </si>
  <si>
    <t>159.085</t>
  </si>
  <si>
    <t>150.738</t>
  </si>
  <si>
    <t>121.380</t>
  </si>
  <si>
    <t>129.700</t>
  </si>
  <si>
    <t>133.724</t>
  </si>
  <si>
    <t>171.986</t>
  </si>
  <si>
    <t>159.970</t>
  </si>
  <si>
    <t>123.833</t>
  </si>
  <si>
    <t>126.081</t>
  </si>
  <si>
    <t>130.637</t>
  </si>
  <si>
    <t>166.264</t>
  </si>
  <si>
    <t>155.826</t>
  </si>
  <si>
    <t>120.284</t>
  </si>
  <si>
    <t>122.189</t>
  </si>
  <si>
    <t>128.430</t>
  </si>
  <si>
    <t>165.547</t>
  </si>
  <si>
    <t>157.573</t>
  </si>
  <si>
    <t>116.875</t>
  </si>
  <si>
    <t>117.948</t>
  </si>
  <si>
    <t>123.886</t>
  </si>
  <si>
    <t>165.157</t>
  </si>
  <si>
    <t>151.841</t>
  </si>
  <si>
    <t>111.669</t>
  </si>
  <si>
    <t>122.711</t>
  </si>
  <si>
    <t>131.355</t>
  </si>
  <si>
    <t>178.837</t>
  </si>
  <si>
    <t>160.580</t>
  </si>
  <si>
    <t>116.607</t>
  </si>
  <si>
    <t>123.972</t>
  </si>
  <si>
    <t>131.009</t>
  </si>
  <si>
    <t>186.243</t>
  </si>
  <si>
    <t>165.576</t>
  </si>
  <si>
    <t>114.244</t>
  </si>
  <si>
    <t>130.875</t>
  </si>
  <si>
    <t>135.279</t>
  </si>
  <si>
    <t>213.142</t>
  </si>
  <si>
    <t>176.010</t>
  </si>
  <si>
    <t>117.354</t>
  </si>
  <si>
    <t>122.682</t>
  </si>
  <si>
    <t>130.266</t>
  </si>
  <si>
    <t>198.529</t>
  </si>
  <si>
    <t>165.232</t>
  </si>
  <si>
    <t>112.187</t>
  </si>
  <si>
    <t>119.033</t>
  </si>
  <si>
    <t>123.741</t>
  </si>
  <si>
    <t>205.514</t>
  </si>
  <si>
    <t>163.389</t>
  </si>
  <si>
    <t>105.386</t>
  </si>
  <si>
    <t>128.169</t>
  </si>
  <si>
    <t>135.532</t>
  </si>
  <si>
    <t>224.627</t>
  </si>
  <si>
    <t>177.524</t>
  </si>
  <si>
    <t>113.740</t>
  </si>
  <si>
    <t>128.560</t>
  </si>
  <si>
    <t>134.554</t>
  </si>
  <si>
    <t>212.858</t>
  </si>
  <si>
    <t>172.063</t>
  </si>
  <si>
    <t>117.250</t>
  </si>
  <si>
    <t>128.355</t>
  </si>
  <si>
    <t>133.297</t>
  </si>
  <si>
    <t>199.750</t>
  </si>
  <si>
    <t>168.041</t>
  </si>
  <si>
    <t>118.635</t>
  </si>
  <si>
    <t>124.223</t>
  </si>
  <si>
    <t>132.441</t>
  </si>
  <si>
    <t>211.762</t>
  </si>
  <si>
    <t>179.009</t>
  </si>
  <si>
    <t>113.370</t>
  </si>
  <si>
    <t>125.441</t>
  </si>
  <si>
    <t>131.004</t>
  </si>
  <si>
    <t>208.081</t>
  </si>
  <si>
    <t>173.120</t>
  </si>
  <si>
    <t>115.617</t>
  </si>
  <si>
    <t>133.159</t>
  </si>
  <si>
    <t>137.812</t>
  </si>
  <si>
    <t>224.986</t>
  </si>
  <si>
    <t>179.996</t>
  </si>
  <si>
    <t>122.250</t>
  </si>
  <si>
    <t>130.189</t>
  </si>
  <si>
    <t>137.260</t>
  </si>
  <si>
    <t>204.126</t>
  </si>
  <si>
    <t>170.522</t>
  </si>
  <si>
    <t>124.099</t>
  </si>
  <si>
    <t>131.278</t>
  </si>
  <si>
    <t>139.141</t>
  </si>
  <si>
    <t>194.925</t>
  </si>
  <si>
    <t>173.776</t>
  </si>
  <si>
    <t>126.686</t>
  </si>
  <si>
    <t>124.162</t>
  </si>
  <si>
    <t>134.686</t>
  </si>
  <si>
    <t>186.898</t>
  </si>
  <si>
    <t>163.512</t>
  </si>
  <si>
    <t>125.792</t>
  </si>
  <si>
    <t>130.937</t>
  </si>
  <si>
    <t>139.111</t>
  </si>
  <si>
    <t>192.967</t>
  </si>
  <si>
    <t>159.430</t>
  </si>
  <si>
    <t>133.624</t>
  </si>
  <si>
    <t>139.488</t>
  </si>
  <si>
    <t>137.220</t>
  </si>
  <si>
    <t>185.266</t>
  </si>
  <si>
    <t>163.952</t>
  </si>
  <si>
    <t>135.431</t>
  </si>
  <si>
    <t>131.545</t>
  </si>
  <si>
    <t>132.716</t>
  </si>
  <si>
    <t>170.255</t>
  </si>
  <si>
    <t>148.278</t>
  </si>
  <si>
    <t>132.267</t>
  </si>
  <si>
    <t>124.926</t>
  </si>
  <si>
    <t>126.749</t>
  </si>
  <si>
    <t>157.141</t>
  </si>
  <si>
    <t>137.904</t>
  </si>
  <si>
    <t>127.264</t>
  </si>
  <si>
    <t>134.196</t>
  </si>
  <si>
    <t>133.718</t>
  </si>
  <si>
    <t>168.570</t>
  </si>
  <si>
    <t>147.238</t>
  </si>
  <si>
    <t>135.118</t>
  </si>
  <si>
    <t>136.928</t>
  </si>
  <si>
    <t>136.265</t>
  </si>
  <si>
    <t>168.762</t>
  </si>
  <si>
    <t>148.002</t>
  </si>
  <si>
    <t>138.698</t>
  </si>
  <si>
    <t>133.621</t>
  </si>
  <si>
    <t>130.994</t>
  </si>
  <si>
    <t>163.045</t>
  </si>
  <si>
    <t>144.406</t>
  </si>
  <si>
    <t>135.606</t>
  </si>
  <si>
    <t>131.865</t>
  </si>
  <si>
    <t>132.002</t>
  </si>
  <si>
    <t>162.708</t>
  </si>
  <si>
    <t>146.608</t>
  </si>
  <si>
    <t>125.321</t>
  </si>
  <si>
    <t>127.472</t>
  </si>
  <si>
    <t>158.447</t>
  </si>
  <si>
    <t>137.753</t>
  </si>
  <si>
    <t>131.880</t>
  </si>
  <si>
    <t>110.233</t>
  </si>
  <si>
    <t>121.135</t>
  </si>
  <si>
    <t>148.220</t>
  </si>
  <si>
    <t>129.974</t>
  </si>
  <si>
    <t>119.576</t>
  </si>
  <si>
    <t>112.650</t>
  </si>
  <si>
    <t>119.720</t>
  </si>
  <si>
    <t>147.339</t>
  </si>
  <si>
    <t>133.425</t>
  </si>
  <si>
    <t>120.188</t>
  </si>
  <si>
    <t>123.690</t>
  </si>
  <si>
    <t>126.342</t>
  </si>
  <si>
    <t>157.029</t>
  </si>
  <si>
    <t>143.990</t>
  </si>
  <si>
    <t>129.256</t>
  </si>
  <si>
    <t>127.759</t>
  </si>
  <si>
    <t>128.226</t>
  </si>
  <si>
    <t>159.759</t>
  </si>
  <si>
    <t>144.411</t>
  </si>
  <si>
    <t>133.173</t>
  </si>
  <si>
    <t>126.532</t>
  </si>
  <si>
    <t>127.160</t>
  </si>
  <si>
    <t>161.799</t>
  </si>
  <si>
    <t>145.625</t>
  </si>
  <si>
    <t>132.489</t>
  </si>
  <si>
    <t>123.797</t>
  </si>
  <si>
    <t>128.713</t>
  </si>
  <si>
    <t>163.466</t>
  </si>
  <si>
    <t>143.482</t>
  </si>
  <si>
    <t>133.198</t>
  </si>
  <si>
    <t>132.021</t>
  </si>
  <si>
    <t>132.863</t>
  </si>
  <si>
    <t>169.201</t>
  </si>
  <si>
    <t>146.747</t>
  </si>
  <si>
    <t>140.595</t>
  </si>
  <si>
    <t>127.063</t>
  </si>
  <si>
    <t>128.395</t>
  </si>
  <si>
    <t>169.370</t>
  </si>
  <si>
    <t>137.155</t>
  </si>
  <si>
    <t>137.645</t>
  </si>
  <si>
    <t>125.491</t>
  </si>
  <si>
    <t>169.660</t>
  </si>
  <si>
    <t>135.619</t>
  </si>
  <si>
    <t>137.039</t>
  </si>
  <si>
    <t>113.572</t>
  </si>
  <si>
    <t>121.162</t>
  </si>
  <si>
    <t>161.000</t>
  </si>
  <si>
    <t>126.165</t>
  </si>
  <si>
    <t>128.975</t>
  </si>
  <si>
    <t>102.299</t>
  </si>
  <si>
    <t>113.378</t>
  </si>
  <si>
    <t>151.205</t>
  </si>
  <si>
    <t>118.642</t>
  </si>
  <si>
    <t>118.064</t>
  </si>
  <si>
    <t>102.009</t>
  </si>
  <si>
    <t>114.435</t>
  </si>
  <si>
    <t>153.167</t>
  </si>
  <si>
    <t>119.483</t>
  </si>
  <si>
    <t>118.907</t>
  </si>
  <si>
    <t>90.383</t>
  </si>
  <si>
    <t>103.472</t>
  </si>
  <si>
    <t>143.240</t>
  </si>
  <si>
    <t>107.311</t>
  </si>
  <si>
    <t>107.496</t>
  </si>
  <si>
    <t>96.709</t>
  </si>
  <si>
    <t>108.021</t>
  </si>
  <si>
    <t>144.815</t>
  </si>
  <si>
    <t>118.256</t>
  </si>
  <si>
    <t>111.795</t>
  </si>
  <si>
    <t>105.633</t>
  </si>
  <si>
    <t>110.835</t>
  </si>
  <si>
    <t>143.220</t>
  </si>
  <si>
    <t>122.673</t>
  </si>
  <si>
    <t>117.987</t>
  </si>
  <si>
    <t>99.680</t>
  </si>
  <si>
    <t>108.598</t>
  </si>
  <si>
    <t>140.351</t>
  </si>
  <si>
    <t>116.291</t>
  </si>
  <si>
    <t>114.328</t>
  </si>
  <si>
    <t>97.652</t>
  </si>
  <si>
    <t>105.016</t>
  </si>
  <si>
    <t>137.840</t>
  </si>
  <si>
    <t>112.622</t>
  </si>
  <si>
    <t>111.200</t>
  </si>
  <si>
    <t>95.472</t>
  </si>
  <si>
    <t>102.643</t>
  </si>
  <si>
    <t>136.697</t>
  </si>
  <si>
    <t>111.436</t>
  </si>
  <si>
    <t>108.609</t>
  </si>
  <si>
    <t>96.047</t>
  </si>
  <si>
    <t>103.518</t>
  </si>
  <si>
    <t>138.166</t>
  </si>
  <si>
    <t>113.048</t>
  </si>
  <si>
    <t>109.265</t>
  </si>
  <si>
    <t>104.876</t>
  </si>
  <si>
    <t>110.553</t>
  </si>
  <si>
    <t>146.563</t>
  </si>
  <si>
    <t>119.979</t>
  </si>
  <si>
    <t>117.372</t>
  </si>
  <si>
    <t>114.669</t>
  </si>
  <si>
    <t>115.480</t>
  </si>
  <si>
    <t>153.520</t>
  </si>
  <si>
    <t>125.117</t>
  </si>
  <si>
    <t>125.869</t>
  </si>
  <si>
    <t>115.222</t>
  </si>
  <si>
    <t>116.439</t>
  </si>
  <si>
    <t>156.041</t>
  </si>
  <si>
    <t>126.589</t>
  </si>
  <si>
    <t>126.437</t>
  </si>
  <si>
    <t>118.211</t>
  </si>
  <si>
    <t>116.805</t>
  </si>
  <si>
    <t>160.312</t>
  </si>
  <si>
    <t>126.547</t>
  </si>
  <si>
    <t>129.340</t>
  </si>
  <si>
    <t>123.089</t>
  </si>
  <si>
    <t>117.801</t>
  </si>
  <si>
    <t>162.576</t>
  </si>
  <si>
    <t>132.351</t>
  </si>
  <si>
    <t>120.614</t>
  </si>
  <si>
    <t>117.466</t>
  </si>
  <si>
    <t>161.402</t>
  </si>
  <si>
    <t>127.573</t>
  </si>
  <si>
    <t>130.974</t>
  </si>
  <si>
    <t>129.481</t>
  </si>
  <si>
    <t>122.698</t>
  </si>
  <si>
    <t>171.565</t>
  </si>
  <si>
    <t>132.980</t>
  </si>
  <si>
    <t>139.152</t>
  </si>
  <si>
    <t>132.116</t>
  </si>
  <si>
    <t>124.376</t>
  </si>
  <si>
    <t>173.288</t>
  </si>
  <si>
    <t>133.615</t>
  </si>
  <si>
    <t>141.599</t>
  </si>
  <si>
    <t>138.287</t>
  </si>
  <si>
    <t>130.296</t>
  </si>
  <si>
    <t>177.084</t>
  </si>
  <si>
    <t>139.759</t>
  </si>
  <si>
    <t>148.414</t>
  </si>
  <si>
    <t>141.518</t>
  </si>
  <si>
    <t>132.129</t>
  </si>
  <si>
    <t>181.533</t>
  </si>
  <si>
    <t>140.827</t>
  </si>
  <si>
    <t>150.739</t>
  </si>
  <si>
    <t>143.849</t>
  </si>
  <si>
    <t>134.771</t>
  </si>
  <si>
    <t>184.034</t>
  </si>
  <si>
    <t>143.071</t>
  </si>
  <si>
    <t>154.069</t>
  </si>
  <si>
    <t>142.775</t>
  </si>
  <si>
    <t>134.343</t>
  </si>
  <si>
    <t>140.779</t>
  </si>
  <si>
    <t>154.021</t>
  </si>
  <si>
    <t>139.587</t>
  </si>
  <si>
    <t>132.507</t>
  </si>
  <si>
    <t>175.051</t>
  </si>
  <si>
    <t>143.047</t>
  </si>
  <si>
    <t>150.925</t>
  </si>
  <si>
    <t>141.989</t>
  </si>
  <si>
    <t>133.681</t>
  </si>
  <si>
    <t>179.401</t>
  </si>
  <si>
    <t>143.355</t>
  </si>
  <si>
    <t>153.176</t>
  </si>
  <si>
    <t>145.329</t>
  </si>
  <si>
    <t>135.466</t>
  </si>
  <si>
    <t>184.983</t>
  </si>
  <si>
    <t>145.387</t>
  </si>
  <si>
    <t>156.484</t>
  </si>
  <si>
    <t>138.996</t>
  </si>
  <si>
    <t>132.365</t>
  </si>
  <si>
    <t>175.805</t>
  </si>
  <si>
    <t>140.762</t>
  </si>
  <si>
    <t>152.383</t>
  </si>
  <si>
    <t>139.254</t>
  </si>
  <si>
    <t>135.394</t>
  </si>
  <si>
    <t>177.173</t>
  </si>
  <si>
    <t>154.999</t>
  </si>
  <si>
    <t>143.494</t>
  </si>
  <si>
    <t>136.502</t>
  </si>
  <si>
    <t>186.835</t>
  </si>
  <si>
    <t>141.590</t>
  </si>
  <si>
    <t>158.336</t>
  </si>
  <si>
    <t>146.879</t>
  </si>
  <si>
    <t>138.171</t>
  </si>
  <si>
    <t>188.290</t>
  </si>
  <si>
    <t>142.283</t>
  </si>
  <si>
    <t>161.606</t>
  </si>
  <si>
    <t>154.997</t>
  </si>
  <si>
    <t>144.354</t>
  </si>
  <si>
    <t>202.888</t>
  </si>
  <si>
    <t>147.314</t>
  </si>
  <si>
    <t>169.072</t>
  </si>
  <si>
    <t>161.013</t>
  </si>
  <si>
    <t>149.204</t>
  </si>
  <si>
    <t>206.934</t>
  </si>
  <si>
    <t>153.988</t>
  </si>
  <si>
    <t>174.910</t>
  </si>
  <si>
    <t>156.243</t>
  </si>
  <si>
    <t>146.606</t>
  </si>
  <si>
    <t>202.652</t>
  </si>
  <si>
    <t>152.205</t>
  </si>
  <si>
    <t>170.594</t>
  </si>
  <si>
    <t>159.783</t>
  </si>
  <si>
    <t>149.718</t>
  </si>
  <si>
    <t>214.832</t>
  </si>
  <si>
    <t>156.179</t>
  </si>
  <si>
    <t>174.257</t>
  </si>
  <si>
    <t>157.938</t>
  </si>
  <si>
    <t>148.244</t>
  </si>
  <si>
    <t>212.740</t>
  </si>
  <si>
    <t>154.526</t>
  </si>
  <si>
    <t>173.029</t>
  </si>
  <si>
    <t>153.454</t>
  </si>
  <si>
    <t>148.420</t>
  </si>
  <si>
    <t>204.449</t>
  </si>
  <si>
    <t>151.065</t>
  </si>
  <si>
    <t>169.970</t>
  </si>
  <si>
    <t>160.062</t>
  </si>
  <si>
    <t>151.677</t>
  </si>
  <si>
    <t>212.329</t>
  </si>
  <si>
    <t>155.355</t>
  </si>
  <si>
    <t>175.230</t>
  </si>
  <si>
    <t>162.830</t>
  </si>
  <si>
    <t>152.455</t>
  </si>
  <si>
    <t>220.168</t>
  </si>
  <si>
    <t>153.594</t>
  </si>
  <si>
    <t>177.867</t>
  </si>
  <si>
    <t>171.405</t>
  </si>
  <si>
    <t>156.747</t>
  </si>
  <si>
    <t>229.305</t>
  </si>
  <si>
    <t>159.027</t>
  </si>
  <si>
    <t>185.714</t>
  </si>
  <si>
    <t>169.769</t>
  </si>
  <si>
    <t>155.033</t>
  </si>
  <si>
    <t>233.234</t>
  </si>
  <si>
    <t>156.741</t>
  </si>
  <si>
    <t>183.347</t>
  </si>
  <si>
    <t>171.775</t>
  </si>
  <si>
    <t>155.678</t>
  </si>
  <si>
    <t>242.677</t>
  </si>
  <si>
    <t>156.581</t>
  </si>
  <si>
    <t>184.549</t>
  </si>
  <si>
    <t>167.009</t>
  </si>
  <si>
    <t>153.550</t>
  </si>
  <si>
    <t>235.253</t>
  </si>
  <si>
    <t>154.346</t>
  </si>
  <si>
    <t>180.512</t>
  </si>
  <si>
    <t>174.576</t>
  </si>
  <si>
    <t>158.169</t>
  </si>
  <si>
    <t>242.655</t>
  </si>
  <si>
    <t>159.073</t>
  </si>
  <si>
    <t>187.448</t>
  </si>
  <si>
    <t>175.729</t>
  </si>
  <si>
    <t>159.086</t>
  </si>
  <si>
    <t>246.899</t>
  </si>
  <si>
    <t>157.872</t>
  </si>
  <si>
    <t>188.342</t>
  </si>
  <si>
    <t>182.949</t>
  </si>
  <si>
    <t>162.649</t>
  </si>
  <si>
    <t>263.103</t>
  </si>
  <si>
    <t>160.339</t>
  </si>
  <si>
    <t>193.770</t>
  </si>
  <si>
    <t>182.674</t>
  </si>
  <si>
    <t>163.313</t>
  </si>
  <si>
    <t>253.203</t>
  </si>
  <si>
    <t>160.472</t>
  </si>
  <si>
    <t>195.231</t>
  </si>
  <si>
    <t>186.223</t>
  </si>
  <si>
    <t>164.401</t>
  </si>
  <si>
    <t>257.789</t>
  </si>
  <si>
    <t>161.544</t>
  </si>
  <si>
    <t>198.031</t>
  </si>
  <si>
    <t>188.284</t>
  </si>
  <si>
    <t>165.396</t>
  </si>
  <si>
    <t>260.831</t>
  </si>
  <si>
    <t>161.010</t>
  </si>
  <si>
    <t>200.468</t>
  </si>
  <si>
    <t>182.060</t>
  </si>
  <si>
    <t>162.257</t>
  </si>
  <si>
    <t>250.010</t>
  </si>
  <si>
    <t>156.445</t>
  </si>
  <si>
    <t>196.040</t>
  </si>
  <si>
    <t>181.805</t>
  </si>
  <si>
    <t>163.666</t>
  </si>
  <si>
    <t>252.315</t>
  </si>
  <si>
    <t>157.261</t>
  </si>
  <si>
    <t>196.600</t>
  </si>
  <si>
    <t>178.503</t>
  </si>
  <si>
    <t>166.863</t>
  </si>
  <si>
    <t>244.082</t>
  </si>
  <si>
    <t>158.188</t>
  </si>
  <si>
    <t>196.340</t>
  </si>
  <si>
    <t>183.099</t>
  </si>
  <si>
    <t>170.024</t>
  </si>
  <si>
    <t>242.198</t>
  </si>
  <si>
    <t>162.412</t>
  </si>
  <si>
    <t>200.947</t>
  </si>
  <si>
    <t>187.105</t>
  </si>
  <si>
    <t>172.377</t>
  </si>
  <si>
    <t>246.997</t>
  </si>
  <si>
    <t>165.614</t>
  </si>
  <si>
    <t>205.337</t>
  </si>
  <si>
    <t>194.492</t>
  </si>
  <si>
    <t>177.429</t>
  </si>
  <si>
    <t>258.944</t>
  </si>
  <si>
    <t>172.262</t>
  </si>
  <si>
    <t>213.070</t>
  </si>
  <si>
    <t>200.289</t>
  </si>
  <si>
    <t>180.779</t>
  </si>
  <si>
    <t>269.625</t>
  </si>
  <si>
    <t>175.946</t>
  </si>
  <si>
    <t>217.931</t>
  </si>
  <si>
    <t>201.071</t>
  </si>
  <si>
    <t>182.881</t>
  </si>
  <si>
    <t>273.436</t>
  </si>
  <si>
    <t>176.843</t>
  </si>
  <si>
    <t>221.092</t>
  </si>
  <si>
    <t>207.016</t>
  </si>
  <si>
    <t>186.087</t>
  </si>
  <si>
    <t>283.872</t>
  </si>
  <si>
    <t>179.133</t>
  </si>
  <si>
    <t>226.059</t>
  </si>
  <si>
    <t>206.916</t>
  </si>
  <si>
    <t>183.799</t>
  </si>
  <si>
    <t>275.589</t>
  </si>
  <si>
    <t>174.383</t>
  </si>
  <si>
    <t>225.505</t>
  </si>
  <si>
    <t>208.543</t>
  </si>
  <si>
    <t>184.837</t>
  </si>
  <si>
    <t>281.928</t>
  </si>
  <si>
    <t>176.319</t>
  </si>
  <si>
    <t>227.143</t>
  </si>
  <si>
    <t>216.790</t>
  </si>
  <si>
    <t>191.718</t>
  </si>
  <si>
    <t>292.688</t>
  </si>
  <si>
    <t>185.346</t>
  </si>
  <si>
    <t>235.056</t>
  </si>
  <si>
    <t>225.001</t>
  </si>
  <si>
    <t>196.676</t>
  </si>
  <si>
    <t>303.224</t>
  </si>
  <si>
    <t>191.765</t>
  </si>
  <si>
    <t>242.138</t>
  </si>
  <si>
    <t>220.722</t>
  </si>
  <si>
    <t>190.641</t>
  </si>
  <si>
    <t>294.920</t>
  </si>
  <si>
    <t>189.286</t>
  </si>
  <si>
    <t>236.275</t>
  </si>
  <si>
    <t>211.341</t>
  </si>
  <si>
    <t>184.753</t>
  </si>
  <si>
    <t>285.348</t>
  </si>
  <si>
    <t>186.217</t>
  </si>
  <si>
    <t>225.552</t>
  </si>
  <si>
    <t>212.179</t>
  </si>
  <si>
    <t>188.574</t>
  </si>
  <si>
    <t>289.018</t>
  </si>
  <si>
    <t>191.143</t>
  </si>
  <si>
    <t>227.766</t>
  </si>
  <si>
    <t>218.946</t>
  </si>
  <si>
    <t>195.425</t>
  </si>
  <si>
    <t>309.426</t>
  </si>
  <si>
    <t>197.473</t>
  </si>
  <si>
    <t>234.073</t>
  </si>
  <si>
    <t>222.500</t>
  </si>
  <si>
    <t>197.793</t>
  </si>
  <si>
    <t>322.996</t>
  </si>
  <si>
    <t>200.754</t>
  </si>
  <si>
    <t>235.864</t>
  </si>
  <si>
    <t>212.160</t>
  </si>
  <si>
    <t>193.047</t>
  </si>
  <si>
    <t>312.322</t>
  </si>
  <si>
    <t>194.859</t>
  </si>
  <si>
    <t>227.000</t>
  </si>
  <si>
    <t>209.561</t>
  </si>
  <si>
    <t>190.764</t>
  </si>
  <si>
    <t>322.118</t>
  </si>
  <si>
    <t>195.660</t>
  </si>
  <si>
    <t>223.197</t>
  </si>
  <si>
    <t>198.850</t>
  </si>
  <si>
    <t>181.951</t>
  </si>
  <si>
    <t>284.796</t>
  </si>
  <si>
    <t>181.625</t>
  </si>
  <si>
    <t>213.132</t>
  </si>
  <si>
    <t>193.071</t>
  </si>
  <si>
    <t>176.486</t>
  </si>
  <si>
    <t>283.651</t>
  </si>
  <si>
    <t>179.491</t>
  </si>
  <si>
    <t>205.929</t>
  </si>
  <si>
    <t>190.372</t>
  </si>
  <si>
    <t>176.481</t>
  </si>
  <si>
    <t>282.511</t>
  </si>
  <si>
    <t>178.758</t>
  </si>
  <si>
    <t>204.594</t>
  </si>
  <si>
    <t>200.951</t>
  </si>
  <si>
    <t>183.944</t>
  </si>
  <si>
    <t>306.222</t>
  </si>
  <si>
    <t>184.656</t>
  </si>
  <si>
    <t>213.591</t>
  </si>
  <si>
    <t>207.609</t>
  </si>
  <si>
    <t>185.925</t>
  </si>
  <si>
    <t>318.564</t>
  </si>
  <si>
    <t>189.781</t>
  </si>
  <si>
    <t>218.523</t>
  </si>
  <si>
    <t>187.909</t>
  </si>
  <si>
    <t>173.451</t>
  </si>
  <si>
    <t>314.295</t>
  </si>
  <si>
    <t>177.539</t>
  </si>
  <si>
    <t>199.397</t>
  </si>
  <si>
    <t>184.918</t>
  </si>
  <si>
    <t>176.802</t>
  </si>
  <si>
    <t>285.510</t>
  </si>
  <si>
    <t>175.962</t>
  </si>
  <si>
    <t>199.716</t>
  </si>
  <si>
    <t>188.511</t>
  </si>
  <si>
    <t>180.121</t>
  </si>
  <si>
    <t>283.350</t>
  </si>
  <si>
    <t>179.995</t>
  </si>
  <si>
    <t>204.608</t>
  </si>
  <si>
    <t>168.585</t>
  </si>
  <si>
    <t>174.917</t>
  </si>
  <si>
    <t>239.410</t>
  </si>
  <si>
    <t>167.060</t>
  </si>
  <si>
    <t>188.909</t>
  </si>
  <si>
    <t>132.820</t>
  </si>
  <si>
    <t>149.508</t>
  </si>
  <si>
    <t>204.848</t>
  </si>
  <si>
    <t>141.714</t>
  </si>
  <si>
    <t>154.106</t>
  </si>
  <si>
    <t>121.228</t>
  </si>
  <si>
    <t>141.849</t>
  </si>
  <si>
    <t>187.627</t>
  </si>
  <si>
    <t>135.056</t>
  </si>
  <si>
    <t>142.391</t>
  </si>
  <si>
    <t>127.387</t>
  </si>
  <si>
    <t>141.828</t>
  </si>
  <si>
    <t>190.417</t>
  </si>
  <si>
    <t>136.596</t>
  </si>
  <si>
    <t>147.328</t>
  </si>
  <si>
    <t>117.096</t>
  </si>
  <si>
    <t>129.174</t>
  </si>
  <si>
    <t>173.095</t>
  </si>
  <si>
    <t>130.386</t>
  </si>
  <si>
    <t>138.103</t>
  </si>
  <si>
    <t>104.632</t>
  </si>
  <si>
    <t>116.746</t>
  </si>
  <si>
    <t>155.941</t>
  </si>
  <si>
    <t>119.464</t>
  </si>
  <si>
    <t>124.165</t>
  </si>
  <si>
    <t>114.421</t>
  </si>
  <si>
    <t>124.475</t>
  </si>
  <si>
    <t>165.813</t>
  </si>
  <si>
    <t>129.894</t>
  </si>
  <si>
    <t>133.483</t>
  </si>
  <si>
    <t>133.042</t>
  </si>
  <si>
    <t>133.526</t>
  </si>
  <si>
    <t>175.397</t>
  </si>
  <si>
    <t>138.958</t>
  </si>
  <si>
    <t>148.745</t>
  </si>
  <si>
    <t>139.846</t>
  </si>
  <si>
    <t>139.445</t>
  </si>
  <si>
    <t>183.153</t>
  </si>
  <si>
    <t>146.292</t>
  </si>
  <si>
    <t>154.652</t>
  </si>
  <si>
    <t>139.758</t>
  </si>
  <si>
    <t>140.947</t>
  </si>
  <si>
    <t>187.493</t>
  </si>
  <si>
    <t>148.661</t>
  </si>
  <si>
    <t>156.694</t>
  </si>
  <si>
    <t>152.041</t>
  </si>
  <si>
    <t>149.814</t>
  </si>
  <si>
    <t>199.794</t>
  </si>
  <si>
    <t>157.218</t>
  </si>
  <si>
    <t>168.134</t>
  </si>
  <si>
    <t>159.112</t>
  </si>
  <si>
    <t>154.336</t>
  </si>
  <si>
    <t>202.285</t>
  </si>
  <si>
    <t>160.754</t>
  </si>
  <si>
    <t>173.433</t>
  </si>
  <si>
    <t>167.609</t>
  </si>
  <si>
    <t>159.724</t>
  </si>
  <si>
    <t>210.025</t>
  </si>
  <si>
    <t>166.267</t>
  </si>
  <si>
    <t>180.877</t>
  </si>
  <si>
    <t>161.349</t>
  </si>
  <si>
    <t>155.709</t>
  </si>
  <si>
    <t>203.810</t>
  </si>
  <si>
    <t>166.475</t>
  </si>
  <si>
    <t>176.659</t>
  </si>
  <si>
    <t>170.118</t>
  </si>
  <si>
    <t>164.661</t>
  </si>
  <si>
    <t>217.696</t>
  </si>
  <si>
    <t>176.668</t>
  </si>
  <si>
    <t>186.164</t>
  </si>
  <si>
    <t>177.973</t>
  </si>
  <si>
    <t>167.861</t>
  </si>
  <si>
    <t>224.006</t>
  </si>
  <si>
    <t>180.359</t>
  </si>
  <si>
    <t>193.456</t>
  </si>
  <si>
    <t>172.053</t>
  </si>
  <si>
    <t>163.537</t>
  </si>
  <si>
    <t>209.623</t>
  </si>
  <si>
    <t>172.508</t>
  </si>
  <si>
    <t>187.719</t>
  </si>
  <si>
    <t>179.482</t>
  </si>
  <si>
    <t>167.006</t>
  </si>
  <si>
    <t>219.708</t>
  </si>
  <si>
    <t>176.507</t>
  </si>
  <si>
    <t>194.367</t>
  </si>
  <si>
    <t>191.322</t>
  </si>
  <si>
    <t>173.174</t>
  </si>
  <si>
    <t>235.887</t>
  </si>
  <si>
    <t>185.362</t>
  </si>
  <si>
    <t>205.016</t>
  </si>
  <si>
    <t>196.792</t>
  </si>
  <si>
    <t>174.671</t>
  </si>
  <si>
    <t>237.226</t>
  </si>
  <si>
    <t>187.041</t>
  </si>
  <si>
    <t>209.444</t>
  </si>
  <si>
    <t>181.878</t>
  </si>
  <si>
    <t>164.463</t>
  </si>
  <si>
    <t>221.067</t>
  </si>
  <si>
    <t>171.689</t>
  </si>
  <si>
    <t>195.764</t>
  </si>
  <si>
    <t>171.303</t>
  </si>
  <si>
    <t>161.812</t>
  </si>
  <si>
    <t>208.983</t>
  </si>
  <si>
    <t>165.062</t>
  </si>
  <si>
    <t>188.090</t>
  </si>
  <si>
    <t>183.372</t>
  </si>
  <si>
    <t>169.556</t>
  </si>
  <si>
    <t>225.069</t>
  </si>
  <si>
    <t>175.070</t>
  </si>
  <si>
    <t>199.448</t>
  </si>
  <si>
    <t>175.624</t>
  </si>
  <si>
    <t>167.280</t>
  </si>
  <si>
    <t>215.354</t>
  </si>
  <si>
    <t>169.093</t>
  </si>
  <si>
    <t>193.636</t>
  </si>
  <si>
    <t>193.280</t>
  </si>
  <si>
    <t>179.174</t>
  </si>
  <si>
    <t>237.657</t>
  </si>
  <si>
    <t>186.220</t>
  </si>
  <si>
    <t>210.194</t>
  </si>
  <si>
    <t>200.935</t>
  </si>
  <si>
    <t>184.996</t>
  </si>
  <si>
    <t>249.351</t>
  </si>
  <si>
    <t>194.583</t>
  </si>
  <si>
    <t>217.561</t>
  </si>
  <si>
    <t>203.156</t>
  </si>
  <si>
    <t>183.448</t>
  </si>
  <si>
    <t>254.140</t>
  </si>
  <si>
    <t>194.387</t>
  </si>
  <si>
    <t>218.084</t>
  </si>
  <si>
    <t>217.063</t>
  </si>
  <si>
    <t>192.542</t>
  </si>
  <si>
    <t>264.799</t>
  </si>
  <si>
    <t>203.170</t>
  </si>
  <si>
    <t>230.299</t>
  </si>
  <si>
    <t>222.019</t>
  </si>
  <si>
    <t>192.246</t>
  </si>
  <si>
    <t>266.297</t>
  </si>
  <si>
    <t>205.779</t>
  </si>
  <si>
    <t>233.740</t>
  </si>
  <si>
    <t>230.388</t>
  </si>
  <si>
    <t>198.208</t>
  </si>
  <si>
    <t>277.034</t>
  </si>
  <si>
    <t>211.600</t>
  </si>
  <si>
    <t>242.108</t>
  </si>
  <si>
    <t>232.880</t>
  </si>
  <si>
    <t>201.329</t>
  </si>
  <si>
    <t>282.754</t>
  </si>
  <si>
    <t>211.726</t>
  </si>
  <si>
    <t>245.200</t>
  </si>
  <si>
    <t>240.341</t>
  </si>
  <si>
    <t>209.428</t>
  </si>
  <si>
    <t>293.759</t>
  </si>
  <si>
    <t>221.249</t>
  </si>
  <si>
    <t>254.221</t>
  </si>
  <si>
    <t>239.130</t>
  </si>
  <si>
    <t>211.728</t>
  </si>
  <si>
    <t>292.299</t>
  </si>
  <si>
    <t>220.973</t>
  </si>
  <si>
    <t>255.047</t>
  </si>
  <si>
    <t>234.281</t>
  </si>
  <si>
    <t>209.316</t>
  </si>
  <si>
    <t>290.342</t>
  </si>
  <si>
    <t>219.751</t>
  </si>
  <si>
    <t>251.247</t>
  </si>
  <si>
    <t>226.725</t>
  </si>
  <si>
    <t>202.351</t>
  </si>
  <si>
    <t>284.935</t>
  </si>
  <si>
    <t>219.057</t>
  </si>
  <si>
    <t>243.109</t>
  </si>
  <si>
    <t>212.374</t>
  </si>
  <si>
    <t>201.823</t>
  </si>
  <si>
    <t>268.738</t>
  </si>
  <si>
    <t>210.281</t>
  </si>
  <si>
    <t>234.406</t>
  </si>
  <si>
    <t>193.847</t>
  </si>
  <si>
    <t>196.391</t>
  </si>
  <si>
    <t>255.320</t>
  </si>
  <si>
    <t>200.388</t>
  </si>
  <si>
    <t>220.497</t>
  </si>
  <si>
    <t>217.917</t>
  </si>
  <si>
    <t>209.305</t>
  </si>
  <si>
    <t>276.354</t>
  </si>
  <si>
    <t>218.331</t>
  </si>
  <si>
    <t>241.293</t>
  </si>
  <si>
    <t>211.742</t>
  </si>
  <si>
    <t>277.490</t>
  </si>
  <si>
    <t>219.535</t>
  </si>
  <si>
    <t>241.875</t>
  </si>
  <si>
    <t>216.610</t>
  </si>
  <si>
    <t>217.313</t>
  </si>
  <si>
    <t>280.916</t>
  </si>
  <si>
    <t>220.232</t>
  </si>
  <si>
    <t>244.805</t>
  </si>
  <si>
    <t>229.944</t>
  </si>
  <si>
    <t>220.500</t>
  </si>
  <si>
    <t>286.367</t>
  </si>
  <si>
    <t>231.822</t>
  </si>
  <si>
    <t>253.160</t>
  </si>
  <si>
    <t>239.775</t>
  </si>
  <si>
    <t>225.318</t>
  </si>
  <si>
    <t>300.935</t>
  </si>
  <si>
    <t>241.210</t>
  </si>
  <si>
    <t>261.030</t>
  </si>
  <si>
    <t>245.320</t>
  </si>
  <si>
    <t>231.150</t>
  </si>
  <si>
    <t>313.970</t>
  </si>
  <si>
    <t>249.873</t>
  </si>
  <si>
    <t>267.894</t>
  </si>
  <si>
    <t>243.384</t>
  </si>
  <si>
    <t>234.311</t>
  </si>
  <si>
    <t>319.629</t>
  </si>
  <si>
    <t>249.018</t>
  </si>
  <si>
    <t>268.390</t>
  </si>
  <si>
    <t>225.975</t>
  </si>
  <si>
    <t>228.507</t>
  </si>
  <si>
    <t>304.732</t>
  </si>
  <si>
    <t>234.890</t>
  </si>
  <si>
    <t>256.103</t>
  </si>
  <si>
    <t>233.281</t>
  </si>
  <si>
    <t>237.430</t>
  </si>
  <si>
    <t>314.168</t>
  </si>
  <si>
    <t>241.740</t>
  </si>
  <si>
    <t>265.603</t>
  </si>
  <si>
    <t>233.964</t>
  </si>
  <si>
    <t>241.938</t>
  </si>
  <si>
    <t>318.359</t>
  </si>
  <si>
    <t>244.305</t>
  </si>
  <si>
    <t>267.793</t>
  </si>
  <si>
    <t>240.885</t>
  </si>
  <si>
    <t>241.813</t>
  </si>
  <si>
    <t>322.731</t>
  </si>
  <si>
    <t>251.210</t>
  </si>
  <si>
    <t>271.858</t>
  </si>
  <si>
    <t>246.224</t>
  </si>
  <si>
    <t>245.548</t>
  </si>
  <si>
    <t>328.639</t>
  </si>
  <si>
    <t>256.305</t>
  </si>
  <si>
    <t>277.154</t>
  </si>
  <si>
    <t>244.447</t>
  </si>
  <si>
    <t>320.895</t>
  </si>
  <si>
    <t>247.030</t>
  </si>
  <si>
    <t>275.903</t>
  </si>
  <si>
    <t>247.898</t>
  </si>
  <si>
    <t>243.606</t>
  </si>
  <si>
    <t>326.645</t>
  </si>
  <si>
    <t>249.752</t>
  </si>
  <si>
    <t>278.856</t>
  </si>
  <si>
    <t>253.697</t>
  </si>
  <si>
    <t>241.626</t>
  </si>
  <si>
    <t>323.329</t>
  </si>
  <si>
    <t>251.004</t>
  </si>
  <si>
    <t>281.640</t>
  </si>
  <si>
    <t>270.984</t>
  </si>
  <si>
    <t>253.932</t>
  </si>
  <si>
    <t>337.488</t>
  </si>
  <si>
    <t>263.750</t>
  </si>
  <si>
    <t>298.625</t>
  </si>
  <si>
    <t>274.287</t>
  </si>
  <si>
    <t>260.806</t>
  </si>
  <si>
    <t>344.460</t>
  </si>
  <si>
    <t>267.723</t>
  </si>
  <si>
    <t>305.049</t>
  </si>
  <si>
    <t>286.485</t>
  </si>
  <si>
    <t>274.169</t>
  </si>
  <si>
    <t>361.756</t>
  </si>
  <si>
    <t>276.378</t>
  </si>
  <si>
    <t>319.466</t>
  </si>
  <si>
    <t>290.854</t>
  </si>
  <si>
    <t>281.668</t>
  </si>
  <si>
    <t>372.288</t>
  </si>
  <si>
    <t>282.288</t>
  </si>
  <si>
    <t>326.367</t>
  </si>
  <si>
    <t>297.340</t>
  </si>
  <si>
    <t>274.792</t>
  </si>
  <si>
    <t>372.042</t>
  </si>
  <si>
    <t>290.331</t>
  </si>
  <si>
    <t>326.478</t>
  </si>
  <si>
    <t>294.100</t>
  </si>
  <si>
    <t>273.897</t>
  </si>
  <si>
    <t>368.458</t>
  </si>
  <si>
    <t>282.641</t>
  </si>
  <si>
    <t>325.067</t>
  </si>
  <si>
    <t>311.288</t>
  </si>
  <si>
    <t>283.889</t>
  </si>
  <si>
    <t>391.641</t>
  </si>
  <si>
    <t>294.937</t>
  </si>
  <si>
    <t>342.012</t>
  </si>
  <si>
    <t>303.328</t>
  </si>
  <si>
    <t>274.736</t>
  </si>
  <si>
    <t>378.174</t>
  </si>
  <si>
    <t>289.253</t>
  </si>
  <si>
    <t>330.895</t>
  </si>
  <si>
    <t>316.332</t>
  </si>
  <si>
    <t>281.789</t>
  </si>
  <si>
    <t>390.061</t>
  </si>
  <si>
    <t>300.047</t>
  </si>
  <si>
    <t>342.059</t>
  </si>
  <si>
    <t>328.370</t>
  </si>
  <si>
    <t>295.105</t>
  </si>
  <si>
    <t>410.502</t>
  </si>
  <si>
    <t>314.323</t>
  </si>
  <si>
    <t>356.378</t>
  </si>
  <si>
    <t>334.806</t>
  </si>
  <si>
    <t>299.059</t>
  </si>
  <si>
    <t>423.133</t>
  </si>
  <si>
    <t>327.172</t>
  </si>
  <si>
    <t>361.883</t>
  </si>
  <si>
    <t>345.000</t>
  </si>
  <si>
    <t>302.819</t>
  </si>
  <si>
    <t>435.850</t>
  </si>
  <si>
    <t>335.109</t>
  </si>
  <si>
    <t>370.476</t>
  </si>
  <si>
    <t>335.415</t>
  </si>
  <si>
    <t>293.734</t>
  </si>
  <si>
    <t>426.061</t>
  </si>
  <si>
    <t>321.263</t>
  </si>
  <si>
    <t>361.136</t>
  </si>
  <si>
    <t>354.321</t>
  </si>
  <si>
    <t>306.551</t>
  </si>
  <si>
    <t>454.452</t>
  </si>
  <si>
    <t>336.891</t>
  </si>
  <si>
    <t>378.711</t>
  </si>
  <si>
    <t>355.091</t>
  </si>
  <si>
    <t>309.096</t>
  </si>
  <si>
    <t>439.085</t>
  </si>
  <si>
    <t>335.251</t>
  </si>
  <si>
    <t>382.156</t>
  </si>
  <si>
    <t>354.943</t>
  </si>
  <si>
    <t>313.408</t>
  </si>
  <si>
    <t>435.235</t>
  </si>
  <si>
    <t>338.401</t>
  </si>
  <si>
    <t>385.176</t>
  </si>
  <si>
    <t>363.717</t>
  </si>
  <si>
    <t>317.037</t>
  </si>
  <si>
    <t>452.636</t>
  </si>
  <si>
    <t>345.757</t>
  </si>
  <si>
    <t>392.963</t>
  </si>
  <si>
    <t>374.091</t>
  </si>
  <si>
    <t>321.198</t>
  </si>
  <si>
    <t>462.163</t>
  </si>
  <si>
    <t>347.841</t>
  </si>
  <si>
    <t>402.180</t>
  </si>
  <si>
    <t>365.214</t>
  </si>
  <si>
    <t>457.211</t>
  </si>
  <si>
    <t>345.040</t>
  </si>
  <si>
    <t>391.674</t>
  </si>
  <si>
    <t>380.748</t>
  </si>
  <si>
    <t>329.200</t>
  </si>
  <si>
    <t>478.526</t>
  </si>
  <si>
    <t>360.642</t>
  </si>
  <si>
    <t>408.338</t>
  </si>
  <si>
    <t>369.931</t>
  </si>
  <si>
    <t>326.694</t>
  </si>
  <si>
    <t>475.648</t>
  </si>
  <si>
    <t>356.909</t>
  </si>
  <si>
    <t>399.933</t>
  </si>
  <si>
    <t>380.481</t>
  </si>
  <si>
    <t>340.752</t>
  </si>
  <si>
    <t>486.722</t>
  </si>
  <si>
    <t>367.198</t>
  </si>
  <si>
    <t>415.627</t>
  </si>
  <si>
    <t>389.655</t>
  </si>
  <si>
    <t>352.491</t>
  </si>
  <si>
    <t>505.151</t>
  </si>
  <si>
    <t>376.000</t>
  </si>
  <si>
    <t>427.158</t>
  </si>
  <si>
    <t>390.340</t>
  </si>
  <si>
    <t>352.901</t>
  </si>
  <si>
    <t>499.863</t>
  </si>
  <si>
    <t>374.692</t>
  </si>
  <si>
    <t>429.663</t>
  </si>
  <si>
    <t>382.061</t>
  </si>
  <si>
    <t>351.190</t>
  </si>
  <si>
    <t>496.968</t>
  </si>
  <si>
    <t>368.293</t>
  </si>
  <si>
    <t>422.154</t>
  </si>
  <si>
    <t>404.089</t>
  </si>
  <si>
    <t>364.058</t>
  </si>
  <si>
    <t>524.090</t>
  </si>
  <si>
    <t>390.553</t>
  </si>
  <si>
    <t>441.111</t>
  </si>
  <si>
    <t>402.398</t>
  </si>
  <si>
    <t>361.421</t>
  </si>
  <si>
    <t>518.051</t>
  </si>
  <si>
    <t>384.437</t>
  </si>
  <si>
    <t>439.170</t>
  </si>
  <si>
    <t>402.036</t>
  </si>
  <si>
    <t>359.412</t>
  </si>
  <si>
    <t>513.532</t>
  </si>
  <si>
    <t>385.632</t>
  </si>
  <si>
    <t>436.376</t>
  </si>
  <si>
    <t>406.401</t>
  </si>
  <si>
    <t>363.257</t>
  </si>
  <si>
    <t>530.424</t>
  </si>
  <si>
    <t>391.237</t>
  </si>
  <si>
    <t>441.920</t>
  </si>
  <si>
    <t>397.680</t>
  </si>
  <si>
    <t>355.193</t>
  </si>
  <si>
    <t>529.090</t>
  </si>
  <si>
    <t>383.532</t>
  </si>
  <si>
    <t>432.804</t>
  </si>
  <si>
    <t>401.176</t>
  </si>
  <si>
    <t>369.338</t>
  </si>
  <si>
    <t>549.627</t>
  </si>
  <si>
    <t>394.796</t>
  </si>
  <si>
    <t>442.511</t>
  </si>
  <si>
    <t>378.963</t>
  </si>
  <si>
    <t>352.696</t>
  </si>
  <si>
    <t>516.871</t>
  </si>
  <si>
    <t>373.577</t>
  </si>
  <si>
    <t>418.952</t>
  </si>
  <si>
    <t>366.025</t>
  </si>
  <si>
    <t>350.703</t>
  </si>
  <si>
    <t>506.915</t>
  </si>
  <si>
    <t>370.685</t>
  </si>
  <si>
    <t>410.959</t>
  </si>
  <si>
    <t>390.979</t>
  </si>
  <si>
    <t>371.787</t>
  </si>
  <si>
    <t>543.856</t>
  </si>
  <si>
    <t>405.032</t>
  </si>
  <si>
    <t>437.636</t>
  </si>
  <si>
    <t>392.617</t>
  </si>
  <si>
    <t>370.912</t>
  </si>
  <si>
    <t>546.638</t>
  </si>
  <si>
    <t>406.113</t>
  </si>
  <si>
    <t>439.603</t>
  </si>
  <si>
    <t>381.657</t>
  </si>
  <si>
    <t>372.821</t>
  </si>
  <si>
    <t>546.344</t>
  </si>
  <si>
    <t>401.060</t>
  </si>
  <si>
    <t>431.543</t>
  </si>
  <si>
    <t>357.025</t>
  </si>
  <si>
    <t>367.631</t>
  </si>
  <si>
    <t>526.202</t>
  </si>
  <si>
    <t>382.408</t>
  </si>
  <si>
    <t>411.363</t>
  </si>
  <si>
    <t>360.143</t>
  </si>
  <si>
    <t>371.634</t>
  </si>
  <si>
    <t>519.312</t>
  </si>
  <si>
    <t>382.119</t>
  </si>
  <si>
    <t>415.207</t>
  </si>
  <si>
    <t>388.471</t>
  </si>
  <si>
    <t>393.979</t>
  </si>
  <si>
    <t>546.710</t>
  </si>
  <si>
    <t>406.008</t>
  </si>
  <si>
    <t>445.737</t>
  </si>
  <si>
    <t>392.992</t>
  </si>
  <si>
    <t>392.207</t>
  </si>
  <si>
    <t>543.131</t>
  </si>
  <si>
    <t>400.469</t>
  </si>
  <si>
    <t>448.186</t>
  </si>
  <si>
    <t>399.275</t>
  </si>
  <si>
    <t>398.518</t>
  </si>
  <si>
    <t>556.522</t>
  </si>
  <si>
    <t>406.046</t>
  </si>
  <si>
    <t>456.211</t>
  </si>
  <si>
    <t>399.042</t>
  </si>
  <si>
    <t>416.763</t>
  </si>
  <si>
    <t>573.235</t>
  </si>
  <si>
    <t>403.429</t>
  </si>
  <si>
    <t>460.901</t>
  </si>
  <si>
    <t>417.254</t>
  </si>
  <si>
    <t>422.922</t>
  </si>
  <si>
    <t>588.637</t>
  </si>
  <si>
    <t>422.626</t>
  </si>
  <si>
    <t>475.803</t>
  </si>
  <si>
    <t>418.187</t>
  </si>
  <si>
    <t>414.673</t>
  </si>
  <si>
    <t>580.100</t>
  </si>
  <si>
    <t>422.928</t>
  </si>
  <si>
    <t>475.186</t>
  </si>
  <si>
    <t>419.271</t>
  </si>
  <si>
    <t>411.967</t>
  </si>
  <si>
    <t>582.975</t>
  </si>
  <si>
    <t>425.094</t>
  </si>
  <si>
    <t>473.492</t>
  </si>
  <si>
    <t>408.148</t>
  </si>
  <si>
    <t>400.405</t>
  </si>
  <si>
    <t>571.549</t>
  </si>
  <si>
    <t>416.332</t>
  </si>
  <si>
    <t>462.931</t>
  </si>
  <si>
    <t>429.055</t>
  </si>
  <si>
    <t>402.960</t>
  </si>
  <si>
    <t>568.217</t>
  </si>
  <si>
    <t>426.819</t>
  </si>
  <si>
    <t>481.637</t>
  </si>
  <si>
    <t>433.087</t>
  </si>
  <si>
    <t>412.587</t>
  </si>
  <si>
    <t>574.391</t>
  </si>
  <si>
    <t>433.040</t>
  </si>
  <si>
    <t>489.760</t>
  </si>
  <si>
    <t>443.873</t>
  </si>
  <si>
    <t>418.041</t>
  </si>
  <si>
    <t>593.433</t>
  </si>
  <si>
    <t>440.693</t>
  </si>
  <si>
    <t>499.121</t>
  </si>
  <si>
    <t>458.151</t>
  </si>
  <si>
    <t>437.076</t>
  </si>
  <si>
    <t>615.525</t>
  </si>
  <si>
    <t>461.730</t>
  </si>
  <si>
    <t>519.227</t>
  </si>
  <si>
    <t>457.568</t>
  </si>
  <si>
    <t>437.596</t>
  </si>
  <si>
    <t>628.767</t>
  </si>
  <si>
    <t>465.026</t>
  </si>
  <si>
    <t>517.861</t>
  </si>
  <si>
    <t>461.666</t>
  </si>
  <si>
    <t>443.933</t>
  </si>
  <si>
    <t>644.708</t>
  </si>
  <si>
    <t>473.296</t>
  </si>
  <si>
    <t>522.858</t>
  </si>
  <si>
    <t>465.566</t>
  </si>
  <si>
    <t>453.156</t>
  </si>
  <si>
    <t>675.807</t>
  </si>
  <si>
    <t>482.936</t>
  </si>
  <si>
    <t>530.057</t>
  </si>
  <si>
    <t>471.449</t>
  </si>
  <si>
    <t>451.370</t>
  </si>
  <si>
    <t>678.531</t>
  </si>
  <si>
    <t>478.329</t>
  </si>
  <si>
    <t>535.119</t>
  </si>
  <si>
    <t>478.408</t>
  </si>
  <si>
    <t>460.466</t>
  </si>
  <si>
    <t>701.793</t>
  </si>
  <si>
    <t>485.840</t>
  </si>
  <si>
    <t>542.937</t>
  </si>
  <si>
    <t>474.436</t>
  </si>
  <si>
    <t>464.279</t>
  </si>
  <si>
    <t>712.325</t>
  </si>
  <si>
    <t>490.740</t>
  </si>
  <si>
    <t>540.910</t>
  </si>
  <si>
    <t>487.182</t>
  </si>
  <si>
    <t>466.768</t>
  </si>
  <si>
    <t>732.630</t>
  </si>
  <si>
    <t>501.018</t>
  </si>
  <si>
    <t>550.683</t>
  </si>
  <si>
    <t>493.436</t>
  </si>
  <si>
    <t>475.794</t>
  </si>
  <si>
    <t>769.269</t>
  </si>
  <si>
    <t>522.155</t>
  </si>
  <si>
    <t>559.567</t>
  </si>
  <si>
    <t>511.835</t>
  </si>
  <si>
    <t>490.698</t>
  </si>
  <si>
    <t>790.867</t>
  </si>
  <si>
    <t>539.721</t>
  </si>
  <si>
    <t>580.495</t>
  </si>
  <si>
    <t>517.468</t>
  </si>
  <si>
    <t>491.710</t>
  </si>
  <si>
    <t>791.631</t>
  </si>
  <si>
    <t>545.640</t>
  </si>
  <si>
    <t>583.131</t>
  </si>
  <si>
    <t>540.773</t>
  </si>
  <si>
    <t>508.979</t>
  </si>
  <si>
    <t>856.621</t>
  </si>
  <si>
    <t>578.113</t>
  </si>
  <si>
    <t>605.981</t>
  </si>
  <si>
    <t>518.292</t>
  </si>
  <si>
    <t>487.563</t>
  </si>
  <si>
    <t>844.506</t>
  </si>
  <si>
    <t>563.650</t>
  </si>
  <si>
    <t>580.283</t>
  </si>
  <si>
    <t>515.067</t>
  </si>
  <si>
    <t>486.440</t>
  </si>
  <si>
    <t>813.773</t>
  </si>
  <si>
    <t>552.472</t>
  </si>
  <si>
    <t>577.931</t>
  </si>
  <si>
    <t>515.884</t>
  </si>
  <si>
    <t>486.798</t>
  </si>
  <si>
    <t>820.040</t>
  </si>
  <si>
    <t>544.245</t>
  </si>
  <si>
    <t>577.055</t>
  </si>
  <si>
    <t>524.900</t>
  </si>
  <si>
    <t>492.148</t>
  </si>
  <si>
    <t>848.715</t>
  </si>
  <si>
    <t>563.803</t>
  </si>
  <si>
    <t>583.406</t>
  </si>
  <si>
    <t>530.205</t>
  </si>
  <si>
    <t>500.417</t>
  </si>
  <si>
    <t>847.535</t>
  </si>
  <si>
    <t>566.754</t>
  </si>
  <si>
    <t>590.219</t>
  </si>
  <si>
    <t>545.981</t>
  </si>
  <si>
    <t>517.246</t>
  </si>
  <si>
    <t>863.363</t>
  </si>
  <si>
    <t>587.154</t>
  </si>
  <si>
    <t>609.761</t>
  </si>
  <si>
    <t>558.735</t>
  </si>
  <si>
    <t>533.179</t>
  </si>
  <si>
    <t>914.007</t>
  </si>
  <si>
    <t>611.534</t>
  </si>
  <si>
    <t>622.576</t>
  </si>
  <si>
    <t>558.558</t>
  </si>
  <si>
    <t>539.860</t>
  </si>
  <si>
    <t>922.541</t>
  </si>
  <si>
    <t>615.841</t>
  </si>
  <si>
    <t>623.569</t>
  </si>
  <si>
    <t>515.232</t>
  </si>
  <si>
    <t>518.148</t>
  </si>
  <si>
    <t>832.153</t>
  </si>
  <si>
    <t>572.369</t>
  </si>
  <si>
    <t>586.552</t>
  </si>
  <si>
    <t>528.664</t>
  </si>
  <si>
    <t>537.492</t>
  </si>
  <si>
    <t>843.672</t>
  </si>
  <si>
    <t>579.177</t>
  </si>
  <si>
    <t>606.471</t>
  </si>
  <si>
    <t>475.859</t>
  </si>
  <si>
    <t>499.330</t>
  </si>
  <si>
    <t>778.850</t>
  </si>
  <si>
    <t>531.202</t>
  </si>
  <si>
    <t>552.866</t>
  </si>
  <si>
    <t>524.388</t>
  </si>
  <si>
    <t>528.119</t>
  </si>
  <si>
    <t>830.782</t>
  </si>
  <si>
    <t>573.975</t>
  </si>
  <si>
    <t>601.195</t>
  </si>
  <si>
    <t>545.290</t>
  </si>
  <si>
    <t>548.113</t>
  </si>
  <si>
    <t>860.650</t>
  </si>
  <si>
    <t>601.155</t>
  </si>
  <si>
    <t>624.662</t>
  </si>
  <si>
    <t>548.627</t>
  </si>
  <si>
    <t>562.768</t>
  </si>
  <si>
    <t>879.220</t>
  </si>
  <si>
    <t>620.753</t>
  </si>
  <si>
    <t>632.876</t>
  </si>
  <si>
    <t>569.203</t>
  </si>
  <si>
    <t>575.155</t>
  </si>
  <si>
    <t>899.582</t>
  </si>
  <si>
    <t>648.594</t>
  </si>
  <si>
    <t>655.346</t>
  </si>
  <si>
    <t>530.278</t>
  </si>
  <si>
    <t>565.938</t>
  </si>
  <si>
    <t>879.182</t>
  </si>
  <si>
    <t>604.747</t>
  </si>
  <si>
    <t>623.508</t>
  </si>
  <si>
    <t>570.268</t>
  </si>
  <si>
    <t>594.482</t>
  </si>
  <si>
    <t>934.013</t>
  </si>
  <si>
    <t>646.620</t>
  </si>
  <si>
    <t>664.062</t>
  </si>
  <si>
    <t>576.425</t>
  </si>
  <si>
    <t>604.235</t>
  </si>
  <si>
    <t>951.082</t>
  </si>
  <si>
    <t>663.516</t>
  </si>
  <si>
    <t>672.164</t>
  </si>
  <si>
    <t>557.123</t>
  </si>
  <si>
    <t>614.310</t>
  </si>
  <si>
    <t>953.729</t>
  </si>
  <si>
    <t>654.188</t>
  </si>
  <si>
    <t>663.566</t>
  </si>
  <si>
    <t>571.383</t>
  </si>
  <si>
    <t>619.905</t>
  </si>
  <si>
    <t>942.190</t>
  </si>
  <si>
    <t>662.912</t>
  </si>
  <si>
    <t>679.517</t>
  </si>
  <si>
    <t>578.826</t>
  </si>
  <si>
    <t>618.850</t>
  </si>
  <si>
    <t>948.083</t>
  </si>
  <si>
    <t>683.038</t>
  </si>
  <si>
    <t>685.289</t>
  </si>
  <si>
    <t>600.338</t>
  </si>
  <si>
    <t>627.070</t>
  </si>
  <si>
    <t>980.037</t>
  </si>
  <si>
    <t>712.839</t>
  </si>
  <si>
    <t>702.967</t>
  </si>
  <si>
    <t>615.209</t>
  </si>
  <si>
    <t>638.951</t>
  </si>
  <si>
    <t>997.642</t>
  </si>
  <si>
    <t>738.964</t>
  </si>
  <si>
    <t>717.381</t>
  </si>
  <si>
    <t>607.914</t>
  </si>
  <si>
    <t>653.854</t>
  </si>
  <si>
    <t>1,034.467</t>
  </si>
  <si>
    <t>743.370</t>
  </si>
  <si>
    <t>718.574</t>
  </si>
  <si>
    <t>554.998</t>
  </si>
  <si>
    <t>600.855</t>
  </si>
  <si>
    <t>958.480</t>
  </si>
  <si>
    <t>687.650</t>
  </si>
  <si>
    <t>654.767</t>
  </si>
  <si>
    <t>453.791</t>
  </si>
  <si>
    <t>529.378</t>
  </si>
  <si>
    <t>849.153</t>
  </si>
  <si>
    <t>627.957</t>
  </si>
  <si>
    <t>545.285</t>
  </si>
  <si>
    <t>516.355</t>
  </si>
  <si>
    <t>578.586</t>
  </si>
  <si>
    <t>948.783</t>
  </si>
  <si>
    <t>701.738</t>
  </si>
  <si>
    <t>606.917</t>
  </si>
  <si>
    <t>550.402</t>
  </si>
  <si>
    <t>603.849</t>
  </si>
  <si>
    <t>1,005.579</t>
  </si>
  <si>
    <t>743.346</t>
  </si>
  <si>
    <t>639.685</t>
  </si>
  <si>
    <t>559.211</t>
  </si>
  <si>
    <t>597.473</t>
  </si>
  <si>
    <t>1,049.405</t>
  </si>
  <si>
    <t>752.023</t>
  </si>
  <si>
    <t>643.608</t>
  </si>
  <si>
    <t>588.046</t>
  </si>
  <si>
    <t>624.396</t>
  </si>
  <si>
    <t>1,121.179</t>
  </si>
  <si>
    <t>786.538</t>
  </si>
  <si>
    <t>678.653</t>
  </si>
  <si>
    <t>614.535</t>
  </si>
  <si>
    <t>642.315</t>
  </si>
  <si>
    <t>1,229.647</t>
  </si>
  <si>
    <t>850.167</t>
  </si>
  <si>
    <t>705.003</t>
  </si>
  <si>
    <t>602.040</t>
  </si>
  <si>
    <t>631.936</t>
  </si>
  <si>
    <t>1,182.010</t>
  </si>
  <si>
    <t>825.534</t>
  </si>
  <si>
    <t>690.621</t>
  </si>
  <si>
    <t>600.404</t>
  </si>
  <si>
    <t>610.215</t>
  </si>
  <si>
    <t>1,132.563</t>
  </si>
  <si>
    <t>793.203</t>
  </si>
  <si>
    <t>684.238</t>
  </si>
  <si>
    <t>686.361</t>
  </si>
  <si>
    <t>660.347</t>
  </si>
  <si>
    <t>1,249.602</t>
  </si>
  <si>
    <t>879.044</t>
  </si>
  <si>
    <t>765.605</t>
  </si>
  <si>
    <t>716.424</t>
  </si>
  <si>
    <t>675.727</t>
  </si>
  <si>
    <t>1,293.095</t>
  </si>
  <si>
    <t>908.362</t>
  </si>
  <si>
    <t>793.077</t>
  </si>
  <si>
    <t>709.688</t>
  </si>
  <si>
    <t>657.651</t>
  </si>
  <si>
    <t>1,314.789</t>
  </si>
  <si>
    <t>885.976</t>
  </si>
  <si>
    <t>780.335</t>
  </si>
  <si>
    <t>747.117</t>
  </si>
  <si>
    <t>655.152</t>
  </si>
  <si>
    <t>1,307.095</t>
  </si>
  <si>
    <t>906.419</t>
  </si>
  <si>
    <t>806.887</t>
  </si>
  <si>
    <t>774.706</t>
  </si>
  <si>
    <t>691.369</t>
  </si>
  <si>
    <t>1,290.903</t>
  </si>
  <si>
    <t>943.288</t>
  </si>
  <si>
    <t>846.258</t>
  </si>
  <si>
    <t>812.985</t>
  </si>
  <si>
    <t>719.410</t>
  </si>
  <si>
    <t>1,382.760</t>
  </si>
  <si>
    <t>987.220</t>
  </si>
  <si>
    <t>887.542</t>
  </si>
  <si>
    <t>825.274</t>
  </si>
  <si>
    <t>725.388</t>
  </si>
  <si>
    <t>1,360.159</t>
  </si>
  <si>
    <t>996.204</t>
  </si>
  <si>
    <t>899.923</t>
  </si>
  <si>
    <t>839.047</t>
  </si>
  <si>
    <t>738.652</t>
  </si>
  <si>
    <t>1,386.193</t>
  </si>
  <si>
    <t>1,044.477</t>
  </si>
  <si>
    <t>908.905</t>
  </si>
  <si>
    <t>849.956</t>
  </si>
  <si>
    <t>764.427</t>
  </si>
  <si>
    <t>1,399.173</t>
  </si>
  <si>
    <t>1,081.390</t>
  </si>
  <si>
    <t>929.402</t>
  </si>
  <si>
    <t>869.874</t>
  </si>
  <si>
    <t>779.341</t>
  </si>
  <si>
    <t>1,457.398</t>
  </si>
  <si>
    <t>1,114.987</t>
  </si>
  <si>
    <t>950.066</t>
  </si>
  <si>
    <t>831.569</t>
  </si>
  <si>
    <t>740.590</t>
  </si>
  <si>
    <t>1,406.694</t>
  </si>
  <si>
    <t>1,043.520</t>
  </si>
  <si>
    <t>905.077</t>
  </si>
  <si>
    <t>881.503</t>
  </si>
  <si>
    <t>781.095</t>
  </si>
  <si>
    <t>1,527.300</t>
  </si>
  <si>
    <t>1,116.020</t>
  </si>
  <si>
    <t>956.571</t>
  </si>
  <si>
    <t>856.988</t>
  </si>
  <si>
    <t>765.680</t>
  </si>
  <si>
    <t>1,467.043</t>
  </si>
  <si>
    <t>1,114.809</t>
  </si>
  <si>
    <t>934.283</t>
  </si>
  <si>
    <t>897.034</t>
  </si>
  <si>
    <t>817.671</t>
  </si>
  <si>
    <t>1,459.586</t>
  </si>
  <si>
    <t>1,159.112</t>
  </si>
  <si>
    <t>993.185</t>
  </si>
  <si>
    <t>844.391</t>
  </si>
  <si>
    <t>769.460</t>
  </si>
  <si>
    <t>1,327.491</t>
  </si>
  <si>
    <t>1,072.558</t>
  </si>
  <si>
    <t>940.872</t>
  </si>
  <si>
    <t>834.596</t>
  </si>
  <si>
    <t>745.975</t>
  </si>
  <si>
    <t>1,292.230</t>
  </si>
  <si>
    <t>1,017.556</t>
  </si>
  <si>
    <t>923.820</t>
  </si>
  <si>
    <t>854.829</t>
  </si>
  <si>
    <t>786.943</t>
  </si>
  <si>
    <t>1,352.337</t>
  </si>
  <si>
    <t>1,056.660</t>
  </si>
  <si>
    <t>952.947</t>
  </si>
  <si>
    <t>794.095</t>
  </si>
  <si>
    <t>745.570</t>
  </si>
  <si>
    <t>1,182.220</t>
  </si>
  <si>
    <t>962.590</t>
  </si>
  <si>
    <t>897.443</t>
  </si>
  <si>
    <t>798.196</t>
  </si>
  <si>
    <t>745.480</t>
  </si>
  <si>
    <t>1,185.424</t>
  </si>
  <si>
    <t>957.964</t>
  </si>
  <si>
    <t>901.565</t>
  </si>
  <si>
    <t>723.781</t>
  </si>
  <si>
    <t>714.965</t>
  </si>
  <si>
    <t>1,108.685</t>
  </si>
  <si>
    <t>885.613</t>
  </si>
  <si>
    <t>836.862</t>
  </si>
  <si>
    <t>788.325</t>
  </si>
  <si>
    <t>751.471</t>
  </si>
  <si>
    <t>1,166.094</t>
  </si>
  <si>
    <t>963.179</t>
  </si>
  <si>
    <t>900.548</t>
  </si>
  <si>
    <t>762.816</t>
  </si>
  <si>
    <t>728.517</t>
  </si>
  <si>
    <t>1,143.977</t>
  </si>
  <si>
    <t>906.806</t>
  </si>
  <si>
    <t>870.050</t>
  </si>
  <si>
    <t>690.305</t>
  </si>
  <si>
    <t>676.275</t>
  </si>
  <si>
    <t>1,075.067</t>
  </si>
  <si>
    <t>820.250</t>
  </si>
  <si>
    <t>792.524</t>
  </si>
  <si>
    <t>750.977</t>
  </si>
  <si>
    <t>729.164</t>
  </si>
  <si>
    <t>1,209.938</t>
  </si>
  <si>
    <t>878.732</t>
  </si>
  <si>
    <t>859.418</t>
  </si>
  <si>
    <t>797.330</t>
  </si>
  <si>
    <t>771.317</t>
  </si>
  <si>
    <t>1,253.901</t>
  </si>
  <si>
    <t>945.754</t>
  </si>
  <si>
    <t>913.357</t>
  </si>
  <si>
    <t>755.852</t>
  </si>
  <si>
    <t>742.559</t>
  </si>
  <si>
    <t>1,205.833</t>
  </si>
  <si>
    <t>896.376</t>
  </si>
  <si>
    <t>873.226</t>
  </si>
  <si>
    <t>818.333</t>
  </si>
  <si>
    <t>753.517</t>
  </si>
  <si>
    <t>1,198.050</t>
  </si>
  <si>
    <t>947.259</t>
  </si>
  <si>
    <t>923.059</t>
  </si>
  <si>
    <t>790.988</t>
  </si>
  <si>
    <t>727.642</t>
  </si>
  <si>
    <t>1,150.476</t>
  </si>
  <si>
    <t>928.431</t>
  </si>
  <si>
    <t>891.949</t>
  </si>
  <si>
    <t>786.306</t>
  </si>
  <si>
    <t>752.197</t>
  </si>
  <si>
    <t>1,154.931</t>
  </si>
  <si>
    <t>990.272</t>
  </si>
  <si>
    <t>897.484</t>
  </si>
  <si>
    <t>781.019</t>
  </si>
  <si>
    <t>763.489</t>
  </si>
  <si>
    <t>1,183.097</t>
  </si>
  <si>
    <t>1,010.430</t>
  </si>
  <si>
    <t>901.020</t>
  </si>
  <si>
    <t>763.880</t>
  </si>
  <si>
    <t>738.724</t>
  </si>
  <si>
    <t>1,126.446</t>
  </si>
  <si>
    <t>1,042.429</t>
  </si>
  <si>
    <t>872.976</t>
  </si>
  <si>
    <t>822.552</t>
  </si>
  <si>
    <t>772.113</t>
  </si>
  <si>
    <t>1,205.134</t>
  </si>
  <si>
    <t>1,106.133</t>
  </si>
  <si>
    <t>931.949</t>
  </si>
  <si>
    <t>857.377</t>
  </si>
  <si>
    <t>782.584</t>
  </si>
  <si>
    <t>1,226.027</t>
  </si>
  <si>
    <t>1,146.171</t>
  </si>
  <si>
    <t>960.345</t>
  </si>
  <si>
    <t>829.350</t>
  </si>
  <si>
    <t>778.255</t>
  </si>
  <si>
    <t>1,229.674</t>
  </si>
  <si>
    <t>1,145.777</t>
  </si>
  <si>
    <t>935.145</t>
  </si>
  <si>
    <t>790.336</t>
  </si>
  <si>
    <t>756.324</t>
  </si>
  <si>
    <t>1,170.966</t>
  </si>
  <si>
    <t>1,090.614</t>
  </si>
  <si>
    <t>893.378</t>
  </si>
  <si>
    <t>749.878</t>
  </si>
  <si>
    <t>1,151.907</t>
  </si>
  <si>
    <t>1,074.059</t>
  </si>
  <si>
    <t>864.919</t>
  </si>
  <si>
    <t>829.136</t>
  </si>
  <si>
    <t>793.749</t>
  </si>
  <si>
    <t>1,259.799</t>
  </si>
  <si>
    <t>1,165.081</t>
  </si>
  <si>
    <t>938.889</t>
  </si>
  <si>
    <t>891.267</t>
  </si>
  <si>
    <t>815.238</t>
  </si>
  <si>
    <t>1,320.372</t>
  </si>
  <si>
    <t>1,221.793</t>
  </si>
  <si>
    <t>993.832</t>
  </si>
  <si>
    <t>883.235</t>
  </si>
  <si>
    <t>833.616</t>
  </si>
  <si>
    <t>1,394.506</t>
  </si>
  <si>
    <t>1,260.306</t>
  </si>
  <si>
    <t>991.161</t>
  </si>
  <si>
    <t>923.559</t>
  </si>
  <si>
    <t>851.073</t>
  </si>
  <si>
    <t>1,535.294</t>
  </si>
  <si>
    <t>1,348.015</t>
  </si>
  <si>
    <t>1,028.345</t>
  </si>
  <si>
    <t>964.230</t>
  </si>
  <si>
    <t>877.943</t>
  </si>
  <si>
    <t>1,588.491</t>
  </si>
  <si>
    <t>1,379.590</t>
  </si>
  <si>
    <t>1,071.605</t>
  </si>
  <si>
    <t>913.162</t>
  </si>
  <si>
    <t>845.510</t>
  </si>
  <si>
    <t>1,511.439</t>
  </si>
  <si>
    <t>1,319.290</t>
  </si>
  <si>
    <t>1,023.663</t>
  </si>
  <si>
    <t>936.517</t>
  </si>
  <si>
    <t>869.225</t>
  </si>
  <si>
    <t>1,598.914</t>
  </si>
  <si>
    <t>1,396.551</t>
  </si>
  <si>
    <t>1,051.994</t>
  </si>
  <si>
    <t>935.508</t>
  </si>
  <si>
    <t>884.846</t>
  </si>
  <si>
    <t>1,659.903</t>
  </si>
  <si>
    <t>1,453.819</t>
  </si>
  <si>
    <t>1,048.638</t>
  </si>
  <si>
    <t>974.272</t>
  </si>
  <si>
    <t>917.905</t>
  </si>
  <si>
    <t>1,625.066</t>
  </si>
  <si>
    <t>1,458.071</t>
  </si>
  <si>
    <t>1,099.420</t>
  </si>
  <si>
    <t>997.943</t>
  </si>
  <si>
    <t>963.306</t>
  </si>
  <si>
    <t>1,671.998</t>
  </si>
  <si>
    <t>1,510.303</t>
  </si>
  <si>
    <t>1,136.457</t>
  </si>
  <si>
    <t>1,019.076</t>
  </si>
  <si>
    <t>967.521</t>
  </si>
  <si>
    <t>1,723.464</t>
  </si>
  <si>
    <t>1,524.831</t>
  </si>
  <si>
    <t>1,157.295</t>
  </si>
  <si>
    <t>1,008.754</t>
  </si>
  <si>
    <t>953.513</t>
  </si>
  <si>
    <t>1,719.620</t>
  </si>
  <si>
    <t>1,498.094</t>
  </si>
  <si>
    <t>1,140.491</t>
  </si>
  <si>
    <t>1,086.046</t>
  </si>
  <si>
    <t>1,001.539</t>
  </si>
  <si>
    <t>1,808.194</t>
  </si>
  <si>
    <t>1,564.708</t>
  </si>
  <si>
    <t>1,212.042</t>
  </si>
  <si>
    <t>1,018.259</t>
  </si>
  <si>
    <t>945.611</t>
  </si>
  <si>
    <t>1,747.270</t>
  </si>
  <si>
    <t>1,515.376</t>
  </si>
  <si>
    <t>1,135.185</t>
  </si>
  <si>
    <t>GDPC1</t>
  </si>
  <si>
    <t>observation_date</t>
  </si>
  <si>
    <t>VIXCLS</t>
  </si>
  <si>
    <t>CPI</t>
  </si>
  <si>
    <t>LEI</t>
  </si>
  <si>
    <t>Timestamp</t>
  </si>
  <si>
    <t>VALUE</t>
  </si>
  <si>
    <t>10yr</t>
  </si>
  <si>
    <t>10yr yield</t>
  </si>
  <si>
    <t>10yr breakeven inflation</t>
  </si>
  <si>
    <t>Breakeven inflation</t>
  </si>
  <si>
    <t>USA Standard (Large+Mid Cap)</t>
  </si>
  <si>
    <t>USA SECTOR NEUTRAL QUALITY Standard (Large+Mid Cap)</t>
  </si>
  <si>
    <t>Cumulative return</t>
  </si>
  <si>
    <t>3 month max</t>
  </si>
  <si>
    <t>Winning Factor</t>
  </si>
  <si>
    <t>3M rolling drawdown</t>
  </si>
  <si>
    <t>X</t>
  </si>
  <si>
    <t>date</t>
  </si>
  <si>
    <t>Financial Turbulance</t>
  </si>
  <si>
    <t>regime</t>
  </si>
  <si>
    <t>Slowdown</t>
  </si>
  <si>
    <t>Expansion</t>
  </si>
  <si>
    <t>Recovery</t>
  </si>
  <si>
    <t>Contraction</t>
  </si>
  <si>
    <t>Regimes</t>
  </si>
  <si>
    <t>National Financial Conditions Index</t>
  </si>
  <si>
    <t>Financial condition</t>
  </si>
  <si>
    <t>0.04332336346388055</t>
  </si>
  <si>
    <t>104.33233634638806</t>
  </si>
  <si>
    <t>0.0</t>
  </si>
  <si>
    <t>-0.006198084589361996</t>
  </si>
  <si>
    <t>103.68567570030737</t>
  </si>
  <si>
    <t>-0.00619808458936209</t>
  </si>
  <si>
    <t>-0.036689293662177214</t>
  </si>
  <si>
    <t>99.88152149597754</t>
  </si>
  <si>
    <t>-0.042659974905897034</t>
  </si>
  <si>
    <t>0.03949267548152702</t>
  </si>
  <si>
    <t>103.82611001101934</t>
  </si>
  <si>
    <t>0.027518652994453996</t>
  </si>
  <si>
    <t>106.68326470417657</t>
  </si>
  <si>
    <t>-0.018495148081560275</t>
  </si>
  <si>
    <t>104.71014192564854</t>
  </si>
  <si>
    <t>-0.01849514808156013</t>
  </si>
  <si>
    <t>0.013209950784130564</t>
  </si>
  <si>
    <t>106.09335774708568</t>
  </si>
  <si>
    <t>-0.005529517293332277</t>
  </si>
  <si>
    <t>0.07291207053412108</t>
  </si>
  <si>
    <t>113.82884413034293</t>
  </si>
  <si>
    <t>-0.03292864005590013</t>
  </si>
  <si>
    <t>110.08061509399572</t>
  </si>
  <si>
    <t>-0.03292864005590004</t>
  </si>
  <si>
    <t>0.0194032996146436</t>
  </si>
  <si>
    <t>112.21654225042876</t>
  </si>
  <si>
    <t>-0.01416426471016396</t>
  </si>
  <si>
    <t>0.05119903722626651</t>
  </si>
  <si>
    <t>117.96192117451136</t>
  </si>
  <si>
    <t>0.035578202863534525</t>
  </si>
  <si>
    <t>122.1587943362304</t>
  </si>
  <si>
    <t>-0.006633116750993651</t>
  </si>
  <si>
    <t>121.34850079123756</t>
  </si>
  <si>
    <t>-0.006633116750993709</t>
  </si>
  <si>
    <t>0.0887146329473456</t>
  </si>
  <si>
    <t>132.11388849764288</t>
  </si>
  <si>
    <t>0.01241710173557209</t>
  </si>
  <si>
    <t>133.75436009180012</t>
  </si>
  <si>
    <t>-0.0048470770421989995</t>
  </si>
  <si>
    <t>133.10604240370515</t>
  </si>
  <si>
    <t>-0.004847077042198959</t>
  </si>
  <si>
    <t>-0.025402259500171054</t>
  </si>
  <si>
    <t>129.72484817352546</t>
  </si>
  <si>
    <t>-0.030126209833526735</t>
  </si>
  <si>
    <t>0.01782863055168793</t>
  </si>
  <si>
    <t>132.03766456498505</t>
  </si>
  <si>
    <t>-0.008026516448289778</t>
  </si>
  <si>
    <t>0.019753334316398474</t>
  </si>
  <si>
    <t>134.64584869549367</t>
  </si>
  <si>
    <t>-0.06764361114615092</t>
  </si>
  <si>
    <t>125.53791726389223</t>
  </si>
  <si>
    <t>-0.0676436111461509</t>
  </si>
  <si>
    <t>0.01187958065080319</t>
  </si>
  <si>
    <t>127.02925507676251</t>
  </si>
  <si>
    <t>-0.056567608229469844</t>
  </si>
  <si>
    <t>0.020701732645014737</t>
  </si>
  <si>
    <t>129.65898075345703</t>
  </si>
  <si>
    <t>-0.023291553377275176</t>
  </si>
  <si>
    <t>126.6390216823948</t>
  </si>
  <si>
    <t>-0.02329155337727512</t>
  </si>
  <si>
    <t>0.0894441918357598</t>
  </si>
  <si>
    <t>137.9661466316479</t>
  </si>
  <si>
    <t>-0.00643162123696106</t>
  </si>
  <si>
    <t>137.0788006329901</t>
  </si>
  <si>
    <t>-0.006431621236961079</t>
  </si>
  <si>
    <t>-0.004276216379570763</t>
  </si>
  <si>
    <t>136.49262202043138</t>
  </si>
  <si>
    <t>-0.010680334612451185</t>
  </si>
  <si>
    <t>-0.09426225776590735</t>
  </si>
  <si>
    <t>123.62651930039694</t>
  </si>
  <si>
    <t>-0.09813538833484413</t>
  </si>
  <si>
    <t>-0.04945262995640487</t>
  </si>
  <si>
    <t>117.51286278863606</t>
  </si>
  <si>
    <t>-0.13905337117015948</t>
  </si>
  <si>
    <t>-0.006327797538680513</t>
  </si>
  <si>
    <t>116.76926518471885</t>
  </si>
  <si>
    <t>-0.05546750126496582</t>
  </si>
  <si>
    <t>0.06238957832222902</t>
  </si>
  <si>
    <t>124.05445040058997</t>
  </si>
  <si>
    <t>0.024677753289254145</t>
  </si>
  <si>
    <t>127.11583552200976</t>
  </si>
  <si>
    <t>0.04465699853348526</t>
  </si>
  <si>
    <t>132.7924472024989</t>
  </si>
  <si>
    <t>0.06624801514882095</t>
  </si>
  <si>
    <t>141.58968325641905</t>
  </si>
  <si>
    <t>0.02168881971040615</t>
  </si>
  <si>
    <t>144.66059636942103</t>
  </si>
  <si>
    <t>0.0012657430369815703</t>
  </si>
  <si>
    <t>144.84369951200122</t>
  </si>
  <si>
    <t>0.03890814657194164</t>
  </si>
  <si>
    <t>150.47929940263646</t>
  </si>
  <si>
    <t>-0.0483719112011628</t>
  </si>
  <si>
    <t>143.20032809431893</t>
  </si>
  <si>
    <t>-0.04837191120116281</t>
  </si>
  <si>
    <t>0.044142364114476695</t>
  </si>
  <si>
    <t>149.5215291183709</t>
  </si>
  <si>
    <t>-0.00636479760384094</t>
  </si>
  <si>
    <t>0.02164926746015916</t>
  </si>
  <si>
    <t>152.75856069330646</t>
  </si>
  <si>
    <t>-0.019519999999999982</t>
  </si>
  <si>
    <t>149.77671358857313</t>
  </si>
  <si>
    <t>-0.01951999999999994</t>
  </si>
  <si>
    <t>0.01463413284949322</t>
  </si>
  <si>
    <t>151.9685659129888</t>
  </si>
  <si>
    <t>-0.00517152542372891</t>
  </si>
  <si>
    <t>-0.042993869311939936</t>
  </si>
  <si>
    <t>145.4348492506028</t>
  </si>
  <si>
    <t>-0.042993869311940026</t>
  </si>
  <si>
    <t>0.11149881363029124</t>
  </si>
  <si>
    <t>161.6506624025453</t>
  </si>
  <si>
    <t>-0.0191022897633355</t>
  </si>
  <si>
    <t>158.56276460889674</t>
  </si>
  <si>
    <t>-0.019102289763335546</t>
  </si>
  <si>
    <t>0.008950755170981317</t>
  </si>
  <si>
    <t>159.9820210941449</t>
  </si>
  <si>
    <t>-0.010322514511231116</t>
  </si>
  <si>
    <t>-0.020919917035011504</t>
  </si>
  <si>
    <t>156.63521048576192</t>
  </si>
  <si>
    <t>-0.020919917035011563</t>
  </si>
  <si>
    <t>0.02669872100034909</t>
  </si>
  <si>
    <t>160.81717026935223</t>
  </si>
  <si>
    <t>0.0015893746313140333</t>
  </si>
  <si>
    <t>161.07276900005806</t>
  </si>
  <si>
    <t>-0.01777171956175083</t>
  </si>
  <si>
    <t>158.21022892035435</t>
  </si>
  <si>
    <t>-0.01777171956175084</t>
  </si>
  <si>
    <t>0.03914796679846022</t>
  </si>
  <si>
    <t>164.40383770930518</t>
  </si>
  <si>
    <t>-0.02643242848251659</t>
  </si>
  <si>
    <t>160.0582450268027</t>
  </si>
  <si>
    <t>-0.02643242848251666</t>
  </si>
  <si>
    <t>0.00832878243967583</t>
  </si>
  <si>
    <t>161.39133532730727</t>
  </si>
  <si>
    <t>-0.018323795989023915</t>
  </si>
  <si>
    <t>0.003575562965073553</t>
  </si>
  <si>
    <t>161.96840020878736</t>
  </si>
  <si>
    <t>0.03073543027556247</t>
  </si>
  <si>
    <t>166.94656868024893</t>
  </si>
  <si>
    <t>0.008593073431943932</t>
  </si>
  <si>
    <t>168.38115280412939</t>
  </si>
  <si>
    <t>0.006423724727034674</t>
  </si>
  <si>
    <t>169.46278697896386</t>
  </si>
  <si>
    <t>0.010782916496566708</t>
  </si>
  <si>
    <t>171.2900900602335</t>
  </si>
  <si>
    <t>0.018242543846920256</t>
  </si>
  <si>
    <t>174.41485703870023</t>
  </si>
  <si>
    <t>-0.024371358606455118</t>
  </si>
  <si>
    <t>170.16413001151648</t>
  </si>
  <si>
    <t>-0.024371358606455066</t>
  </si>
  <si>
    <t>0.023190819103820592</t>
  </si>
  <si>
    <t>174.11037556857255</t>
  </si>
  <si>
    <t>-0.0017457312713911937</t>
  </si>
  <si>
    <t>0.0007756512139180938</t>
  </si>
  <si>
    <t>174.24542449273807</t>
  </si>
  <si>
    <t>-0.003402136855769289</t>
  </si>
  <si>
    <t>173.65261771212215</t>
  </si>
  <si>
    <t>-0.0034021368557693313</t>
  </si>
  <si>
    <t>0.03378921579152028</t>
  </si>
  <si>
    <t>179.5202034847594</t>
  </si>
  <si>
    <t>-0.012094122316551714</t>
  </si>
  <si>
    <t>177.34906418552248</t>
  </si>
  <si>
    <t>-0.012094122316551678</t>
  </si>
  <si>
    <t>0.015302141972857397</t>
  </si>
  <si>
    <t>180.06288474444275</t>
  </si>
  <si>
    <t>-0.009004718619797902</t>
  </si>
  <si>
    <t>178.44146913344994</t>
  </si>
  <si>
    <t>-0.009004718619797932</t>
  </si>
  <si>
    <t>0.009834078937287938</t>
  </si>
  <si>
    <t>180.1962766265939</t>
  </si>
  <si>
    <t>0.034107080046806404</t>
  </si>
  <si>
    <t>186.34224545763362</t>
  </si>
  <si>
    <t>-0.030278845491186424</t>
  </si>
  <si>
    <t>180.70001739894118</t>
  </si>
  <si>
    <t>-0.030278845491186503</t>
  </si>
  <si>
    <t>-0.04554343315780185</t>
  </si>
  <si>
    <t>172.47031823491886</t>
  </si>
  <si>
    <t>-0.07444327607326516</t>
  </si>
  <si>
    <t>0.011927951903884404</t>
  </si>
  <si>
    <t>174.52753589567263</t>
  </si>
  <si>
    <t>-0.03415872113416147</t>
  </si>
  <si>
    <t>0.014360347401726647</t>
  </si>
  <si>
    <t>177.0338119423018</t>
  </si>
  <si>
    <t>-0.03032884129832991</t>
  </si>
  <si>
    <t>171.66458155546536</t>
  </si>
  <si>
    <t>-0.030328841298329884</t>
  </si>
  <si>
    <t>0.03150187746749422</t>
  </si>
  <si>
    <t>177.0723381691343</t>
  </si>
  <si>
    <t>0.03715591822984177</t>
  </si>
  <si>
    <t>183.65162348691356</t>
  </si>
  <si>
    <t>-0.023287708312656252</t>
  </si>
  <si>
    <t>179.37479804800455</t>
  </si>
  <si>
    <t>-0.02328770831265626</t>
  </si>
  <si>
    <t>0.020785219399538146</t>
  </si>
  <si>
    <t>183.10314258018016</t>
  </si>
  <si>
    <t>-0.0029865290397091734</t>
  </si>
  <si>
    <t>-0.03628280542986417</t>
  </si>
  <si>
    <t>176.4596468843468</t>
  </si>
  <si>
    <t>-0.036282805429864236</t>
  </si>
  <si>
    <t>0.012444742853252588</t>
  </si>
  <si>
    <t>178.65564181379827</t>
  </si>
  <si>
    <t>-0.024289592760180778</t>
  </si>
  <si>
    <t>0.025378886250649213</t>
  </si>
  <si>
    <t>183.18972302542738</t>
  </si>
  <si>
    <t>0.03727649143278411</t>
  </si>
  <si>
    <t>190.01839316635883</t>
  </si>
  <si>
    <t>0.024726778041086472</t>
  </si>
  <si>
    <t>194.7169357979073</t>
  </si>
  <si>
    <t>0.02937440828874438</t>
  </si>
  <si>
    <t>200.43663057076824</t>
  </si>
  <si>
    <t>0.037063752216632606</t>
  </si>
  <si>
    <t>207.86556418137994</t>
  </si>
  <si>
    <t>0.022689452443824365</t>
  </si>
  <si>
    <t>212.58192001458207</t>
  </si>
  <si>
    <t>0.03208161197287418</t>
  </si>
  <si>
    <t>219.40189068493848</t>
  </si>
  <si>
    <t>-0.001759742307263834</t>
  </si>
  <si>
    <t>219.0157998956065</t>
  </si>
  <si>
    <t>-0.0017597423072638898</t>
  </si>
  <si>
    <t>0.04300432577819557</t>
  </si>
  <si>
    <t>228.43442670488926</t>
  </si>
  <si>
    <t>-0.0022450841181154146</t>
  </si>
  <si>
    <t>227.9215722014633</t>
  </si>
  <si>
    <t>-0.0022450841181154554</t>
  </si>
  <si>
    <t>0.04217641574077269</t>
  </si>
  <si>
    <t>237.53448718692277</t>
  </si>
  <si>
    <t>0.013388699567836504</t>
  </si>
  <si>
    <t>240.71476507286857</t>
  </si>
  <si>
    <t>0.033951100640025045</t>
  </si>
  <si>
    <t>248.88729628739753</t>
  </si>
  <si>
    <t>0.0087200544608097</t>
  </si>
  <si>
    <t>251.0576070656273</t>
  </si>
  <si>
    <t>0.008449965183701336</t>
  </si>
  <si>
    <t>253.17903510443523</t>
  </si>
  <si>
    <t>0.013094792026297597</t>
  </si>
  <si>
    <t>256.4943619145465</t>
  </si>
  <si>
    <t>0.025016070107661603</t>
  </si>
  <si>
    <t>262.9108428544207</t>
  </si>
  <si>
    <t>0.004254306697696997</t>
  </si>
  <si>
    <t>264.0293462140734</t>
  </si>
  <si>
    <t>-0.04563890226892242</t>
  </si>
  <si>
    <t>251.97933668608187</t>
  </si>
  <si>
    <t>-0.04563890226892236</t>
  </si>
  <si>
    <t>0.020655538804760454</t>
  </si>
  <si>
    <t>257.184105652999</t>
  </si>
  <si>
    <t>-0.02592605958098443</t>
  </si>
  <si>
    <t>0.054321091060794746</t>
  </si>
  <si>
    <t>271.15462687556465</t>
  </si>
  <si>
    <t>0.02396146365982177</t>
  </si>
  <si>
    <t>277.651888613636</t>
  </si>
  <si>
    <t>0.07402329033846322</t>
  </si>
  <si>
    <t>298.20459497750585</t>
  </si>
  <si>
    <t>-0.020404307576043834</t>
  </si>
  <si>
    <t>292.11993670099525</t>
  </si>
  <si>
    <t>-0.0204043075760438</t>
  </si>
  <si>
    <t>0.06698763401213914</t>
  </si>
  <si>
    <t>311.6883601083707</t>
  </si>
  <si>
    <t>0.005645955526138335</t>
  </si>
  <si>
    <t>313.4481387275576</t>
  </si>
  <si>
    <t>-0.04618414183666042</t>
  </si>
  <si>
    <t>298.97180543012684</t>
  </si>
  <si>
    <t>-0.046184141836660496</t>
  </si>
  <si>
    <t>0.06437577940972683</t>
  </si>
  <si>
    <t>318.21834842622445</t>
  </si>
  <si>
    <t>0.05522807748385761</t>
  </si>
  <si>
    <t>335.79293602989316</t>
  </si>
  <si>
    <t>0.04425698015258139</t>
  </si>
  <si>
    <t>350.6541173351452</t>
  </si>
  <si>
    <t>0.07781130310068551</t>
  </si>
  <si>
    <t>377.9389711426135</t>
  </si>
  <si>
    <t>-0.06053345200488425</t>
  </si>
  <si>
    <t>355.0610205721768</t>
  </si>
  <si>
    <t>-0.06053345200488423</t>
  </si>
  <si>
    <t>0.05096395269608078</t>
  </si>
  <si>
    <t>373.1563336288394</t>
  </si>
  <si>
    <t>-0.012654523293310871</t>
  </si>
  <si>
    <t>-0.028452103017728048</t>
  </si>
  <si>
    <t>362.5392511827139</t>
  </si>
  <si>
    <t>-0.028452103017728204</t>
  </si>
  <si>
    <t>0.04719201780727378</t>
  </si>
  <si>
    <t>379.64820998036424</t>
  </si>
  <si>
    <t>0.013600335207234915</t>
  </si>
  <si>
    <t>384.8115528969239</t>
  </si>
  <si>
    <t>0.01170509154796151</t>
  </si>
  <si>
    <t>389.3158073522956</t>
  </si>
  <si>
    <t>0.06897535074511718</t>
  </si>
  <si>
    <t>416.1690017150387</t>
  </si>
  <si>
    <t>0.050753180099282647</t>
  </si>
  <si>
    <t>437.29090201082073</t>
  </si>
  <si>
    <t>0.010663190582742788</t>
  </si>
  <si>
    <t>441.95381823906166</t>
  </si>
  <si>
    <t>-0.021112621268219445</t>
  </si>
  <si>
    <t>432.62301465653684</t>
  </si>
  <si>
    <t>-0.021112621268219486</t>
  </si>
  <si>
    <t>0.04190741205332427</t>
  </si>
  <si>
    <t>450.7531255954997</t>
  </si>
  <si>
    <t>-0.010942099511897396</t>
  </si>
  <si>
    <t>445.82094003993495</t>
  </si>
  <si>
    <t>-0.010942099511897365</t>
  </si>
  <si>
    <t>-0.14026120044416146</t>
  </si>
  <si>
    <t>383.28955980678916</t>
  </si>
  <si>
    <t>-0.1496685479431406</t>
  </si>
  <si>
    <t>0.06447746417678468</t>
  </si>
  <si>
    <t>408.00309866856696</t>
  </si>
  <si>
    <t>-0.08482742279440803</t>
  </si>
  <si>
    <t>0.07621929241188141</t>
  </si>
  <si>
    <t>439.10080615094023</t>
  </si>
  <si>
    <t>0.06682120036265404</t>
  </si>
  <si>
    <t>468.44204909815505</t>
  </si>
  <si>
    <t>0.057970040440718185</t>
  </si>
  <si>
    <t>495.597653628508</t>
  </si>
  <si>
    <t>0.04213172977983737</t>
  </si>
  <si>
    <t>516.4780400507058</t>
  </si>
  <si>
    <t>-0.028966582634648463</t>
  </si>
  <si>
    <t>501.51743622459566</t>
  </si>
  <si>
    <t>-0.028966582634648595</t>
  </si>
  <si>
    <t>0.040498648227828005</t>
  </si>
  <si>
    <t>521.8282144543778</t>
  </si>
  <si>
    <t>0.03513244028953788</t>
  </si>
  <si>
    <t>540.1613130400923</t>
  </si>
  <si>
    <t>-0.02428452117734481</t>
  </si>
  <si>
    <t>527.0437541943878</t>
  </si>
  <si>
    <t>-0.02428452117734477</t>
  </si>
  <si>
    <t>0.052746625668499636</t>
  </si>
  <si>
    <t>554.8435338078</t>
  </si>
  <si>
    <t>-0.03341374493321059</t>
  </si>
  <si>
    <t>536.3041334913049</t>
  </si>
  <si>
    <t>-0.033413744933210636</t>
  </si>
  <si>
    <t>-0.007376761732913351</t>
  </si>
  <si>
    <t>532.3479456821631</t>
  </si>
  <si>
    <t>-0.04054402143114724</t>
  </si>
  <si>
    <t>-0.030709945714427977</t>
  </si>
  <si>
    <t>515.9995691690765</t>
  </si>
  <si>
    <t>-0.03786016749497536</t>
  </si>
  <si>
    <t>0.06434289879832233</t>
  </si>
  <si>
    <t>549.2004772281003</t>
  </si>
  <si>
    <t>0.020441460108603593</t>
  </si>
  <si>
    <t>560.4269368749846</t>
  </si>
  <si>
    <t>0.06875846831510368</t>
  </si>
  <si>
    <t>598.9610346570339</t>
  </si>
  <si>
    <t>-0.05447153796781978</t>
  </si>
  <si>
    <t>566.3347059164687</t>
  </si>
  <si>
    <t>-0.054471537967819735</t>
  </si>
  <si>
    <t>-0.02473780226435851</t>
  </si>
  <si>
    <t>552.3248299460633</t>
  </si>
  <si>
    <t>-0.07786183409689501</t>
  </si>
  <si>
    <t>0.09883002732361357</t>
  </si>
  <si>
    <t>606.9111079811431</t>
  </si>
  <si>
    <t>-0.03324603237984869</t>
  </si>
  <si>
    <t>586.7337216335121</t>
  </si>
  <si>
    <t>-0.03324603237984881</t>
  </si>
  <si>
    <t>-0.027375488936272285</t>
  </si>
  <si>
    <t>570.6715991283961</t>
  </si>
  <si>
    <t>-0.05971139492453148</t>
  </si>
  <si>
    <t>0.023039895700172952</t>
  </si>
  <si>
    <t>583.8198132513652</t>
  </si>
  <si>
    <t>-0.004966321645932301</t>
  </si>
  <si>
    <t>-0.018821320564873845</t>
  </si>
  <si>
    <t>572.8315533940364</t>
  </si>
  <si>
    <t>-0.018821320564873945</t>
  </si>
  <si>
    <t>0.05103049579072905</t>
  </si>
  <si>
    <t>602.0634315683076</t>
  </si>
  <si>
    <t>-0.055271804010747605</t>
  </si>
  <si>
    <t>568.7862995766259</t>
  </si>
  <si>
    <t>-0.05527180401074769</t>
  </si>
  <si>
    <t>-0.008059629312404226</t>
  </si>
  <si>
    <t>564.2020928440642</t>
  </si>
  <si>
    <t>-0.06288596307139745</t>
  </si>
  <si>
    <t>-0.07992510738279679</t>
  </si>
  <si>
    <t>519.1081799879037</t>
  </si>
  <si>
    <t>-0.08734056995694156</t>
  </si>
  <si>
    <t>-0.0025792118081934268</t>
  </si>
  <si>
    <t>517.7692900403491</t>
  </si>
  <si>
    <t>-0.08229817541025726</t>
  </si>
  <si>
    <t>0.03563427700933852</t>
  </si>
  <si>
    <t>536.2196243485754</t>
  </si>
  <si>
    <t>-0.0905483767793932</t>
  </si>
  <si>
    <t>487.66580776655593</t>
  </si>
  <si>
    <t>-0.09054837677939316</t>
  </si>
  <si>
    <t>-0.06464344085436913</t>
  </si>
  <si>
    <t>456.1414119655004</t>
  </si>
  <si>
    <t>-0.14933845899496445</t>
  </si>
  <si>
    <t>0.07694592125314936</t>
  </si>
  <si>
    <t>491.23963313089814</t>
  </si>
  <si>
    <t>0.004498985093053465</t>
  </si>
  <si>
    <t>493.4497129174711</t>
  </si>
  <si>
    <t>-0.023525006758129408</t>
  </si>
  <si>
    <t>481.8413050862906</t>
  </si>
  <si>
    <t>-0.02352500675812936</t>
  </si>
  <si>
    <t>-0.010319515516672095</t>
  </si>
  <si>
    <t>476.8689362618791</t>
  </si>
  <si>
    <t>-0.033601755602531085</t>
  </si>
  <si>
    <t>-0.06787747375846231</t>
  </si>
  <si>
    <t>444.5002775545376</t>
  </si>
  <si>
    <t>-0.07749652663145139</t>
  </si>
  <si>
    <t>-0.07742519317388596</t>
  </si>
  <si>
    <t>410.08475769903157</t>
  </si>
  <si>
    <t>-0.140047240414444</t>
  </si>
  <si>
    <t>0.013557661225149564</t>
  </si>
  <si>
    <t>415.64454791751257</t>
  </si>
  <si>
    <t>-0.06491723648807982</t>
  </si>
  <si>
    <t>0.07539610162447263</t>
  </si>
  <si>
    <t>446.9825264919594</t>
  </si>
  <si>
    <t>0.005148337934863134</t>
  </si>
  <si>
    <t>449.2837435893189</t>
  </si>
  <si>
    <t>-0.015131705122152783</t>
  </si>
  <si>
    <t>442.4853144651484</t>
  </si>
  <si>
    <t>-0.01513170512215277</t>
  </si>
  <si>
    <t>-0.021098496161058633</t>
  </si>
  <si>
    <t>433.1495397565806</t>
  </si>
  <si>
    <t>-0.03591094506078145</t>
  </si>
  <si>
    <t>0.036417472506137694</t>
  </si>
  <si>
    <t>448.9237512117121</t>
  </si>
  <si>
    <t>-0.06567005790481462</t>
  </si>
  <si>
    <t>419.4429024747924</t>
  </si>
  <si>
    <t>-0.06567005790481459</t>
  </si>
  <si>
    <t>-0.008995466711439803</t>
  </si>
  <si>
    <t>415.66981780823073</t>
  </si>
  <si>
    <t>-0.07407479179643324</t>
  </si>
  <si>
    <t>-0.07746247266798356</t>
  </si>
  <si>
    <t>383.471005907355</t>
  </si>
  <si>
    <t>-0.08576112828515255</t>
  </si>
  <si>
    <t>-0.07294344889572602</t>
  </si>
  <si>
    <t>355.4993081849592</t>
  </si>
  <si>
    <t>-0.14475554164731583</t>
  </si>
  <si>
    <t>0.0031859083567751245</t>
  </si>
  <si>
    <t>356.63189640173346</t>
  </si>
  <si>
    <t>-0.06998993168235972</t>
  </si>
  <si>
    <t>-0.11421230171636731</t>
  </si>
  <si>
    <t>315.90014664821837</t>
  </si>
  <si>
    <t>-0.11421230171636747</t>
  </si>
  <si>
    <t>0.08926332740596199</t>
  </si>
  <si>
    <t>344.0984448660697</t>
  </si>
  <si>
    <t>-0.03514394439230204</t>
  </si>
  <si>
    <t>0.05834345613526071</t>
  </si>
  <si>
    <t>364.1743373903247</t>
  </si>
  <si>
    <t>-0.06200922539657272</t>
  </si>
  <si>
    <t>341.59216881944053</t>
  </si>
  <si>
    <t>-0.0254455888612789</t>
  </si>
  <si>
    <t>332.9001549334285</t>
  </si>
  <si>
    <t>-0.085876953002804</t>
  </si>
  <si>
    <t>-0.017177678972524868</t>
  </si>
  <si>
    <t>327.1817029420783</t>
  </si>
  <si>
    <t>-0.04218617167707774</t>
  </si>
  <si>
    <t>0.007948878002828508</t>
  </si>
  <si>
    <t>329.7824303835225</t>
  </si>
  <si>
    <t>-0.009365344244220725</t>
  </si>
  <si>
    <t>0.08223094557673583</t>
  </si>
  <si>
    <t>356.90075146855366</t>
  </si>
  <si>
    <t>0.05179928430235714</t>
  </si>
  <si>
    <t>375.38795496159815</t>
  </si>
  <si>
    <t>0.010957177729417511</t>
  </si>
  <si>
    <t>379.50114750159497</t>
  </si>
  <si>
    <t>0.017184936463874312</t>
  </si>
  <si>
    <t>386.0228506093773</t>
  </si>
  <si>
    <t>0.017131769968105948</t>
  </si>
  <si>
    <t>392.6361052884497</t>
  </si>
  <si>
    <t>-0.012904621228107205</t>
  </si>
  <si>
    <t>387.56928506922304</t>
  </si>
  <si>
    <t>-0.012904621228107186</t>
  </si>
  <si>
    <t>0.05550098389322433</t>
  </si>
  <si>
    <t>409.07976171735845</t>
  </si>
  <si>
    <t>0.008007137258555508</t>
  </si>
  <si>
    <t>412.3553195191265</t>
  </si>
  <si>
    <t>0.050237040147638856</t>
  </si>
  <si>
    <t>433.0708302609013</t>
  </si>
  <si>
    <t>0.01701155626468931</t>
  </si>
  <si>
    <t>440.4380390564803</t>
  </si>
  <si>
    <t>0.010456258565017862</t>
  </si>
  <si>
    <t>445.04337307472434</t>
  </si>
  <si>
    <t>-0.01716919170293807</t>
  </si>
  <si>
    <t>437.4023380862822</t>
  </si>
  <si>
    <t>-0.016480357773688503</t>
  </si>
  <si>
    <t>430.19379106357246</t>
  </si>
  <si>
    <t>-0.033366595054677026</t>
  </si>
  <si>
    <t>0.011689402212117672</t>
  </si>
  <si>
    <t>435.2224993164703</t>
  </si>
  <si>
    <t>-0.00498360109218692</t>
  </si>
  <si>
    <t>0.017395757285591618</t>
  </si>
  <si>
    <t>442.7935242798082</t>
  </si>
  <si>
    <t>-0.035256629153775365</t>
  </si>
  <si>
    <t>427.18211720258176</t>
  </si>
  <si>
    <t>-0.03525662915377538</t>
  </si>
  <si>
    <t>0.003355340227620074</t>
  </si>
  <si>
    <t>428.61545854495154</t>
  </si>
  <si>
    <t>-0.032019586912245164</t>
  </si>
  <si>
    <t>0.009492080428975092</t>
  </si>
  <si>
    <t>432.6839109505623</t>
  </si>
  <si>
    <t>0.014016638055746933</t>
  </si>
  <si>
    <t>438.7486847229013</t>
  </si>
  <si>
    <t>0.03922433205899645</t>
  </si>
  <si>
    <t>455.95830882292034</t>
  </si>
  <si>
    <t>0.03341007544591612</t>
  </si>
  <si>
    <t>471.19191032088645</t>
  </si>
  <si>
    <t>-0.025698307322918668</t>
  </si>
  <si>
    <t>459.08307580138717</t>
  </si>
  <si>
    <t>-0.02569830732291869</t>
  </si>
  <si>
    <t>0.018716855005283417</t>
  </si>
  <si>
    <t>467.67566716654125</t>
  </si>
  <si>
    <t>-0.0074624438096796</t>
  </si>
  <si>
    <t>-0.017424294095085613</t>
  </si>
  <si>
    <t>459.52674880071606</t>
  </si>
  <si>
    <t>-0.0174242940950856</t>
  </si>
  <si>
    <t>-0.019247793593985096</t>
  </si>
  <si>
    <t>450.6818727888849</t>
  </si>
  <si>
    <t>-0.03633670847280746</t>
  </si>
  <si>
    <t>0.03086902609477349</t>
  </si>
  <si>
    <t>464.59398328044637</t>
  </si>
  <si>
    <t>0.0009514026724875002</t>
  </si>
  <si>
    <t>465.035999237761</t>
  </si>
  <si>
    <t>0.036392417748931205</t>
  </si>
  <si>
    <t>481.95978359031324</t>
  </si>
  <si>
    <t>-0.011325211316272066</t>
  </si>
  <si>
    <t>476.5014871952082</t>
  </si>
  <si>
    <t>-0.011325211316272036</t>
  </si>
  <si>
    <t>0.007388854210316653</t>
  </si>
  <si>
    <t>480.02228721509266</t>
  </si>
  <si>
    <t>-0.004020037441272345</t>
  </si>
  <si>
    <t>-0.01746026951572599</t>
  </si>
  <si>
    <t>471.64096870676195</t>
  </si>
  <si>
    <t>-0.017460269515725907</t>
  </si>
  <si>
    <t>0.03779579152807222</t>
  </si>
  <si>
    <t>489.46701243610073</t>
  </si>
  <si>
    <t>-0.0007651005802576938</t>
  </si>
  <si>
    <t>489.0925209408689</t>
  </si>
  <si>
    <t>-0.0007651005802576453</t>
  </si>
  <si>
    <t>0.026277273343271457</t>
  </si>
  <si>
    <t>501.9445388037818</t>
  </si>
  <si>
    <t>-0.0011851470374624196</t>
  </si>
  <si>
    <t>501.34966072064805</t>
  </si>
  <si>
    <t>-0.0011851470374624913</t>
  </si>
  <si>
    <t>0.011444950868761739</t>
  </si>
  <si>
    <t>507.0875829556662</t>
  </si>
  <si>
    <t>0.01195592768113829</t>
  </si>
  <si>
    <t>513.1502854254874</t>
  </si>
  <si>
    <t>-0.031684472767725236</t>
  </si>
  <si>
    <t>496.89138918117317</t>
  </si>
  <si>
    <t>-0.03168447276772507</t>
  </si>
  <si>
    <t>-0.00014423084939463315</t>
  </si>
  <si>
    <t>496.8197221140547</t>
  </si>
  <si>
    <t>-0.0318241337386998</t>
  </si>
  <si>
    <t>0.0023205338478589077</t>
  </si>
  <si>
    <t>497.9726090955042</t>
  </si>
  <si>
    <t>0.021698295282494673</t>
  </si>
  <si>
    <t>508.77776581025273</t>
  </si>
  <si>
    <t>0.024241975183994846</t>
  </si>
  <si>
    <t>521.1115437831932</t>
  </si>
  <si>
    <t>0.0331456708311737</t>
  </si>
  <si>
    <t>538.3841354797557</t>
  </si>
  <si>
    <t>0.017361135156471974</t>
  </si>
  <si>
    <t>547.7310952219201</t>
  </si>
  <si>
    <t>0.010668663353980978</t>
  </si>
  <si>
    <t>553.57465388535</t>
  </si>
  <si>
    <t>0.017085286493411456</t>
  </si>
  <si>
    <t>563.0326354424723</t>
  </si>
  <si>
    <t>-0.020530090271181467</t>
  </si>
  <si>
    <t>551.473524611217</t>
  </si>
  <si>
    <t>-0.02053009027118158</t>
  </si>
  <si>
    <t>0.009590422047679459</t>
  </si>
  <si>
    <t>556.76238846036</t>
  </si>
  <si>
    <t>-0.011136560453879741</t>
  </si>
  <si>
    <t>0.04189909009807358</t>
  </si>
  <si>
    <t>580.0902259376792</t>
  </si>
  <si>
    <t>0.03277005048193127</t>
  </si>
  <si>
    <t>599.0998119257318</t>
  </si>
  <si>
    <t>-0.01792570967458651</t>
  </si>
  <si>
    <t>588.3605226310517</t>
  </si>
  <si>
    <t>-0.017925709674586652</t>
  </si>
  <si>
    <t>-0.03193906497862731</t>
  </si>
  <si>
    <t>569.5688376678794</t>
  </si>
  <si>
    <t>-0.04929224424712938</t>
  </si>
  <si>
    <t>0.01307290321876775</t>
  </si>
  <si>
    <t>577.0147559591377</t>
  </si>
  <si>
    <t>-0.019283698065223027</t>
  </si>
  <si>
    <t>0.03639799293405965</t>
  </si>
  <si>
    <t>598.0169349693865</t>
  </si>
  <si>
    <t>0.01581280388922801</t>
  </si>
  <si>
    <t>607.4732594844946</t>
  </si>
  <si>
    <t>-0.04442295574752941</t>
  </si>
  <si>
    <t>580.4875017606075</t>
  </si>
  <si>
    <t>-0.04442295574752932</t>
  </si>
  <si>
    <t>-0.007384771727200201</t>
  </si>
  <si>
    <t>576.2007340696127</t>
  </si>
  <si>
    <t>-0.05147967408708648</t>
  </si>
  <si>
    <t>-0.061833441895041585</t>
  </si>
  <si>
    <t>540.572259459639</t>
  </si>
  <si>
    <t>-0.06876158776873985</t>
  </si>
  <si>
    <t>-0.03326822023604714</t>
  </si>
  <si>
    <t>522.5883824784381</t>
  </si>
  <si>
    <t>-0.0930445735681717</t>
  </si>
  <si>
    <t>-0.0053246262178983095</t>
  </si>
  <si>
    <t>519.8057946759243</t>
  </si>
  <si>
    <t>-0.03841570561625387</t>
  </si>
  <si>
    <t>0.048341541943607735</t>
  </si>
  <si>
    <t>544.9340083017808</t>
  </si>
  <si>
    <t>0.01384253761864862</t>
  </si>
  <si>
    <t>552.4772778113792</t>
  </si>
  <si>
    <t>-0.08312169562110516</t>
  </si>
  <si>
    <t>506.55442968756495</t>
  </si>
  <si>
    <t>-0.01281657060235919</t>
  </si>
  <si>
    <t>500.0621390755365</t>
  </si>
  <si>
    <t>-0.09487293114294863</t>
  </si>
  <si>
    <t>0.011544833985022374</t>
  </si>
  <si>
    <t>505.8352734533587</t>
  </si>
  <si>
    <t>-0.0014197017971984119</t>
  </si>
  <si>
    <t>-0.09340439750511043</t>
  </si>
  <si>
    <t>458.58803449961493</t>
  </si>
  <si>
    <t>-0.09340439750511045</t>
  </si>
  <si>
    <t>-0.17247092151428534</t>
  </si>
  <si>
    <t>379.49493359404147</t>
  </si>
  <si>
    <t>-0.24976577650820278</t>
  </si>
  <si>
    <t>-0.07675983922766405</t>
  </si>
  <si>
    <t>350.36496350364985</t>
  </si>
  <si>
    <t>-0.23599192053506568</t>
  </si>
  <si>
    <t>0.010160092697691914</t>
  </si>
  <si>
    <t>353.92470401087036</t>
  </si>
  <si>
    <t>-0.06737963361198505</t>
  </si>
  <si>
    <t>-0.08277491856410635</t>
  </si>
  <si>
    <t>324.6286154585451</t>
  </si>
  <si>
    <t>-0.08277491856410644</t>
  </si>
  <si>
    <t>-0.10581598041943052</t>
  </si>
  <si>
    <t>290.27772024159685</t>
  </si>
  <si>
    <t>-0.17983198982153747</t>
  </si>
  <si>
    <t>0.08352777813455714</t>
  </si>
  <si>
    <t>314.523973255342</t>
  </si>
  <si>
    <t>-0.031126776020438125</t>
  </si>
  <si>
    <t>0.09428877749123488</t>
  </si>
  <si>
    <t>344.18005418527406</t>
  </si>
  <si>
    <t>0.052317561956116254</t>
  </si>
  <si>
    <t>362.1867154941716</t>
  </si>
  <si>
    <t>0.0005066928057628761</t>
  </si>
  <si>
    <t>362.3702328972554</t>
  </si>
  <si>
    <t>0.07390767542355436</t>
  </si>
  <si>
    <t>389.15217445338357</t>
  </si>
  <si>
    <t>0.03238378096424288</t>
  </si>
  <si>
    <t>401.7543932326408</t>
  </si>
  <si>
    <t>0.03721549868995089</t>
  </si>
  <si>
    <t>416.70588332767215</t>
  </si>
  <si>
    <t>-0.02054571862296861</t>
  </si>
  <si>
    <t>408.1443615002862</t>
  </si>
  <si>
    <t>-0.020545718622968626</t>
  </si>
  <si>
    <t>0.05694168706787006</t>
  </si>
  <si>
    <t>431.3847900113512</t>
  </si>
  <si>
    <t>0.019008255732774426</t>
  </si>
  <si>
    <t>439.58466241911617</t>
  </si>
  <si>
    <t>-0.03604550239320137</t>
  </si>
  <si>
    <t>423.7396124178733</t>
  </si>
  <si>
    <t>-0.03604550239320143</t>
  </si>
  <si>
    <t>0.02849497791534117</t>
  </si>
  <si>
    <t>435.81406331557577</t>
  </si>
  <si>
    <t>-0.008577640272501996</t>
  </si>
  <si>
    <t>0.05829402041198484</t>
  </si>
  <si>
    <t>461.219417218324</t>
  </si>
  <si>
    <t>0.01497903635494846</t>
  </si>
  <si>
    <t>468.1280396364454</t>
  </si>
  <si>
    <t>-0.08268254112932982</t>
  </si>
  <si>
    <t>429.4220237454125</t>
  </si>
  <si>
    <t>-0.08268254112932975</t>
  </si>
  <si>
    <t>-0.05471160979317935</t>
  </si>
  <si>
    <t>405.927653545656</t>
  </si>
  <si>
    <t>-0.13287045599553285</t>
  </si>
  <si>
    <t>0.06863764625440738</t>
  </si>
  <si>
    <t>433.7895722346044</t>
  </si>
  <si>
    <t>-0.04666415825169845</t>
  </si>
  <si>
    <t>413.54714698791224</t>
  </si>
  <si>
    <t>-0.04666415825169847</t>
  </si>
  <si>
    <t>0.08921362586373727</t>
  </si>
  <si>
    <t>450.4411874363078</t>
  </si>
  <si>
    <t>0.038196954396884975</t>
  </si>
  <si>
    <t>467.64666893129123</t>
  </si>
  <si>
    <t>-0.0012144877492645811</t>
  </si>
  <si>
    <t>467.0787177808898</t>
  </si>
  <si>
    <t>-0.0012144877492645482</t>
  </si>
  <si>
    <t>0.06518492239467855</t>
  </si>
  <si>
    <t>497.5252077516431</t>
  </si>
  <si>
    <t>0.022958444491072205</t>
  </si>
  <si>
    <t>508.94761261671835</t>
  </si>
  <si>
    <t>0.03130552699929767</t>
  </si>
  <si>
    <t>524.8804858447191</t>
  </si>
  <si>
    <t>-0.00031569891794180904</t>
  </si>
  <si>
    <t>524.7147816432891</t>
  </si>
  <si>
    <t>-0.0003156989179419126</t>
  </si>
  <si>
    <t>0.029482958717225838</t>
  </si>
  <si>
    <t>540.1849258887964</t>
  </si>
  <si>
    <t>-0.01301022873155444</t>
  </si>
  <si>
    <t>533.1569964456454</t>
  </si>
  <si>
    <t>-0.013010228731554463</t>
  </si>
  <si>
    <t>-0.018557756783363577</t>
  </si>
  <si>
    <t>523.2627985782585</t>
  </si>
  <si>
    <t>-0.03132654485442184</t>
  </si>
  <si>
    <t>-0.020583077684314666</t>
  </si>
  <si>
    <t>512.4924397458103</t>
  </si>
  <si>
    <t>-0.038758858718159594</t>
  </si>
  <si>
    <t>-0.0577273454765318</t>
  </si>
  <si>
    <t>482.9076116224933</t>
  </si>
  <si>
    <t>-0.07712221672439375</t>
  </si>
  <si>
    <t>-0.07339303943519404</t>
  </si>
  <si>
    <t>447.4655542391282</t>
  </si>
  <si>
    <t>-0.12688359956867776</t>
  </si>
  <si>
    <t>0.10832704565548457</t>
  </si>
  <si>
    <t>495.93817576244703</t>
  </si>
  <si>
    <t>-0.005548942710486893</t>
  </si>
  <si>
    <t>493.1862432371978</t>
  </si>
  <si>
    <t>-0.0055489427104869595</t>
  </si>
  <si>
    <t>0.007663865094471145</t>
  </si>
  <si>
    <t>496.9659560718167</t>
  </si>
  <si>
    <t>0.04588937069768906</t>
  </si>
  <si>
    <t>519.7714110541278</t>
  </si>
  <si>
    <t>0.041480931252724895</t>
  </si>
  <si>
    <t>541.3320132231959</t>
  </si>
  <si>
    <t>0.030408427670934657</t>
  </si>
  <si>
    <t>557.7930685932548</t>
  </si>
  <si>
    <t>-0.007222541161057916</t>
  </si>
  <si>
    <t>553.7643851959873</t>
  </si>
  <si>
    <t>-0.007222541161057789</t>
  </si>
  <si>
    <t>-0.06393622162342505</t>
  </si>
  <si>
    <t>518.3587827369369</t>
  </si>
  <si>
    <t>-0.07069698079212529</t>
  </si>
  <si>
    <t>0.03785542405539255</t>
  </si>
  <si>
    <t>537.9814742702807</t>
  </si>
  <si>
    <t>-0.028501130350086914</t>
  </si>
  <si>
    <t>0.012297338400113933</t>
  </si>
  <si>
    <t>544.5972145123745</t>
  </si>
  <si>
    <t>0.02076561757155071</t>
  </si>
  <si>
    <t>555.9061119994703</t>
  </si>
  <si>
    <t>0.02384710311463234</t>
  </si>
  <si>
    <t>569.162862374376</t>
  </si>
  <si>
    <t>-0.01933366086212851</t>
  </si>
  <si>
    <t>558.1588606179115</t>
  </si>
  <si>
    <t>-0.019333660862128503</t>
  </si>
  <si>
    <t>0.003571423270063878</t>
  </si>
  <si>
    <t>560.1522821611146</t>
  </si>
  <si>
    <t>-0.015831286278363218</t>
  </si>
  <si>
    <t>0.007180288927312706</t>
  </si>
  <si>
    <t>564.174337390325</t>
  </si>
  <si>
    <t>0.051595474794824625</t>
  </si>
  <si>
    <t>593.2831801950344</t>
  </si>
  <si>
    <t>0.010433962922878237</t>
  </si>
  <si>
    <t>599.4734748999567</t>
  </si>
  <si>
    <t>0.036028092182050386</t>
  </si>
  <si>
    <t>621.0713605143465</t>
  </si>
  <si>
    <t>0.01862890859234967</t>
  </si>
  <si>
    <t>632.6412421186944</t>
  </si>
  <si>
    <t>0.018531153947397794</t>
  </si>
  <si>
    <t>644.3648143698689</t>
  </si>
  <si>
    <t>-0.015005226756363843</t>
  </si>
  <si>
    <t>634.6959742164267</t>
  </si>
  <si>
    <t>-0.015005226756363796</t>
  </si>
  <si>
    <t>0.05123626248108826</t>
  </si>
  <si>
    <t>667.2154237470695</t>
  </si>
  <si>
    <t>-0.029846307442236375</t>
  </si>
  <si>
    <t>647.3015070797125</t>
  </si>
  <si>
    <t>0.03148961279244711</t>
  </si>
  <si>
    <t>667.6847808976202</t>
  </si>
  <si>
    <t>0.04308109627355594</t>
  </si>
  <si>
    <t>696.4493732238586</t>
  </si>
  <si>
    <t>0.026157708809311675</t>
  </si>
  <si>
    <t>714.6668931290759</t>
  </si>
  <si>
    <t>0.02507299310268074</t>
  </si>
  <si>
    <t>732.5857312112155</t>
  </si>
  <si>
    <t>-0.03496458416505588</t>
  </si>
  <si>
    <t>706.971175754162</t>
  </si>
  <si>
    <t>-0.034964584165055795</t>
  </si>
  <si>
    <t>0.04445952328215519</t>
  </si>
  <si>
    <t>738.4027772024168</t>
  </si>
  <si>
    <t>0.005360008078722611</t>
  </si>
  <si>
    <t>742.3606220535729</t>
  </si>
  <si>
    <t>0.004855988848301518</t>
  </si>
  <si>
    <t>745.9655169556834</t>
  </si>
  <si>
    <t>0.021499225863489846</t>
  </si>
  <si>
    <t>762.0031980910885</t>
  </si>
  <si>
    <t>0.01980776653637273</t>
  </si>
  <si>
    <t>777.0967795388461</t>
  </si>
  <si>
    <t>-0.01531293563236158</t>
  </si>
  <si>
    <t>765.1971465736524</t>
  </si>
  <si>
    <t>-0.015312935632361474</t>
  </si>
  <si>
    <t>0.03786448238899043</t>
  </si>
  <si>
    <t>794.1709404541962</t>
  </si>
  <si>
    <t>-0.017128645059859227</t>
  </si>
  <si>
    <t>780.5678682983016</t>
  </si>
  <si>
    <t>-0.01712864505985926</t>
  </si>
  <si>
    <t>0.022925905562124704</t>
  </si>
  <si>
    <t>798.4630935317375</t>
  </si>
  <si>
    <t>0.02423730519517564</t>
  </si>
  <si>
    <t>817.8156872167502</t>
  </si>
  <si>
    <t>-0.00477368072869544</t>
  </si>
  <si>
    <t>813.9116962310588</t>
  </si>
  <si>
    <t>-0.00477368072869541</t>
  </si>
  <si>
    <t>-0.02922329434926052</t>
  </si>
  <si>
    <t>790.1265151577927</t>
  </si>
  <si>
    <t>-0.033857472400891854</t>
  </si>
  <si>
    <t>0.055885804045261445</t>
  </si>
  <si>
    <t>834.2833707548664</t>
  </si>
  <si>
    <t>-0.01603348709723884</t>
  </si>
  <si>
    <t>820.9068990944272</t>
  </si>
  <si>
    <t>-0.016033487097238945</t>
  </si>
  <si>
    <t>0.008081266842280721</t>
  </si>
  <si>
    <t>827.5408667986785</t>
  </si>
  <si>
    <t>-0.008081791142603266</t>
  </si>
  <si>
    <t>0.011038558614841376</t>
  </si>
  <si>
    <t>836.6757251630123</t>
  </si>
  <si>
    <t>-0.02058835907579637</t>
  </si>
  <si>
    <t>819.4499449033538</t>
  </si>
  <si>
    <t>-0.02058835907579655</t>
  </si>
  <si>
    <t>0.01880842403049776</t>
  </si>
  <si>
    <t>834.862506938864</t>
  </si>
  <si>
    <t>-0.002167169632888533</t>
  </si>
  <si>
    <t>-0.06280528832317434</t>
  </si>
  <si>
    <t>782.4287264803605</t>
  </si>
  <si>
    <t>-0.06280528832317438</t>
  </si>
  <si>
    <t>-0.02818816393609269</t>
  </si>
  <si>
    <t>760.373497270024</t>
  </si>
  <si>
    <t>-0.08922308649595971</t>
  </si>
  <si>
    <t>0.08115626511852936</t>
  </si>
  <si>
    <t>822.0825704035734</t>
  </si>
  <si>
    <t>0.0010607430341180724</t>
  </si>
  <si>
    <t>822.954588763599</t>
  </si>
  <si>
    <t>-0.018554659479714575</t>
  </si>
  <si>
    <t>807.6849466018219</t>
  </si>
  <si>
    <t>-0.018554659479714464</t>
  </si>
  <si>
    <t>-0.0542780105482733</t>
  </si>
  <si>
    <t>763.8454145504866</t>
  </si>
  <si>
    <t>-0.07182556002502835</t>
  </si>
  <si>
    <t>-0.004828413175065327</t>
  </si>
  <si>
    <t>760.1572532871578</t>
  </si>
  <si>
    <t>-0.05884434706209111</t>
  </si>
  <si>
    <t>0.06661783763693663</t>
  </si>
  <si>
    <t>810.7972857651814</t>
  </si>
  <si>
    <t>0.003790077334336228</t>
  </si>
  <si>
    <t>813.8702701807015</t>
  </si>
  <si>
    <t>0.01573931836667808</t>
  </si>
  <si>
    <t>826.6800334722499</t>
  </si>
  <si>
    <t>0.0008904786435459666</t>
  </si>
  <si>
    <t>827.4161743871028</t>
  </si>
  <si>
    <t>0.03672447208352336</t>
  </si>
  <si>
    <t>857.8025965848377</t>
  </si>
  <si>
    <t>-0.0010199528271818137</t>
  </si>
  <si>
    <t>856.927678401287</t>
  </si>
  <si>
    <t>-0.0010199528271818954</t>
  </si>
  <si>
    <t>-0.00044088385610951963</t>
  </si>
  <si>
    <t>856.5498728220266</t>
  </si>
  <si>
    <t>-0.0014603870025558022</t>
  </si>
  <si>
    <t>-0.020100983720727772</t>
  </si>
  <si>
    <t>839.3323777724396</t>
  </si>
  <si>
    <t>-0.02053300537762279</t>
  </si>
  <si>
    <t>0.03332168532815283</t>
  </si>
  <si>
    <t>867.3003471503032</t>
  </si>
  <si>
    <t>0.017073372274028165</t>
  </si>
  <si>
    <t>882.1080888505941</t>
  </si>
  <si>
    <t>0.01964537634852981</t>
  </si>
  <si>
    <t>899.4374342361464</t>
  </si>
  <si>
    <t>0.03689270574450498</t>
  </si>
  <si>
    <t>932.6201148330132</t>
  </si>
  <si>
    <t>-0.00017012475963784635</t>
  </si>
  <si>
    <t>932.4614530601436</t>
  </si>
  <si>
    <t>-0.00017012475963802117</t>
  </si>
  <si>
    <t>0.009646782229022488</t>
  </si>
  <si>
    <t>941.4567056347728</t>
  </si>
  <si>
    <t>0.011063442194471529</t>
  </si>
  <si>
    <t>951.8724574761608</t>
  </si>
  <si>
    <t>0.004811201155210609</t>
  </si>
  <si>
    <t>956.4521073431832</t>
  </si>
  <si>
    <t>0.01917084846012096</t>
  </si>
  <si>
    <t>974.7881057524227</t>
  </si>
  <si>
    <t>0.0008486749281793049</t>
  </si>
  <si>
    <t>975.6153839780621</t>
  </si>
  <si>
    <t>0.01904438793296337</t>
  </si>
  <si>
    <t>994.1953818239073</t>
  </si>
  <si>
    <t>0.021761902857085902</t>
  </si>
  <si>
    <t>1015.8309651441225</t>
  </si>
  <si>
    <t>0.027890569723365788</t>
  </si>
  <si>
    <t>1044.1630695046288</t>
  </si>
  <si>
    <t>0.009534835097302352</t>
  </si>
  <si>
    <t>1054.1189921870482</t>
  </si>
  <si>
    <t>0.05634014257755693</t>
  </si>
  <si>
    <t>1113.5082065005772</t>
  </si>
  <si>
    <t>-0.038719585467245965</t>
  </si>
  <si>
    <t>1070.3936303304984</t>
  </si>
  <si>
    <t>-0.03871958546724596</t>
  </si>
  <si>
    <t>-0.02590420710671526</t>
  </si>
  <si>
    <t>1042.6659320447084</t>
  </si>
  <si>
    <t>-0.06362079241293146</t>
  </si>
  <si>
    <t>0.0029186315249551953</t>
  </si>
  <si>
    <t>1045.7090897039707</t>
  </si>
  <si>
    <t>-0.023061180417250797</t>
  </si>
  <si>
    <t>0.021978156931147463</t>
  </si>
  <si>
    <t>1068.691848181812</t>
  </si>
  <si>
    <t>0.005468342379401525</t>
  </si>
  <si>
    <t>1074.5358211057455</t>
  </si>
  <si>
    <t>0.03473195405312146</t>
  </si>
  <si>
    <t>1111.8565498728235</t>
  </si>
  <si>
    <t>0.0308540940515023</t>
  </si>
  <si>
    <t>1146.1618764343784</t>
  </si>
  <si>
    <t>0.0031748257713157813</t>
  </si>
  <si>
    <t>1149.800740697782</t>
  </si>
  <si>
    <t>-0.07046891607068873</t>
  </si>
  <si>
    <t>1068.7755288035341</t>
  </si>
  <si>
    <t>-0.07046891607068882</t>
  </si>
  <si>
    <t>0.01701111645141773</t>
  </si>
  <si>
    <t>1086.9565937844368</t>
  </si>
  <si>
    <t>-0.05465655455675461</t>
  </si>
  <si>
    <t>-0.09158152453953117</t>
  </si>
  <si>
    <t>987.4114518173621</t>
  </si>
  <si>
    <t>-0.0915815245395312</t>
  </si>
  <si>
    <t>0.0808050338318611</t>
  </si>
  <si>
    <t>1067.1992675874312</t>
  </si>
  <si>
    <t>-0.0181767388964603</t>
  </si>
  <si>
    <t>0.031172813747619932</t>
  </si>
  <si>
    <t>1100.4668715875307</t>
  </si>
  <si>
    <t>0.01696806390155925</t>
  </si>
  <si>
    <t>1119.1396637861767</t>
  </si>
  <si>
    <t>0.03892711405659588</t>
  </si>
  <si>
    <t>1162.7045411236415</t>
  </si>
  <si>
    <t>-0.06539603997436139</t>
  </si>
  <si>
    <t>1086.6682684739483</t>
  </si>
  <si>
    <t>-0.06539603997436147</t>
  </si>
  <si>
    <t>0.068682638291643</t>
  </si>
  <si>
    <t>1161.3035121005505</t>
  </si>
  <si>
    <t>-0.001204974241983335</t>
  </si>
  <si>
    <t>0.014242770261087223</t>
  </si>
  <si>
    <t>1177.8436912267925</t>
  </si>
  <si>
    <t>-0.019570954867046186</t>
  </si>
  <si>
    <t>1154.7921655053578</t>
  </si>
  <si>
    <t>-0.019570954867046235</t>
  </si>
  <si>
    <t>0.016255566170026547</t>
  </si>
  <si>
    <t>1173.5639659643584</t>
  </si>
  <si>
    <t>-0.0036335256488715666</t>
  </si>
  <si>
    <t>0.020569992795401726</t>
  </si>
  <si>
    <t>1197.7041682891884</t>
  </si>
  <si>
    <t>0.035388245515854067</t>
  </si>
  <si>
    <t>1240.0888174519678</t>
  </si>
  <si>
    <t>0.027723066644396166</t>
  </si>
  <si>
    <t>1274.4678823831591</t>
  </si>
  <si>
    <t>0.0007433798723153195</t>
  </si>
  <si>
    <t>1275.4152961548352</t>
  </si>
  <si>
    <t>-0.08328017367941021</t>
  </si>
  <si>
    <t>1169.198488777684</t>
  </si>
  <si>
    <t>-0.0832801736794104</t>
  </si>
  <si>
    <t>-0.12843970060675858</t>
  </si>
  <si>
    <t>1019.0269849292036</t>
  </si>
  <si>
    <t>-0.20102339371230663</t>
  </si>
  <si>
    <t>0.13021867009232202</t>
  </si>
  <si>
    <t>1151.7233236948732</t>
  </si>
  <si>
    <t>-0.014946277514504629</t>
  </si>
  <si>
    <t>0.049728957470907664</t>
  </si>
  <si>
    <t>1208.997323877148</t>
  </si>
  <si>
    <t>0.021342172737760956</t>
  </si>
  <si>
    <t>1234.7999536028246</t>
  </si>
  <si>
    <t>0.058124964564085335</t>
  </si>
  <si>
    <t>1306.5726571497232</t>
  </si>
  <si>
    <t>0.07333731136580113</t>
  </si>
  <si>
    <t>1402.3931829291546</t>
  </si>
  <si>
    <t>-0.03850508656119278</t>
  </si>
  <si>
    <t>1348.3939120276407</t>
  </si>
  <si>
    <t>-0.038505086561192885</t>
  </si>
  <si>
    <t>-0.02704011315716226</t>
  </si>
  <si>
    <t>1311.9331880659847</t>
  </si>
  <si>
    <t>-0.06450401782061406</t>
  </si>
  <si>
    <t>0.11386365588355662</t>
  </si>
  <si>
    <t>1461.3146971341473</t>
  </si>
  <si>
    <t>0.03980013187712861</t>
  </si>
  <si>
    <t>1519.4752147940728</t>
  </si>
  <si>
    <t>-0.010256215917350486</t>
  </si>
  <si>
    <t>1503.8911489100822</t>
  </si>
  <si>
    <t>-0.01025621591735058</t>
  </si>
  <si>
    <t>0.024689123745318176</t>
  </si>
  <si>
    <t>1541.0209035850119</t>
  </si>
  <si>
    <t>0.03630012591628029</t>
  </si>
  <si>
    <t>1596.9601564247678</t>
  </si>
  <si>
    <t>0.053513571844732155</t>
  </si>
  <si>
    <t>1682.4191984887793</t>
  </si>
  <si>
    <t>0.003372107023954962</t>
  </si>
  <si>
    <t>1688.09249608524</t>
  </si>
  <si>
    <t>0.026711467172390035</t>
  </si>
  <si>
    <t>1733.183923378379</t>
  </si>
  <si>
    <t>0.022666703634636853</t>
  </si>
  <si>
    <t>1772.4694897139138</t>
  </si>
  <si>
    <t>0.028157344573678245</t>
  </si>
  <si>
    <t>1822.3775238821202</t>
  </si>
  <si>
    <t>-0.0482508962040048</t>
  </si>
  <si>
    <t>1734.4461751327729</t>
  </si>
  <si>
    <t>-0.04825089620400472</t>
  </si>
  <si>
    <t>0.06885177850932767</t>
  </si>
  <si>
    <t>1853.8658790193651</t>
  </si>
  <si>
    <t>-0.011408853525971763</t>
  </si>
  <si>
    <t>1832.7153947488362</t>
  </si>
  <si>
    <t>-0.011408853525971844</t>
  </si>
  <si>
    <t>0.03831996139297256</t>
  </si>
  <si>
    <t>1902.9449779199178</t>
  </si>
  <si>
    <t>-0.05741298481907964</t>
  </si>
  <si>
    <t>1793.691226791058</t>
  </si>
  <si>
    <t>-0.05741298481907955</t>
  </si>
  <si>
    <t>-0.030687114118853165</t>
  </si>
  <si>
    <t>1738.648019420535</t>
  </si>
  <si>
    <t>-0.0863382601208856</t>
  </si>
  <si>
    <t>0.03380039799932888</t>
  </si>
  <si>
    <t>1797.4150144576943</t>
  </si>
  <si>
    <t>-0.09139767846425728</t>
  </si>
  <si>
    <t>1633.1354548994614</t>
  </si>
  <si>
    <t>-0.09139767846425739</t>
  </si>
  <si>
    <t>-0.003919548303258247</t>
  </si>
  <si>
    <t>1626.7343015982192</t>
  </si>
  <si>
    <t>-0.09495898915196938</t>
  </si>
  <si>
    <t>-0.08416311440321333</t>
  </si>
  <si>
    <t>1489.823276469177</t>
  </si>
  <si>
    <t>-0.08775278131421554</t>
  </si>
  <si>
    <t>0.0921394060190015</t>
  </si>
  <si>
    <t>1627.0947082363296</t>
  </si>
  <si>
    <t>-0.040802411787634885</t>
  </si>
  <si>
    <t>1560.7053199333893</t>
  </si>
  <si>
    <t>-0.04080241178763481</t>
  </si>
  <si>
    <t>-0.09401640208002826</t>
  </si>
  <si>
    <t>1413.9734210460927</t>
  </si>
  <si>
    <t>-0.1309827179152019</t>
  </si>
  <si>
    <t>0.07830901191739126</t>
  </si>
  <si>
    <t>1524.7002825256657</t>
  </si>
  <si>
    <t>-0.02306972171355214</t>
  </si>
  <si>
    <t>0.05233614134901576</t>
  </si>
  <si>
    <t>1604.497212026813</t>
  </si>
  <si>
    <t>-0.060149077239256776</t>
  </si>
  <si>
    <t>1507.9881852904402</t>
  </si>
  <si>
    <t>-0.060149077239256686</t>
  </si>
  <si>
    <t>0.06476002783368884</t>
  </si>
  <si>
    <t>1605.6455421427231</t>
  </si>
  <si>
    <t>-0.025554627893368598</t>
  </si>
  <si>
    <t>1564.6138677846197</t>
  </si>
  <si>
    <t>-0.025554627893368594</t>
  </si>
  <si>
    <t>0.03386918952236817</t>
  </si>
  <si>
    <t>1617.6060714019425</t>
  </si>
  <si>
    <t>0.011750141620424426</t>
  </si>
  <si>
    <t>1636.6131718269737</t>
  </si>
  <si>
    <t>0.004688805944081498</t>
  </si>
  <si>
    <t>1644.2869333951983</t>
  </si>
  <si>
    <t>0.06534726053799123</t>
  </si>
  <si>
    <t>1751.736580030989</t>
  </si>
  <si>
    <t>0.033465315955424124</t>
  </si>
  <si>
    <t>1810.3589981523999</t>
  </si>
  <si>
    <t>-0.018600727031750863</t>
  </si>
  <si>
    <t>1776.685004598293</t>
  </si>
  <si>
    <t>-0.018600727031750888</t>
  </si>
  <si>
    <t>-0.04791118097766478</t>
  </si>
  <si>
    <t>1691.561927802681</t>
  </si>
  <si>
    <t>-0.06562072521028128</t>
  </si>
  <si>
    <t>-0.023935617237797913</t>
  </si>
  <si>
    <t>1651.0733489647646</t>
  </si>
  <si>
    <t>-0.07070001452617042</t>
  </si>
  <si>
    <t>0.0921486695075664</t>
  </si>
  <si>
    <t>1803.2175613312695</t>
  </si>
  <si>
    <t>0.04575107992241412</t>
  </si>
  <si>
    <t>1885.716712097237</t>
  </si>
  <si>
    <t>0.014695056488269964</t>
  </si>
  <si>
    <t>1913.4274257023808</t>
  </si>
  <si>
    <t>0.05203209682653798</t>
  </si>
  <si>
    <t>2012.9870667870805</t>
  </si>
  <si>
    <t>0.03065197572454914</t>
  </si>
  <si>
    <t>2074.68909749207</t>
  </si>
  <si>
    <t>-0.04202988114432915</t>
  </si>
  <si>
    <t>1987.4901613130423</t>
  </si>
  <si>
    <t>-0.04202988114432926</t>
  </si>
  <si>
    <t>0.04623399383285509</t>
  </si>
  <si>
    <t>2079.3797691740497</t>
  </si>
  <si>
    <t>0.03455305689931554</t>
  </si>
  <si>
    <t>2151.228696653606</t>
  </si>
  <si>
    <t>0.011716298503140044</t>
  </si>
  <si>
    <t>2176.433134212121</t>
  </si>
  <si>
    <t>0.022720407539030374</t>
  </si>
  <si>
    <t>2225.8825820028696</t>
  </si>
  <si>
    <t>0.02035473810785371</t>
  </si>
  <si>
    <t>2271.1898390183715</t>
  </si>
  <si>
    <t>-0.008114340204387727</t>
  </si>
  <si>
    <t>2252.7606319958277</t>
  </si>
  <si>
    <t>-0.008114340204387779</t>
  </si>
  <si>
    <t>returns</t>
  </si>
  <si>
    <t>price</t>
  </si>
  <si>
    <t>rolling_max</t>
  </si>
  <si>
    <t>drawdown</t>
  </si>
  <si>
    <t>Drawdown</t>
  </si>
  <si>
    <t>ICE BofA US High Yield Index Option-Adjusted Spread, Percent, Monthly, Not Seasonally Adjusted</t>
  </si>
  <si>
    <t>HY Spread</t>
  </si>
  <si>
    <t>ICE BofA US Corporate Index Option-Adjusted Spread, Percent, Monthly, Not Seasonally Adjusted</t>
  </si>
  <si>
    <t>IG Spread</t>
  </si>
  <si>
    <t>T10Y2Y10y-2y</t>
  </si>
  <si>
    <t>10y-2y</t>
  </si>
  <si>
    <t>Mkt-RF</t>
  </si>
  <si>
    <t>SMB</t>
  </si>
  <si>
    <t>HML</t>
  </si>
  <si>
    <t>RMW</t>
  </si>
  <si>
    <t>CMA</t>
  </si>
  <si>
    <t>RF</t>
  </si>
  <si>
    <t> Annual Factors: January-December </t>
  </si>
  <si>
    <t>This file was created by CMPT_ME_BEME_OP_INV_RETS using the 202412 CRSP database,</t>
  </si>
  <si>
    <t>The 1-month TBill rate data until 202405 are from Ibbotson Associates, Starting from 202406</t>
  </si>
  <si>
    <t>the 1-month TBill rate is from ICE BofA US 1-Month Treasury Bill Index,</t>
  </si>
  <si>
    <t>Vix-regimes2</t>
  </si>
  <si>
    <t>Vix-regimes3</t>
  </si>
  <si>
    <t>FT_regimes2</t>
  </si>
  <si>
    <t>FT_regimes3</t>
  </si>
  <si>
    <t>DD_regimes2</t>
  </si>
  <si>
    <t>DD_regimes3</t>
  </si>
  <si>
    <t>High</t>
  </si>
  <si>
    <t>Low</t>
  </si>
  <si>
    <t>Normal Turbulence</t>
  </si>
  <si>
    <t>Low Turbulence</t>
  </si>
  <si>
    <t>Normal Drawdown</t>
  </si>
  <si>
    <t>Moderate Drawdown</t>
  </si>
  <si>
    <t>High Turbulence</t>
  </si>
  <si>
    <t>Normal</t>
  </si>
  <si>
    <t>High Drawdown</t>
  </si>
  <si>
    <t>Low Drawdown</t>
  </si>
  <si>
    <t>Moderate Turbulence</t>
  </si>
  <si>
    <t>Moderate</t>
  </si>
  <si>
    <t>Equal weighted return</t>
  </si>
  <si>
    <t>cum return</t>
  </si>
  <si>
    <t>standard</t>
  </si>
  <si>
    <t>cum</t>
  </si>
  <si>
    <t>Unnamed: 5</t>
  </si>
  <si>
    <t>cluster</t>
  </si>
  <si>
    <t>100.0</t>
  </si>
  <si>
    <t>0.0433233634638805</t>
  </si>
  <si>
    <t>99.3801915410638</t>
  </si>
  <si>
    <t>-0.0061980845893619</t>
  </si>
  <si>
    <t>103.68567570030736</t>
  </si>
  <si>
    <t>-0.006198084589362</t>
  </si>
  <si>
    <t>95.73400250941029</t>
  </si>
  <si>
    <t>-0.04265997490589712</t>
  </si>
  <si>
    <t>-0.0366892936621772</t>
  </si>
  <si>
    <t>-0.042659974905897</t>
  </si>
  <si>
    <t>99.51479440306213</t>
  </si>
  <si>
    <t>0.039492675481527</t>
  </si>
  <si>
    <t>102.25330749805443</t>
  </si>
  <si>
    <t>0.0275186529944539</t>
  </si>
  <si>
    <t>100.36211743404859</t>
  </si>
  <si>
    <t>-0.018495148081560338</t>
  </si>
  <si>
    <t>-0.0184951480815602</t>
  </si>
  <si>
    <t>-0.0184951480815601</t>
  </si>
  <si>
    <t>101.6878960659435</t>
  </si>
  <si>
    <t>-0.005529517293332331</t>
  </si>
  <si>
    <t>0.0132099507841305</t>
  </si>
  <si>
    <t>-0.0055295172933322</t>
  </si>
  <si>
    <t>109.10217111636995</t>
  </si>
  <si>
    <t>0.072912070534121</t>
  </si>
  <si>
    <t>113.82884413034292</t>
  </si>
  <si>
    <t>105.50958499436177</t>
  </si>
  <si>
    <t>-0.03292864005590015</t>
  </si>
  <si>
    <t>-0.0329286400559001</t>
  </si>
  <si>
    <t>-0.0329286400559</t>
  </si>
  <si>
    <t>107.55681908422407</t>
  </si>
  <si>
    <t>-0.014164264710163984</t>
  </si>
  <si>
    <t>-0.0141642647101639</t>
  </si>
  <si>
    <t>113.06362466845607</t>
  </si>
  <si>
    <t>0.0511990372262665</t>
  </si>
  <si>
    <t>117.08622524339692</t>
  </si>
  <si>
    <t>0.0355782028635345</t>
  </si>
  <si>
    <t>116.30957864142434</t>
  </si>
  <si>
    <t>-0.006633116750993608</t>
  </si>
  <si>
    <t>-0.0066331167509936</t>
  </si>
  <si>
    <t>-0.0066331167509937</t>
  </si>
  <si>
    <t>126.62794021885873</t>
  </si>
  <si>
    <t>128.20029223512225</t>
  </si>
  <si>
    <t>0.012417101735572</t>
  </si>
  <si>
    <t>127.57889554182618</t>
  </si>
  <si>
    <t>-0.004847077042198994</t>
  </si>
  <si>
    <t>-0.0048470770421989</t>
  </si>
  <si>
    <t>124.3381033305275</t>
  </si>
  <si>
    <t>-0.03012620983352677</t>
  </si>
  <si>
    <t>-0.025402259500171</t>
  </si>
  <si>
    <t>-0.0301262098335267</t>
  </si>
  <si>
    <t>126.55488143830507</t>
  </si>
  <si>
    <t>-0.008026516448289776</t>
  </si>
  <si>
    <t>0.0178286305516879</t>
  </si>
  <si>
    <t>-0.0080265164482897</t>
  </si>
  <si>
    <t>129.0547623207281</t>
  </si>
  <si>
    <t>0.0197533343163984</t>
  </si>
  <si>
    <t>120.32503216174582</t>
  </si>
  <si>
    <t>-0.06764361114615094</t>
  </si>
  <si>
    <t>125.53791726389224</t>
  </si>
  <si>
    <t>121.75444308562177</t>
  </si>
  <si>
    <t>-0.05656760822947001</t>
  </si>
  <si>
    <t>0.0118795806508031</t>
  </si>
  <si>
    <t>127.02925507676252</t>
  </si>
  <si>
    <t>-0.0565676082294698</t>
  </si>
  <si>
    <t>124.27497101472298</t>
  </si>
  <si>
    <t>0.0207017326450147</t>
  </si>
  <si>
    <t>121.38041389387423</t>
  </si>
  <si>
    <t>-0.023291553377275172</t>
  </si>
  <si>
    <t>-0.0232915533772751</t>
  </si>
  <si>
    <t>132.23718691930185</t>
  </si>
  <si>
    <t>131.3866874195957</t>
  </si>
  <si>
    <t>-0.006431621236960977</t>
  </si>
  <si>
    <t>-0.006431621236961</t>
  </si>
  <si>
    <t>130.82484951479447</t>
  </si>
  <si>
    <t>-0.010680334612451083</t>
  </si>
  <si>
    <t>-0.0042762163795707</t>
  </si>
  <si>
    <t>-0.0106803346124511</t>
  </si>
  <si>
    <t>118.49300382764487</t>
  </si>
  <si>
    <t>-0.09813538833484425</t>
  </si>
  <si>
    <t>-0.0942622577659073</t>
  </si>
  <si>
    <t>-0.0981353883348441</t>
  </si>
  <si>
    <t>112.63321315693348</t>
  </si>
  <si>
    <t>-0.1390533711701596</t>
  </si>
  <si>
    <t>-0.0494526299564048</t>
  </si>
  <si>
    <t>-0.1390533711701594</t>
  </si>
  <si>
    <t>111.92049298794535</t>
  </si>
  <si>
    <t>-0.055467501264966045</t>
  </si>
  <si>
    <t>-0.0063277975386805</t>
  </si>
  <si>
    <t>116.76926518471883</t>
  </si>
  <si>
    <t>-0.0554675012649658</t>
  </si>
  <si>
    <t>118.90316535107925</t>
  </si>
  <si>
    <t>0.062389578322229</t>
  </si>
  <si>
    <t>124.05445040058996</t>
  </si>
  <si>
    <t>121.83742833092458</t>
  </si>
  <si>
    <t>0.0246777532892541</t>
  </si>
  <si>
    <t>127.2783221892223</t>
  </si>
  <si>
    <t>0.0446569985334852</t>
  </si>
  <si>
    <t>135.7102584057304</t>
  </si>
  <si>
    <t>0.0662480151488209</t>
  </si>
  <si>
    <t>138.65365373314492</t>
  </si>
  <si>
    <t>0.0216888197104061</t>
  </si>
  <si>
    <t>138.8291536299097</t>
  </si>
  <si>
    <t>0.0012657430369815</t>
  </si>
  <si>
    <t>144.23073868780085</t>
  </si>
  <si>
    <t>0.0389081465719416</t>
  </si>
  <si>
    <t>137.25402220351643</t>
  </si>
  <si>
    <t>-0.04837191120116283</t>
  </si>
  <si>
    <t>143.3127392278005</t>
  </si>
  <si>
    <t>-0.006364797603841091</t>
  </si>
  <si>
    <t>0.0441423641144766</t>
  </si>
  <si>
    <t>-0.0063647976038409</t>
  </si>
  <si>
    <t>146.4153550497912</t>
  </si>
  <si>
    <t>0.0216492674601591</t>
  </si>
  <si>
    <t>143.55732731921927</t>
  </si>
  <si>
    <t>-0.01952000000000006</t>
  </si>
  <si>
    <t>-0.0195199999999999</t>
  </si>
  <si>
    <t>145.6581643187269</t>
  </si>
  <si>
    <t>-0.005171525423728966</t>
  </si>
  <si>
    <t>0.0146341328494932</t>
  </si>
  <si>
    <t>-0.0051715254237289</t>
  </si>
  <si>
    <t>139.3957562377905</t>
  </si>
  <si>
    <t>-0.04299386931193989</t>
  </si>
  <si>
    <t>-0.0429938693119399</t>
  </si>
  <si>
    <t>-0.04299386931194</t>
  </si>
  <si>
    <t>154.9382176834014</t>
  </si>
  <si>
    <t>0.1114988136302912</t>
  </si>
  <si>
    <t>151.97854295379832</t>
  </si>
  <si>
    <t>-0.01910228976333546</t>
  </si>
  <si>
    <t>153.33886568302023</t>
  </si>
  <si>
    <t>-0.01032251451123097</t>
  </si>
  <si>
    <t>0.0089507551709813</t>
  </si>
  <si>
    <t>-0.0103225145112311</t>
  </si>
  <si>
    <t>150.13102933468866</t>
  </si>
  <si>
    <t>-0.020919917035011587</t>
  </si>
  <si>
    <t>-0.0209199170350115</t>
  </si>
  <si>
    <t>154.13933580039074</t>
  </si>
  <si>
    <t>0.026698721000349</t>
  </si>
  <si>
    <t>154.38432095039948</t>
  </si>
  <si>
    <t>0.001589374631314</t>
  </si>
  <si>
    <t>151.64064609373764</t>
  </si>
  <si>
    <t>-0.01777171956175088</t>
  </si>
  <si>
    <t>-0.0177717195617508</t>
  </si>
  <si>
    <t>157.57706907231236</t>
  </si>
  <si>
    <t>0.0391479667984602</t>
  </si>
  <si>
    <t>153.41192446357388</t>
  </si>
  <si>
    <t>-0.026432428482516587</t>
  </si>
  <si>
    <t>-0.0264324284825165</t>
  </si>
  <si>
    <t>-0.0264324284825166</t>
  </si>
  <si>
    <t>154.68965900608296</t>
  </si>
  <si>
    <t>-0.018323795989023985</t>
  </si>
  <si>
    <t>0.0083287824396758</t>
  </si>
  <si>
    <t>-0.0183237959890239</t>
  </si>
  <si>
    <t>155.24276162190498</t>
  </si>
  <si>
    <t>0.0035755629650735</t>
  </si>
  <si>
    <t>160.0142146975208</t>
  </si>
  <si>
    <t>0.0307354302755624</t>
  </si>
  <si>
    <t>161.38922859457145</t>
  </si>
  <si>
    <t>0.0085930734319439</t>
  </si>
  <si>
    <t>168.3811528041294</t>
  </si>
  <si>
    <t>162.42594857297144</t>
  </si>
  <si>
    <t>0.0064237247270346</t>
  </si>
  <si>
    <t>164.17737401330942</t>
  </si>
  <si>
    <t>0.0107829164965667</t>
  </si>
  <si>
    <t>167.17238695741943</t>
  </si>
  <si>
    <t>0.0182425438469202</t>
  </si>
  <si>
    <t>163.09816876578307</t>
  </si>
  <si>
    <t>-0.024371358606455194</t>
  </si>
  <si>
    <t>-0.0243713586064551</t>
  </si>
  <si>
    <t>-0.024371358606455</t>
  </si>
  <si>
    <t>166.88054889379475</t>
  </si>
  <si>
    <t>-0.0017457312713912204</t>
  </si>
  <si>
    <t>0.0231908191038205</t>
  </si>
  <si>
    <t>-0.0017457312713911</t>
  </si>
  <si>
    <t>167.00998999412354</t>
  </si>
  <si>
    <t>0.000775651213918</t>
  </si>
  <si>
    <t>166.44179915188286</t>
  </si>
  <si>
    <t>-0.003402136855769374</t>
  </si>
  <si>
    <t>-0.0034021368557692</t>
  </si>
  <si>
    <t>-0.0034021368557693</t>
  </si>
  <si>
    <t>172.0657370201547</t>
  </si>
  <si>
    <t>0.0337892157915202</t>
  </si>
  <si>
    <t>169.98475295014532</t>
  </si>
  <si>
    <t>-0.012094122316551756</t>
  </si>
  <si>
    <t>-0.0120941223165517</t>
  </si>
  <si>
    <t>-0.0120941223165516</t>
  </si>
  <si>
    <t>172.58588377300953</t>
  </si>
  <si>
    <t>0.0153021419728573</t>
  </si>
  <si>
    <t>171.03179645188442</t>
  </si>
  <si>
    <t>-0.009004718619797984</t>
  </si>
  <si>
    <t>-0.0090047186197979</t>
  </si>
  <si>
    <t>172.71373663897842</t>
  </si>
  <si>
    <t>0.0098340789372879</t>
  </si>
  <si>
    <t>178.60449787970708</t>
  </si>
  <si>
    <t>0.0341070800468064</t>
  </si>
  <si>
    <t>186.3422454576336</t>
  </si>
  <si>
    <t>173.1965598843765</t>
  </si>
  <si>
    <t>-0.030278845491186347</t>
  </si>
  <si>
    <t>-0.0302788454911864</t>
  </si>
  <si>
    <t>180.7000173989412</t>
  </si>
  <si>
    <t>-0.0302788454911865</t>
  </si>
  <si>
    <t>165.30859393612118</t>
  </si>
  <si>
    <t>-0.07444327607326495</t>
  </si>
  <si>
    <t>-0.0455434331578018</t>
  </si>
  <si>
    <t>-0.0744432760732651</t>
  </si>
  <si>
    <t>167.28038689388998</t>
  </si>
  <si>
    <t>-0.03415872113416156</t>
  </si>
  <si>
    <t>0.0119279519038844</t>
  </si>
  <si>
    <t>-0.0341587211341614</t>
  </si>
  <si>
    <t>169.68259136318147</t>
  </si>
  <si>
    <t>0.0143603474017266</t>
  </si>
  <si>
    <t>164.5363149786382</t>
  </si>
  <si>
    <t>-0.030328841298329842</t>
  </si>
  <si>
    <t>-0.0303288412983299</t>
  </si>
  <si>
    <t>-0.0303288412983298</t>
  </si>
  <si>
    <t>169.71951781204828</t>
  </si>
  <si>
    <t>0.0315018774674942</t>
  </si>
  <si>
    <t>176.0256023378809</t>
  </si>
  <si>
    <t>0.0371559182298417</t>
  </si>
  <si>
    <t>183.6516234869136</t>
  </si>
  <si>
    <t>171.92636945507672</t>
  </si>
  <si>
    <t>-0.02328770831265622</t>
  </si>
  <si>
    <t>-0.0232877083126562</t>
  </si>
  <si>
    <t>175.49989676476656</t>
  </si>
  <si>
    <t>-0.002986529039709007</t>
  </si>
  <si>
    <t>0.0207852193995381</t>
  </si>
  <si>
    <t>-0.0029865290397091</t>
  </si>
  <si>
    <t>169.13226815748928</t>
  </si>
  <si>
    <t>-0.03628280542986422</t>
  </si>
  <si>
    <t>-0.0362828054298641</t>
  </si>
  <si>
    <t>-0.0362828054298642</t>
  </si>
  <si>
    <t>171.2370757428966</t>
  </si>
  <si>
    <t>-0.024289592760180893</t>
  </si>
  <si>
    <t>0.0124447428532525</t>
  </si>
  <si>
    <t>-0.0242895927601807</t>
  </si>
  <si>
    <t>175.58288201006937</t>
  </si>
  <si>
    <t>0.0253788862506492</t>
  </si>
  <si>
    <t>183.18972302542736</t>
  </si>
  <si>
    <t>182.12799580706127</t>
  </si>
  <si>
    <t>0.0372764914327841</t>
  </si>
  <si>
    <t>186.6314343344504</t>
  </si>
  <si>
    <t>0.0247267780410864</t>
  </si>
  <si>
    <t>192.11362228610454</t>
  </si>
  <si>
    <t>0.0293744082887443</t>
  </si>
  <si>
    <t>199.23407397995646</t>
  </si>
  <si>
    <t>0.0370637522166326</t>
  </si>
  <si>
    <t>207.86556418137997</t>
  </si>
  <si>
    <t>203.75458602671407</t>
  </si>
  <si>
    <t>0.0226894524438243</t>
  </si>
  <si>
    <t>210.2913615933167</t>
  </si>
  <si>
    <t>0.0320816119728741</t>
  </si>
  <si>
    <t>209.92130298746883</t>
  </si>
  <si>
    <t>-0.00175974230726382</t>
  </si>
  <si>
    <t>-0.0017597423072638</t>
  </si>
  <si>
    <t>218.94882708892524</t>
  </si>
  <si>
    <t>0.0430043257781955</t>
  </si>
  <si>
    <t>228.4344267048893</t>
  </si>
  <si>
    <t>218.4572685545479</t>
  </si>
  <si>
    <t>-0.002245084118115364</t>
  </si>
  <si>
    <t>-0.0022450841181154</t>
  </si>
  <si>
    <t>227.67101313469814</t>
  </si>
  <si>
    <t>0.0421764157407726</t>
  </si>
  <si>
    <t>237.5344871869228</t>
  </si>
  <si>
    <t>230.71923192986358</t>
  </si>
  <si>
    <t>0.0133886995678365</t>
  </si>
  <si>
    <t>238.55240379270367</t>
  </si>
  <si>
    <t>0.033951100640025</t>
  </si>
  <si>
    <t>248.88729628739756</t>
  </si>
  <si>
    <t>240.63259374553311</t>
  </si>
  <si>
    <t>242.66593078474662</t>
  </si>
  <si>
    <t>0.0084499651837013</t>
  </si>
  <si>
    <t>245.8435906802408</t>
  </si>
  <si>
    <t>0.0130947920262975</t>
  </si>
  <si>
    <t>251.99363118021697</t>
  </si>
  <si>
    <t>0.0250160701076616</t>
  </si>
  <si>
    <t>253.06568937312394</t>
  </si>
  <si>
    <t>0.0042543066976969</t>
  </si>
  <si>
    <t>241.51604910820646</t>
  </si>
  <si>
    <t>-0.04563890226892243</t>
  </si>
  <si>
    <t>-0.0456389022689224</t>
  </si>
  <si>
    <t>251.9793366860819</t>
  </si>
  <si>
    <t>-0.0456389022689223</t>
  </si>
  <si>
    <t>246.50469323253344</t>
  </si>
  <si>
    <t>-0.025926059580984408</t>
  </si>
  <si>
    <t>0.0206555388047604</t>
  </si>
  <si>
    <t>-0.0259260595809844</t>
  </si>
  <si>
    <t>259.89509712053115</t>
  </si>
  <si>
    <t>0.0543210910607947</t>
  </si>
  <si>
    <t>266.12256404555063</t>
  </si>
  <si>
    <t>0.0239614636598217</t>
  </si>
  <si>
    <t>285.8218318695107</t>
  </si>
  <si>
    <t>0.0740232903384632</t>
  </si>
  <si>
    <t>279.9898353000969</t>
  </si>
  <si>
    <t>-0.020404307576043803</t>
  </si>
  <si>
    <t>298.7456919142989</t>
  </si>
  <si>
    <t>0.0669876340121391</t>
  </si>
  <si>
    <t>300.43239680447243</t>
  </si>
  <si>
    <t>0.0056459555261383</t>
  </si>
  <si>
    <t>286.5571843781268</t>
  </si>
  <si>
    <t>-0.04618414183666051</t>
  </si>
  <si>
    <t>-0.0461841418366604</t>
  </si>
  <si>
    <t>305.00452646792553</t>
  </si>
  <si>
    <t>0.0643757794097268</t>
  </si>
  <si>
    <t>321.8493400886234</t>
  </si>
  <si>
    <t>0.0552280774838576</t>
  </si>
  <si>
    <t>335.7929360298932</t>
  </si>
  <si>
    <t>336.09341994504706</t>
  </si>
  <si>
    <t>0.0442569801525813</t>
  </si>
  <si>
    <t>362.2452869145371</t>
  </si>
  <si>
    <t>0.0778113031006855</t>
  </si>
  <si>
    <t>340.3173292251004</t>
  </si>
  <si>
    <t>-0.0605334520048842</t>
  </si>
  <si>
    <t>357.66124549338497</t>
  </si>
  <si>
    <t>-0.012654523293310923</t>
  </si>
  <si>
    <t>0.0509639526960807</t>
  </si>
  <si>
    <t>-0.0126545232933108</t>
  </si>
  <si>
    <t>347.48503089115826</t>
  </si>
  <si>
    <t>-0.02845210301772804</t>
  </si>
  <si>
    <t>-0.028452103017728</t>
  </si>
  <si>
    <t>-0.0284521030177282</t>
  </si>
  <si>
    <t>363.8835506567349</t>
  </si>
  <si>
    <t>0.0471920178072737</t>
  </si>
  <si>
    <t>379.6482099803642</t>
  </si>
  <si>
    <t>368.83248892206535</t>
  </si>
  <si>
    <t>0.0136003352072349</t>
  </si>
  <si>
    <t>373.14970697076063</t>
  </si>
  <si>
    <t>0.0117050915479615</t>
  </si>
  <si>
    <t>398.88783888950655</t>
  </si>
  <si>
    <t>0.0689753507451171</t>
  </si>
  <si>
    <t>419.1326652160793</t>
  </si>
  <si>
    <t>0.0507531800992826</t>
  </si>
  <si>
    <t>423.6019567047313</t>
  </si>
  <si>
    <t>0.0106631905827427</t>
  </si>
  <si>
    <t>414.65860902434764</t>
  </si>
  <si>
    <t>-0.02111262126821944</t>
  </si>
  <si>
    <t>-0.0211126212682194</t>
  </si>
  <si>
    <t>432.6230146565368</t>
  </si>
  <si>
    <t>432.03587821418927</t>
  </si>
  <si>
    <t>0.0419074120533242</t>
  </si>
  <si>
    <t>427.30849864205965</t>
  </si>
  <si>
    <t>-0.010942099511897344</t>
  </si>
  <si>
    <t>-0.0109420995118973</t>
  </si>
  <si>
    <t>367.37369566253204</t>
  </si>
  <si>
    <t>-0.14966854794314055</t>
  </si>
  <si>
    <t>-0.1402612004441614</t>
  </si>
  <si>
    <t>383.2895598067892</t>
  </si>
  <si>
    <t>391.0610199641059</t>
  </si>
  <si>
    <t>0.0644774641767846</t>
  </si>
  <si>
    <t>-0.084827422794408</t>
  </si>
  <si>
    <t>420.86741419563873</t>
  </si>
  <si>
    <t>0.0762192924118814</t>
  </si>
  <si>
    <t>439.1008061509402</t>
  </si>
  <si>
    <t>448.99028000571764</t>
  </si>
  <si>
    <t>0.066821200362654</t>
  </si>
  <si>
    <t>468.4420490981551</t>
  </si>
  <si>
    <t>475.01826469513844</t>
  </si>
  <si>
    <t>0.0579700404407181</t>
  </si>
  <si>
    <t>495.0316058637613</t>
  </si>
  <si>
    <t>0.0421317297798373</t>
  </si>
  <si>
    <t>480.6922319457459</t>
  </si>
  <si>
    <t>-0.028966582634648488</t>
  </si>
  <si>
    <t>-0.0289665826346484</t>
  </si>
  <si>
    <t>-0.0289665826346485</t>
  </si>
  <si>
    <t>500.1596175531662</t>
  </si>
  <si>
    <t>0.040498648227828</t>
  </si>
  <si>
    <t>517.731445452091</t>
  </si>
  <si>
    <t>0.0351324402895378</t>
  </si>
  <si>
    <t>505.1585852008323</t>
  </si>
  <si>
    <t>-0.02428452117734482</t>
  </si>
  <si>
    <t>-0.0242845211773448</t>
  </si>
  <si>
    <t>-0.0242845211773447</t>
  </si>
  <si>
    <t>531.8039959976495</t>
  </si>
  <si>
    <t>0.0527466256684996</t>
  </si>
  <si>
    <t>514.0344329209219</t>
  </si>
  <si>
    <t>-0.03341374493321067</t>
  </si>
  <si>
    <t>-0.0334137449332105</t>
  </si>
  <si>
    <t>-0.0334137449332106</t>
  </si>
  <si>
    <t>510.242523386751</t>
  </si>
  <si>
    <t>-0.04054402143114741</t>
  </si>
  <si>
    <t>-0.0073767617329133</t>
  </si>
  <si>
    <t>-0.0405440214311472</t>
  </si>
  <si>
    <t>494.5730031923511</t>
  </si>
  <si>
    <t>-0.037860167494975304</t>
  </si>
  <si>
    <t>-0.0307099457144279</t>
  </si>
  <si>
    <t>-0.0378601674949753</t>
  </si>
  <si>
    <t>526.3952638851389</t>
  </si>
  <si>
    <t>0.0643428987983223</t>
  </si>
  <si>
    <t>537.1555516732049</t>
  </si>
  <si>
    <t>0.0204414601086035</t>
  </si>
  <si>
    <t>574.0895446532089</t>
  </si>
  <si>
    <t>0.0687584683151036</t>
  </si>
  <si>
    <t>542.8180042247033</t>
  </si>
  <si>
    <t>-0.05447153796781982</t>
  </si>
  <si>
    <t>-0.0544715379678197</t>
  </si>
  <si>
    <t>529.3898797706588</t>
  </si>
  <si>
    <t>-0.07786183409689494</t>
  </si>
  <si>
    <t>-0.0247378022643585</t>
  </si>
  <si>
    <t>-0.077861834096895</t>
  </si>
  <si>
    <t>581.7094960532376</t>
  </si>
  <si>
    <t>0.0988300273236135</t>
  </si>
  <si>
    <t>562.3699633117861</t>
  </si>
  <si>
    <t>-0.03324603237984873</t>
  </si>
  <si>
    <t>-0.0332460323798486</t>
  </si>
  <si>
    <t>-0.0332460323798488</t>
  </si>
  <si>
    <t>546.9748106030524</t>
  </si>
  <si>
    <t>-0.05971139492453158</t>
  </si>
  <si>
    <t>-0.0273754889362722</t>
  </si>
  <si>
    <t>-0.0597113949245314</t>
  </si>
  <si>
    <t>559.5770531899686</t>
  </si>
  <si>
    <t>-0.00496632164593234</t>
  </si>
  <si>
    <t>0.0230398957001729</t>
  </si>
  <si>
    <t>-0.0049663216459323</t>
  </si>
  <si>
    <t>549.0450740911327</t>
  </si>
  <si>
    <t>-0.01882132056487392</t>
  </si>
  <si>
    <t>-0.0188213205648738</t>
  </si>
  <si>
    <t>-0.0188213205648739</t>
  </si>
  <si>
    <t>577.0631164334608</t>
  </si>
  <si>
    <t>0.051030495790729</t>
  </si>
  <si>
    <t>545.1677969601193</t>
  </si>
  <si>
    <t>-0.05527180401074763</t>
  </si>
  <si>
    <t>-0.0552718040107476</t>
  </si>
  <si>
    <t>540.7739466035607</t>
  </si>
  <si>
    <t>-0.06288596307139731</t>
  </si>
  <si>
    <t>-0.0080596293124042</t>
  </si>
  <si>
    <t>-0.0628859630713974</t>
  </si>
  <si>
    <t>497.55253085145233</t>
  </si>
  <si>
    <t>-0.08734056995694146</t>
  </si>
  <si>
    <t>-0.0799251073827967</t>
  </si>
  <si>
    <t>-0.0873405699569415</t>
  </si>
  <si>
    <t>496.26923748868376</t>
  </si>
  <si>
    <t>-0.08229817541025732</t>
  </si>
  <si>
    <t>-0.0025792118081934</t>
  </si>
  <si>
    <t>-0.0822981754102572</t>
  </si>
  <si>
    <t>513.9534329685687</t>
  </si>
  <si>
    <t>0.0356342770093385</t>
  </si>
  <si>
    <t>467.4157838730681</t>
  </si>
  <si>
    <t>-0.09054837677939322</t>
  </si>
  <si>
    <t>-0.0905483767793931</t>
  </si>
  <si>
    <t>437.2004192938708</t>
  </si>
  <si>
    <t>-0.14933845899496456</t>
  </si>
  <si>
    <t>-0.0646434408543691</t>
  </si>
  <si>
    <t>-0.1493384589949644</t>
  </si>
  <si>
    <t>470.8412083287009</t>
  </si>
  <si>
    <t>0.0769459212531493</t>
  </si>
  <si>
    <t>491.2396331308981</t>
  </si>
  <si>
    <t>472.959515906167</t>
  </si>
  <si>
    <t>0.0044989850930534</t>
  </si>
  <si>
    <t>461.8331400981528</t>
  </si>
  <si>
    <t>-0.0235250067581294</t>
  </si>
  <si>
    <t>-0.0235250067581293</t>
  </si>
  <si>
    <t>457.0672458427965</t>
  </si>
  <si>
    <t>-0.03360175560253114</t>
  </si>
  <si>
    <t>-0.010319515516672</t>
  </si>
  <si>
    <t>-0.033601755602531</t>
  </si>
  <si>
    <t>426.04267585724944</t>
  </si>
  <si>
    <t>-0.07749652663145148</t>
  </si>
  <si>
    <t>-0.0678774737584623</t>
  </si>
  <si>
    <t>-0.0774965266314513</t>
  </si>
  <si>
    <t>393.0562393786826</t>
  </si>
  <si>
    <t>-0.0774251931738859</t>
  </si>
  <si>
    <t>410.0847576990316</t>
  </si>
  <si>
    <t>398.3851627146101</t>
  </si>
  <si>
    <t>-0.0649172364880797</t>
  </si>
  <si>
    <t>0.0135576612251495</t>
  </si>
  <si>
    <t>-0.0649172364880798</t>
  </si>
  <si>
    <t>428.4218509283229</t>
  </si>
  <si>
    <t>0.0753961016244726</t>
  </si>
  <si>
    <t>430.62751139558145</t>
  </si>
  <si>
    <t>0.0051483379348631</t>
  </si>
  <si>
    <t>424.111382875657</t>
  </si>
  <si>
    <t>-0.01513170512215284</t>
  </si>
  <si>
    <t>-0.0151317051221527</t>
  </si>
  <si>
    <t>415.1632704921937</t>
  </si>
  <si>
    <t>-0.035910945060781414</t>
  </si>
  <si>
    <t>-0.0210984961610586</t>
  </si>
  <si>
    <t>-0.0359109450607814</t>
  </si>
  <si>
    <t>430.28246748090135</t>
  </si>
  <si>
    <t>0.0364174725061376</t>
  </si>
  <si>
    <t>402.02579292600404</t>
  </si>
  <si>
    <t>-0.0656700579048146</t>
  </si>
  <si>
    <t>-0.0656700579048145</t>
  </si>
  <si>
    <t>398.409383288598</t>
  </si>
  <si>
    <t>-0.07407479179643327</t>
  </si>
  <si>
    <t>-0.0089954667114398</t>
  </si>
  <si>
    <t>-0.0740747917964332</t>
  </si>
  <si>
    <t>367.5476073249368</t>
  </si>
  <si>
    <t>-0.08576112828515266</t>
  </si>
  <si>
    <t>-0.0774624726679835</t>
  </si>
  <si>
    <t>-0.0857611282851525</t>
  </si>
  <si>
    <t>340.7374172132839</t>
  </si>
  <si>
    <t>-0.14475554164731597</t>
  </si>
  <si>
    <t>-0.072943448895726</t>
  </si>
  <si>
    <t>-0.1447555416473158</t>
  </si>
  <si>
    <t>341.82297539824964</t>
  </si>
  <si>
    <t>-0.06998993168235985</t>
  </si>
  <si>
    <t>0.0031859083567751</t>
  </si>
  <si>
    <t>-0.0699899316823597</t>
  </si>
  <si>
    <t>302.78258659847836</t>
  </si>
  <si>
    <t>-0.11421230171636729</t>
  </si>
  <si>
    <t>-0.1142123017163673</t>
  </si>
  <si>
    <t>315.9001466482184</t>
  </si>
  <si>
    <t>-0.1142123017163674</t>
  </si>
  <si>
    <t>329.8099677588424</t>
  </si>
  <si>
    <t>-0.035143944392301854</t>
  </si>
  <si>
    <t>0.0892633274059619</t>
  </si>
  <si>
    <t>-0.035143944392302</t>
  </si>
  <si>
    <t>349.0522211457522</t>
  </si>
  <si>
    <t>0.0583434561352607</t>
  </si>
  <si>
    <t>327.40776328955087</t>
  </si>
  <si>
    <t>-0.062009225396572776</t>
  </si>
  <si>
    <t>-0.0620092253965727</t>
  </si>
  <si>
    <t>319.076679954894</t>
  </si>
  <si>
    <t>-0.08587695300280417</t>
  </si>
  <si>
    <t>313.59568317900977</t>
  </si>
  <si>
    <t>-0.042186171677077985</t>
  </si>
  <si>
    <t>-0.0171776789725248</t>
  </si>
  <si>
    <t>-0.0421861716770777</t>
  </si>
  <si>
    <t>316.08841700681336</t>
  </si>
  <si>
    <t>-0.009365344244220834</t>
  </si>
  <si>
    <t>0.0079488780028285</t>
  </si>
  <si>
    <t>-0.0093653442442207</t>
  </si>
  <si>
    <t>342.0806664231372</t>
  </si>
  <si>
    <t>0.0822309455767358</t>
  </si>
  <si>
    <t>359.8002001175291</t>
  </si>
  <si>
    <t>0.0517992843023571</t>
  </si>
  <si>
    <t>363.7425948572968</t>
  </si>
  <si>
    <t>0.0109571777294175</t>
  </si>
  <si>
    <t>369.99348823912425</t>
  </si>
  <si>
    <t>0.0171849364638743</t>
  </si>
  <si>
    <t>376.332131569334</t>
  </si>
  <si>
    <t>0.0171317699681059</t>
  </si>
  <si>
    <t>371.47570795546557</t>
  </si>
  <si>
    <t>-0.012904621228107194</t>
  </si>
  <si>
    <t>-0.0129046212281072</t>
  </si>
  <si>
    <t>-0.0129046212281071</t>
  </si>
  <si>
    <t>392.092975239426</t>
  </si>
  <si>
    <t>0.0555009838932243</t>
  </si>
  <si>
    <t>409.0797617173585</t>
  </si>
  <si>
    <t>395.23251751028346</t>
  </si>
  <si>
    <t>0.0080071372585555</t>
  </si>
  <si>
    <t>415.08782936009993</t>
  </si>
  <si>
    <t>0.0502370401476388</t>
  </si>
  <si>
    <t>422.14911932404704</t>
  </si>
  <si>
    <t>0.0170115562646893</t>
  </si>
  <si>
    <t>426.5632196686939</t>
  </si>
  <si>
    <t>0.0104562585650178</t>
  </si>
  <si>
    <t>419.2394739767796</t>
  </si>
  <si>
    <t>-0.017169191702938024</t>
  </si>
  <si>
    <t>-0.017169191702938</t>
  </si>
  <si>
    <t>412.3302574527893</t>
  </si>
  <si>
    <t>-0.03336659505467712</t>
  </si>
  <si>
    <t>-0.0164803577736885</t>
  </si>
  <si>
    <t>-0.033366595054677</t>
  </si>
  <si>
    <t>417.150151676381</t>
  </si>
  <si>
    <t>-0.004983601092187126</t>
  </si>
  <si>
    <t>0.0116894022121176</t>
  </si>
  <si>
    <t>-0.0049836010921869</t>
  </si>
  <si>
    <t>424.406794466591</t>
  </si>
  <si>
    <t>0.0173957572855916</t>
  </si>
  <si>
    <t>409.44364150373985</t>
  </si>
  <si>
    <t>-0.035256629153775344</t>
  </si>
  <si>
    <t>-0.0352566291537753</t>
  </si>
  <si>
    <t>410.8174642250206</t>
  </si>
  <si>
    <t>-0.0320195869122452</t>
  </si>
  <si>
    <t>0.00335534022762</t>
  </si>
  <si>
    <t>-0.0320195869122451</t>
  </si>
  <si>
    <t>414.7169766370721</t>
  </si>
  <si>
    <t>0.009492080428975</t>
  </si>
  <si>
    <t>420.5299143941676</t>
  </si>
  <si>
    <t>0.0140166380557469</t>
  </si>
  <si>
    <t>437.02491939710575</t>
  </si>
  <si>
    <t>0.0392243320589964</t>
  </si>
  <si>
    <t>451.62595492590845</t>
  </si>
  <si>
    <t>0.0334100754459161</t>
  </si>
  <si>
    <t>471.1919103208865</t>
  </si>
  <si>
    <t>440.01993234121585</t>
  </si>
  <si>
    <t>-0.02569830732291864</t>
  </si>
  <si>
    <t>-0.0256983073229186</t>
  </si>
  <si>
    <t>459.0830758013872</t>
  </si>
  <si>
    <t>448.255721614281</t>
  </si>
  <si>
    <t>-0.007462443809679482</t>
  </si>
  <si>
    <t>0.0187168550052834</t>
  </si>
  <si>
    <t>467.6756671665413</t>
  </si>
  <si>
    <t>440.44518209106894</t>
  </si>
  <si>
    <t>-0.017424294095085644</t>
  </si>
  <si>
    <t>431.9675841367149</t>
  </si>
  <si>
    <t>-0.03633670847280759</t>
  </si>
  <si>
    <t>-0.019247793593985</t>
  </si>
  <si>
    <t>-0.0363367084728074</t>
  </si>
  <si>
    <t>445.3020027635274</t>
  </si>
  <si>
    <t>0.0308690260947734</t>
  </si>
  <si>
    <t>464.5939832804464</t>
  </si>
  <si>
    <t>445.7256642790207</t>
  </si>
  <si>
    <t>0.0009514026724875</t>
  </si>
  <si>
    <t>461.9466988548827</t>
  </si>
  <si>
    <t>0.0363924177489312</t>
  </si>
  <si>
    <t>481.9597835903133</t>
  </si>
  <si>
    <t>456.71505487349685</t>
  </si>
  <si>
    <t>-0.011325211316272071</t>
  </si>
  <si>
    <t>-0.011325211316272</t>
  </si>
  <si>
    <t>460.0896558296139</t>
  </si>
  <si>
    <t>-0.004020037441272386</t>
  </si>
  <si>
    <t>0.0073888542103166</t>
  </si>
  <si>
    <t>480.0222872150927</t>
  </si>
  <si>
    <t>-0.0040200374412723</t>
  </si>
  <si>
    <t>452.0563664374312</t>
  </si>
  <si>
    <t>-0.017460269515725983</t>
  </si>
  <si>
    <t>-0.0174602695157259</t>
  </si>
  <si>
    <t>471.640968706762</t>
  </si>
  <si>
    <t>469.1421946222382</t>
  </si>
  <si>
    <t>0.0377957915280722</t>
  </si>
  <si>
    <t>468.7832536569094</t>
  </si>
  <si>
    <t>-0.0007651005802576614</t>
  </si>
  <si>
    <t>-0.0007651005802576</t>
  </si>
  <si>
    <t>481.10159935200016</t>
  </si>
  <si>
    <t>0.0262772733432714</t>
  </si>
  <si>
    <t>480.5314232168097</t>
  </si>
  <si>
    <t>-0.0011851470374624703</t>
  </si>
  <si>
    <t>-0.0011851470374624</t>
  </si>
  <si>
    <t>501.3496607206481</t>
  </si>
  <si>
    <t>486.0310817464222</t>
  </si>
  <si>
    <t>0.0114449508687617</t>
  </si>
  <si>
    <t>491.8420342105679</t>
  </si>
  <si>
    <t>0.0119559276811382</t>
  </si>
  <si>
    <t>476.2582786716006</t>
  </si>
  <si>
    <t>-0.03168447276772518</t>
  </si>
  <si>
    <t>-0.0316844727677252</t>
  </si>
  <si>
    <t>496.8913891811732</t>
  </si>
  <si>
    <t>-0.031684472767725</t>
  </si>
  <si>
    <t>476.18958753553653</t>
  </si>
  <si>
    <t>-0.03182413373869994</t>
  </si>
  <si>
    <t>-0.0001442308493946</t>
  </si>
  <si>
    <t>477.2946015914107</t>
  </si>
  <si>
    <t>0.0023205338478589</t>
  </si>
  <si>
    <t>487.65108079348175</t>
  </si>
  <si>
    <t>0.0216982952824946</t>
  </si>
  <si>
    <t>499.4727061925256</t>
  </si>
  <si>
    <t>0.0242419751839948</t>
  </si>
  <si>
    <t>516.0280641011386</t>
  </si>
  <si>
    <t>524.9868970665311</t>
  </si>
  <si>
    <t>0.0173611351564719</t>
  </si>
  <si>
    <t>530.587805536585</t>
  </si>
  <si>
    <t>0.0106686633539809</t>
  </si>
  <si>
    <t>539.6530502040881</t>
  </si>
  <si>
    <t>0.0170852864934114</t>
  </si>
  <si>
    <t>528.5739243682798</t>
  </si>
  <si>
    <t>-0.02053009027118142</t>
  </si>
  <si>
    <t>-0.0205300902711814</t>
  </si>
  <si>
    <t>-0.0205300902711815</t>
  </si>
  <si>
    <t>533.6431713863698</t>
  </si>
  <si>
    <t>-0.01113656045387959</t>
  </si>
  <si>
    <t>0.0095904220476794</t>
  </si>
  <si>
    <t>-0.0111365604538797</t>
  </si>
  <si>
    <t>556.002334704509</t>
  </si>
  <si>
    <t>0.0418990900980735</t>
  </si>
  <si>
    <t>574.2225592808475</t>
  </si>
  <si>
    <t>0.0327700504819312</t>
  </si>
  <si>
    <t>563.929212394581</t>
  </si>
  <si>
    <t>-0.017925709674586447</t>
  </si>
  <si>
    <t>-0.0179257096745865</t>
  </si>
  <si>
    <t>-0.0179257096745866</t>
  </si>
  <si>
    <t>545.9178406365644</t>
  </si>
  <si>
    <t>-0.049292244247129045</t>
  </si>
  <si>
    <t>-0.0319390649786273</t>
  </si>
  <si>
    <t>-0.0492922442471293</t>
  </si>
  <si>
    <t>553.0545717326049</t>
  </si>
  <si>
    <t>-0.019283698065222905</t>
  </si>
  <si>
    <t>0.0130729032187677</t>
  </si>
  <si>
    <t>-0.019283698065223</t>
  </si>
  <si>
    <t>573.1846481266776</t>
  </si>
  <si>
    <t>0.0363979929340596</t>
  </si>
  <si>
    <t>582.248304559821</t>
  </si>
  <si>
    <t>0.015812803889228</t>
  </si>
  <si>
    <t>556.383113892286</t>
  </si>
  <si>
    <t>-0.04442295574752947</t>
  </si>
  <si>
    <t>-0.0444229557475294</t>
  </si>
  <si>
    <t>-0.0444229557475293</t>
  </si>
  <si>
    <t>552.2743516033227</t>
  </si>
  <si>
    <t>-0.051479674087086646</t>
  </si>
  <si>
    <t>-0.0073847717272002</t>
  </si>
  <si>
    <t>-0.0514796740870864</t>
  </si>
  <si>
    <t>518.1253275733368</t>
  </si>
  <si>
    <t>-0.06876158776873989</t>
  </si>
  <si>
    <t>-0.0618334418950415</t>
  </si>
  <si>
    <t>-0.0687615877687398</t>
  </si>
  <si>
    <t>500.88822006575293</t>
  </si>
  <si>
    <t>-0.09304457356817178</t>
  </si>
  <si>
    <t>-0.0332682202360471</t>
  </si>
  <si>
    <t>498.2211775169544</t>
  </si>
  <si>
    <t>-0.038415705616253806</t>
  </si>
  <si>
    <t>-0.0053246262178983</t>
  </si>
  <si>
    <t>-0.0384157056162538</t>
  </si>
  <si>
    <t>522.3059574670839</t>
  </si>
  <si>
    <t>0.0483415419436077</t>
  </si>
  <si>
    <t>529.5359973317662</t>
  </si>
  <si>
    <t>0.0138425376186486</t>
  </si>
  <si>
    <t>485.5200673411368</t>
  </si>
  <si>
    <t>-0.08312169562110519</t>
  </si>
  <si>
    <t>-0.0831216956211051</t>
  </si>
  <si>
    <t>479.2973651191969</t>
  </si>
  <si>
    <t>-0.09487293114294869</t>
  </si>
  <si>
    <t>-0.0128165706023591</t>
  </si>
  <si>
    <t>-0.0948729311429486</t>
  </si>
  <si>
    <t>484.8307736289567</t>
  </si>
  <si>
    <t>-0.0014197017971983466</t>
  </si>
  <si>
    <t>0.0115448339850223</t>
  </si>
  <si>
    <t>-0.0014197017971984</t>
  </si>
  <si>
    <t>439.5454473262074</t>
  </si>
  <si>
    <t>-0.0934043975051104</t>
  </si>
  <si>
    <t>458.5880344996149</t>
  </si>
  <si>
    <t>363.7366389784477</t>
  </si>
  <si>
    <t>-0.24976577650820272</t>
  </si>
  <si>
    <t>-0.1724709215142853</t>
  </si>
  <si>
    <t>379.4949335940415</t>
  </si>
  <si>
    <t>-0.2497657765082027</t>
  </si>
  <si>
    <t>335.81627304925115</t>
  </si>
  <si>
    <t>-0.23599192053506574</t>
  </si>
  <si>
    <t>-0.076759839227664</t>
  </si>
  <si>
    <t>-0.2359919205350656</t>
  </si>
  <si>
    <t>339.228197512825</t>
  </si>
  <si>
    <t>-0.06737963361198508</t>
  </si>
  <si>
    <t>0.0101600926976919</t>
  </si>
  <si>
    <t>353.9247040108704</t>
  </si>
  <si>
    <t>-0.067379633611985</t>
  </si>
  <si>
    <t>311.1486110890523</t>
  </si>
  <si>
    <t>-0.08277491856410642</t>
  </si>
  <si>
    <t>-0.0827749185641063</t>
  </si>
  <si>
    <t>-0.0827749185641064</t>
  </si>
  <si>
    <t>278.2241157505201</t>
  </si>
  <si>
    <t>-0.1058159804194305</t>
  </si>
  <si>
    <t>-0.1798319898215374</t>
  </si>
  <si>
    <t>301.4635579626129</t>
  </si>
  <si>
    <t>-0.031126776020438177</t>
  </si>
  <si>
    <t>0.0835277781345571</t>
  </si>
  <si>
    <t>-0.0311267760204381</t>
  </si>
  <si>
    <t>329.8881883010657</t>
  </si>
  <si>
    <t>0.0942887774912348</t>
  </si>
  <si>
    <t>347.14713403109766</t>
  </si>
  <si>
    <t>0.0523175619561162</t>
  </si>
  <si>
    <t>347.3230309864524</t>
  </si>
  <si>
    <t>0.0005066928057628</t>
  </si>
  <si>
    <t>372.99286882772424</t>
  </si>
  <si>
    <t>0.0739076754235543</t>
  </si>
  <si>
    <t>389.1521744533836</t>
  </si>
  <si>
    <t>385.07178819306586</t>
  </si>
  <si>
    <t>0.0323837809642428</t>
  </si>
  <si>
    <t>399.402426822102</t>
  </si>
  <si>
    <t>0.0372154986899508</t>
  </si>
  <si>
    <t>391.19641694328425</t>
  </si>
  <si>
    <t>-0.0205457186229686</t>
  </si>
  <si>
    <t>413.4718008989408</t>
  </si>
  <si>
    <t>0.05694168706787</t>
  </si>
  <si>
    <t>421.33117862871865</t>
  </si>
  <si>
    <t>0.0190082557327744</t>
  </si>
  <si>
    <t>406.1440846211268</t>
  </si>
  <si>
    <t>-0.03604550239320139</t>
  </si>
  <si>
    <t>-0.0360455023932013</t>
  </si>
  <si>
    <t>-0.0360455023932014</t>
  </si>
  <si>
    <t>417.7171513428523</t>
  </si>
  <si>
    <t>-0.008577640272501857</t>
  </si>
  <si>
    <t>0.0284949779153411</t>
  </si>
  <si>
    <t>-0.0085776402725019</t>
  </si>
  <si>
    <t>442.06756348966866</t>
  </si>
  <si>
    <t>0.0582940204119848</t>
  </si>
  <si>
    <t>448.6893095945239</t>
  </si>
  <si>
    <t>0.0149790363549484</t>
  </si>
  <si>
    <t>411.59053729968406</t>
  </si>
  <si>
    <t>-0.08268254112932981</t>
  </si>
  <si>
    <t>-0.0826825411293298</t>
  </si>
  <si>
    <t>-0.0826825411293297</t>
  </si>
  <si>
    <t>389.0717564283787</t>
  </si>
  <si>
    <t>-0.1328704559955328</t>
  </si>
  <si>
    <t>-0.0547116097931793</t>
  </si>
  <si>
    <t>415.77672601369073</t>
  </si>
  <si>
    <t>0.0686376462544073</t>
  </si>
  <si>
    <t>396.3748550736148</t>
  </si>
  <si>
    <t>-0.04666415825169843</t>
  </si>
  <si>
    <t>-0.0466641582516984</t>
  </si>
  <si>
    <t>413.5471469879122</t>
  </si>
  <si>
    <t>431.7368930959454</t>
  </si>
  <si>
    <t>0.0892136258637372</t>
  </si>
  <si>
    <t>448.227927512984</t>
  </si>
  <si>
    <t>0.0381969543968849</t>
  </si>
  <si>
    <t>467.6466689312912</t>
  </si>
  <si>
    <t>447.6835601861413</t>
  </si>
  <si>
    <t>-0.0012144877492645237</t>
  </si>
  <si>
    <t>-0.0012144877492645</t>
  </si>
  <si>
    <t>476.8657783142483</t>
  </si>
  <si>
    <t>0.0651849223946785</t>
  </si>
  <si>
    <t>487.8138748153679</t>
  </si>
  <si>
    <t>0.0229584444910722</t>
  </si>
  <si>
    <t>508.9476126167184</t>
  </si>
  <si>
    <t>503.08514524403245</t>
  </si>
  <si>
    <t>0.0313055269992976</t>
  </si>
  <si>
    <t>502.9263218080463</t>
  </si>
  <si>
    <t>-0.00031569891794185984</t>
  </si>
  <si>
    <t>-0.0003156989179418</t>
  </si>
  <si>
    <t>-0.0003156989179419</t>
  </si>
  <si>
    <t>517.7540777917192</t>
  </si>
  <si>
    <t>0.0294829587172258</t>
  </si>
  <si>
    <t>511.01797881295386</t>
  </si>
  <si>
    <t>-0.013010228731554468</t>
  </si>
  <si>
    <t>-0.0130102287315544</t>
  </si>
  <si>
    <t>501.53463145021703</t>
  </si>
  <si>
    <t>-0.0313265448544219</t>
  </si>
  <si>
    <t>-0.0185577567833635</t>
  </si>
  <si>
    <t>-0.0313265448544218</t>
  </si>
  <si>
    <t>491.2115051697031</t>
  </si>
  <si>
    <t>-0.038758858718159574</t>
  </si>
  <si>
    <t>-0.0205830776843146</t>
  </si>
  <si>
    <t>-0.0387588587181595</t>
  </si>
  <si>
    <t>462.85516890872447</t>
  </si>
  <si>
    <t>-0.07712221672439372</t>
  </si>
  <si>
    <t>-0.0771222167243937</t>
  </si>
  <si>
    <t>428.8848212442231</t>
  </si>
  <si>
    <t>-0.12688359956867765</t>
  </si>
  <si>
    <t>-0.073393039435194</t>
  </si>
  <si>
    <t>-0.1268835995686777</t>
  </si>
  <si>
    <t>475.3446468560904</t>
  </si>
  <si>
    <t>0.1083270456554845</t>
  </si>
  <si>
    <t>472.7069866429493</t>
  </si>
  <si>
    <t>-0.005548942710486935</t>
  </si>
  <si>
    <t>-0.0055489427104868</t>
  </si>
  <si>
    <t>-0.0055489427104869</t>
  </si>
  <si>
    <t>476.3297492177948</t>
  </si>
  <si>
    <t>0.0076638650944711</t>
  </si>
  <si>
    <t>498.18822165398745</t>
  </si>
  <si>
    <t>0.045889370697689</t>
  </si>
  <si>
    <t>518.8535330273338</t>
  </si>
  <si>
    <t>0.0414809312527248</t>
  </si>
  <si>
    <t>534.6310531582044</t>
  </si>
  <si>
    <t>0.0304084276709346</t>
  </si>
  <si>
    <t>530.7696583707896</t>
  </si>
  <si>
    <t>-0.007222541161057848</t>
  </si>
  <si>
    <t>-0.0072225411610579</t>
  </si>
  <si>
    <t>-0.0072225411610577</t>
  </si>
  <si>
    <t>496.8342518622052</t>
  </si>
  <si>
    <t>-0.07069698079212515</t>
  </si>
  <si>
    <t>-0.063936221623425</t>
  </si>
  <si>
    <t>-0.0706969807921252</t>
  </si>
  <si>
    <t>515.6421231516927</t>
  </si>
  <si>
    <t>-0.028501130350086775</t>
  </si>
  <si>
    <t>0.0378554240553925</t>
  </si>
  <si>
    <t>-0.0285011303500869</t>
  </si>
  <si>
    <t>521.9831488334422</t>
  </si>
  <si>
    <t>0.0122973384001139</t>
  </si>
  <si>
    <t>532.8224512809113</t>
  </si>
  <si>
    <t>0.0207656175715507</t>
  </si>
  <si>
    <t>545.5287232183983</t>
  </si>
  <si>
    <t>0.0238471031146323</t>
  </si>
  <si>
    <t>534.9816558931439</t>
  </si>
  <si>
    <t>-0.019333660862128517</t>
  </si>
  <si>
    <t>-0.0193336608621285</t>
  </si>
  <si>
    <t>536.892301828058</t>
  </si>
  <si>
    <t>-0.01583128627836313</t>
  </si>
  <si>
    <t>0.0035714232700638</t>
  </si>
  <si>
    <t>-0.0158312862783632</t>
  </si>
  <si>
    <t>540.7473436780334</t>
  </si>
  <si>
    <t>0.0071802889273127</t>
  </si>
  <si>
    <t>568.6474596191417</t>
  </si>
  <si>
    <t>0.0515954747948246</t>
  </si>
  <si>
    <t>574.5807061289968</t>
  </si>
  <si>
    <t>0.0104339629228782</t>
  </si>
  <si>
    <t>595.2817527754398</t>
  </si>
  <si>
    <t>0.0360280921820503</t>
  </si>
  <si>
    <t>606.3712021345872</t>
  </si>
  <si>
    <t>0.0186289085923496</t>
  </si>
  <si>
    <t>617.6079602306119</t>
  </si>
  <si>
    <t>0.0185311539473977</t>
  </si>
  <si>
    <t>608.3406127408161</t>
  </si>
  <si>
    <t>-0.015005226756363926</t>
  </si>
  <si>
    <t>-0.0150052267563638</t>
  </si>
  <si>
    <t>-0.0150052267563637</t>
  </si>
  <si>
    <t>639.5097120531107</t>
  </si>
  <si>
    <t>0.0512362624810882</t>
  </si>
  <si>
    <t>620.4227085748774</t>
  </si>
  <si>
    <t>-0.0298463074422364</t>
  </si>
  <si>
    <t>-0.0298463074422363</t>
  </si>
  <si>
    <t>639.9595794355416</t>
  </si>
  <si>
    <t>0.0314896127924471</t>
  </si>
  <si>
    <t>667.5297396883885</t>
  </si>
  <si>
    <t>0.0430810962735559</t>
  </si>
  <si>
    <t>684.9907882407131</t>
  </si>
  <si>
    <t>0.0261577088093116</t>
  </si>
  <si>
    <t>702.1655575496724</t>
  </si>
  <si>
    <t>0.0250729931026807</t>
  </si>
  <si>
    <t>677.6146308149234</t>
  </si>
  <si>
    <t>-0.03496458416505593</t>
  </si>
  <si>
    <t>-0.0349645841650558</t>
  </si>
  <si>
    <t>-0.0349645841650557</t>
  </si>
  <si>
    <t>707.7410542699685</t>
  </si>
  <si>
    <t>0.0444595232821551</t>
  </si>
  <si>
    <t>711.5345520384991</t>
  </si>
  <si>
    <t>0.0053600080787226</t>
  </si>
  <si>
    <t>714.9897558883792</t>
  </si>
  <si>
    <t>0.0048559888483015</t>
  </si>
  <si>
    <t>730.3614821403049</t>
  </si>
  <si>
    <t>0.0214992258634898</t>
  </si>
  <si>
    <t>744.8283118656992</t>
  </si>
  <si>
    <t>0.0198077665363727</t>
  </si>
  <si>
    <t>733.4228038689392</t>
  </si>
  <si>
    <t>-0.015312935632361567</t>
  </si>
  <si>
    <t>-0.0153129356323615</t>
  </si>
  <si>
    <t>-0.0153129356323614</t>
  </si>
  <si>
    <t>761.1934787097186</t>
  </si>
  <si>
    <t>0.0378644823889904</t>
  </si>
  <si>
    <t>748.1552657910204</t>
  </si>
  <si>
    <t>-0.017128645059859202</t>
  </si>
  <si>
    <t>-0.0171286450598592</t>
  </si>
  <si>
    <t>765.3074027603516</t>
  </si>
  <si>
    <t>0.0229259055621247</t>
  </si>
  <si>
    <t>783.8563918491815</t>
  </si>
  <si>
    <t>0.0242373051951756</t>
  </si>
  <si>
    <t>780.1145116973463</t>
  </si>
  <si>
    <t>-0.004773680728695435</t>
  </si>
  <si>
    <t>-0.0047736807286954</t>
  </si>
  <si>
    <t>757.3169956958851</t>
  </si>
  <si>
    <t>-0.033857472400891896</t>
  </si>
  <si>
    <t>-0.0292232943492605</t>
  </si>
  <si>
    <t>-0.0338574724008918</t>
  </si>
  <si>
    <t>799.6402649174914</t>
  </si>
  <si>
    <t>0.0558858040452614</t>
  </si>
  <si>
    <t>786.8192430475042</t>
  </si>
  <si>
    <t>-0.0160334870972388</t>
  </si>
  <si>
    <t>-0.0160334870972389</t>
  </si>
  <si>
    <t>793.1777393072124</t>
  </si>
  <si>
    <t>-0.008081791142603182</t>
  </si>
  <si>
    <t>0.0080812668422807</t>
  </si>
  <si>
    <t>-0.0080817911426032</t>
  </si>
  <si>
    <t>801.9332782745424</t>
  </si>
  <si>
    <t>0.0110385586148413</t>
  </si>
  <si>
    <t>785.4227879865956</t>
  </si>
  <si>
    <t>-0.020588359075796384</t>
  </si>
  <si>
    <t>-0.0205883590757963</t>
  </si>
  <si>
    <t>-0.0205883590757965</t>
  </si>
  <si>
    <t>800.1953528262633</t>
  </si>
  <si>
    <t>-0.002167169632888307</t>
  </si>
  <si>
    <t>0.0188084240304977</t>
  </si>
  <si>
    <t>-0.0021671696328885</t>
  </si>
  <si>
    <t>749.9388529771456</t>
  </si>
  <si>
    <t>-0.06280528832317428</t>
  </si>
  <si>
    <t>-0.0628052883231743</t>
  </si>
  <si>
    <t>728.7994536473806</t>
  </si>
  <si>
    <t>-0.08922308649595972</t>
  </si>
  <si>
    <t>-0.0281881639360926</t>
  </si>
  <si>
    <t>-0.0892230864959597</t>
  </si>
  <si>
    <t>787.9460953258267</t>
  </si>
  <si>
    <t>0.0811562651185293</t>
  </si>
  <si>
    <t>788.7819036577041</t>
  </si>
  <si>
    <t>0.001060743034118</t>
  </si>
  <si>
    <t>774.1463240315744</t>
  </si>
  <si>
    <t>-0.018554659479714537</t>
  </si>
  <si>
    <t>-0.0185546594797145</t>
  </si>
  <si>
    <t>-0.0185546594797144</t>
  </si>
  <si>
    <t>732.1272016898816</t>
  </si>
  <si>
    <t>-0.07182556002502823</t>
  </si>
  <si>
    <t>-0.0718255600250283</t>
  </si>
  <si>
    <t>728.5921890634185</t>
  </si>
  <si>
    <t>-0.05884434706209103</t>
  </si>
  <si>
    <t>-0.0048284131750653</t>
  </si>
  <si>
    <t>-0.0588443470620911</t>
  </si>
  <si>
    <t>777.1294252179855</t>
  </si>
  <si>
    <t>0.0666178376369366</t>
  </si>
  <si>
    <t>780.0748058383499</t>
  </si>
  <si>
    <t>0.0037900773343362</t>
  </si>
  <si>
    <t>792.3526515572643</t>
  </si>
  <si>
    <t>0.015739318366678</t>
  </si>
  <si>
    <t>793.0582246716331</t>
  </si>
  <si>
    <t>0.0008904786435459</t>
  </si>
  <si>
    <t>822.182869304195</t>
  </si>
  <si>
    <t>0.0367244720835233</t>
  </si>
  <si>
    <t>821.3442815621878</t>
  </si>
  <si>
    <t>-0.0010199528271817716</t>
  </si>
  <si>
    <t>-0.0010199528271818</t>
  </si>
  <si>
    <t>820.9821641281392</t>
  </si>
  <si>
    <t>-0.0014603870025557781</t>
  </si>
  <si>
    <t>-0.0004408838561095</t>
  </si>
  <si>
    <t>-0.0014603870025558</t>
  </si>
  <si>
    <t>804.4796150119915</t>
  </si>
  <si>
    <t>-0.02053300537762295</t>
  </si>
  <si>
    <t>-0.0201009837207277</t>
  </si>
  <si>
    <t>-0.0205330053776227</t>
  </si>
  <si>
    <t>831.2862315963347</t>
  </si>
  <si>
    <t>0.0333216853281528</t>
  </si>
  <si>
    <t>845.4790908946529</t>
  </si>
  <si>
    <t>0.0170733722740281</t>
  </si>
  <si>
    <t>862.0888458300913</t>
  </si>
  <si>
    <t>0.0196453763485298</t>
  </si>
  <si>
    <t>893.8936359449208</t>
  </si>
  <si>
    <t>0.0368927057445049</t>
  </si>
  <si>
    <t>893.7415625049639</t>
  </si>
  <si>
    <t>-0.00017012475963780555</t>
  </si>
  <si>
    <t>-0.0001701247596378</t>
  </si>
  <si>
    <t>-0.000170124759638</t>
  </si>
  <si>
    <t>902.3632927274756</t>
  </si>
  <si>
    <t>0.0096467822290224</t>
  </si>
  <si>
    <t>912.346536854979</t>
  </si>
  <si>
    <t>0.0110634421944715</t>
  </si>
  <si>
    <t>916.7360195670481</t>
  </si>
  <si>
    <t>0.0048112011552106</t>
  </si>
  <si>
    <t>934.3106268761024</t>
  </si>
  <si>
    <t>0.0191708484601209</t>
  </si>
  <si>
    <t>974.7881057524228</t>
  </si>
  <si>
    <t>935.1035528802637</t>
  </si>
  <si>
    <t>0.0008486749281793</t>
  </si>
  <si>
    <t>975.615383978062</t>
  </si>
  <si>
    <t>952.9120276988077</t>
  </si>
  <si>
    <t>0.0190443879329633</t>
  </si>
  <si>
    <t>994.1953818239072</t>
  </si>
  <si>
    <t>973.649206676938</t>
  </si>
  <si>
    <t>0.0217619028570859</t>
  </si>
  <si>
    <t>1015.8309651441224</t>
  </si>
  <si>
    <t>1000.8048377618609</t>
  </si>
  <si>
    <t>0.0278905697233657</t>
  </si>
  <si>
    <t>1010.3473468545027</t>
  </si>
  <si>
    <t>0.0095348350973023</t>
  </si>
  <si>
    <t>1067.2704604291416</t>
  </si>
  <si>
    <t>0.0563401425775569</t>
  </si>
  <si>
    <t>1025.9461906198885</t>
  </si>
  <si>
    <t>-0.03871958546724597</t>
  </si>
  <si>
    <t>-0.0387195854672459</t>
  </si>
  <si>
    <t>999.3698680177254</t>
  </si>
  <si>
    <t>-0.06362079241293152</t>
  </si>
  <si>
    <t>-0.0259042071067152</t>
  </si>
  <si>
    <t>-0.0636207924129314</t>
  </si>
  <si>
    <t>1002.2866604196122</t>
  </si>
  <si>
    <t>-0.023061180417250696</t>
  </si>
  <si>
    <t>0.0029186315249551</t>
  </si>
  <si>
    <t>1045.709089703971</t>
  </si>
  <si>
    <t>-0.0230611804172507</t>
  </si>
  <si>
    <t>1024.31507393231</t>
  </si>
  <si>
    <t>0.0219781569311474</t>
  </si>
  <si>
    <t>1029.916379460954</t>
  </si>
  <si>
    <t>0.0054683423794015</t>
  </si>
  <si>
    <t>1065.687387830949</t>
  </si>
  <si>
    <t>0.0347319540531214</t>
  </si>
  <si>
    <t>1098.568206724585</t>
  </si>
  <si>
    <t>1102.0559693788423</t>
  </si>
  <si>
    <t>0.0031748257713157</t>
  </si>
  <si>
    <t>1024.395279767483</t>
  </si>
  <si>
    <t>-0.07046891607068878</t>
  </si>
  <si>
    <t>-0.0704689160706887</t>
  </si>
  <si>
    <t>1068.775528803534</t>
  </si>
  <si>
    <t>-0.0704689160706888</t>
  </si>
  <si>
    <t>1041.8213871638904</t>
  </si>
  <si>
    <t>-0.054656554556754666</t>
  </si>
  <si>
    <t>0.0170111164514177</t>
  </si>
  <si>
    <t>-0.0546565545567546</t>
  </si>
  <si>
    <t>946.4097962295322</t>
  </si>
  <si>
    <t>-0.09158152453953122</t>
  </si>
  <si>
    <t>-0.0915815245395311</t>
  </si>
  <si>
    <t>987.411451817362</t>
  </si>
  <si>
    <t>1022.8844718326643</t>
  </si>
  <si>
    <t>-0.01817673889646033</t>
  </si>
  <si>
    <t>1054.7706589584366</t>
  </si>
  <si>
    <t>0.0311728137476199</t>
  </si>
  <si>
    <t>1072.668074901133</t>
  </si>
  <si>
    <t>0.0169680639015592</t>
  </si>
  <si>
    <t>1114.4239473976786</t>
  </si>
  <si>
    <t>0.0389271140565958</t>
  </si>
  <si>
    <t>1041.5450343852744</t>
  </si>
  <si>
    <t>-0.06539603997436134</t>
  </si>
  <si>
    <t>-0.0653960399743613</t>
  </si>
  <si>
    <t>1086.6682684739485</t>
  </si>
  <si>
    <t>-0.0653960399743614</t>
  </si>
  <si>
    <t>1113.081095246415</t>
  </si>
  <si>
    <t>-0.0012049742419832637</t>
  </si>
  <si>
    <t>-0.0012049742419833</t>
  </si>
  <si>
    <t>1128.934453567969</t>
  </si>
  <si>
    <t>0.0142427702610872</t>
  </si>
  <si>
    <t>1177.8436912267923</t>
  </si>
  <si>
    <t>1106.840128329337</t>
  </si>
  <si>
    <t>-0.01957095486704613</t>
  </si>
  <si>
    <t>-0.0195709548670461</t>
  </si>
  <si>
    <t>-0.0195709548670462</t>
  </si>
  <si>
    <t>1124.832441275035</t>
  </si>
  <si>
    <t>-0.003633525648871527</t>
  </si>
  <si>
    <t>0.0162555661700265</t>
  </si>
  <si>
    <t>-0.0036335256488715</t>
  </si>
  <si>
    <t>1147.9702364880966</t>
  </si>
  <si>
    <t>0.0205699927954017</t>
  </si>
  <si>
    <t>1188.5948890618304</t>
  </si>
  <si>
    <t>0.035388245515854</t>
  </si>
  <si>
    <t>1221.5463843844802</t>
  </si>
  <si>
    <t>0.0277230666443961</t>
  </si>
  <si>
    <t>1222.4544573797311</t>
  </si>
  <si>
    <t>0.0007433798723153</t>
  </si>
  <si>
    <t>1120.648237853978</t>
  </si>
  <si>
    <t>-0.08328017367941028</t>
  </si>
  <si>
    <t>-0.0832801736794102</t>
  </si>
  <si>
    <t>976.7125136985214</t>
  </si>
  <si>
    <t>-0.20102339371230651</t>
  </si>
  <si>
    <t>-0.1284397006067585</t>
  </si>
  <si>
    <t>-0.2010233937123066</t>
  </si>
  <si>
    <t>1103.8987182948717</t>
  </si>
  <si>
    <t>-0.01494627751450463</t>
  </si>
  <si>
    <t>0.130218670092322</t>
  </si>
  <si>
    <t>-0.0149462775145046</t>
  </si>
  <si>
    <t>1158.794450709147</t>
  </si>
  <si>
    <t>0.0497289574709076</t>
  </si>
  <si>
    <t>1183.5256420437404</t>
  </si>
  <si>
    <t>0.0213421727377609</t>
  </si>
  <si>
    <t>1252.318028048219</t>
  </si>
  <si>
    <t>0.0581249645640853</t>
  </si>
  <si>
    <t>1344.1596652001974</t>
  </si>
  <si>
    <t>0.0733373113658011</t>
  </si>
  <si>
    <t>1292.4026809395998</t>
  </si>
  <si>
    <t>-0.038505086561192864</t>
  </si>
  <si>
    <t>-0.0385050865611927</t>
  </si>
  <si>
    <t>1348.393912027641</t>
  </si>
  <si>
    <t>-0.0385050865611928</t>
  </si>
  <si>
    <t>1257.4559662023732</t>
  </si>
  <si>
    <t>-0.06450401782061407</t>
  </si>
  <si>
    <t>-0.0270401131571622</t>
  </si>
  <si>
    <t>-0.064504017820614</t>
  </si>
  <si>
    <t>1400.6344996267655</t>
  </si>
  <si>
    <t>0.1138636558835566</t>
  </si>
  <si>
    <t>1456.3799374235668</t>
  </si>
  <si>
    <t>0.0398001318771286</t>
  </si>
  <si>
    <t>1441.4429903276534</t>
  </si>
  <si>
    <t>-0.01025621591735043</t>
  </si>
  <si>
    <t>-0.0102562159173504</t>
  </si>
  <si>
    <t>-0.0102562159173505</t>
  </si>
  <si>
    <t>1477.0309546876742</t>
  </si>
  <si>
    <t>0.0246891237453181</t>
  </si>
  <si>
    <t>1541.020903585012</t>
  </si>
  <si>
    <t>1530.6473643250804</t>
  </si>
  <si>
    <t>0.0363001259162802</t>
  </si>
  <si>
    <t>1612.5577720248405</t>
  </si>
  <si>
    <t>0.0535135718447321</t>
  </si>
  <si>
    <t>1682.419198488779</t>
  </si>
  <si>
    <t>1617.9954894144187</t>
  </si>
  <si>
    <t>0.0033721070239549</t>
  </si>
  <si>
    <t>1661.214522814987</t>
  </si>
  <si>
    <t>0.02671146717239</t>
  </si>
  <si>
    <t>1698.868780077189</t>
  </si>
  <si>
    <t>0.0226667036346368</t>
  </si>
  <si>
    <t>1746.704413703287</t>
  </si>
  <si>
    <t>0.0281573445736782</t>
  </si>
  <si>
    <t>1822.37752388212</t>
  </si>
  <si>
    <t>1662.4243603386126</t>
  </si>
  <si>
    <t>-0.0482508962040047</t>
  </si>
  <si>
    <t>1776.8852341851575</t>
  </si>
  <si>
    <t>0.0688517785093276</t>
  </si>
  <si>
    <t>1853.865879019365</t>
  </si>
  <si>
    <t>1756.613010815877</t>
  </si>
  <si>
    <t>-0.011408853525971756</t>
  </si>
  <si>
    <t>-0.0114088535259717</t>
  </si>
  <si>
    <t>1832.715394748836</t>
  </si>
  <si>
    <t>-0.0114088535259718</t>
  </si>
  <si>
    <t>1823.9263535727348</t>
  </si>
  <si>
    <t>0.0383199613929725</t>
  </si>
  <si>
    <t>1902.9449779199176</t>
  </si>
  <si>
    <t>1719.209297523944</t>
  </si>
  <si>
    <t>-0.057412984819079645</t>
  </si>
  <si>
    <t>-0.0574129848190796</t>
  </si>
  <si>
    <t>-0.0574129848190795</t>
  </si>
  <si>
    <t>1666.4517256166334</t>
  </si>
  <si>
    <t>-0.08633826012088572</t>
  </si>
  <si>
    <t>-0.0306871141188531</t>
  </si>
  <si>
    <t>1722.778457189144</t>
  </si>
  <si>
    <t>0.0338003979993288</t>
  </si>
  <si>
    <t>1797.4150144576945</t>
  </si>
  <si>
    <t>1565.3205056938214</t>
  </si>
  <si>
    <t>-0.09139767846425735</t>
  </si>
  <si>
    <t>-0.0913976784642572</t>
  </si>
  <si>
    <t>-0.0913976784642573</t>
  </si>
  <si>
    <t>1559.1851563616738</t>
  </si>
  <si>
    <t>-0.09495898915196929</t>
  </si>
  <si>
    <t>-0.0039195483032582</t>
  </si>
  <si>
    <t>-0.0949589891519693</t>
  </si>
  <si>
    <t>1427.9592776710142</t>
  </si>
  <si>
    <t>-0.08775278131421552</t>
  </si>
  <si>
    <t>-0.0841631144032133</t>
  </si>
  <si>
    <t>-0.0877527813142155</t>
  </si>
  <si>
    <t>1559.5305973349439</t>
  </si>
  <si>
    <t>1495.8979877070674</t>
  </si>
  <si>
    <t>-0.04080241178763482</t>
  </si>
  <si>
    <t>-0.0408024117876348</t>
  </si>
  <si>
    <t>1560.705319933389</t>
  </si>
  <si>
    <t>1355.2590410240946</t>
  </si>
  <si>
    <t>-0.0940164020800282</t>
  </si>
  <si>
    <t>1413.9734210460929</t>
  </si>
  <si>
    <t>1461.3880374188027</t>
  </si>
  <si>
    <t>-0.023069721713552142</t>
  </si>
  <si>
    <t>0.0783090119173912</t>
  </si>
  <si>
    <t>-0.0230697217135521</t>
  </si>
  <si>
    <t>1537.8714483109138</t>
  </si>
  <si>
    <t>0.0523361413490157</t>
  </si>
  <si>
    <t>1445.369899782413</t>
  </si>
  <si>
    <t>-0.06014907723925671</t>
  </si>
  <si>
    <t>-0.0601490772392567</t>
  </si>
  <si>
    <t>-0.0601490772392566</t>
  </si>
  <si>
    <t>1538.9720947222982</t>
  </si>
  <si>
    <t>0.0647600278336888</t>
  </si>
  <si>
    <t>1499.6442355033919</t>
  </si>
  <si>
    <t>-0.025554627893368553</t>
  </si>
  <si>
    <t>-0.0255546278933685</t>
  </si>
  <si>
    <t>1564.6138677846195</t>
  </si>
  <si>
    <t>1550.4359703317832</t>
  </si>
  <si>
    <t>0.0338691895223681</t>
  </si>
  <si>
    <t>1568.653812556582</t>
  </si>
  <si>
    <t>0.0117501416204244</t>
  </si>
  <si>
    <t>1576.0089258771034</t>
  </si>
  <si>
    <t>0.0046888059440814</t>
  </si>
  <si>
    <t>1644.2869333951985</t>
  </si>
  <si>
    <t>1678.9967917665942</t>
  </si>
  <si>
    <t>0.0653472605379912</t>
  </si>
  <si>
    <t>1735.1849498912068</t>
  </si>
  <si>
    <t>0.0334653159554241</t>
  </si>
  <si>
    <t>1810.3589981524</t>
  </si>
  <si>
    <t>1702.909248288678</t>
  </si>
  <si>
    <t>-0.018600727031750884</t>
  </si>
  <si>
    <t>-0.0186007270317508</t>
  </si>
  <si>
    <t>1621.3208551053801</t>
  </si>
  <si>
    <t>-0.06562072521028131</t>
  </si>
  <si>
    <t>-0.0479111809776647</t>
  </si>
  <si>
    <t>-0.0656207252102812</t>
  </si>
  <si>
    <t>1582.5135396979185</t>
  </si>
  <si>
    <t>-0.07070001452617046</t>
  </si>
  <si>
    <t>-0.0239356172377979</t>
  </si>
  <si>
    <t>-0.0707000145261704</t>
  </si>
  <si>
    <t>1728.340056858791</t>
  </si>
  <si>
    <t>1803.2175613312693</t>
  </si>
  <si>
    <t>1807.4134809332475</t>
  </si>
  <si>
    <t>0.0457510799224141</t>
  </si>
  <si>
    <t>1833.973524133222</t>
  </si>
  <si>
    <t>0.0146950564882699</t>
  </si>
  <si>
    <t>1929.399012118229</t>
  </si>
  <si>
    <t>0.0520320968265379</t>
  </si>
  <si>
    <t>1988.538903800646</t>
  </si>
  <si>
    <t>0.0306519757245491</t>
  </si>
  <si>
    <t>1904.9608500230304</t>
  </si>
  <si>
    <t>-0.04202988114432911</t>
  </si>
  <si>
    <t>-0.0420298811443291</t>
  </si>
  <si>
    <t>-0.0420298811443292</t>
  </si>
  <si>
    <t>1993.0347982148255</t>
  </si>
  <si>
    <t>0.046233993832855</t>
  </si>
  <si>
    <t>2061.900242999858</t>
  </si>
  <si>
    <t>0.0345530568993155</t>
  </si>
  <si>
    <t>2086.0580817305413</t>
  </si>
  <si>
    <t>0.01171629850314</t>
  </si>
  <si>
    <t>2133.454171497547</t>
  </si>
  <si>
    <t>0.0227204075390303</t>
  </si>
  <si>
    <t>2176.8800724234875</t>
  </si>
  <si>
    <t>0.0203547381078537</t>
  </si>
  <si>
    <t>2159.216126931691</t>
  </si>
  <si>
    <t>-0.0081143402043877</t>
  </si>
  <si>
    <t>2252.760631995828</t>
  </si>
  <si>
    <t>cluster_0 (minimal drawdown</t>
  </si>
  <si>
    <t>cluster_1 (moderate drawdown)</t>
  </si>
  <si>
    <t>cluster_2 (severe drawdown)</t>
  </si>
  <si>
    <t>Predicted_month</t>
  </si>
  <si>
    <t>Predicted_Regime</t>
  </si>
  <si>
    <t>(Regime)</t>
  </si>
  <si>
    <t>Severe</t>
  </si>
  <si>
    <t>(Regimes)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</si>
</sst>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\ %"/>
    <numFmt numFmtId="166" formatCode="0.000\ %"/>
    <numFmt numFmtId="167" formatCode="0.00000"/>
    <numFmt numFmtId="168" formatCode="yyyy\-mm\-dd"/>
  </numFmts>
  <fonts count="13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name val="Helvetica"/>
      <family val="2"/>
    </font>
    <font>
      <b/>
      <sz val="19"/>
      <color rgb="FF333333"/>
      <name val="Lucida Sans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2" fillId="0" borderId="0" xfId="1" applyFont="1"/>
    <xf numFmtId="0" fontId="3" fillId="0" borderId="0" xfId="1"/>
    <xf numFmtId="0" fontId="5" fillId="0" borderId="0" xfId="0" applyFont="1"/>
    <xf numFmtId="14" fontId="0" fillId="0" borderId="0" xfId="0" applyNumberFormat="1"/>
    <xf numFmtId="14" fontId="4" fillId="0" borderId="0" xfId="0" applyNumberFormat="1" applyFont="1"/>
    <xf numFmtId="0" fontId="4" fillId="0" borderId="0" xfId="0" applyFont="1"/>
    <xf numFmtId="0" fontId="6" fillId="0" borderId="1" xfId="0" applyFont="1" applyBorder="1" applyAlignment="1">
      <alignment horizontal="center" vertical="top"/>
    </xf>
    <xf numFmtId="2" fontId="0" fillId="0" borderId="0" xfId="0" applyNumberFormat="1"/>
    <xf numFmtId="14" fontId="3" fillId="0" borderId="0" xfId="1" applyNumberFormat="1"/>
    <xf numFmtId="164" fontId="0" fillId="0" borderId="0" xfId="0" applyNumberFormat="1"/>
    <xf numFmtId="0" fontId="0" fillId="0" borderId="0" xfId="0" quotePrefix="1"/>
    <xf numFmtId="164" fontId="0" fillId="2" borderId="0" xfId="0" applyNumberFormat="1" applyFill="1"/>
    <xf numFmtId="0" fontId="1" fillId="0" borderId="0" xfId="0" applyFont="1"/>
    <xf numFmtId="2" fontId="1" fillId="0" borderId="0" xfId="0" applyNumberFormat="1" applyFont="1"/>
    <xf numFmtId="165" fontId="1" fillId="0" borderId="0" xfId="2" applyNumberFormat="1" applyFont="1"/>
    <xf numFmtId="10" fontId="0" fillId="0" borderId="0" xfId="2" applyNumberFormat="1" applyFont="1"/>
    <xf numFmtId="10" fontId="1" fillId="0" borderId="0" xfId="2" applyNumberFormat="1" applyFont="1"/>
    <xf numFmtId="14" fontId="1" fillId="0" borderId="0" xfId="0" applyNumberFormat="1" applyFont="1"/>
    <xf numFmtId="166" fontId="0" fillId="0" borderId="0" xfId="2" applyNumberFormat="1" applyFont="1"/>
    <xf numFmtId="0" fontId="8" fillId="0" borderId="0" xfId="0" applyFont="1"/>
    <xf numFmtId="14" fontId="7" fillId="0" borderId="0" xfId="0" applyNumberFormat="1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1" xfId="0" applyFont="1" applyBorder="1" applyAlignment="1">
      <alignment horizontal="center" vertical="top"/>
    </xf>
    <xf numFmtId="167" fontId="12" fillId="0" borderId="0" xfId="0" applyNumberFormat="1" applyFont="1"/>
    <xf numFmtId="14" fontId="12" fillId="0" borderId="0" xfId="0" applyNumberFormat="1" applyFont="1"/>
    <xf numFmtId="167" fontId="0" fillId="0" borderId="0" xfId="0" applyNumberFormat="1"/>
    <xf numFmtId="168" fontId="0" fillId="0" borderId="0" xfId="0" applyNumberFormat="1"/>
    <xf numFmtId="164" fontId="0" fillId="2" borderId="0" xfId="0" applyNumberFormat="1" applyFill="1" applyAlignment="1">
      <alignment horizontal="right"/>
    </xf>
    <xf numFmtId="14" fontId="8" fillId="0" borderId="0" xfId="0" applyNumberFormat="1" applyFont="1"/>
  </cellXfs>
  <cellStyles count="3">
    <cellStyle name="Normal" xfId="0" builtinId="0"/>
    <cellStyle name="Normal 2" xfId="1" xr:uid="{8CA9B226-3153-6145-9067-3D8BC719E263}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9CF0B-0B4B-164E-B1A3-8A5B49523D02}">
  <dimension ref="A1:G329"/>
  <sheetViews>
    <sheetView workbookViewId="0">
      <selection activeCell="F9" sqref="F9"/>
    </sheetView>
  </sheetViews>
  <sheetFormatPr baseColWidth="10" defaultColWidth="8.83203125" defaultRowHeight="13"/>
  <cols>
    <col min="1" max="1" width="10.33203125" style="3" customWidth="1"/>
    <col min="2" max="6" width="8.83203125" style="3" customWidth="1"/>
    <col min="7" max="7" width="41" style="3" bestFit="1" customWidth="1"/>
    <col min="8" max="8" width="8.83203125" style="3"/>
    <col min="9" max="9" width="10.1640625" style="3" bestFit="1" customWidth="1"/>
    <col min="10" max="10" width="8.83203125" style="3"/>
    <col min="11" max="11" width="10.1640625" style="3" bestFit="1" customWidth="1"/>
    <col min="12" max="16384" width="8.83203125" style="3"/>
  </cols>
  <sheetData>
    <row r="1" spans="1:7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>
      <c r="A2" s="10">
        <v>35762</v>
      </c>
      <c r="B2" s="3" t="s">
        <v>9</v>
      </c>
      <c r="C2" s="3" t="s">
        <v>9</v>
      </c>
      <c r="D2" s="3" t="s">
        <v>9</v>
      </c>
      <c r="E2" s="3" t="s">
        <v>9</v>
      </c>
      <c r="F2" s="3" t="s">
        <v>9</v>
      </c>
      <c r="G2" s="3" t="s">
        <v>9</v>
      </c>
    </row>
    <row r="3" spans="1:7">
      <c r="A3" s="10">
        <v>35795</v>
      </c>
      <c r="B3" s="3" t="s">
        <v>2693</v>
      </c>
      <c r="C3" s="3" t="s">
        <v>262</v>
      </c>
      <c r="D3" s="3" t="s">
        <v>2694</v>
      </c>
      <c r="E3" s="3" t="s">
        <v>2695</v>
      </c>
      <c r="F3" s="3" t="s">
        <v>2696</v>
      </c>
      <c r="G3" s="3" t="s">
        <v>2697</v>
      </c>
    </row>
    <row r="4" spans="1:7">
      <c r="A4" s="10">
        <v>35825</v>
      </c>
      <c r="B4" s="3" t="s">
        <v>2698</v>
      </c>
      <c r="C4" s="3" t="s">
        <v>269</v>
      </c>
      <c r="D4" s="3" t="s">
        <v>2699</v>
      </c>
      <c r="E4" s="3" t="s">
        <v>2700</v>
      </c>
      <c r="F4" s="3" t="s">
        <v>2701</v>
      </c>
      <c r="G4" s="3" t="s">
        <v>2702</v>
      </c>
    </row>
    <row r="5" spans="1:7">
      <c r="A5" s="10">
        <v>35853</v>
      </c>
      <c r="B5" s="3" t="s">
        <v>2703</v>
      </c>
      <c r="C5" s="3" t="s">
        <v>276</v>
      </c>
      <c r="D5" s="3" t="s">
        <v>2704</v>
      </c>
      <c r="E5" s="3" t="s">
        <v>2705</v>
      </c>
      <c r="F5" s="3" t="s">
        <v>2706</v>
      </c>
      <c r="G5" s="3" t="s">
        <v>2707</v>
      </c>
    </row>
    <row r="6" spans="1:7">
      <c r="A6" s="10">
        <v>35885</v>
      </c>
      <c r="B6" s="3" t="s">
        <v>2708</v>
      </c>
      <c r="C6" s="3" t="s">
        <v>283</v>
      </c>
      <c r="D6" s="3" t="s">
        <v>2709</v>
      </c>
      <c r="E6" s="3" t="s">
        <v>2710</v>
      </c>
      <c r="F6" s="3" t="s">
        <v>2711</v>
      </c>
      <c r="G6" s="3" t="s">
        <v>2712</v>
      </c>
    </row>
    <row r="7" spans="1:7">
      <c r="A7" s="10">
        <v>35915</v>
      </c>
      <c r="B7" s="3" t="s">
        <v>2713</v>
      </c>
      <c r="C7" s="3" t="s">
        <v>290</v>
      </c>
      <c r="D7" s="3" t="s">
        <v>2714</v>
      </c>
      <c r="E7" s="3" t="s">
        <v>2715</v>
      </c>
      <c r="F7" s="3" t="s">
        <v>2716</v>
      </c>
      <c r="G7" s="3" t="s">
        <v>2717</v>
      </c>
    </row>
    <row r="8" spans="1:7">
      <c r="A8" s="10">
        <v>35944</v>
      </c>
      <c r="B8" s="3" t="s">
        <v>2718</v>
      </c>
      <c r="C8" s="3" t="s">
        <v>297</v>
      </c>
      <c r="D8" s="3" t="s">
        <v>2719</v>
      </c>
      <c r="E8" s="3" t="s">
        <v>2720</v>
      </c>
      <c r="F8" s="3" t="s">
        <v>2721</v>
      </c>
      <c r="G8" s="3" t="s">
        <v>2722</v>
      </c>
    </row>
    <row r="9" spans="1:7">
      <c r="A9" s="10">
        <v>35976</v>
      </c>
      <c r="B9" s="3" t="s">
        <v>2723</v>
      </c>
      <c r="C9" s="3" t="s">
        <v>304</v>
      </c>
      <c r="D9" s="3" t="s">
        <v>2724</v>
      </c>
      <c r="E9" s="3" t="s">
        <v>2725</v>
      </c>
      <c r="F9" s="3" t="s">
        <v>2726</v>
      </c>
      <c r="G9" s="3" t="s">
        <v>2727</v>
      </c>
    </row>
    <row r="10" spans="1:7">
      <c r="A10" s="10">
        <v>36007</v>
      </c>
      <c r="B10" s="3" t="s">
        <v>2728</v>
      </c>
      <c r="C10" s="3" t="s">
        <v>311</v>
      </c>
      <c r="D10" s="3" t="s">
        <v>2729</v>
      </c>
      <c r="E10" s="3" t="s">
        <v>2730</v>
      </c>
      <c r="F10" s="3" t="s">
        <v>2731</v>
      </c>
      <c r="G10" s="3" t="s">
        <v>2732</v>
      </c>
    </row>
    <row r="11" spans="1:7">
      <c r="A11" s="10">
        <v>36038</v>
      </c>
      <c r="B11" s="3" t="s">
        <v>2733</v>
      </c>
      <c r="C11" s="3" t="s">
        <v>318</v>
      </c>
      <c r="D11" s="3" t="s">
        <v>2734</v>
      </c>
      <c r="E11" s="3" t="s">
        <v>2735</v>
      </c>
      <c r="F11" s="3" t="s">
        <v>2736</v>
      </c>
      <c r="G11" s="3" t="s">
        <v>2737</v>
      </c>
    </row>
    <row r="12" spans="1:7">
      <c r="A12" s="10">
        <v>36068</v>
      </c>
      <c r="B12" s="3" t="s">
        <v>2738</v>
      </c>
      <c r="C12" s="3" t="s">
        <v>325</v>
      </c>
      <c r="D12" s="3" t="s">
        <v>2739</v>
      </c>
      <c r="E12" s="3" t="s">
        <v>2740</v>
      </c>
      <c r="F12" s="3" t="s">
        <v>2741</v>
      </c>
      <c r="G12" s="3" t="s">
        <v>2742</v>
      </c>
    </row>
    <row r="13" spans="1:7">
      <c r="A13" s="10">
        <v>36098</v>
      </c>
      <c r="B13" s="3" t="s">
        <v>2743</v>
      </c>
      <c r="C13" s="3" t="s">
        <v>332</v>
      </c>
      <c r="D13" s="3" t="s">
        <v>2744</v>
      </c>
      <c r="E13" s="3" t="s">
        <v>2745</v>
      </c>
      <c r="F13" s="3" t="s">
        <v>2746</v>
      </c>
      <c r="G13" s="3" t="s">
        <v>2747</v>
      </c>
    </row>
    <row r="14" spans="1:7">
      <c r="A14" s="10">
        <v>36129</v>
      </c>
      <c r="B14" s="3" t="s">
        <v>2748</v>
      </c>
      <c r="C14" s="3" t="s">
        <v>339</v>
      </c>
      <c r="D14" s="3" t="s">
        <v>2749</v>
      </c>
      <c r="E14" s="3" t="s">
        <v>2750</v>
      </c>
      <c r="F14" s="3" t="s">
        <v>2751</v>
      </c>
      <c r="G14" s="3" t="s">
        <v>2752</v>
      </c>
    </row>
    <row r="15" spans="1:7">
      <c r="A15" s="10">
        <v>36160</v>
      </c>
      <c r="B15" s="3" t="s">
        <v>2753</v>
      </c>
      <c r="C15" s="3" t="s">
        <v>346</v>
      </c>
      <c r="D15" s="3" t="s">
        <v>2754</v>
      </c>
      <c r="E15" s="3" t="s">
        <v>2755</v>
      </c>
      <c r="F15" s="3" t="s">
        <v>2756</v>
      </c>
      <c r="G15" s="3" t="s">
        <v>2757</v>
      </c>
    </row>
    <row r="16" spans="1:7">
      <c r="A16" s="10">
        <v>36189</v>
      </c>
      <c r="B16" s="3" t="s">
        <v>2758</v>
      </c>
      <c r="C16" s="3" t="s">
        <v>353</v>
      </c>
      <c r="D16" s="3" t="s">
        <v>2759</v>
      </c>
      <c r="E16" s="3" t="s">
        <v>2760</v>
      </c>
      <c r="F16" s="3" t="s">
        <v>2761</v>
      </c>
      <c r="G16" s="3" t="s">
        <v>2762</v>
      </c>
    </row>
    <row r="17" spans="1:7">
      <c r="A17" s="10">
        <v>36217</v>
      </c>
      <c r="B17" s="3" t="s">
        <v>2763</v>
      </c>
      <c r="C17" s="3" t="s">
        <v>360</v>
      </c>
      <c r="D17" s="3" t="s">
        <v>2764</v>
      </c>
      <c r="E17" s="3" t="s">
        <v>2765</v>
      </c>
      <c r="F17" s="3" t="s">
        <v>2766</v>
      </c>
      <c r="G17" s="3" t="s">
        <v>2767</v>
      </c>
    </row>
    <row r="18" spans="1:7">
      <c r="A18" s="10">
        <v>36250</v>
      </c>
      <c r="B18" s="3" t="s">
        <v>2768</v>
      </c>
      <c r="C18" s="3" t="s">
        <v>367</v>
      </c>
      <c r="D18" s="3" t="s">
        <v>2769</v>
      </c>
      <c r="E18" s="3" t="s">
        <v>2770</v>
      </c>
      <c r="F18" s="3" t="s">
        <v>2771</v>
      </c>
      <c r="G18" s="3" t="s">
        <v>2772</v>
      </c>
    </row>
    <row r="19" spans="1:7">
      <c r="A19" s="10">
        <v>36280</v>
      </c>
      <c r="B19" s="3" t="s">
        <v>2773</v>
      </c>
      <c r="C19" s="3" t="s">
        <v>374</v>
      </c>
      <c r="D19" s="3" t="s">
        <v>2774</v>
      </c>
      <c r="E19" s="3" t="s">
        <v>2775</v>
      </c>
      <c r="F19" s="3" t="s">
        <v>2776</v>
      </c>
      <c r="G19" s="3" t="s">
        <v>2777</v>
      </c>
    </row>
    <row r="20" spans="1:7">
      <c r="A20" s="10">
        <v>36311</v>
      </c>
      <c r="B20" s="3" t="s">
        <v>2778</v>
      </c>
      <c r="C20" s="3" t="s">
        <v>381</v>
      </c>
      <c r="D20" s="3" t="s">
        <v>2779</v>
      </c>
      <c r="E20" s="3" t="s">
        <v>2780</v>
      </c>
      <c r="F20" s="3" t="s">
        <v>2781</v>
      </c>
      <c r="G20" s="3" t="s">
        <v>2782</v>
      </c>
    </row>
    <row r="21" spans="1:7">
      <c r="A21" s="10">
        <v>36341</v>
      </c>
      <c r="B21" s="3" t="s">
        <v>2783</v>
      </c>
      <c r="C21" s="3" t="s">
        <v>388</v>
      </c>
      <c r="D21" s="3" t="s">
        <v>2784</v>
      </c>
      <c r="E21" s="3" t="s">
        <v>2785</v>
      </c>
      <c r="F21" s="3" t="s">
        <v>2786</v>
      </c>
      <c r="G21" s="3" t="s">
        <v>2787</v>
      </c>
    </row>
    <row r="22" spans="1:7">
      <c r="A22" s="10">
        <v>36371</v>
      </c>
      <c r="B22" s="3" t="s">
        <v>2788</v>
      </c>
      <c r="C22" s="3" t="s">
        <v>395</v>
      </c>
      <c r="D22" s="3" t="s">
        <v>2789</v>
      </c>
      <c r="E22" s="3" t="s">
        <v>2790</v>
      </c>
      <c r="F22" s="3" t="s">
        <v>2791</v>
      </c>
      <c r="G22" s="3" t="s">
        <v>2792</v>
      </c>
    </row>
    <row r="23" spans="1:7">
      <c r="A23" s="10">
        <v>36403</v>
      </c>
      <c r="B23" s="3" t="s">
        <v>2793</v>
      </c>
      <c r="C23" s="3" t="s">
        <v>402</v>
      </c>
      <c r="D23" s="3" t="s">
        <v>2794</v>
      </c>
      <c r="E23" s="3" t="s">
        <v>2795</v>
      </c>
      <c r="F23" s="3" t="s">
        <v>2796</v>
      </c>
      <c r="G23" s="3" t="s">
        <v>2797</v>
      </c>
    </row>
    <row r="24" spans="1:7">
      <c r="A24" s="10">
        <v>36433</v>
      </c>
      <c r="B24" s="3" t="s">
        <v>2798</v>
      </c>
      <c r="C24" s="3" t="s">
        <v>409</v>
      </c>
      <c r="D24" s="3" t="s">
        <v>2799</v>
      </c>
      <c r="E24" s="3" t="s">
        <v>2800</v>
      </c>
      <c r="F24" s="3" t="s">
        <v>2801</v>
      </c>
      <c r="G24" s="3" t="s">
        <v>2802</v>
      </c>
    </row>
    <row r="25" spans="1:7">
      <c r="A25" s="10">
        <v>36462</v>
      </c>
      <c r="B25" s="3" t="s">
        <v>2803</v>
      </c>
      <c r="C25" s="3" t="s">
        <v>416</v>
      </c>
      <c r="D25" s="3" t="s">
        <v>2804</v>
      </c>
      <c r="E25" s="3" t="s">
        <v>2805</v>
      </c>
      <c r="F25" s="3" t="s">
        <v>2806</v>
      </c>
      <c r="G25" s="3" t="s">
        <v>2807</v>
      </c>
    </row>
    <row r="26" spans="1:7">
      <c r="A26" s="10">
        <v>36494</v>
      </c>
      <c r="B26" s="3" t="s">
        <v>2808</v>
      </c>
      <c r="C26" s="3" t="s">
        <v>423</v>
      </c>
      <c r="D26" s="3" t="s">
        <v>2809</v>
      </c>
      <c r="E26" s="3" t="s">
        <v>2810</v>
      </c>
      <c r="F26" s="3" t="s">
        <v>2811</v>
      </c>
      <c r="G26" s="3" t="s">
        <v>2812</v>
      </c>
    </row>
    <row r="27" spans="1:7">
      <c r="A27" s="10">
        <v>36525</v>
      </c>
      <c r="B27" s="3" t="s">
        <v>2813</v>
      </c>
      <c r="C27" s="3" t="s">
        <v>430</v>
      </c>
      <c r="D27" s="3" t="s">
        <v>2814</v>
      </c>
      <c r="E27" s="3" t="s">
        <v>2815</v>
      </c>
      <c r="F27" s="3" t="s">
        <v>2816</v>
      </c>
      <c r="G27" s="3" t="s">
        <v>2817</v>
      </c>
    </row>
    <row r="28" spans="1:7">
      <c r="A28" s="10">
        <v>36556</v>
      </c>
      <c r="B28" s="3" t="s">
        <v>2818</v>
      </c>
      <c r="C28" s="3" t="s">
        <v>437</v>
      </c>
      <c r="D28" s="3" t="s">
        <v>2819</v>
      </c>
      <c r="E28" s="3" t="s">
        <v>2820</v>
      </c>
      <c r="F28" s="3" t="s">
        <v>2821</v>
      </c>
      <c r="G28" s="3" t="s">
        <v>2822</v>
      </c>
    </row>
    <row r="29" spans="1:7">
      <c r="A29" s="10">
        <v>36585</v>
      </c>
      <c r="B29" s="3" t="s">
        <v>2823</v>
      </c>
      <c r="C29" s="3" t="s">
        <v>444</v>
      </c>
      <c r="D29" s="3" t="s">
        <v>2824</v>
      </c>
      <c r="E29" s="3" t="s">
        <v>2825</v>
      </c>
      <c r="F29" s="3" t="s">
        <v>2826</v>
      </c>
      <c r="G29" s="3" t="s">
        <v>2827</v>
      </c>
    </row>
    <row r="30" spans="1:7">
      <c r="A30" s="10">
        <v>36616</v>
      </c>
      <c r="B30" s="3" t="s">
        <v>2828</v>
      </c>
      <c r="C30" s="3" t="s">
        <v>451</v>
      </c>
      <c r="D30" s="3" t="s">
        <v>2829</v>
      </c>
      <c r="E30" s="3" t="s">
        <v>2830</v>
      </c>
      <c r="F30" s="3" t="s">
        <v>2831</v>
      </c>
      <c r="G30" s="3" t="s">
        <v>2832</v>
      </c>
    </row>
    <row r="31" spans="1:7">
      <c r="A31" s="10">
        <v>36644</v>
      </c>
      <c r="B31" s="3" t="s">
        <v>2833</v>
      </c>
      <c r="C31" s="3" t="s">
        <v>458</v>
      </c>
      <c r="D31" s="3" t="s">
        <v>2834</v>
      </c>
      <c r="E31" s="3" t="s">
        <v>2835</v>
      </c>
      <c r="F31" s="3" t="s">
        <v>2836</v>
      </c>
      <c r="G31" s="3" t="s">
        <v>2837</v>
      </c>
    </row>
    <row r="32" spans="1:7">
      <c r="A32" s="10">
        <v>36677</v>
      </c>
      <c r="B32" s="3" t="s">
        <v>2838</v>
      </c>
      <c r="C32" s="3" t="s">
        <v>465</v>
      </c>
      <c r="D32" s="3" t="s">
        <v>2839</v>
      </c>
      <c r="E32" s="3" t="s">
        <v>2840</v>
      </c>
      <c r="F32" s="3" t="s">
        <v>2841</v>
      </c>
      <c r="G32" s="3" t="s">
        <v>2842</v>
      </c>
    </row>
    <row r="33" spans="1:7">
      <c r="A33" s="10">
        <v>36707</v>
      </c>
      <c r="B33" s="3" t="s">
        <v>2843</v>
      </c>
      <c r="C33" s="3" t="s">
        <v>472</v>
      </c>
      <c r="D33" s="3" t="s">
        <v>2844</v>
      </c>
      <c r="E33" s="3" t="s">
        <v>2845</v>
      </c>
      <c r="F33" s="3" t="s">
        <v>2846</v>
      </c>
      <c r="G33" s="3" t="s">
        <v>2847</v>
      </c>
    </row>
    <row r="34" spans="1:7">
      <c r="A34" s="10">
        <v>36738</v>
      </c>
      <c r="B34" s="3" t="s">
        <v>2848</v>
      </c>
      <c r="C34" s="3" t="s">
        <v>479</v>
      </c>
      <c r="D34" s="3" t="s">
        <v>2849</v>
      </c>
      <c r="E34" s="3" t="s">
        <v>2850</v>
      </c>
      <c r="F34" s="3" t="s">
        <v>2851</v>
      </c>
      <c r="G34" s="3" t="s">
        <v>2852</v>
      </c>
    </row>
    <row r="35" spans="1:7">
      <c r="A35" s="10">
        <v>36769</v>
      </c>
      <c r="B35" s="3" t="s">
        <v>2853</v>
      </c>
      <c r="C35" s="3" t="s">
        <v>486</v>
      </c>
      <c r="D35" s="3" t="s">
        <v>2854</v>
      </c>
      <c r="E35" s="3" t="s">
        <v>2855</v>
      </c>
      <c r="F35" s="3" t="s">
        <v>2856</v>
      </c>
      <c r="G35" s="3" t="s">
        <v>2857</v>
      </c>
    </row>
    <row r="36" spans="1:7">
      <c r="A36" s="10">
        <v>36798</v>
      </c>
      <c r="B36" s="3" t="s">
        <v>2858</v>
      </c>
      <c r="C36" s="3" t="s">
        <v>493</v>
      </c>
      <c r="D36" s="3" t="s">
        <v>2859</v>
      </c>
      <c r="E36" s="3" t="s">
        <v>2860</v>
      </c>
      <c r="F36" s="3" t="s">
        <v>2861</v>
      </c>
      <c r="G36" s="3" t="s">
        <v>2862</v>
      </c>
    </row>
    <row r="37" spans="1:7">
      <c r="A37" s="10">
        <v>36830</v>
      </c>
      <c r="B37" s="3" t="s">
        <v>2863</v>
      </c>
      <c r="C37" s="3" t="s">
        <v>500</v>
      </c>
      <c r="D37" s="3" t="s">
        <v>2864</v>
      </c>
      <c r="E37" s="3" t="s">
        <v>2865</v>
      </c>
      <c r="F37" s="3" t="s">
        <v>2866</v>
      </c>
      <c r="G37" s="3" t="s">
        <v>2867</v>
      </c>
    </row>
    <row r="38" spans="1:7">
      <c r="A38" s="10">
        <v>36860</v>
      </c>
      <c r="B38" s="3" t="s">
        <v>2868</v>
      </c>
      <c r="C38" s="3" t="s">
        <v>507</v>
      </c>
      <c r="D38" s="3" t="s">
        <v>2869</v>
      </c>
      <c r="E38" s="3" t="s">
        <v>2870</v>
      </c>
      <c r="F38" s="3" t="s">
        <v>2871</v>
      </c>
      <c r="G38" s="3" t="s">
        <v>2872</v>
      </c>
    </row>
    <row r="39" spans="1:7">
      <c r="A39" s="10">
        <v>36889</v>
      </c>
      <c r="B39" s="3" t="s">
        <v>2873</v>
      </c>
      <c r="C39" s="3" t="s">
        <v>514</v>
      </c>
      <c r="D39" s="3" t="s">
        <v>2874</v>
      </c>
      <c r="E39" s="3" t="s">
        <v>2875</v>
      </c>
      <c r="F39" s="3" t="s">
        <v>2876</v>
      </c>
      <c r="G39" s="3" t="s">
        <v>2877</v>
      </c>
    </row>
    <row r="40" spans="1:7">
      <c r="A40" s="10">
        <v>36922</v>
      </c>
      <c r="B40" s="3" t="s">
        <v>2878</v>
      </c>
      <c r="C40" s="3" t="s">
        <v>521</v>
      </c>
      <c r="D40" s="3" t="s">
        <v>2879</v>
      </c>
      <c r="E40" s="3" t="s">
        <v>2880</v>
      </c>
      <c r="F40" s="3" t="s">
        <v>2881</v>
      </c>
      <c r="G40" s="3" t="s">
        <v>2882</v>
      </c>
    </row>
    <row r="41" spans="1:7">
      <c r="A41" s="10">
        <v>36950</v>
      </c>
      <c r="B41" s="3" t="s">
        <v>2883</v>
      </c>
      <c r="C41" s="3" t="s">
        <v>528</v>
      </c>
      <c r="D41" s="3" t="s">
        <v>2884</v>
      </c>
      <c r="E41" s="3" t="s">
        <v>2885</v>
      </c>
      <c r="F41" s="3" t="s">
        <v>2886</v>
      </c>
      <c r="G41" s="3" t="s">
        <v>2887</v>
      </c>
    </row>
    <row r="42" spans="1:7">
      <c r="A42" s="10">
        <v>36980</v>
      </c>
      <c r="B42" s="3" t="s">
        <v>2888</v>
      </c>
      <c r="C42" s="3" t="s">
        <v>535</v>
      </c>
      <c r="D42" s="3" t="s">
        <v>2889</v>
      </c>
      <c r="E42" s="3" t="s">
        <v>2890</v>
      </c>
      <c r="F42" s="3" t="s">
        <v>2891</v>
      </c>
      <c r="G42" s="3" t="s">
        <v>2892</v>
      </c>
    </row>
    <row r="43" spans="1:7">
      <c r="A43" s="10">
        <v>37011</v>
      </c>
      <c r="B43" s="3" t="s">
        <v>2893</v>
      </c>
      <c r="C43" s="3" t="s">
        <v>542</v>
      </c>
      <c r="D43" s="3" t="s">
        <v>2894</v>
      </c>
      <c r="E43" s="3" t="s">
        <v>2895</v>
      </c>
      <c r="F43" s="3" t="s">
        <v>2896</v>
      </c>
      <c r="G43" s="3" t="s">
        <v>2897</v>
      </c>
    </row>
    <row r="44" spans="1:7">
      <c r="A44" s="10">
        <v>37042</v>
      </c>
      <c r="B44" s="3" t="s">
        <v>2898</v>
      </c>
      <c r="C44" s="3" t="s">
        <v>549</v>
      </c>
      <c r="D44" s="3" t="s">
        <v>2899</v>
      </c>
      <c r="E44" s="3" t="s">
        <v>2900</v>
      </c>
      <c r="F44" s="3" t="s">
        <v>2901</v>
      </c>
      <c r="G44" s="3" t="s">
        <v>2902</v>
      </c>
    </row>
    <row r="45" spans="1:7">
      <c r="A45" s="10">
        <v>37071</v>
      </c>
      <c r="B45" s="3" t="s">
        <v>2903</v>
      </c>
      <c r="C45" s="3" t="s">
        <v>556</v>
      </c>
      <c r="D45" s="3" t="s">
        <v>2904</v>
      </c>
      <c r="E45" s="3" t="s">
        <v>2905</v>
      </c>
      <c r="F45" s="3" t="s">
        <v>2906</v>
      </c>
      <c r="G45" s="3" t="s">
        <v>2907</v>
      </c>
    </row>
    <row r="46" spans="1:7">
      <c r="A46" s="10">
        <v>37103</v>
      </c>
      <c r="B46" s="3" t="s">
        <v>2908</v>
      </c>
      <c r="C46" s="3" t="s">
        <v>563</v>
      </c>
      <c r="D46" s="3" t="s">
        <v>2909</v>
      </c>
      <c r="E46" s="3" t="s">
        <v>2910</v>
      </c>
      <c r="F46" s="3" t="s">
        <v>2911</v>
      </c>
      <c r="G46" s="3" t="s">
        <v>479</v>
      </c>
    </row>
    <row r="47" spans="1:7">
      <c r="A47" s="10">
        <v>37134</v>
      </c>
      <c r="B47" s="3" t="s">
        <v>2912</v>
      </c>
      <c r="C47" s="3" t="s">
        <v>570</v>
      </c>
      <c r="D47" s="3" t="s">
        <v>2913</v>
      </c>
      <c r="E47" s="3" t="s">
        <v>2914</v>
      </c>
      <c r="F47" s="3" t="s">
        <v>2915</v>
      </c>
      <c r="G47" s="3" t="s">
        <v>2916</v>
      </c>
    </row>
    <row r="48" spans="1:7">
      <c r="A48" s="10">
        <v>37162</v>
      </c>
      <c r="B48" s="3" t="s">
        <v>2917</v>
      </c>
      <c r="C48" s="3" t="s">
        <v>577</v>
      </c>
      <c r="D48" s="3" t="s">
        <v>2918</v>
      </c>
      <c r="E48" s="3" t="s">
        <v>2919</v>
      </c>
      <c r="F48" s="3" t="s">
        <v>2920</v>
      </c>
      <c r="G48" s="3" t="s">
        <v>2921</v>
      </c>
    </row>
    <row r="49" spans="1:7">
      <c r="A49" s="10">
        <v>37195</v>
      </c>
      <c r="B49" s="3" t="s">
        <v>2922</v>
      </c>
      <c r="C49" s="3" t="s">
        <v>584</v>
      </c>
      <c r="D49" s="3" t="s">
        <v>2923</v>
      </c>
      <c r="E49" s="3" t="s">
        <v>2924</v>
      </c>
      <c r="F49" s="3" t="s">
        <v>2925</v>
      </c>
      <c r="G49" s="3" t="s">
        <v>2926</v>
      </c>
    </row>
    <row r="50" spans="1:7">
      <c r="A50" s="10">
        <v>37225</v>
      </c>
      <c r="B50" s="3" t="s">
        <v>2927</v>
      </c>
      <c r="C50" s="3" t="s">
        <v>591</v>
      </c>
      <c r="D50" s="3" t="s">
        <v>2928</v>
      </c>
      <c r="E50" s="3" t="s">
        <v>2929</v>
      </c>
      <c r="F50" s="3" t="s">
        <v>2930</v>
      </c>
      <c r="G50" s="3" t="s">
        <v>2931</v>
      </c>
    </row>
    <row r="51" spans="1:7">
      <c r="A51" s="10">
        <v>37256</v>
      </c>
      <c r="B51" s="3" t="s">
        <v>2932</v>
      </c>
      <c r="C51" s="3" t="s">
        <v>598</v>
      </c>
      <c r="D51" s="3" t="s">
        <v>2933</v>
      </c>
      <c r="E51" s="3" t="s">
        <v>2934</v>
      </c>
      <c r="F51" s="3" t="s">
        <v>2935</v>
      </c>
      <c r="G51" s="3" t="s">
        <v>2936</v>
      </c>
    </row>
    <row r="52" spans="1:7">
      <c r="A52" s="10">
        <v>37287</v>
      </c>
      <c r="B52" s="3" t="s">
        <v>2937</v>
      </c>
      <c r="C52" s="3" t="s">
        <v>605</v>
      </c>
      <c r="D52" s="3" t="s">
        <v>2938</v>
      </c>
      <c r="E52" s="3" t="s">
        <v>2939</v>
      </c>
      <c r="F52" s="3" t="s">
        <v>2940</v>
      </c>
      <c r="G52" s="3" t="s">
        <v>2941</v>
      </c>
    </row>
    <row r="53" spans="1:7">
      <c r="A53" s="10">
        <v>37315</v>
      </c>
      <c r="B53" s="3" t="s">
        <v>2942</v>
      </c>
      <c r="C53" s="3" t="s">
        <v>612</v>
      </c>
      <c r="D53" s="3" t="s">
        <v>2943</v>
      </c>
      <c r="E53" s="3" t="s">
        <v>2944</v>
      </c>
      <c r="F53" s="3" t="s">
        <v>2945</v>
      </c>
      <c r="G53" s="3" t="s">
        <v>2946</v>
      </c>
    </row>
    <row r="54" spans="1:7">
      <c r="A54" s="10">
        <v>37344</v>
      </c>
      <c r="B54" s="3" t="s">
        <v>2947</v>
      </c>
      <c r="C54" s="3" t="s">
        <v>619</v>
      </c>
      <c r="D54" s="3" t="s">
        <v>2948</v>
      </c>
      <c r="E54" s="3" t="s">
        <v>2949</v>
      </c>
      <c r="F54" s="3" t="s">
        <v>2950</v>
      </c>
      <c r="G54" s="3" t="s">
        <v>2951</v>
      </c>
    </row>
    <row r="55" spans="1:7">
      <c r="A55" s="10">
        <v>37376</v>
      </c>
      <c r="B55" s="3" t="s">
        <v>2952</v>
      </c>
      <c r="C55" s="3" t="s">
        <v>626</v>
      </c>
      <c r="D55" s="3" t="s">
        <v>2953</v>
      </c>
      <c r="E55" s="3" t="s">
        <v>2954</v>
      </c>
      <c r="F55" s="3" t="s">
        <v>2955</v>
      </c>
      <c r="G55" s="3" t="s">
        <v>2956</v>
      </c>
    </row>
    <row r="56" spans="1:7">
      <c r="A56" s="10">
        <v>37407</v>
      </c>
      <c r="B56" s="3" t="s">
        <v>2957</v>
      </c>
      <c r="C56" s="3" t="s">
        <v>633</v>
      </c>
      <c r="D56" s="3" t="s">
        <v>2933</v>
      </c>
      <c r="E56" s="3" t="s">
        <v>2958</v>
      </c>
      <c r="F56" s="3" t="s">
        <v>2959</v>
      </c>
      <c r="G56" s="3" t="s">
        <v>2960</v>
      </c>
    </row>
    <row r="57" spans="1:7">
      <c r="A57" s="10">
        <v>37435</v>
      </c>
      <c r="B57" s="3" t="s">
        <v>2961</v>
      </c>
      <c r="C57" s="3" t="s">
        <v>639</v>
      </c>
      <c r="D57" s="3" t="s">
        <v>2962</v>
      </c>
      <c r="E57" s="3" t="s">
        <v>2963</v>
      </c>
      <c r="F57" s="3" t="s">
        <v>2964</v>
      </c>
      <c r="G57" s="3" t="s">
        <v>2965</v>
      </c>
    </row>
    <row r="58" spans="1:7">
      <c r="A58" s="10">
        <v>37468</v>
      </c>
      <c r="B58" s="3" t="s">
        <v>2966</v>
      </c>
      <c r="C58" s="3" t="s">
        <v>646</v>
      </c>
      <c r="D58" s="3" t="s">
        <v>2967</v>
      </c>
      <c r="E58" s="3" t="s">
        <v>2968</v>
      </c>
      <c r="F58" s="3" t="s">
        <v>2969</v>
      </c>
      <c r="G58" s="3" t="s">
        <v>2970</v>
      </c>
    </row>
    <row r="59" spans="1:7">
      <c r="A59" s="10">
        <v>37498</v>
      </c>
      <c r="B59" s="3" t="s">
        <v>2971</v>
      </c>
      <c r="C59" s="3" t="s">
        <v>653</v>
      </c>
      <c r="D59" s="3" t="s">
        <v>2972</v>
      </c>
      <c r="E59" s="3" t="s">
        <v>2973</v>
      </c>
      <c r="F59" s="3" t="s">
        <v>2974</v>
      </c>
      <c r="G59" s="3" t="s">
        <v>2975</v>
      </c>
    </row>
    <row r="60" spans="1:7">
      <c r="A60" s="10">
        <v>37529</v>
      </c>
      <c r="B60" s="3" t="s">
        <v>2976</v>
      </c>
      <c r="C60" s="3" t="s">
        <v>660</v>
      </c>
      <c r="D60" s="3" t="s">
        <v>2977</v>
      </c>
      <c r="E60" s="3" t="s">
        <v>2978</v>
      </c>
      <c r="F60" s="3" t="s">
        <v>2979</v>
      </c>
      <c r="G60" s="3" t="s">
        <v>2980</v>
      </c>
    </row>
    <row r="61" spans="1:7">
      <c r="A61" s="10">
        <v>37560</v>
      </c>
      <c r="B61" s="3" t="s">
        <v>2981</v>
      </c>
      <c r="C61" s="3" t="s">
        <v>667</v>
      </c>
      <c r="D61" s="3" t="s">
        <v>2982</v>
      </c>
      <c r="E61" s="3" t="s">
        <v>2983</v>
      </c>
      <c r="F61" s="3" t="s">
        <v>2984</v>
      </c>
      <c r="G61" s="3" t="s">
        <v>2985</v>
      </c>
    </row>
    <row r="62" spans="1:7">
      <c r="A62" s="10">
        <v>37589</v>
      </c>
      <c r="B62" s="3" t="s">
        <v>2986</v>
      </c>
      <c r="C62" s="3" t="s">
        <v>674</v>
      </c>
      <c r="D62" s="3" t="s">
        <v>2987</v>
      </c>
      <c r="E62" s="3" t="s">
        <v>2988</v>
      </c>
      <c r="F62" s="3" t="s">
        <v>2989</v>
      </c>
      <c r="G62" s="3" t="s">
        <v>2990</v>
      </c>
    </row>
    <row r="63" spans="1:7">
      <c r="A63" s="10">
        <v>37621</v>
      </c>
      <c r="B63" s="3" t="s">
        <v>2991</v>
      </c>
      <c r="C63" s="3" t="s">
        <v>681</v>
      </c>
      <c r="D63" s="3" t="s">
        <v>2992</v>
      </c>
      <c r="E63" s="3" t="s">
        <v>2993</v>
      </c>
      <c r="F63" s="3" t="s">
        <v>2994</v>
      </c>
      <c r="G63" s="3" t="s">
        <v>2995</v>
      </c>
    </row>
    <row r="64" spans="1:7">
      <c r="A64" s="10">
        <v>37652</v>
      </c>
      <c r="B64" s="3" t="s">
        <v>2996</v>
      </c>
      <c r="C64" s="3" t="s">
        <v>688</v>
      </c>
      <c r="D64" s="3" t="s">
        <v>2997</v>
      </c>
      <c r="E64" s="3" t="s">
        <v>2998</v>
      </c>
      <c r="F64" s="3" t="s">
        <v>2999</v>
      </c>
      <c r="G64" s="3" t="s">
        <v>3000</v>
      </c>
    </row>
    <row r="65" spans="1:7">
      <c r="A65" s="10">
        <v>37680</v>
      </c>
      <c r="B65" s="3" t="s">
        <v>3001</v>
      </c>
      <c r="C65" s="3" t="s">
        <v>695</v>
      </c>
      <c r="D65" s="3" t="s">
        <v>3002</v>
      </c>
      <c r="E65" s="3" t="s">
        <v>3003</v>
      </c>
      <c r="F65" s="3" t="s">
        <v>3004</v>
      </c>
      <c r="G65" s="3" t="s">
        <v>3005</v>
      </c>
    </row>
    <row r="66" spans="1:7">
      <c r="A66" s="10">
        <v>37711</v>
      </c>
      <c r="B66" s="3" t="s">
        <v>3006</v>
      </c>
      <c r="C66" s="3" t="s">
        <v>702</v>
      </c>
      <c r="D66" s="3" t="s">
        <v>3007</v>
      </c>
      <c r="E66" s="3" t="s">
        <v>3008</v>
      </c>
      <c r="F66" s="3" t="s">
        <v>3009</v>
      </c>
      <c r="G66" s="3" t="s">
        <v>3010</v>
      </c>
    </row>
    <row r="67" spans="1:7">
      <c r="A67" s="10">
        <v>37741</v>
      </c>
      <c r="B67" s="3" t="s">
        <v>3011</v>
      </c>
      <c r="C67" s="3" t="s">
        <v>709</v>
      </c>
      <c r="D67" s="3" t="s">
        <v>3012</v>
      </c>
      <c r="E67" s="3" t="s">
        <v>3013</v>
      </c>
      <c r="F67" s="3" t="s">
        <v>3014</v>
      </c>
      <c r="G67" s="3" t="s">
        <v>3015</v>
      </c>
    </row>
    <row r="68" spans="1:7">
      <c r="A68" s="10">
        <v>37771</v>
      </c>
      <c r="B68" s="3" t="s">
        <v>3016</v>
      </c>
      <c r="C68" s="3" t="s">
        <v>716</v>
      </c>
      <c r="D68" s="3" t="s">
        <v>3017</v>
      </c>
      <c r="E68" s="3" t="s">
        <v>3018</v>
      </c>
      <c r="F68" s="3" t="s">
        <v>3019</v>
      </c>
      <c r="G68" s="3" t="s">
        <v>3020</v>
      </c>
    </row>
    <row r="69" spans="1:7">
      <c r="A69" s="10">
        <v>37802</v>
      </c>
      <c r="B69" s="3" t="s">
        <v>3021</v>
      </c>
      <c r="C69" s="3" t="s">
        <v>723</v>
      </c>
      <c r="D69" s="3" t="s">
        <v>3022</v>
      </c>
      <c r="E69" s="3" t="s">
        <v>3023</v>
      </c>
      <c r="F69" s="3" t="s">
        <v>3024</v>
      </c>
      <c r="G69" s="3" t="s">
        <v>3025</v>
      </c>
    </row>
    <row r="70" spans="1:7">
      <c r="A70" s="10">
        <v>37833</v>
      </c>
      <c r="B70" s="3" t="s">
        <v>3026</v>
      </c>
      <c r="C70" s="3" t="s">
        <v>730</v>
      </c>
      <c r="D70" s="3" t="s">
        <v>3027</v>
      </c>
      <c r="E70" s="3" t="s">
        <v>3028</v>
      </c>
      <c r="F70" s="3" t="s">
        <v>3029</v>
      </c>
      <c r="G70" s="3" t="s">
        <v>3030</v>
      </c>
    </row>
    <row r="71" spans="1:7">
      <c r="A71" s="10">
        <v>37862</v>
      </c>
      <c r="B71" s="3" t="s">
        <v>3031</v>
      </c>
      <c r="C71" s="3" t="s">
        <v>737</v>
      </c>
      <c r="D71" s="3" t="s">
        <v>3032</v>
      </c>
      <c r="E71" s="3" t="s">
        <v>3033</v>
      </c>
      <c r="F71" s="3" t="s">
        <v>2833</v>
      </c>
      <c r="G71" s="3" t="s">
        <v>3034</v>
      </c>
    </row>
    <row r="72" spans="1:7">
      <c r="A72" s="10">
        <v>37894</v>
      </c>
      <c r="B72" s="3" t="s">
        <v>3035</v>
      </c>
      <c r="C72" s="3" t="s">
        <v>744</v>
      </c>
      <c r="D72" s="3" t="s">
        <v>3036</v>
      </c>
      <c r="E72" s="3" t="s">
        <v>3037</v>
      </c>
      <c r="F72" s="3" t="s">
        <v>3038</v>
      </c>
      <c r="G72" s="3" t="s">
        <v>3039</v>
      </c>
    </row>
    <row r="73" spans="1:7">
      <c r="A73" s="10">
        <v>37925</v>
      </c>
      <c r="B73" s="3" t="s">
        <v>3040</v>
      </c>
      <c r="C73" s="3" t="s">
        <v>751</v>
      </c>
      <c r="D73" s="3" t="s">
        <v>3041</v>
      </c>
      <c r="E73" s="3" t="s">
        <v>3042</v>
      </c>
      <c r="F73" s="3" t="s">
        <v>3043</v>
      </c>
      <c r="G73" s="3" t="s">
        <v>3044</v>
      </c>
    </row>
    <row r="74" spans="1:7">
      <c r="A74" s="10">
        <v>37953</v>
      </c>
      <c r="B74" s="3" t="s">
        <v>3045</v>
      </c>
      <c r="C74" s="3" t="s">
        <v>758</v>
      </c>
      <c r="D74" s="3" t="s">
        <v>3046</v>
      </c>
      <c r="E74" s="3" t="s">
        <v>3047</v>
      </c>
      <c r="F74" s="3" t="s">
        <v>3048</v>
      </c>
      <c r="G74" s="3" t="s">
        <v>3049</v>
      </c>
    </row>
    <row r="75" spans="1:7">
      <c r="A75" s="10">
        <v>37986</v>
      </c>
      <c r="B75" s="3" t="s">
        <v>3050</v>
      </c>
      <c r="C75" s="3" t="s">
        <v>765</v>
      </c>
      <c r="D75" s="3" t="s">
        <v>3051</v>
      </c>
      <c r="E75" s="3" t="s">
        <v>3052</v>
      </c>
      <c r="F75" s="3" t="s">
        <v>3053</v>
      </c>
      <c r="G75" s="3" t="s">
        <v>3054</v>
      </c>
    </row>
    <row r="76" spans="1:7">
      <c r="A76" s="10">
        <v>38016</v>
      </c>
      <c r="B76" s="3" t="s">
        <v>3055</v>
      </c>
      <c r="C76" s="3" t="s">
        <v>772</v>
      </c>
      <c r="D76" s="3" t="s">
        <v>3056</v>
      </c>
      <c r="E76" s="3" t="s">
        <v>3057</v>
      </c>
      <c r="F76" s="3" t="s">
        <v>3058</v>
      </c>
      <c r="G76" s="3" t="s">
        <v>3059</v>
      </c>
    </row>
    <row r="77" spans="1:7">
      <c r="A77" s="10">
        <v>38044</v>
      </c>
      <c r="B77" s="3" t="s">
        <v>3060</v>
      </c>
      <c r="C77" s="3" t="s">
        <v>779</v>
      </c>
      <c r="D77" s="3" t="s">
        <v>3061</v>
      </c>
      <c r="E77" s="3" t="s">
        <v>3062</v>
      </c>
      <c r="F77" s="3" t="s">
        <v>3063</v>
      </c>
      <c r="G77" s="3" t="s">
        <v>3064</v>
      </c>
    </row>
    <row r="78" spans="1:7">
      <c r="A78" s="10">
        <v>38077</v>
      </c>
      <c r="B78" s="3" t="s">
        <v>3065</v>
      </c>
      <c r="C78" s="3" t="s">
        <v>786</v>
      </c>
      <c r="D78" s="3" t="s">
        <v>3066</v>
      </c>
      <c r="E78" s="3" t="s">
        <v>179</v>
      </c>
      <c r="F78" s="3" t="s">
        <v>3067</v>
      </c>
      <c r="G78" s="3" t="s">
        <v>3068</v>
      </c>
    </row>
    <row r="79" spans="1:7">
      <c r="A79" s="10">
        <v>38107</v>
      </c>
      <c r="B79" s="3" t="s">
        <v>3069</v>
      </c>
      <c r="C79" s="3" t="s">
        <v>793</v>
      </c>
      <c r="D79" s="3" t="s">
        <v>3070</v>
      </c>
      <c r="E79" s="3" t="s">
        <v>3071</v>
      </c>
      <c r="F79" s="3" t="s">
        <v>3072</v>
      </c>
      <c r="G79" s="3" t="s">
        <v>3073</v>
      </c>
    </row>
    <row r="80" spans="1:7">
      <c r="A80" s="10">
        <v>38138</v>
      </c>
      <c r="B80" s="3" t="s">
        <v>3074</v>
      </c>
      <c r="C80" s="3" t="s">
        <v>800</v>
      </c>
      <c r="D80" s="3" t="s">
        <v>3075</v>
      </c>
      <c r="E80" s="3" t="s">
        <v>3076</v>
      </c>
      <c r="F80" s="3" t="s">
        <v>3077</v>
      </c>
      <c r="G80" s="3" t="s">
        <v>3078</v>
      </c>
    </row>
    <row r="81" spans="1:7">
      <c r="A81" s="10">
        <v>38168</v>
      </c>
      <c r="B81" s="3" t="s">
        <v>3079</v>
      </c>
      <c r="C81" s="3" t="s">
        <v>807</v>
      </c>
      <c r="D81" s="3" t="s">
        <v>3080</v>
      </c>
      <c r="E81" s="3" t="s">
        <v>3081</v>
      </c>
      <c r="F81" s="3" t="s">
        <v>3082</v>
      </c>
      <c r="G81" s="3" t="s">
        <v>3083</v>
      </c>
    </row>
    <row r="82" spans="1:7">
      <c r="A82" s="10">
        <v>38198</v>
      </c>
      <c r="B82" s="3" t="s">
        <v>3084</v>
      </c>
      <c r="C82" s="3" t="s">
        <v>814</v>
      </c>
      <c r="D82" s="3" t="s">
        <v>3085</v>
      </c>
      <c r="E82" s="3" t="s">
        <v>3086</v>
      </c>
      <c r="F82" s="3" t="s">
        <v>3087</v>
      </c>
      <c r="G82" s="3" t="s">
        <v>3088</v>
      </c>
    </row>
    <row r="83" spans="1:7">
      <c r="A83" s="10">
        <v>38230</v>
      </c>
      <c r="B83" s="3" t="s">
        <v>3089</v>
      </c>
      <c r="C83" s="3" t="s">
        <v>821</v>
      </c>
      <c r="D83" s="3" t="s">
        <v>3090</v>
      </c>
      <c r="E83" s="3" t="s">
        <v>3091</v>
      </c>
      <c r="F83" s="3" t="s">
        <v>2594</v>
      </c>
      <c r="G83" s="3" t="s">
        <v>3092</v>
      </c>
    </row>
    <row r="84" spans="1:7">
      <c r="A84" s="10">
        <v>38260</v>
      </c>
      <c r="B84" s="3" t="s">
        <v>3093</v>
      </c>
      <c r="C84" s="3" t="s">
        <v>828</v>
      </c>
      <c r="D84" s="3" t="s">
        <v>3094</v>
      </c>
      <c r="E84" s="3" t="s">
        <v>3095</v>
      </c>
      <c r="F84" s="3" t="s">
        <v>3096</v>
      </c>
      <c r="G84" s="3" t="s">
        <v>3097</v>
      </c>
    </row>
    <row r="85" spans="1:7">
      <c r="A85" s="10">
        <v>38289</v>
      </c>
      <c r="B85" s="3" t="s">
        <v>3098</v>
      </c>
      <c r="C85" s="3" t="s">
        <v>835</v>
      </c>
      <c r="D85" s="3" t="s">
        <v>3099</v>
      </c>
      <c r="E85" s="3" t="s">
        <v>3100</v>
      </c>
      <c r="F85" s="3" t="s">
        <v>3101</v>
      </c>
      <c r="G85" s="3" t="s">
        <v>3102</v>
      </c>
    </row>
    <row r="86" spans="1:7">
      <c r="A86" s="10">
        <v>38321</v>
      </c>
      <c r="B86" s="3" t="s">
        <v>3103</v>
      </c>
      <c r="C86" s="3" t="s">
        <v>842</v>
      </c>
      <c r="D86" s="3" t="s">
        <v>3104</v>
      </c>
      <c r="E86" s="3" t="s">
        <v>3105</v>
      </c>
      <c r="F86" s="3" t="s">
        <v>3106</v>
      </c>
      <c r="G86" s="3" t="s">
        <v>3107</v>
      </c>
    </row>
    <row r="87" spans="1:7">
      <c r="A87" s="10">
        <v>38352</v>
      </c>
      <c r="B87" s="3" t="s">
        <v>3108</v>
      </c>
      <c r="C87" s="3" t="s">
        <v>849</v>
      </c>
      <c r="D87" s="3" t="s">
        <v>3109</v>
      </c>
      <c r="E87" s="3" t="s">
        <v>3110</v>
      </c>
      <c r="F87" s="3" t="s">
        <v>3111</v>
      </c>
      <c r="G87" s="3" t="s">
        <v>3112</v>
      </c>
    </row>
    <row r="88" spans="1:7">
      <c r="A88" s="10">
        <v>38383</v>
      </c>
      <c r="B88" s="3" t="s">
        <v>3113</v>
      </c>
      <c r="C88" s="3" t="s">
        <v>856</v>
      </c>
      <c r="D88" s="3" t="s">
        <v>3114</v>
      </c>
      <c r="E88" s="3" t="s">
        <v>3115</v>
      </c>
      <c r="F88" s="3" t="s">
        <v>3116</v>
      </c>
      <c r="G88" s="3" t="s">
        <v>3117</v>
      </c>
    </row>
    <row r="89" spans="1:7">
      <c r="A89" s="10">
        <v>38411</v>
      </c>
      <c r="B89" s="3" t="s">
        <v>3118</v>
      </c>
      <c r="C89" s="3" t="s">
        <v>863</v>
      </c>
      <c r="D89" s="3" t="s">
        <v>3119</v>
      </c>
      <c r="E89" s="3" t="s">
        <v>3120</v>
      </c>
      <c r="F89" s="3" t="s">
        <v>3121</v>
      </c>
      <c r="G89" s="3" t="s">
        <v>3122</v>
      </c>
    </row>
    <row r="90" spans="1:7">
      <c r="A90" s="10">
        <v>38442</v>
      </c>
      <c r="B90" s="3" t="s">
        <v>3123</v>
      </c>
      <c r="C90" s="3" t="s">
        <v>870</v>
      </c>
      <c r="D90" s="3" t="s">
        <v>3124</v>
      </c>
      <c r="E90" s="3" t="s">
        <v>3125</v>
      </c>
      <c r="F90" s="3" t="s">
        <v>3126</v>
      </c>
      <c r="G90" s="3" t="s">
        <v>3127</v>
      </c>
    </row>
    <row r="91" spans="1:7">
      <c r="A91" s="10">
        <v>38471</v>
      </c>
      <c r="B91" s="3" t="s">
        <v>3128</v>
      </c>
      <c r="C91" s="3" t="s">
        <v>877</v>
      </c>
      <c r="D91" s="3" t="s">
        <v>3129</v>
      </c>
      <c r="E91" s="3" t="s">
        <v>3130</v>
      </c>
      <c r="F91" s="3" t="s">
        <v>3131</v>
      </c>
      <c r="G91" s="3" t="s">
        <v>3132</v>
      </c>
    </row>
    <row r="92" spans="1:7">
      <c r="A92" s="10">
        <v>38503</v>
      </c>
      <c r="B92" s="3" t="s">
        <v>3133</v>
      </c>
      <c r="C92" s="3" t="s">
        <v>884</v>
      </c>
      <c r="D92" s="3" t="s">
        <v>3134</v>
      </c>
      <c r="E92" s="3" t="s">
        <v>3135</v>
      </c>
      <c r="F92" s="3" t="s">
        <v>3136</v>
      </c>
      <c r="G92" s="3" t="s">
        <v>3137</v>
      </c>
    </row>
    <row r="93" spans="1:7">
      <c r="A93" s="10">
        <v>38533</v>
      </c>
      <c r="B93" s="3" t="s">
        <v>3138</v>
      </c>
      <c r="C93" s="3" t="s">
        <v>891</v>
      </c>
      <c r="D93" s="3" t="s">
        <v>3139</v>
      </c>
      <c r="E93" s="3" t="s">
        <v>3140</v>
      </c>
      <c r="F93" s="3" t="s">
        <v>3141</v>
      </c>
      <c r="G93" s="3" t="s">
        <v>3142</v>
      </c>
    </row>
    <row r="94" spans="1:7">
      <c r="A94" s="10">
        <v>38562</v>
      </c>
      <c r="B94" s="3" t="s">
        <v>3143</v>
      </c>
      <c r="C94" s="3" t="s">
        <v>898</v>
      </c>
      <c r="D94" s="3" t="s">
        <v>3144</v>
      </c>
      <c r="E94" s="3" t="s">
        <v>3145</v>
      </c>
      <c r="F94" s="3" t="s">
        <v>3146</v>
      </c>
      <c r="G94" s="3" t="s">
        <v>3147</v>
      </c>
    </row>
    <row r="95" spans="1:7">
      <c r="A95" s="10">
        <v>38595</v>
      </c>
      <c r="B95" s="3" t="s">
        <v>3148</v>
      </c>
      <c r="C95" s="3" t="s">
        <v>905</v>
      </c>
      <c r="D95" s="3" t="s">
        <v>3149</v>
      </c>
      <c r="E95" s="3" t="s">
        <v>3150</v>
      </c>
      <c r="F95" s="3" t="s">
        <v>3151</v>
      </c>
      <c r="G95" s="3" t="s">
        <v>3152</v>
      </c>
    </row>
    <row r="96" spans="1:7">
      <c r="A96" s="10">
        <v>38625</v>
      </c>
      <c r="B96" s="3" t="s">
        <v>3153</v>
      </c>
      <c r="C96" s="3" t="s">
        <v>912</v>
      </c>
      <c r="D96" s="3" t="s">
        <v>3154</v>
      </c>
      <c r="E96" s="3" t="s">
        <v>3155</v>
      </c>
      <c r="F96" s="3" t="s">
        <v>3156</v>
      </c>
      <c r="G96" s="3" t="s">
        <v>3157</v>
      </c>
    </row>
    <row r="97" spans="1:7">
      <c r="A97" s="10">
        <v>38656</v>
      </c>
      <c r="B97" s="3" t="s">
        <v>3158</v>
      </c>
      <c r="C97" s="3" t="s">
        <v>919</v>
      </c>
      <c r="D97" s="3" t="s">
        <v>3159</v>
      </c>
      <c r="E97" s="3" t="s">
        <v>3160</v>
      </c>
      <c r="F97" s="3" t="s">
        <v>3161</v>
      </c>
      <c r="G97" s="3" t="s">
        <v>3162</v>
      </c>
    </row>
    <row r="98" spans="1:7">
      <c r="A98" s="10">
        <v>38686</v>
      </c>
      <c r="B98" s="3" t="s">
        <v>3163</v>
      </c>
      <c r="C98" s="3" t="s">
        <v>926</v>
      </c>
      <c r="D98" s="3" t="s">
        <v>3164</v>
      </c>
      <c r="E98" s="3" t="s">
        <v>3165</v>
      </c>
      <c r="F98" s="3" t="s">
        <v>3166</v>
      </c>
      <c r="G98" s="3" t="s">
        <v>3167</v>
      </c>
    </row>
    <row r="99" spans="1:7">
      <c r="A99" s="10">
        <v>38716</v>
      </c>
      <c r="B99" s="3" t="s">
        <v>3168</v>
      </c>
      <c r="C99" s="3" t="s">
        <v>933</v>
      </c>
      <c r="D99" s="3" t="s">
        <v>3169</v>
      </c>
      <c r="E99" s="3" t="s">
        <v>3170</v>
      </c>
      <c r="F99" s="3" t="s">
        <v>3171</v>
      </c>
      <c r="G99" s="3" t="s">
        <v>3172</v>
      </c>
    </row>
    <row r="100" spans="1:7">
      <c r="A100" s="10">
        <v>38748</v>
      </c>
      <c r="B100" s="3" t="s">
        <v>3173</v>
      </c>
      <c r="C100" s="3" t="s">
        <v>940</v>
      </c>
      <c r="D100" s="3" t="s">
        <v>3174</v>
      </c>
      <c r="E100" s="3" t="s">
        <v>3175</v>
      </c>
      <c r="F100" s="3" t="s">
        <v>3176</v>
      </c>
      <c r="G100" s="3" t="s">
        <v>3177</v>
      </c>
    </row>
    <row r="101" spans="1:7">
      <c r="A101" s="10">
        <v>38776</v>
      </c>
      <c r="B101" s="3" t="s">
        <v>3178</v>
      </c>
      <c r="C101" s="3" t="s">
        <v>947</v>
      </c>
      <c r="D101" s="3" t="s">
        <v>3179</v>
      </c>
      <c r="E101" s="3" t="s">
        <v>3180</v>
      </c>
      <c r="F101" s="3" t="s">
        <v>3181</v>
      </c>
      <c r="G101" s="3" t="s">
        <v>3182</v>
      </c>
    </row>
    <row r="102" spans="1:7">
      <c r="A102" s="10">
        <v>38807</v>
      </c>
      <c r="B102" s="3" t="s">
        <v>3183</v>
      </c>
      <c r="C102" s="3" t="s">
        <v>954</v>
      </c>
      <c r="D102" s="3" t="s">
        <v>3184</v>
      </c>
      <c r="E102" s="3" t="s">
        <v>3185</v>
      </c>
      <c r="F102" s="3" t="s">
        <v>3186</v>
      </c>
      <c r="G102" s="3" t="s">
        <v>3187</v>
      </c>
    </row>
    <row r="103" spans="1:7">
      <c r="A103" s="10">
        <v>38835</v>
      </c>
      <c r="B103" s="3" t="s">
        <v>3188</v>
      </c>
      <c r="C103" s="3" t="s">
        <v>961</v>
      </c>
      <c r="D103" s="3" t="s">
        <v>3189</v>
      </c>
      <c r="E103" s="3" t="s">
        <v>3190</v>
      </c>
      <c r="F103" s="3" t="s">
        <v>3191</v>
      </c>
      <c r="G103" s="3" t="s">
        <v>3192</v>
      </c>
    </row>
    <row r="104" spans="1:7">
      <c r="A104" s="10">
        <v>38868</v>
      </c>
      <c r="B104" s="3" t="s">
        <v>3193</v>
      </c>
      <c r="C104" s="3" t="s">
        <v>968</v>
      </c>
      <c r="D104" s="3" t="s">
        <v>3194</v>
      </c>
      <c r="E104" s="3" t="s">
        <v>3195</v>
      </c>
      <c r="F104" s="3" t="s">
        <v>3196</v>
      </c>
      <c r="G104" s="3" t="s">
        <v>3197</v>
      </c>
    </row>
    <row r="105" spans="1:7">
      <c r="A105" s="10">
        <v>38898</v>
      </c>
      <c r="B105" s="3" t="s">
        <v>3198</v>
      </c>
      <c r="C105" s="3" t="s">
        <v>975</v>
      </c>
      <c r="D105" s="3" t="s">
        <v>3199</v>
      </c>
      <c r="E105" s="3" t="s">
        <v>3200</v>
      </c>
      <c r="F105" s="3" t="s">
        <v>3201</v>
      </c>
      <c r="G105" s="3" t="s">
        <v>3202</v>
      </c>
    </row>
    <row r="106" spans="1:7">
      <c r="A106" s="10">
        <v>38929</v>
      </c>
      <c r="B106" s="3" t="s">
        <v>3203</v>
      </c>
      <c r="C106" s="3" t="s">
        <v>982</v>
      </c>
      <c r="D106" s="3" t="s">
        <v>3204</v>
      </c>
      <c r="E106" s="3" t="s">
        <v>3205</v>
      </c>
      <c r="F106" s="3" t="s">
        <v>3206</v>
      </c>
      <c r="G106" s="3" t="s">
        <v>3207</v>
      </c>
    </row>
    <row r="107" spans="1:7">
      <c r="A107" s="10">
        <v>38960</v>
      </c>
      <c r="B107" s="3" t="s">
        <v>3208</v>
      </c>
      <c r="C107" s="3" t="s">
        <v>989</v>
      </c>
      <c r="D107" s="3" t="s">
        <v>3209</v>
      </c>
      <c r="E107" s="3" t="s">
        <v>3210</v>
      </c>
      <c r="F107" s="3" t="s">
        <v>3211</v>
      </c>
      <c r="G107" s="3" t="s">
        <v>3212</v>
      </c>
    </row>
    <row r="108" spans="1:7">
      <c r="A108" s="10">
        <v>38989</v>
      </c>
      <c r="B108" s="3" t="s">
        <v>3213</v>
      </c>
      <c r="C108" s="3" t="s">
        <v>996</v>
      </c>
      <c r="D108" s="3" t="s">
        <v>3214</v>
      </c>
      <c r="E108" s="3" t="s">
        <v>3215</v>
      </c>
      <c r="F108" s="3" t="s">
        <v>3216</v>
      </c>
      <c r="G108" s="3" t="s">
        <v>3217</v>
      </c>
    </row>
    <row r="109" spans="1:7">
      <c r="A109" s="10">
        <v>39021</v>
      </c>
      <c r="B109" s="3" t="s">
        <v>3218</v>
      </c>
      <c r="C109" s="3" t="s">
        <v>1003</v>
      </c>
      <c r="D109" s="3" t="s">
        <v>3219</v>
      </c>
      <c r="E109" s="3" t="s">
        <v>3220</v>
      </c>
      <c r="F109" s="3" t="s">
        <v>3221</v>
      </c>
      <c r="G109" s="3" t="s">
        <v>3222</v>
      </c>
    </row>
    <row r="110" spans="1:7">
      <c r="A110" s="10">
        <v>39051</v>
      </c>
      <c r="B110" s="3" t="s">
        <v>3223</v>
      </c>
      <c r="C110" s="3" t="s">
        <v>1010</v>
      </c>
      <c r="D110" s="3" t="s">
        <v>3224</v>
      </c>
      <c r="E110" s="3" t="s">
        <v>3225</v>
      </c>
      <c r="F110" s="3" t="s">
        <v>3226</v>
      </c>
      <c r="G110" s="3" t="s">
        <v>3227</v>
      </c>
    </row>
    <row r="111" spans="1:7">
      <c r="A111" s="10">
        <v>39080</v>
      </c>
      <c r="B111" s="3" t="s">
        <v>3228</v>
      </c>
      <c r="C111" s="3" t="s">
        <v>1017</v>
      </c>
      <c r="D111" s="3" t="s">
        <v>3229</v>
      </c>
      <c r="E111" s="3" t="s">
        <v>3230</v>
      </c>
      <c r="F111" s="3" t="s">
        <v>3231</v>
      </c>
      <c r="G111" s="3" t="s">
        <v>3232</v>
      </c>
    </row>
    <row r="112" spans="1:7">
      <c r="A112" s="10">
        <v>39113</v>
      </c>
      <c r="B112" s="3" t="s">
        <v>3233</v>
      </c>
      <c r="C112" s="3" t="s">
        <v>1024</v>
      </c>
      <c r="D112" s="3" t="s">
        <v>3234</v>
      </c>
      <c r="E112" s="3" t="s">
        <v>3235</v>
      </c>
      <c r="F112" s="3" t="s">
        <v>3236</v>
      </c>
      <c r="G112" s="3" t="s">
        <v>3237</v>
      </c>
    </row>
    <row r="113" spans="1:7">
      <c r="A113" s="10">
        <v>39141</v>
      </c>
      <c r="B113" s="3" t="s">
        <v>3238</v>
      </c>
      <c r="C113" s="3" t="s">
        <v>1031</v>
      </c>
      <c r="D113" s="3" t="s">
        <v>3239</v>
      </c>
      <c r="E113" s="3" t="s">
        <v>3240</v>
      </c>
      <c r="F113" s="3" t="s">
        <v>3241</v>
      </c>
      <c r="G113" s="3" t="s">
        <v>3242</v>
      </c>
    </row>
    <row r="114" spans="1:7">
      <c r="A114" s="10">
        <v>39171</v>
      </c>
      <c r="B114" s="3" t="s">
        <v>3243</v>
      </c>
      <c r="C114" s="3" t="s">
        <v>1038</v>
      </c>
      <c r="D114" s="3" t="s">
        <v>3244</v>
      </c>
      <c r="E114" s="3" t="s">
        <v>3245</v>
      </c>
      <c r="F114" s="3" t="s">
        <v>3246</v>
      </c>
      <c r="G114" s="3" t="s">
        <v>3247</v>
      </c>
    </row>
    <row r="115" spans="1:7">
      <c r="A115" s="10">
        <v>39202</v>
      </c>
      <c r="B115" s="3" t="s">
        <v>3248</v>
      </c>
      <c r="C115" s="3" t="s">
        <v>1045</v>
      </c>
      <c r="D115" s="3" t="s">
        <v>3249</v>
      </c>
      <c r="E115" s="3" t="s">
        <v>3250</v>
      </c>
      <c r="F115" s="3" t="s">
        <v>3251</v>
      </c>
      <c r="G115" s="3" t="s">
        <v>3252</v>
      </c>
    </row>
    <row r="116" spans="1:7">
      <c r="A116" s="10">
        <v>39233</v>
      </c>
      <c r="B116" s="3" t="s">
        <v>3253</v>
      </c>
      <c r="C116" s="3" t="s">
        <v>1052</v>
      </c>
      <c r="D116" s="3" t="s">
        <v>3254</v>
      </c>
      <c r="E116" s="3" t="s">
        <v>3255</v>
      </c>
      <c r="F116" s="3" t="s">
        <v>3256</v>
      </c>
      <c r="G116" s="3" t="s">
        <v>3257</v>
      </c>
    </row>
    <row r="117" spans="1:7">
      <c r="A117" s="10">
        <v>39262</v>
      </c>
      <c r="B117" s="3" t="s">
        <v>3258</v>
      </c>
      <c r="C117" s="3" t="s">
        <v>1059</v>
      </c>
      <c r="D117" s="3" t="s">
        <v>3259</v>
      </c>
      <c r="E117" s="3" t="s">
        <v>3260</v>
      </c>
      <c r="F117" s="3" t="s">
        <v>3261</v>
      </c>
      <c r="G117" s="3" t="s">
        <v>3262</v>
      </c>
    </row>
    <row r="118" spans="1:7">
      <c r="A118" s="10">
        <v>39294</v>
      </c>
      <c r="B118" s="3" t="s">
        <v>3263</v>
      </c>
      <c r="C118" s="3" t="s">
        <v>1066</v>
      </c>
      <c r="D118" s="3" t="s">
        <v>3264</v>
      </c>
      <c r="E118" s="3" t="s">
        <v>3265</v>
      </c>
      <c r="F118" s="3" t="s">
        <v>3266</v>
      </c>
      <c r="G118" s="3" t="s">
        <v>3267</v>
      </c>
    </row>
    <row r="119" spans="1:7">
      <c r="A119" s="10">
        <v>39325</v>
      </c>
      <c r="B119" s="3" t="s">
        <v>3268</v>
      </c>
      <c r="C119" s="3" t="s">
        <v>1073</v>
      </c>
      <c r="D119" s="3" t="s">
        <v>3269</v>
      </c>
      <c r="E119" s="3" t="s">
        <v>3270</v>
      </c>
      <c r="F119" s="3" t="s">
        <v>3271</v>
      </c>
      <c r="G119" s="3" t="s">
        <v>3272</v>
      </c>
    </row>
    <row r="120" spans="1:7">
      <c r="A120" s="10">
        <v>39353</v>
      </c>
      <c r="B120" s="3" t="s">
        <v>3273</v>
      </c>
      <c r="C120" s="3" t="s">
        <v>1080</v>
      </c>
      <c r="D120" s="3" t="s">
        <v>3274</v>
      </c>
      <c r="E120" s="3" t="s">
        <v>3275</v>
      </c>
      <c r="F120" s="3" t="s">
        <v>3276</v>
      </c>
      <c r="G120" s="3" t="s">
        <v>3277</v>
      </c>
    </row>
    <row r="121" spans="1:7">
      <c r="A121" s="10">
        <v>39386</v>
      </c>
      <c r="B121" s="3" t="s">
        <v>3278</v>
      </c>
      <c r="C121" s="3" t="s">
        <v>1087</v>
      </c>
      <c r="D121" s="3" t="s">
        <v>3279</v>
      </c>
      <c r="E121" s="3" t="s">
        <v>3280</v>
      </c>
      <c r="F121" s="3" t="s">
        <v>3281</v>
      </c>
      <c r="G121" s="3" t="s">
        <v>3282</v>
      </c>
    </row>
    <row r="122" spans="1:7">
      <c r="A122" s="10">
        <v>39416</v>
      </c>
      <c r="B122" s="3" t="s">
        <v>3283</v>
      </c>
      <c r="C122" s="3" t="s">
        <v>1094</v>
      </c>
      <c r="D122" s="3" t="s">
        <v>3284</v>
      </c>
      <c r="E122" s="3" t="s">
        <v>3285</v>
      </c>
      <c r="F122" s="3" t="s">
        <v>3286</v>
      </c>
      <c r="G122" s="3" t="s">
        <v>3287</v>
      </c>
    </row>
    <row r="123" spans="1:7">
      <c r="A123" s="10">
        <v>39447</v>
      </c>
      <c r="B123" s="3" t="s">
        <v>3288</v>
      </c>
      <c r="C123" s="3" t="s">
        <v>1101</v>
      </c>
      <c r="D123" s="3" t="s">
        <v>3289</v>
      </c>
      <c r="E123" s="3" t="s">
        <v>3290</v>
      </c>
      <c r="F123" s="3" t="s">
        <v>3291</v>
      </c>
      <c r="G123" s="3" t="s">
        <v>3292</v>
      </c>
    </row>
    <row r="124" spans="1:7">
      <c r="A124" s="10">
        <v>39478</v>
      </c>
      <c r="B124" s="3" t="s">
        <v>3293</v>
      </c>
      <c r="C124" s="3" t="s">
        <v>1108</v>
      </c>
      <c r="D124" s="3" t="s">
        <v>3294</v>
      </c>
      <c r="E124" s="3" t="s">
        <v>3295</v>
      </c>
      <c r="F124" s="3" t="s">
        <v>3296</v>
      </c>
      <c r="G124" s="3" t="s">
        <v>3297</v>
      </c>
    </row>
    <row r="125" spans="1:7">
      <c r="A125" s="10">
        <v>39507</v>
      </c>
      <c r="B125" s="3" t="s">
        <v>3298</v>
      </c>
      <c r="C125" s="3" t="s">
        <v>1115</v>
      </c>
      <c r="D125" s="3" t="s">
        <v>3299</v>
      </c>
      <c r="E125" s="3" t="s">
        <v>3300</v>
      </c>
      <c r="F125" s="3" t="s">
        <v>3301</v>
      </c>
      <c r="G125" s="3" t="s">
        <v>3302</v>
      </c>
    </row>
    <row r="126" spans="1:7">
      <c r="A126" s="10">
        <v>39538</v>
      </c>
      <c r="B126" s="3" t="s">
        <v>3303</v>
      </c>
      <c r="C126" s="3" t="s">
        <v>1122</v>
      </c>
      <c r="D126" s="3" t="s">
        <v>3304</v>
      </c>
      <c r="E126" s="3" t="s">
        <v>3305</v>
      </c>
      <c r="F126" s="3" t="s">
        <v>3306</v>
      </c>
      <c r="G126" s="3" t="s">
        <v>3307</v>
      </c>
    </row>
    <row r="127" spans="1:7">
      <c r="A127" s="10">
        <v>39568</v>
      </c>
      <c r="B127" s="3" t="s">
        <v>3308</v>
      </c>
      <c r="C127" s="3" t="s">
        <v>1129</v>
      </c>
      <c r="D127" s="3" t="s">
        <v>3309</v>
      </c>
      <c r="E127" s="3" t="s">
        <v>3310</v>
      </c>
      <c r="F127" s="3" t="s">
        <v>3311</v>
      </c>
      <c r="G127" s="3" t="s">
        <v>3312</v>
      </c>
    </row>
    <row r="128" spans="1:7">
      <c r="A128" s="10">
        <v>39598</v>
      </c>
      <c r="B128" s="3" t="s">
        <v>3313</v>
      </c>
      <c r="C128" s="3" t="s">
        <v>1136</v>
      </c>
      <c r="D128" s="3" t="s">
        <v>3314</v>
      </c>
      <c r="E128" s="3" t="s">
        <v>3315</v>
      </c>
      <c r="F128" s="3" t="s">
        <v>3316</v>
      </c>
      <c r="G128" s="3" t="s">
        <v>3317</v>
      </c>
    </row>
    <row r="129" spans="1:7">
      <c r="A129" s="10">
        <v>39629</v>
      </c>
      <c r="B129" s="3" t="s">
        <v>3318</v>
      </c>
      <c r="C129" s="3" t="s">
        <v>1143</v>
      </c>
      <c r="D129" s="3" t="s">
        <v>3319</v>
      </c>
      <c r="E129" s="3" t="s">
        <v>3320</v>
      </c>
      <c r="F129" s="3" t="s">
        <v>3321</v>
      </c>
      <c r="G129" s="3" t="s">
        <v>3322</v>
      </c>
    </row>
    <row r="130" spans="1:7">
      <c r="A130" s="10">
        <v>39660</v>
      </c>
      <c r="B130" s="3" t="s">
        <v>3323</v>
      </c>
      <c r="C130" s="3" t="s">
        <v>1150</v>
      </c>
      <c r="D130" s="3" t="s">
        <v>3324</v>
      </c>
      <c r="E130" s="3" t="s">
        <v>3325</v>
      </c>
      <c r="F130" s="3" t="s">
        <v>3326</v>
      </c>
      <c r="G130" s="3" t="s">
        <v>3327</v>
      </c>
    </row>
    <row r="131" spans="1:7">
      <c r="A131" s="10">
        <v>39689</v>
      </c>
      <c r="B131" s="3" t="s">
        <v>3328</v>
      </c>
      <c r="C131" s="3" t="s">
        <v>1157</v>
      </c>
      <c r="D131" s="3" t="s">
        <v>3329</v>
      </c>
      <c r="E131" s="3" t="s">
        <v>3330</v>
      </c>
      <c r="F131" s="3" t="s">
        <v>3331</v>
      </c>
      <c r="G131" s="3" t="s">
        <v>3332</v>
      </c>
    </row>
    <row r="132" spans="1:7">
      <c r="A132" s="10">
        <v>39721</v>
      </c>
      <c r="B132" s="3" t="s">
        <v>3333</v>
      </c>
      <c r="C132" s="3" t="s">
        <v>1164</v>
      </c>
      <c r="D132" s="3" t="s">
        <v>3334</v>
      </c>
      <c r="E132" s="3" t="s">
        <v>3335</v>
      </c>
      <c r="F132" s="3" t="s">
        <v>3336</v>
      </c>
      <c r="G132" s="3" t="s">
        <v>3337</v>
      </c>
    </row>
    <row r="133" spans="1:7">
      <c r="A133" s="10">
        <v>39752</v>
      </c>
      <c r="B133" s="3" t="s">
        <v>3338</v>
      </c>
      <c r="C133" s="3" t="s">
        <v>1171</v>
      </c>
      <c r="D133" s="3" t="s">
        <v>3339</v>
      </c>
      <c r="E133" s="3" t="s">
        <v>3340</v>
      </c>
      <c r="F133" s="3" t="s">
        <v>3341</v>
      </c>
      <c r="G133" s="3" t="s">
        <v>3342</v>
      </c>
    </row>
    <row r="134" spans="1:7">
      <c r="A134" s="10">
        <v>39780</v>
      </c>
      <c r="B134" s="3" t="s">
        <v>3343</v>
      </c>
      <c r="C134" s="3" t="s">
        <v>1178</v>
      </c>
      <c r="D134" s="3" t="s">
        <v>3344</v>
      </c>
      <c r="E134" s="3" t="s">
        <v>3345</v>
      </c>
      <c r="F134" s="3" t="s">
        <v>3346</v>
      </c>
      <c r="G134" s="3" t="s">
        <v>3347</v>
      </c>
    </row>
    <row r="135" spans="1:7">
      <c r="A135" s="10">
        <v>39813</v>
      </c>
      <c r="B135" s="3" t="s">
        <v>3348</v>
      </c>
      <c r="C135" s="3" t="s">
        <v>1185</v>
      </c>
      <c r="D135" s="3" t="s">
        <v>3349</v>
      </c>
      <c r="E135" s="3" t="s">
        <v>3350</v>
      </c>
      <c r="F135" s="3" t="s">
        <v>3351</v>
      </c>
      <c r="G135" s="3" t="s">
        <v>3352</v>
      </c>
    </row>
    <row r="136" spans="1:7">
      <c r="A136" s="10">
        <v>39843</v>
      </c>
      <c r="B136" s="3" t="s">
        <v>3353</v>
      </c>
      <c r="C136" s="3" t="s">
        <v>1192</v>
      </c>
      <c r="D136" s="3" t="s">
        <v>3354</v>
      </c>
      <c r="E136" s="3" t="s">
        <v>3355</v>
      </c>
      <c r="F136" s="3" t="s">
        <v>3356</v>
      </c>
      <c r="G136" s="3" t="s">
        <v>3357</v>
      </c>
    </row>
    <row r="137" spans="1:7">
      <c r="A137" s="10">
        <v>39871</v>
      </c>
      <c r="B137" s="3" t="s">
        <v>3358</v>
      </c>
      <c r="C137" s="3" t="s">
        <v>1199</v>
      </c>
      <c r="D137" s="3" t="s">
        <v>3359</v>
      </c>
      <c r="E137" s="3" t="s">
        <v>3360</v>
      </c>
      <c r="F137" s="3" t="s">
        <v>3361</v>
      </c>
      <c r="G137" s="3" t="s">
        <v>3362</v>
      </c>
    </row>
    <row r="138" spans="1:7">
      <c r="A138" s="10">
        <v>39903</v>
      </c>
      <c r="B138" s="3" t="s">
        <v>3363</v>
      </c>
      <c r="C138" s="3" t="s">
        <v>1206</v>
      </c>
      <c r="D138" s="3" t="s">
        <v>3364</v>
      </c>
      <c r="E138" s="3" t="s">
        <v>3365</v>
      </c>
      <c r="F138" s="3" t="s">
        <v>3366</v>
      </c>
      <c r="G138" s="3" t="s">
        <v>3367</v>
      </c>
    </row>
    <row r="139" spans="1:7">
      <c r="A139" s="10">
        <v>39933</v>
      </c>
      <c r="B139" s="3" t="s">
        <v>3368</v>
      </c>
      <c r="C139" s="3" t="s">
        <v>1213</v>
      </c>
      <c r="D139" s="3" t="s">
        <v>3369</v>
      </c>
      <c r="E139" s="3" t="s">
        <v>3370</v>
      </c>
      <c r="F139" s="3" t="s">
        <v>3371</v>
      </c>
      <c r="G139" s="3" t="s">
        <v>3372</v>
      </c>
    </row>
    <row r="140" spans="1:7">
      <c r="A140" s="10">
        <v>39962</v>
      </c>
      <c r="B140" s="3" t="s">
        <v>3373</v>
      </c>
      <c r="C140" s="3" t="s">
        <v>1220</v>
      </c>
      <c r="D140" s="3" t="s">
        <v>3374</v>
      </c>
      <c r="E140" s="3" t="s">
        <v>3375</v>
      </c>
      <c r="F140" s="3" t="s">
        <v>3376</v>
      </c>
      <c r="G140" s="3" t="s">
        <v>3377</v>
      </c>
    </row>
    <row r="141" spans="1:7">
      <c r="A141" s="10">
        <v>39994</v>
      </c>
      <c r="B141" s="3" t="s">
        <v>3378</v>
      </c>
      <c r="C141" s="3" t="s">
        <v>1227</v>
      </c>
      <c r="D141" s="3" t="s">
        <v>3379</v>
      </c>
      <c r="E141" s="3" t="s">
        <v>3380</v>
      </c>
      <c r="F141" s="3" t="s">
        <v>3381</v>
      </c>
      <c r="G141" s="3" t="s">
        <v>3382</v>
      </c>
    </row>
    <row r="142" spans="1:7">
      <c r="A142" s="10">
        <v>40025</v>
      </c>
      <c r="B142" s="3" t="s">
        <v>3383</v>
      </c>
      <c r="C142" s="3" t="s">
        <v>1234</v>
      </c>
      <c r="D142" s="3" t="s">
        <v>3384</v>
      </c>
      <c r="E142" s="3" t="s">
        <v>3385</v>
      </c>
      <c r="F142" s="3" t="s">
        <v>3386</v>
      </c>
      <c r="G142" s="3" t="s">
        <v>3387</v>
      </c>
    </row>
    <row r="143" spans="1:7">
      <c r="A143" s="10">
        <v>40056</v>
      </c>
      <c r="B143" s="3" t="s">
        <v>3388</v>
      </c>
      <c r="C143" s="3" t="s">
        <v>1241</v>
      </c>
      <c r="D143" s="3" t="s">
        <v>3389</v>
      </c>
      <c r="E143" s="3" t="s">
        <v>3390</v>
      </c>
      <c r="F143" s="3" t="s">
        <v>3391</v>
      </c>
      <c r="G143" s="3" t="s">
        <v>3392</v>
      </c>
    </row>
    <row r="144" spans="1:7">
      <c r="A144" s="10">
        <v>40086</v>
      </c>
      <c r="B144" s="3" t="s">
        <v>3393</v>
      </c>
      <c r="C144" s="3" t="s">
        <v>1248</v>
      </c>
      <c r="D144" s="3" t="s">
        <v>3394</v>
      </c>
      <c r="E144" s="3" t="s">
        <v>3395</v>
      </c>
      <c r="F144" s="3" t="s">
        <v>3396</v>
      </c>
      <c r="G144" s="3" t="s">
        <v>3397</v>
      </c>
    </row>
    <row r="145" spans="1:7">
      <c r="A145" s="10">
        <v>40116</v>
      </c>
      <c r="B145" s="3" t="s">
        <v>3398</v>
      </c>
      <c r="C145" s="3" t="s">
        <v>1255</v>
      </c>
      <c r="D145" s="3" t="s">
        <v>3399</v>
      </c>
      <c r="E145" s="3" t="s">
        <v>3400</v>
      </c>
      <c r="F145" s="3" t="s">
        <v>3401</v>
      </c>
      <c r="G145" s="3" t="s">
        <v>3402</v>
      </c>
    </row>
    <row r="146" spans="1:7">
      <c r="A146" s="10">
        <v>40147</v>
      </c>
      <c r="B146" s="3" t="s">
        <v>3403</v>
      </c>
      <c r="C146" s="3" t="s">
        <v>1262</v>
      </c>
      <c r="D146" s="3" t="s">
        <v>3404</v>
      </c>
      <c r="E146" s="3" t="s">
        <v>3405</v>
      </c>
      <c r="F146" s="3" t="s">
        <v>3406</v>
      </c>
      <c r="G146" s="3" t="s">
        <v>3407</v>
      </c>
    </row>
    <row r="147" spans="1:7">
      <c r="A147" s="10">
        <v>40178</v>
      </c>
      <c r="B147" s="3" t="s">
        <v>3408</v>
      </c>
      <c r="C147" s="3" t="s">
        <v>1269</v>
      </c>
      <c r="D147" s="3" t="s">
        <v>3409</v>
      </c>
      <c r="E147" s="3" t="s">
        <v>3410</v>
      </c>
      <c r="F147" s="3" t="s">
        <v>3411</v>
      </c>
      <c r="G147" s="3" t="s">
        <v>3412</v>
      </c>
    </row>
    <row r="148" spans="1:7">
      <c r="A148" s="10">
        <v>40207</v>
      </c>
      <c r="B148" s="3" t="s">
        <v>3413</v>
      </c>
      <c r="C148" s="3" t="s">
        <v>1276</v>
      </c>
      <c r="D148" s="3" t="s">
        <v>3414</v>
      </c>
      <c r="E148" s="3" t="s">
        <v>3415</v>
      </c>
      <c r="F148" s="3" t="s">
        <v>3416</v>
      </c>
      <c r="G148" s="3" t="s">
        <v>3417</v>
      </c>
    </row>
    <row r="149" spans="1:7">
      <c r="A149" s="10">
        <v>40235</v>
      </c>
      <c r="B149" s="3" t="s">
        <v>3418</v>
      </c>
      <c r="C149" s="3" t="s">
        <v>1283</v>
      </c>
      <c r="D149" s="3" t="s">
        <v>3419</v>
      </c>
      <c r="E149" s="3" t="s">
        <v>3420</v>
      </c>
      <c r="F149" s="3" t="s">
        <v>3421</v>
      </c>
      <c r="G149" s="3" t="s">
        <v>3422</v>
      </c>
    </row>
    <row r="150" spans="1:7">
      <c r="A150" s="10">
        <v>40268</v>
      </c>
      <c r="B150" s="3" t="s">
        <v>3423</v>
      </c>
      <c r="C150" s="3" t="s">
        <v>1290</v>
      </c>
      <c r="D150" s="3" t="s">
        <v>3424</v>
      </c>
      <c r="E150" s="3" t="s">
        <v>3425</v>
      </c>
      <c r="F150" s="3" t="s">
        <v>3426</v>
      </c>
      <c r="G150" s="3" t="s">
        <v>3427</v>
      </c>
    </row>
    <row r="151" spans="1:7">
      <c r="A151" s="10">
        <v>40298</v>
      </c>
      <c r="B151" s="3" t="s">
        <v>3428</v>
      </c>
      <c r="C151" s="3" t="s">
        <v>1297</v>
      </c>
      <c r="D151" s="3" t="s">
        <v>3429</v>
      </c>
      <c r="E151" s="3" t="s">
        <v>3430</v>
      </c>
      <c r="F151" s="3" t="s">
        <v>3431</v>
      </c>
      <c r="G151" s="3" t="s">
        <v>3432</v>
      </c>
    </row>
    <row r="152" spans="1:7">
      <c r="A152" s="10">
        <v>40329</v>
      </c>
      <c r="B152" s="3" t="s">
        <v>3433</v>
      </c>
      <c r="C152" s="3" t="s">
        <v>1304</v>
      </c>
      <c r="D152" s="3" t="s">
        <v>3434</v>
      </c>
      <c r="E152" s="3" t="s">
        <v>3435</v>
      </c>
      <c r="F152" s="3" t="s">
        <v>3436</v>
      </c>
      <c r="G152" s="3" t="s">
        <v>3437</v>
      </c>
    </row>
    <row r="153" spans="1:7">
      <c r="A153" s="10">
        <v>40359</v>
      </c>
      <c r="B153" s="3" t="s">
        <v>3438</v>
      </c>
      <c r="C153" s="3" t="s">
        <v>1311</v>
      </c>
      <c r="D153" s="3" t="s">
        <v>3439</v>
      </c>
      <c r="E153" s="3" t="s">
        <v>3440</v>
      </c>
      <c r="F153" s="3" t="s">
        <v>3441</v>
      </c>
      <c r="G153" s="3" t="s">
        <v>3442</v>
      </c>
    </row>
    <row r="154" spans="1:7">
      <c r="A154" s="10">
        <v>40389</v>
      </c>
      <c r="B154" s="3" t="s">
        <v>3443</v>
      </c>
      <c r="C154" s="3" t="s">
        <v>1318</v>
      </c>
      <c r="D154" s="3" t="s">
        <v>3444</v>
      </c>
      <c r="E154" s="3" t="s">
        <v>3445</v>
      </c>
      <c r="F154" s="3" t="s">
        <v>3446</v>
      </c>
      <c r="G154" s="3" t="s">
        <v>3447</v>
      </c>
    </row>
    <row r="155" spans="1:7">
      <c r="A155" s="10">
        <v>40421</v>
      </c>
      <c r="B155" s="3" t="s">
        <v>3448</v>
      </c>
      <c r="C155" s="3" t="s">
        <v>1325</v>
      </c>
      <c r="D155" s="3" t="s">
        <v>3449</v>
      </c>
      <c r="E155" s="3" t="s">
        <v>3450</v>
      </c>
      <c r="F155" s="3" t="s">
        <v>3451</v>
      </c>
      <c r="G155" s="3" t="s">
        <v>3452</v>
      </c>
    </row>
    <row r="156" spans="1:7">
      <c r="A156" s="10">
        <v>40451</v>
      </c>
      <c r="B156" s="3" t="s">
        <v>3453</v>
      </c>
      <c r="C156" s="3" t="s">
        <v>1332</v>
      </c>
      <c r="D156" s="3" t="s">
        <v>3454</v>
      </c>
      <c r="E156" s="3" t="s">
        <v>3455</v>
      </c>
      <c r="F156" s="3" t="s">
        <v>3456</v>
      </c>
      <c r="G156" s="3" t="s">
        <v>3457</v>
      </c>
    </row>
    <row r="157" spans="1:7">
      <c r="A157" s="10">
        <v>40480</v>
      </c>
      <c r="B157" s="3" t="s">
        <v>3458</v>
      </c>
      <c r="C157" s="3" t="s">
        <v>1339</v>
      </c>
      <c r="D157" s="3" t="s">
        <v>3459</v>
      </c>
      <c r="E157" s="3" t="s">
        <v>3460</v>
      </c>
      <c r="F157" s="3" t="s">
        <v>3461</v>
      </c>
      <c r="G157" s="3" t="s">
        <v>3462</v>
      </c>
    </row>
    <row r="158" spans="1:7">
      <c r="A158" s="10">
        <v>40512</v>
      </c>
      <c r="B158" s="3" t="s">
        <v>3463</v>
      </c>
      <c r="C158" s="3" t="s">
        <v>1346</v>
      </c>
      <c r="D158" s="3" t="s">
        <v>3464</v>
      </c>
      <c r="E158" s="3" t="s">
        <v>3465</v>
      </c>
      <c r="F158" s="3" t="s">
        <v>3466</v>
      </c>
      <c r="G158" s="3" t="s">
        <v>3467</v>
      </c>
    </row>
    <row r="159" spans="1:7">
      <c r="A159" s="10">
        <v>40543</v>
      </c>
      <c r="B159" s="3" t="s">
        <v>3468</v>
      </c>
      <c r="C159" s="3" t="s">
        <v>1353</v>
      </c>
      <c r="D159" s="3" t="s">
        <v>3469</v>
      </c>
      <c r="E159" s="3" t="s">
        <v>3470</v>
      </c>
      <c r="F159" s="3" t="s">
        <v>3471</v>
      </c>
      <c r="G159" s="3" t="s">
        <v>3472</v>
      </c>
    </row>
    <row r="160" spans="1:7">
      <c r="A160" s="10">
        <v>40574</v>
      </c>
      <c r="B160" s="3" t="s">
        <v>3473</v>
      </c>
      <c r="C160" s="3" t="s">
        <v>1360</v>
      </c>
      <c r="D160" s="3" t="s">
        <v>3474</v>
      </c>
      <c r="E160" s="3" t="s">
        <v>3475</v>
      </c>
      <c r="F160" s="3" t="s">
        <v>3476</v>
      </c>
      <c r="G160" s="3" t="s">
        <v>3477</v>
      </c>
    </row>
    <row r="161" spans="1:7">
      <c r="A161" s="10">
        <v>40602</v>
      </c>
      <c r="B161" s="3" t="s">
        <v>3478</v>
      </c>
      <c r="C161" s="3" t="s">
        <v>1367</v>
      </c>
      <c r="D161" s="3" t="s">
        <v>3479</v>
      </c>
      <c r="E161" s="3" t="s">
        <v>3480</v>
      </c>
      <c r="F161" s="3" t="s">
        <v>3481</v>
      </c>
      <c r="G161" s="3" t="s">
        <v>3482</v>
      </c>
    </row>
    <row r="162" spans="1:7">
      <c r="A162" s="10">
        <v>40633</v>
      </c>
      <c r="B162" s="3" t="s">
        <v>3483</v>
      </c>
      <c r="C162" s="3" t="s">
        <v>1374</v>
      </c>
      <c r="D162" s="3" t="s">
        <v>3484</v>
      </c>
      <c r="E162" s="3" t="s">
        <v>3485</v>
      </c>
      <c r="F162" s="3" t="s">
        <v>3486</v>
      </c>
      <c r="G162" s="3" t="s">
        <v>3487</v>
      </c>
    </row>
    <row r="163" spans="1:7">
      <c r="A163" s="10">
        <v>40662</v>
      </c>
      <c r="B163" s="3" t="s">
        <v>3488</v>
      </c>
      <c r="C163" s="3" t="s">
        <v>1381</v>
      </c>
      <c r="D163" s="3" t="s">
        <v>3489</v>
      </c>
      <c r="E163" s="3" t="s">
        <v>3490</v>
      </c>
      <c r="F163" s="3" t="s">
        <v>3491</v>
      </c>
      <c r="G163" s="3" t="s">
        <v>3492</v>
      </c>
    </row>
    <row r="164" spans="1:7">
      <c r="A164" s="10">
        <v>40694</v>
      </c>
      <c r="B164" s="3" t="s">
        <v>3493</v>
      </c>
      <c r="C164" s="3" t="s">
        <v>1388</v>
      </c>
      <c r="D164" s="3" t="s">
        <v>3494</v>
      </c>
      <c r="E164" s="3" t="s">
        <v>3495</v>
      </c>
      <c r="F164" s="3" t="s">
        <v>3496</v>
      </c>
      <c r="G164" s="3" t="s">
        <v>3497</v>
      </c>
    </row>
    <row r="165" spans="1:7">
      <c r="A165" s="10">
        <v>40724</v>
      </c>
      <c r="B165" s="3" t="s">
        <v>3498</v>
      </c>
      <c r="C165" s="3" t="s">
        <v>1395</v>
      </c>
      <c r="D165" s="3" t="s">
        <v>3499</v>
      </c>
      <c r="E165" s="3" t="s">
        <v>3500</v>
      </c>
      <c r="F165" s="3" t="s">
        <v>3501</v>
      </c>
      <c r="G165" s="3" t="s">
        <v>3502</v>
      </c>
    </row>
    <row r="166" spans="1:7">
      <c r="A166" s="10">
        <v>40753</v>
      </c>
      <c r="B166" s="3" t="s">
        <v>3503</v>
      </c>
      <c r="C166" s="3" t="s">
        <v>1402</v>
      </c>
      <c r="D166" s="3" t="s">
        <v>3504</v>
      </c>
      <c r="E166" s="3" t="s">
        <v>3505</v>
      </c>
      <c r="F166" s="3" t="s">
        <v>3506</v>
      </c>
      <c r="G166" s="3" t="s">
        <v>3507</v>
      </c>
    </row>
    <row r="167" spans="1:7">
      <c r="A167" s="10">
        <v>40786</v>
      </c>
      <c r="B167" s="3" t="s">
        <v>3508</v>
      </c>
      <c r="C167" s="3" t="s">
        <v>1409</v>
      </c>
      <c r="D167" s="3" t="s">
        <v>3509</v>
      </c>
      <c r="E167" s="3" t="s">
        <v>3510</v>
      </c>
      <c r="F167" s="3" t="s">
        <v>3511</v>
      </c>
      <c r="G167" s="3" t="s">
        <v>3512</v>
      </c>
    </row>
    <row r="168" spans="1:7">
      <c r="A168" s="10">
        <v>40816</v>
      </c>
      <c r="B168" s="3" t="s">
        <v>3513</v>
      </c>
      <c r="C168" s="3" t="s">
        <v>1416</v>
      </c>
      <c r="D168" s="3" t="s">
        <v>3514</v>
      </c>
      <c r="E168" s="3" t="s">
        <v>3515</v>
      </c>
      <c r="F168" s="3" t="s">
        <v>3516</v>
      </c>
      <c r="G168" s="3" t="s">
        <v>3517</v>
      </c>
    </row>
    <row r="169" spans="1:7">
      <c r="A169" s="10">
        <v>40847</v>
      </c>
      <c r="B169" s="3" t="s">
        <v>3518</v>
      </c>
      <c r="C169" s="3" t="s">
        <v>1423</v>
      </c>
      <c r="D169" s="3" t="s">
        <v>3519</v>
      </c>
      <c r="E169" s="3" t="s">
        <v>3520</v>
      </c>
      <c r="F169" s="3" t="s">
        <v>3521</v>
      </c>
      <c r="G169" s="3" t="s">
        <v>3522</v>
      </c>
    </row>
    <row r="170" spans="1:7">
      <c r="A170" s="10">
        <v>40877</v>
      </c>
      <c r="B170" s="3" t="s">
        <v>940</v>
      </c>
      <c r="C170" s="3" t="s">
        <v>1430</v>
      </c>
      <c r="D170" s="3" t="s">
        <v>3523</v>
      </c>
      <c r="E170" s="3" t="s">
        <v>3524</v>
      </c>
      <c r="F170" s="3" t="s">
        <v>3525</v>
      </c>
      <c r="G170" s="3" t="s">
        <v>3526</v>
      </c>
    </row>
    <row r="171" spans="1:7">
      <c r="A171" s="10">
        <v>40907</v>
      </c>
      <c r="B171" s="3" t="s">
        <v>3527</v>
      </c>
      <c r="C171" s="3" t="s">
        <v>1437</v>
      </c>
      <c r="D171" s="3" t="s">
        <v>3528</v>
      </c>
      <c r="E171" s="3" t="s">
        <v>3529</v>
      </c>
      <c r="F171" s="3" t="s">
        <v>3530</v>
      </c>
      <c r="G171" s="3" t="s">
        <v>3531</v>
      </c>
    </row>
    <row r="172" spans="1:7">
      <c r="A172" s="10">
        <v>40939</v>
      </c>
      <c r="B172" s="3" t="s">
        <v>3532</v>
      </c>
      <c r="C172" s="3" t="s">
        <v>1444</v>
      </c>
      <c r="D172" s="3" t="s">
        <v>3533</v>
      </c>
      <c r="E172" s="3" t="s">
        <v>3534</v>
      </c>
      <c r="F172" s="3" t="s">
        <v>3535</v>
      </c>
      <c r="G172" s="3" t="s">
        <v>3536</v>
      </c>
    </row>
    <row r="173" spans="1:7">
      <c r="A173" s="10">
        <v>40968</v>
      </c>
      <c r="B173" s="3" t="s">
        <v>3537</v>
      </c>
      <c r="C173" s="3" t="s">
        <v>1451</v>
      </c>
      <c r="D173" s="3" t="s">
        <v>3538</v>
      </c>
      <c r="E173" s="3" t="s">
        <v>3539</v>
      </c>
      <c r="F173" s="3" t="s">
        <v>3540</v>
      </c>
      <c r="G173" s="3" t="s">
        <v>3541</v>
      </c>
    </row>
    <row r="174" spans="1:7">
      <c r="A174" s="10">
        <v>40998</v>
      </c>
      <c r="B174" s="3" t="s">
        <v>3542</v>
      </c>
      <c r="C174" s="3" t="s">
        <v>1458</v>
      </c>
      <c r="D174" s="3" t="s">
        <v>3543</v>
      </c>
      <c r="E174" s="3" t="s">
        <v>3544</v>
      </c>
      <c r="F174" s="3" t="s">
        <v>3545</v>
      </c>
      <c r="G174" s="3" t="s">
        <v>3546</v>
      </c>
    </row>
    <row r="175" spans="1:7">
      <c r="A175" s="10">
        <v>41029</v>
      </c>
      <c r="B175" s="3" t="s">
        <v>3547</v>
      </c>
      <c r="C175" s="3" t="s">
        <v>1465</v>
      </c>
      <c r="D175" s="3" t="s">
        <v>3548</v>
      </c>
      <c r="E175" s="3" t="s">
        <v>3549</v>
      </c>
      <c r="F175" s="3" t="s">
        <v>3550</v>
      </c>
      <c r="G175" s="3" t="s">
        <v>3551</v>
      </c>
    </row>
    <row r="176" spans="1:7">
      <c r="A176" s="10">
        <v>41060</v>
      </c>
      <c r="B176" s="3" t="s">
        <v>3552</v>
      </c>
      <c r="C176" s="3" t="s">
        <v>1472</v>
      </c>
      <c r="D176" s="3" t="s">
        <v>3553</v>
      </c>
      <c r="E176" s="3" t="s">
        <v>3554</v>
      </c>
      <c r="F176" s="3" t="s">
        <v>3555</v>
      </c>
      <c r="G176" s="3" t="s">
        <v>3556</v>
      </c>
    </row>
    <row r="177" spans="1:7">
      <c r="A177" s="10">
        <v>41089</v>
      </c>
      <c r="B177" s="3" t="s">
        <v>3557</v>
      </c>
      <c r="C177" s="3" t="s">
        <v>1479</v>
      </c>
      <c r="D177" s="3" t="s">
        <v>3558</v>
      </c>
      <c r="E177" s="3" t="s">
        <v>3559</v>
      </c>
      <c r="F177" s="3" t="s">
        <v>3560</v>
      </c>
      <c r="G177" s="3" t="s">
        <v>3561</v>
      </c>
    </row>
    <row r="178" spans="1:7">
      <c r="A178" s="10">
        <v>41121</v>
      </c>
      <c r="B178" s="3" t="s">
        <v>3562</v>
      </c>
      <c r="C178" s="3" t="s">
        <v>1486</v>
      </c>
      <c r="D178" s="3" t="s">
        <v>3563</v>
      </c>
      <c r="E178" s="3" t="s">
        <v>3564</v>
      </c>
      <c r="F178" s="3" t="s">
        <v>3565</v>
      </c>
      <c r="G178" s="3" t="s">
        <v>3566</v>
      </c>
    </row>
    <row r="179" spans="1:7">
      <c r="A179" s="10">
        <v>41152</v>
      </c>
      <c r="B179" s="3" t="s">
        <v>3567</v>
      </c>
      <c r="C179" s="3" t="s">
        <v>1493</v>
      </c>
      <c r="D179" s="3" t="s">
        <v>3568</v>
      </c>
      <c r="E179" s="3" t="s">
        <v>3569</v>
      </c>
      <c r="F179" s="3" t="s">
        <v>3570</v>
      </c>
      <c r="G179" s="3" t="s">
        <v>3571</v>
      </c>
    </row>
    <row r="180" spans="1:7">
      <c r="A180" s="10">
        <v>41180</v>
      </c>
      <c r="B180" s="3" t="s">
        <v>3572</v>
      </c>
      <c r="C180" s="3" t="s">
        <v>1500</v>
      </c>
      <c r="D180" s="3" t="s">
        <v>3573</v>
      </c>
      <c r="E180" s="3" t="s">
        <v>3574</v>
      </c>
      <c r="F180" s="3" t="s">
        <v>3575</v>
      </c>
      <c r="G180" s="3" t="s">
        <v>3576</v>
      </c>
    </row>
    <row r="181" spans="1:7">
      <c r="A181" s="10">
        <v>41213</v>
      </c>
      <c r="B181" s="3" t="s">
        <v>3577</v>
      </c>
      <c r="C181" s="3" t="s">
        <v>1507</v>
      </c>
      <c r="D181" s="3" t="s">
        <v>350</v>
      </c>
      <c r="E181" s="3" t="s">
        <v>3578</v>
      </c>
      <c r="F181" s="3" t="s">
        <v>3579</v>
      </c>
      <c r="G181" s="3" t="s">
        <v>3580</v>
      </c>
    </row>
    <row r="182" spans="1:7">
      <c r="A182" s="10">
        <v>41243</v>
      </c>
      <c r="B182" s="3" t="s">
        <v>3581</v>
      </c>
      <c r="C182" s="3" t="s">
        <v>1514</v>
      </c>
      <c r="D182" s="3" t="s">
        <v>3582</v>
      </c>
      <c r="E182" s="3" t="s">
        <v>3583</v>
      </c>
      <c r="F182" s="3" t="s">
        <v>3584</v>
      </c>
      <c r="G182" s="3" t="s">
        <v>3585</v>
      </c>
    </row>
    <row r="183" spans="1:7">
      <c r="A183" s="10">
        <v>41274</v>
      </c>
      <c r="B183" s="3" t="s">
        <v>3586</v>
      </c>
      <c r="C183" s="3" t="s">
        <v>1521</v>
      </c>
      <c r="D183" s="3" t="s">
        <v>3587</v>
      </c>
      <c r="E183" s="3" t="s">
        <v>3588</v>
      </c>
      <c r="F183" s="3" t="s">
        <v>3589</v>
      </c>
      <c r="G183" s="3" t="s">
        <v>3590</v>
      </c>
    </row>
    <row r="184" spans="1:7">
      <c r="A184" s="10">
        <v>41305</v>
      </c>
      <c r="B184" s="3" t="s">
        <v>3591</v>
      </c>
      <c r="C184" s="3" t="s">
        <v>1528</v>
      </c>
      <c r="D184" s="3" t="s">
        <v>3592</v>
      </c>
      <c r="E184" s="3" t="s">
        <v>3593</v>
      </c>
      <c r="F184" s="3" t="s">
        <v>3594</v>
      </c>
      <c r="G184" s="3" t="s">
        <v>3595</v>
      </c>
    </row>
    <row r="185" spans="1:7">
      <c r="A185" s="10">
        <v>41333</v>
      </c>
      <c r="B185" s="3" t="s">
        <v>3596</v>
      </c>
      <c r="C185" s="3" t="s">
        <v>1535</v>
      </c>
      <c r="D185" s="3" t="s">
        <v>3597</v>
      </c>
      <c r="E185" s="3" t="s">
        <v>3598</v>
      </c>
      <c r="F185" s="3" t="s">
        <v>3599</v>
      </c>
      <c r="G185" s="3" t="s">
        <v>3600</v>
      </c>
    </row>
    <row r="186" spans="1:7">
      <c r="A186" s="10">
        <v>41362</v>
      </c>
      <c r="B186" s="3" t="s">
        <v>3601</v>
      </c>
      <c r="C186" s="3" t="s">
        <v>1542</v>
      </c>
      <c r="D186" s="3" t="s">
        <v>3602</v>
      </c>
      <c r="E186" s="3" t="s">
        <v>3603</v>
      </c>
      <c r="F186" s="3" t="s">
        <v>3604</v>
      </c>
      <c r="G186" s="3" t="s">
        <v>3605</v>
      </c>
    </row>
    <row r="187" spans="1:7">
      <c r="A187" s="10">
        <v>41394</v>
      </c>
      <c r="B187" s="3" t="s">
        <v>3606</v>
      </c>
      <c r="C187" s="3" t="s">
        <v>1549</v>
      </c>
      <c r="D187" s="3" t="s">
        <v>3607</v>
      </c>
      <c r="E187" s="3" t="s">
        <v>3608</v>
      </c>
      <c r="F187" s="3" t="s">
        <v>3609</v>
      </c>
      <c r="G187" s="3" t="s">
        <v>3610</v>
      </c>
    </row>
    <row r="188" spans="1:7">
      <c r="A188" s="10">
        <v>41425</v>
      </c>
      <c r="B188" s="3" t="s">
        <v>3611</v>
      </c>
      <c r="C188" s="3" t="s">
        <v>1556</v>
      </c>
      <c r="D188" s="3" t="s">
        <v>3612</v>
      </c>
      <c r="E188" s="3" t="s">
        <v>3613</v>
      </c>
      <c r="F188" s="3" t="s">
        <v>3614</v>
      </c>
      <c r="G188" s="3" t="s">
        <v>3615</v>
      </c>
    </row>
    <row r="189" spans="1:7">
      <c r="A189" s="10">
        <v>41453</v>
      </c>
      <c r="B189" s="3" t="s">
        <v>3616</v>
      </c>
      <c r="C189" s="3" t="s">
        <v>1563</v>
      </c>
      <c r="D189" s="3" t="s">
        <v>3617</v>
      </c>
      <c r="E189" s="3" t="s">
        <v>3618</v>
      </c>
      <c r="F189" s="3" t="s">
        <v>3619</v>
      </c>
      <c r="G189" s="3" t="s">
        <v>3620</v>
      </c>
    </row>
    <row r="190" spans="1:7">
      <c r="A190" s="10">
        <v>41486</v>
      </c>
      <c r="B190" s="3" t="s">
        <v>3621</v>
      </c>
      <c r="C190" s="3" t="s">
        <v>1570</v>
      </c>
      <c r="D190" s="3" t="s">
        <v>3622</v>
      </c>
      <c r="E190" s="3" t="s">
        <v>3623</v>
      </c>
      <c r="F190" s="3" t="s">
        <v>3624</v>
      </c>
      <c r="G190" s="3" t="s">
        <v>3625</v>
      </c>
    </row>
    <row r="191" spans="1:7">
      <c r="A191" s="10">
        <v>41516</v>
      </c>
      <c r="B191" s="3" t="s">
        <v>3626</v>
      </c>
      <c r="C191" s="3" t="s">
        <v>1577</v>
      </c>
      <c r="D191" s="3" t="s">
        <v>3627</v>
      </c>
      <c r="E191" s="3" t="s">
        <v>3628</v>
      </c>
      <c r="F191" s="3" t="s">
        <v>3629</v>
      </c>
      <c r="G191" s="3" t="s">
        <v>3630</v>
      </c>
    </row>
    <row r="192" spans="1:7">
      <c r="A192" s="10">
        <v>41547</v>
      </c>
      <c r="B192" s="3" t="s">
        <v>3631</v>
      </c>
      <c r="C192" s="3" t="s">
        <v>1584</v>
      </c>
      <c r="D192" s="3" t="s">
        <v>3632</v>
      </c>
      <c r="E192" s="3" t="s">
        <v>3633</v>
      </c>
      <c r="F192" s="3" t="s">
        <v>3634</v>
      </c>
      <c r="G192" s="3" t="s">
        <v>3635</v>
      </c>
    </row>
    <row r="193" spans="1:7">
      <c r="A193" s="10">
        <v>41578</v>
      </c>
      <c r="B193" s="3" t="s">
        <v>3636</v>
      </c>
      <c r="C193" s="3" t="s">
        <v>1591</v>
      </c>
      <c r="D193" s="3" t="s">
        <v>3637</v>
      </c>
      <c r="E193" s="3" t="s">
        <v>3638</v>
      </c>
      <c r="F193" s="3" t="s">
        <v>3639</v>
      </c>
      <c r="G193" s="3" t="s">
        <v>3640</v>
      </c>
    </row>
    <row r="194" spans="1:7">
      <c r="A194" s="10">
        <v>41607</v>
      </c>
      <c r="B194" s="3" t="s">
        <v>3641</v>
      </c>
      <c r="C194" s="3" t="s">
        <v>1598</v>
      </c>
      <c r="D194" s="3" t="s">
        <v>3642</v>
      </c>
      <c r="E194" s="3" t="s">
        <v>3643</v>
      </c>
      <c r="F194" s="3" t="s">
        <v>3644</v>
      </c>
      <c r="G194" s="3" t="s">
        <v>3645</v>
      </c>
    </row>
    <row r="195" spans="1:7">
      <c r="A195" s="10">
        <v>41639</v>
      </c>
      <c r="B195" s="3" t="s">
        <v>3646</v>
      </c>
      <c r="C195" s="3" t="s">
        <v>1605</v>
      </c>
      <c r="D195" s="3" t="s">
        <v>3647</v>
      </c>
      <c r="E195" s="3" t="s">
        <v>3648</v>
      </c>
      <c r="F195" s="3" t="s">
        <v>3649</v>
      </c>
      <c r="G195" s="3" t="s">
        <v>3650</v>
      </c>
    </row>
    <row r="196" spans="1:7">
      <c r="A196" s="10">
        <v>41670</v>
      </c>
      <c r="B196" s="3" t="s">
        <v>3651</v>
      </c>
      <c r="C196" s="3" t="s">
        <v>1612</v>
      </c>
      <c r="D196" s="3" t="s">
        <v>3652</v>
      </c>
      <c r="E196" s="3" t="s">
        <v>3653</v>
      </c>
      <c r="F196" s="3" t="s">
        <v>3654</v>
      </c>
      <c r="G196" s="3" t="s">
        <v>3655</v>
      </c>
    </row>
    <row r="197" spans="1:7">
      <c r="A197" s="10">
        <v>41698</v>
      </c>
      <c r="B197" s="3" t="s">
        <v>3656</v>
      </c>
      <c r="C197" s="3" t="s">
        <v>1619</v>
      </c>
      <c r="D197" s="3" t="s">
        <v>3657</v>
      </c>
      <c r="E197" s="3" t="s">
        <v>3658</v>
      </c>
      <c r="F197" s="3" t="s">
        <v>3659</v>
      </c>
      <c r="G197" s="3" t="s">
        <v>3660</v>
      </c>
    </row>
    <row r="198" spans="1:7">
      <c r="A198" s="10">
        <v>41729</v>
      </c>
      <c r="B198" s="3" t="s">
        <v>3661</v>
      </c>
      <c r="C198" s="3" t="s">
        <v>1626</v>
      </c>
      <c r="D198" s="3" t="s">
        <v>3662</v>
      </c>
      <c r="E198" s="3" t="s">
        <v>3663</v>
      </c>
      <c r="F198" s="3" t="s">
        <v>3664</v>
      </c>
      <c r="G198" s="3" t="s">
        <v>3665</v>
      </c>
    </row>
    <row r="199" spans="1:7">
      <c r="A199" s="10">
        <v>41759</v>
      </c>
      <c r="B199" s="3" t="s">
        <v>3666</v>
      </c>
      <c r="C199" s="3" t="s">
        <v>1633</v>
      </c>
      <c r="D199" s="3" t="s">
        <v>3667</v>
      </c>
      <c r="E199" s="3" t="s">
        <v>3668</v>
      </c>
      <c r="F199" s="3" t="s">
        <v>3669</v>
      </c>
      <c r="G199" s="3" t="s">
        <v>3670</v>
      </c>
    </row>
    <row r="200" spans="1:7">
      <c r="A200" s="10">
        <v>41789</v>
      </c>
      <c r="B200" s="3" t="s">
        <v>3671</v>
      </c>
      <c r="C200" s="3" t="s">
        <v>1640</v>
      </c>
      <c r="D200" s="3" t="s">
        <v>3672</v>
      </c>
      <c r="E200" s="3" t="s">
        <v>3673</v>
      </c>
      <c r="F200" s="3" t="s">
        <v>3674</v>
      </c>
      <c r="G200" s="3" t="s">
        <v>3675</v>
      </c>
    </row>
    <row r="201" spans="1:7">
      <c r="A201" s="10">
        <v>41820</v>
      </c>
      <c r="B201" s="3" t="s">
        <v>3676</v>
      </c>
      <c r="C201" s="3" t="s">
        <v>1647</v>
      </c>
      <c r="D201" s="3" t="s">
        <v>3677</v>
      </c>
      <c r="E201" s="3" t="s">
        <v>3678</v>
      </c>
      <c r="F201" s="3" t="s">
        <v>3679</v>
      </c>
      <c r="G201" s="3" t="s">
        <v>3680</v>
      </c>
    </row>
    <row r="202" spans="1:7">
      <c r="A202" s="10">
        <v>41851</v>
      </c>
      <c r="B202" s="3" t="s">
        <v>3681</v>
      </c>
      <c r="C202" s="3" t="s">
        <v>1654</v>
      </c>
      <c r="D202" s="3" t="s">
        <v>3631</v>
      </c>
      <c r="E202" s="3" t="s">
        <v>3682</v>
      </c>
      <c r="F202" s="3" t="s">
        <v>3683</v>
      </c>
      <c r="G202" s="3" t="s">
        <v>3684</v>
      </c>
    </row>
    <row r="203" spans="1:7">
      <c r="A203" s="10">
        <v>41880</v>
      </c>
      <c r="B203" s="3" t="s">
        <v>3685</v>
      </c>
      <c r="C203" s="3" t="s">
        <v>1661</v>
      </c>
      <c r="D203" s="3" t="s">
        <v>3686</v>
      </c>
      <c r="E203" s="3" t="s">
        <v>3687</v>
      </c>
      <c r="F203" s="3" t="s">
        <v>3688</v>
      </c>
      <c r="G203" s="3" t="s">
        <v>3689</v>
      </c>
    </row>
    <row r="204" spans="1:7">
      <c r="A204" s="10">
        <v>41912</v>
      </c>
      <c r="B204" s="3" t="s">
        <v>3690</v>
      </c>
      <c r="C204" s="3" t="s">
        <v>1668</v>
      </c>
      <c r="D204" s="3" t="s">
        <v>3691</v>
      </c>
      <c r="E204" s="3" t="s">
        <v>3692</v>
      </c>
      <c r="F204" s="3" t="s">
        <v>3693</v>
      </c>
      <c r="G204" s="3" t="s">
        <v>3694</v>
      </c>
    </row>
    <row r="205" spans="1:7">
      <c r="A205" s="10">
        <v>41943</v>
      </c>
      <c r="B205" s="3" t="s">
        <v>3695</v>
      </c>
      <c r="C205" s="3" t="s">
        <v>1675</v>
      </c>
      <c r="D205" s="3" t="s">
        <v>3696</v>
      </c>
      <c r="E205" s="3" t="s">
        <v>3697</v>
      </c>
      <c r="F205" s="3" t="s">
        <v>3698</v>
      </c>
      <c r="G205" s="3" t="s">
        <v>3699</v>
      </c>
    </row>
    <row r="206" spans="1:7">
      <c r="A206" s="10">
        <v>41971</v>
      </c>
      <c r="B206" s="3" t="s">
        <v>3700</v>
      </c>
      <c r="C206" s="3" t="s">
        <v>1682</v>
      </c>
      <c r="D206" s="3" t="s">
        <v>3701</v>
      </c>
      <c r="E206" s="3" t="s">
        <v>3702</v>
      </c>
      <c r="F206" s="3" t="s">
        <v>3703</v>
      </c>
      <c r="G206" s="3" t="s">
        <v>3704</v>
      </c>
    </row>
    <row r="207" spans="1:7">
      <c r="A207" s="10">
        <v>42004</v>
      </c>
      <c r="B207" s="3" t="s">
        <v>3705</v>
      </c>
      <c r="C207" s="3" t="s">
        <v>1689</v>
      </c>
      <c r="D207" s="3" t="s">
        <v>3706</v>
      </c>
      <c r="E207" s="3" t="s">
        <v>3707</v>
      </c>
      <c r="F207" s="3" t="s">
        <v>3708</v>
      </c>
      <c r="G207" s="3" t="s">
        <v>3709</v>
      </c>
    </row>
    <row r="208" spans="1:7">
      <c r="A208" s="10">
        <v>42034</v>
      </c>
      <c r="B208" s="3" t="s">
        <v>3710</v>
      </c>
      <c r="C208" s="3" t="s">
        <v>1696</v>
      </c>
      <c r="D208" s="3" t="s">
        <v>3711</v>
      </c>
      <c r="E208" s="3" t="s">
        <v>3712</v>
      </c>
      <c r="F208" s="3" t="s">
        <v>3713</v>
      </c>
      <c r="G208" s="3" t="s">
        <v>3714</v>
      </c>
    </row>
    <row r="209" spans="1:7">
      <c r="A209" s="10">
        <v>42062</v>
      </c>
      <c r="B209" s="3" t="s">
        <v>3715</v>
      </c>
      <c r="C209" s="3" t="s">
        <v>1703</v>
      </c>
      <c r="D209" s="3" t="s">
        <v>3716</v>
      </c>
      <c r="E209" s="3" t="s">
        <v>3717</v>
      </c>
      <c r="F209" s="3" t="s">
        <v>3718</v>
      </c>
      <c r="G209" s="3" t="s">
        <v>3719</v>
      </c>
    </row>
    <row r="210" spans="1:7">
      <c r="A210" s="10">
        <v>42094</v>
      </c>
      <c r="B210" s="3" t="s">
        <v>3720</v>
      </c>
      <c r="C210" s="3" t="s">
        <v>1710</v>
      </c>
      <c r="D210" s="3" t="s">
        <v>3721</v>
      </c>
      <c r="E210" s="3" t="s">
        <v>3722</v>
      </c>
      <c r="F210" s="3" t="s">
        <v>3723</v>
      </c>
      <c r="G210" s="3" t="s">
        <v>3724</v>
      </c>
    </row>
    <row r="211" spans="1:7">
      <c r="A211" s="10">
        <v>42124</v>
      </c>
      <c r="B211" s="3" t="s">
        <v>3725</v>
      </c>
      <c r="C211" s="3" t="s">
        <v>1717</v>
      </c>
      <c r="D211" s="3" t="s">
        <v>3726</v>
      </c>
      <c r="E211" s="3" t="s">
        <v>3727</v>
      </c>
      <c r="F211" s="3" t="s">
        <v>3728</v>
      </c>
      <c r="G211" s="3" t="s">
        <v>3729</v>
      </c>
    </row>
    <row r="212" spans="1:7">
      <c r="A212" s="10">
        <v>42153</v>
      </c>
      <c r="B212" s="3" t="s">
        <v>3730</v>
      </c>
      <c r="C212" s="3" t="s">
        <v>1724</v>
      </c>
      <c r="D212" s="3" t="s">
        <v>3731</v>
      </c>
      <c r="E212" s="3" t="s">
        <v>3732</v>
      </c>
      <c r="F212" s="3" t="s">
        <v>3733</v>
      </c>
      <c r="G212" s="3" t="s">
        <v>3734</v>
      </c>
    </row>
    <row r="213" spans="1:7">
      <c r="A213" s="10">
        <v>42185</v>
      </c>
      <c r="B213" s="3" t="s">
        <v>3735</v>
      </c>
      <c r="C213" s="3" t="s">
        <v>1731</v>
      </c>
      <c r="D213" s="3" t="s">
        <v>3736</v>
      </c>
      <c r="E213" s="3" t="s">
        <v>3737</v>
      </c>
      <c r="F213" s="3" t="s">
        <v>3738</v>
      </c>
      <c r="G213" s="3" t="s">
        <v>3739</v>
      </c>
    </row>
    <row r="214" spans="1:7">
      <c r="A214" s="10">
        <v>42216</v>
      </c>
      <c r="B214" s="3" t="s">
        <v>3740</v>
      </c>
      <c r="C214" s="3" t="s">
        <v>1738</v>
      </c>
      <c r="D214" s="3" t="s">
        <v>3741</v>
      </c>
      <c r="E214" s="3" t="s">
        <v>3742</v>
      </c>
      <c r="F214" s="3" t="s">
        <v>3743</v>
      </c>
      <c r="G214" s="3" t="s">
        <v>3744</v>
      </c>
    </row>
    <row r="215" spans="1:7">
      <c r="A215" s="10">
        <v>42247</v>
      </c>
      <c r="B215" s="3" t="s">
        <v>3745</v>
      </c>
      <c r="C215" s="3" t="s">
        <v>1745</v>
      </c>
      <c r="D215" s="3" t="s">
        <v>3746</v>
      </c>
      <c r="E215" s="3" t="s">
        <v>3747</v>
      </c>
      <c r="F215" s="3" t="s">
        <v>3748</v>
      </c>
      <c r="G215" s="3" t="s">
        <v>3749</v>
      </c>
    </row>
    <row r="216" spans="1:7">
      <c r="A216" s="10">
        <v>42277</v>
      </c>
      <c r="B216" s="3" t="s">
        <v>3750</v>
      </c>
      <c r="C216" s="3" t="s">
        <v>1752</v>
      </c>
      <c r="D216" s="3" t="s">
        <v>3751</v>
      </c>
      <c r="E216" s="3" t="s">
        <v>3752</v>
      </c>
      <c r="F216" s="3" t="s">
        <v>3753</v>
      </c>
      <c r="G216" s="3" t="s">
        <v>3754</v>
      </c>
    </row>
    <row r="217" spans="1:7">
      <c r="A217" s="10">
        <v>42307</v>
      </c>
      <c r="B217" s="3" t="s">
        <v>3755</v>
      </c>
      <c r="C217" s="3" t="s">
        <v>1759</v>
      </c>
      <c r="D217" s="3" t="s">
        <v>3756</v>
      </c>
      <c r="E217" s="3" t="s">
        <v>3757</v>
      </c>
      <c r="F217" s="3" t="s">
        <v>3758</v>
      </c>
      <c r="G217" s="3" t="s">
        <v>3759</v>
      </c>
    </row>
    <row r="218" spans="1:7">
      <c r="A218" s="10">
        <v>42338</v>
      </c>
      <c r="B218" s="3" t="s">
        <v>3760</v>
      </c>
      <c r="C218" s="3" t="s">
        <v>1766</v>
      </c>
      <c r="D218" s="3" t="s">
        <v>3761</v>
      </c>
      <c r="E218" s="3" t="s">
        <v>3762</v>
      </c>
      <c r="F218" s="3" t="s">
        <v>3763</v>
      </c>
      <c r="G218" s="3" t="s">
        <v>3764</v>
      </c>
    </row>
    <row r="219" spans="1:7">
      <c r="A219" s="10">
        <v>42369</v>
      </c>
      <c r="B219" s="3" t="s">
        <v>3765</v>
      </c>
      <c r="C219" s="3" t="s">
        <v>1773</v>
      </c>
      <c r="D219" s="3" t="s">
        <v>3766</v>
      </c>
      <c r="E219" s="3" t="s">
        <v>3767</v>
      </c>
      <c r="F219" s="3" t="s">
        <v>3768</v>
      </c>
      <c r="G219" s="3" t="s">
        <v>3769</v>
      </c>
    </row>
    <row r="220" spans="1:7">
      <c r="A220" s="10">
        <v>42398</v>
      </c>
      <c r="B220" s="3" t="s">
        <v>3770</v>
      </c>
      <c r="C220" s="3" t="s">
        <v>1780</v>
      </c>
      <c r="D220" s="3" t="s">
        <v>3771</v>
      </c>
      <c r="E220" s="3" t="s">
        <v>3772</v>
      </c>
      <c r="F220" s="3" t="s">
        <v>3773</v>
      </c>
      <c r="G220" s="3" t="s">
        <v>3774</v>
      </c>
    </row>
    <row r="221" spans="1:7">
      <c r="A221" s="10">
        <v>42429</v>
      </c>
      <c r="B221" s="3" t="s">
        <v>3775</v>
      </c>
      <c r="C221" s="3" t="s">
        <v>1787</v>
      </c>
      <c r="D221" s="3" t="s">
        <v>3776</v>
      </c>
      <c r="E221" s="3" t="s">
        <v>3777</v>
      </c>
      <c r="F221" s="3" t="s">
        <v>3778</v>
      </c>
      <c r="G221" s="3" t="s">
        <v>3779</v>
      </c>
    </row>
    <row r="222" spans="1:7">
      <c r="A222" s="10">
        <v>42460</v>
      </c>
      <c r="B222" s="3" t="s">
        <v>3780</v>
      </c>
      <c r="C222" s="3" t="s">
        <v>1794</v>
      </c>
      <c r="D222" s="3" t="s">
        <v>3781</v>
      </c>
      <c r="E222" s="3" t="s">
        <v>3782</v>
      </c>
      <c r="F222" s="3" t="s">
        <v>3783</v>
      </c>
      <c r="G222" s="3" t="s">
        <v>3784</v>
      </c>
    </row>
    <row r="223" spans="1:7">
      <c r="A223" s="10">
        <v>42489</v>
      </c>
      <c r="B223" s="3" t="s">
        <v>3785</v>
      </c>
      <c r="C223" s="3" t="s">
        <v>1801</v>
      </c>
      <c r="D223" s="3" t="s">
        <v>3786</v>
      </c>
      <c r="E223" s="3" t="s">
        <v>3787</v>
      </c>
      <c r="F223" s="3" t="s">
        <v>3788</v>
      </c>
      <c r="G223" s="3" t="s">
        <v>3789</v>
      </c>
    </row>
    <row r="224" spans="1:7">
      <c r="A224" s="10">
        <v>42521</v>
      </c>
      <c r="B224" s="3" t="s">
        <v>3790</v>
      </c>
      <c r="C224" s="3" t="s">
        <v>1808</v>
      </c>
      <c r="D224" s="3" t="s">
        <v>3791</v>
      </c>
      <c r="E224" s="3" t="s">
        <v>3792</v>
      </c>
      <c r="F224" s="3" t="s">
        <v>3793</v>
      </c>
      <c r="G224" s="3" t="s">
        <v>3794</v>
      </c>
    </row>
    <row r="225" spans="1:7">
      <c r="A225" s="10">
        <v>42551</v>
      </c>
      <c r="B225" s="3" t="s">
        <v>3795</v>
      </c>
      <c r="C225" s="3" t="s">
        <v>1815</v>
      </c>
      <c r="D225" s="3" t="s">
        <v>3796</v>
      </c>
      <c r="E225" s="3" t="s">
        <v>3797</v>
      </c>
      <c r="F225" s="3" t="s">
        <v>3798</v>
      </c>
      <c r="G225" s="3" t="s">
        <v>3799</v>
      </c>
    </row>
    <row r="226" spans="1:7">
      <c r="A226" s="10">
        <v>42580</v>
      </c>
      <c r="B226" s="3" t="s">
        <v>3800</v>
      </c>
      <c r="C226" s="3" t="s">
        <v>1822</v>
      </c>
      <c r="D226" s="3" t="s">
        <v>3801</v>
      </c>
      <c r="E226" s="3" t="s">
        <v>3802</v>
      </c>
      <c r="F226" s="3" t="s">
        <v>3803</v>
      </c>
      <c r="G226" s="3" t="s">
        <v>3804</v>
      </c>
    </row>
    <row r="227" spans="1:7">
      <c r="A227" s="10">
        <v>42613</v>
      </c>
      <c r="B227" s="3" t="s">
        <v>3805</v>
      </c>
      <c r="C227" s="3" t="s">
        <v>1829</v>
      </c>
      <c r="D227" s="3" t="s">
        <v>3806</v>
      </c>
      <c r="E227" s="3" t="s">
        <v>3807</v>
      </c>
      <c r="F227" s="3" t="s">
        <v>3808</v>
      </c>
      <c r="G227" s="3" t="s">
        <v>3809</v>
      </c>
    </row>
    <row r="228" spans="1:7">
      <c r="A228" s="10">
        <v>42643</v>
      </c>
      <c r="B228" s="3" t="s">
        <v>3810</v>
      </c>
      <c r="C228" s="3" t="s">
        <v>1836</v>
      </c>
      <c r="D228" s="3" t="s">
        <v>3811</v>
      </c>
      <c r="E228" s="3" t="s">
        <v>3812</v>
      </c>
      <c r="F228" s="3" t="s">
        <v>3813</v>
      </c>
      <c r="G228" s="3" t="s">
        <v>3814</v>
      </c>
    </row>
    <row r="229" spans="1:7">
      <c r="A229" s="10">
        <v>42674</v>
      </c>
      <c r="B229" s="3" t="s">
        <v>3815</v>
      </c>
      <c r="C229" s="3" t="s">
        <v>1843</v>
      </c>
      <c r="D229" s="3" t="s">
        <v>3816</v>
      </c>
      <c r="E229" s="3" t="s">
        <v>3817</v>
      </c>
      <c r="F229" s="3" t="s">
        <v>3818</v>
      </c>
      <c r="G229" s="3" t="s">
        <v>3819</v>
      </c>
    </row>
    <row r="230" spans="1:7">
      <c r="A230" s="10">
        <v>42704</v>
      </c>
      <c r="B230" s="3" t="s">
        <v>3820</v>
      </c>
      <c r="C230" s="3" t="s">
        <v>1850</v>
      </c>
      <c r="D230" s="3" t="s">
        <v>3821</v>
      </c>
      <c r="E230" s="3" t="s">
        <v>3822</v>
      </c>
      <c r="F230" s="3" t="s">
        <v>3823</v>
      </c>
      <c r="G230" s="3" t="s">
        <v>3824</v>
      </c>
    </row>
    <row r="231" spans="1:7">
      <c r="A231" s="10">
        <v>42734</v>
      </c>
      <c r="B231" s="3" t="s">
        <v>3825</v>
      </c>
      <c r="C231" s="3" t="s">
        <v>1857</v>
      </c>
      <c r="D231" s="3" t="s">
        <v>3826</v>
      </c>
      <c r="E231" s="3" t="s">
        <v>3827</v>
      </c>
      <c r="F231" s="3" t="s">
        <v>3828</v>
      </c>
      <c r="G231" s="3" t="s">
        <v>3829</v>
      </c>
    </row>
    <row r="232" spans="1:7">
      <c r="A232" s="10">
        <v>42766</v>
      </c>
      <c r="B232" s="3" t="s">
        <v>3830</v>
      </c>
      <c r="C232" s="3" t="s">
        <v>1864</v>
      </c>
      <c r="D232" s="3" t="s">
        <v>3831</v>
      </c>
      <c r="E232" s="3" t="s">
        <v>3832</v>
      </c>
      <c r="F232" s="3" t="s">
        <v>3833</v>
      </c>
      <c r="G232" s="3" t="s">
        <v>3834</v>
      </c>
    </row>
    <row r="233" spans="1:7">
      <c r="A233" s="10">
        <v>42794</v>
      </c>
      <c r="B233" s="3" t="s">
        <v>3835</v>
      </c>
      <c r="C233" s="3" t="s">
        <v>1871</v>
      </c>
      <c r="D233" s="3" t="s">
        <v>3836</v>
      </c>
      <c r="E233" s="3" t="s">
        <v>3837</v>
      </c>
      <c r="F233" s="3" t="s">
        <v>3838</v>
      </c>
      <c r="G233" s="3" t="s">
        <v>3839</v>
      </c>
    </row>
    <row r="234" spans="1:7">
      <c r="A234" s="10">
        <v>42825</v>
      </c>
      <c r="B234" s="3" t="s">
        <v>3840</v>
      </c>
      <c r="C234" s="3" t="s">
        <v>1878</v>
      </c>
      <c r="D234" s="3" t="s">
        <v>3841</v>
      </c>
      <c r="E234" s="3" t="s">
        <v>3842</v>
      </c>
      <c r="F234" s="3" t="s">
        <v>3843</v>
      </c>
      <c r="G234" s="3" t="s">
        <v>3844</v>
      </c>
    </row>
    <row r="235" spans="1:7">
      <c r="A235" s="10">
        <v>42853</v>
      </c>
      <c r="B235" s="3" t="s">
        <v>3845</v>
      </c>
      <c r="C235" s="3" t="s">
        <v>1885</v>
      </c>
      <c r="D235" s="3" t="s">
        <v>3846</v>
      </c>
      <c r="E235" s="3" t="s">
        <v>3847</v>
      </c>
      <c r="F235" s="3" t="s">
        <v>3848</v>
      </c>
      <c r="G235" s="3" t="s">
        <v>3849</v>
      </c>
    </row>
    <row r="236" spans="1:7">
      <c r="A236" s="10">
        <v>42886</v>
      </c>
      <c r="B236" s="3" t="s">
        <v>3850</v>
      </c>
      <c r="C236" s="3" t="s">
        <v>1892</v>
      </c>
      <c r="D236" s="3" t="s">
        <v>3851</v>
      </c>
      <c r="E236" s="3" t="s">
        <v>3852</v>
      </c>
      <c r="F236" s="3" t="s">
        <v>3853</v>
      </c>
      <c r="G236" s="3" t="s">
        <v>3854</v>
      </c>
    </row>
    <row r="237" spans="1:7">
      <c r="A237" s="10">
        <v>42916</v>
      </c>
      <c r="B237" s="3" t="s">
        <v>3855</v>
      </c>
      <c r="C237" s="3" t="s">
        <v>1899</v>
      </c>
      <c r="D237" s="3" t="s">
        <v>3856</v>
      </c>
      <c r="E237" s="3" t="s">
        <v>3857</v>
      </c>
      <c r="F237" s="3" t="s">
        <v>3858</v>
      </c>
      <c r="G237" s="3" t="s">
        <v>3859</v>
      </c>
    </row>
    <row r="238" spans="1:7">
      <c r="A238" s="10">
        <v>42947</v>
      </c>
      <c r="B238" s="3" t="s">
        <v>3860</v>
      </c>
      <c r="C238" s="3" t="s">
        <v>1906</v>
      </c>
      <c r="D238" s="3" t="s">
        <v>3861</v>
      </c>
      <c r="E238" s="3" t="s">
        <v>3862</v>
      </c>
      <c r="F238" s="3" t="s">
        <v>3863</v>
      </c>
      <c r="G238" s="3" t="s">
        <v>3864</v>
      </c>
    </row>
    <row r="239" spans="1:7">
      <c r="A239" s="10">
        <v>42978</v>
      </c>
      <c r="B239" s="3" t="s">
        <v>3865</v>
      </c>
      <c r="C239" s="3" t="s">
        <v>1913</v>
      </c>
      <c r="D239" s="3" t="s">
        <v>3866</v>
      </c>
      <c r="E239" s="3" t="s">
        <v>3867</v>
      </c>
      <c r="F239" s="3" t="s">
        <v>3868</v>
      </c>
      <c r="G239" s="3" t="s">
        <v>3869</v>
      </c>
    </row>
    <row r="240" spans="1:7">
      <c r="A240" s="10">
        <v>43007</v>
      </c>
      <c r="B240" s="3" t="s">
        <v>3870</v>
      </c>
      <c r="C240" s="3" t="s">
        <v>1920</v>
      </c>
      <c r="D240" s="3" t="s">
        <v>3871</v>
      </c>
      <c r="E240" s="3" t="s">
        <v>3872</v>
      </c>
      <c r="F240" s="3" t="s">
        <v>3873</v>
      </c>
      <c r="G240" s="3" t="s">
        <v>3874</v>
      </c>
    </row>
    <row r="241" spans="1:7">
      <c r="A241" s="10">
        <v>43039</v>
      </c>
      <c r="B241" s="3" t="s">
        <v>3875</v>
      </c>
      <c r="C241" s="3" t="s">
        <v>1927</v>
      </c>
      <c r="D241" s="3" t="s">
        <v>3876</v>
      </c>
      <c r="E241" s="3" t="s">
        <v>3877</v>
      </c>
      <c r="F241" s="3" t="s">
        <v>3878</v>
      </c>
      <c r="G241" s="3" t="s">
        <v>3879</v>
      </c>
    </row>
    <row r="242" spans="1:7">
      <c r="A242" s="10">
        <v>43069</v>
      </c>
      <c r="B242" s="3" t="s">
        <v>3880</v>
      </c>
      <c r="C242" s="3" t="s">
        <v>1934</v>
      </c>
      <c r="D242" s="3" t="s">
        <v>3881</v>
      </c>
      <c r="E242" s="3" t="s">
        <v>3882</v>
      </c>
      <c r="F242" s="3" t="s">
        <v>3883</v>
      </c>
      <c r="G242" s="3" t="s">
        <v>3884</v>
      </c>
    </row>
    <row r="243" spans="1:7">
      <c r="A243" s="10">
        <v>43098</v>
      </c>
      <c r="B243" s="3" t="s">
        <v>3885</v>
      </c>
      <c r="C243" s="3" t="s">
        <v>1941</v>
      </c>
      <c r="D243" s="3" t="s">
        <v>3886</v>
      </c>
      <c r="E243" s="3" t="s">
        <v>3887</v>
      </c>
      <c r="F243" s="3" t="s">
        <v>3888</v>
      </c>
      <c r="G243" s="3" t="s">
        <v>3889</v>
      </c>
    </row>
    <row r="244" spans="1:7">
      <c r="A244" s="10">
        <v>43131</v>
      </c>
      <c r="B244" s="3" t="s">
        <v>3890</v>
      </c>
      <c r="C244" s="3" t="s">
        <v>1948</v>
      </c>
      <c r="D244" s="3" t="s">
        <v>3891</v>
      </c>
      <c r="E244" s="3" t="s">
        <v>3892</v>
      </c>
      <c r="F244" s="3" t="s">
        <v>3893</v>
      </c>
      <c r="G244" s="3" t="s">
        <v>3894</v>
      </c>
    </row>
    <row r="245" spans="1:7">
      <c r="A245" s="10">
        <v>43159</v>
      </c>
      <c r="B245" s="3" t="s">
        <v>3895</v>
      </c>
      <c r="C245" s="3" t="s">
        <v>1955</v>
      </c>
      <c r="D245" s="3" t="s">
        <v>3896</v>
      </c>
      <c r="E245" s="3" t="s">
        <v>3897</v>
      </c>
      <c r="F245" s="3" t="s">
        <v>3898</v>
      </c>
      <c r="G245" s="3" t="s">
        <v>3899</v>
      </c>
    </row>
    <row r="246" spans="1:7">
      <c r="A246" s="10">
        <v>43189</v>
      </c>
      <c r="B246" s="3" t="s">
        <v>3900</v>
      </c>
      <c r="C246" s="3" t="s">
        <v>1962</v>
      </c>
      <c r="D246" s="3" t="s">
        <v>3901</v>
      </c>
      <c r="E246" s="3" t="s">
        <v>3902</v>
      </c>
      <c r="F246" s="3" t="s">
        <v>3903</v>
      </c>
      <c r="G246" s="3" t="s">
        <v>3904</v>
      </c>
    </row>
    <row r="247" spans="1:7">
      <c r="A247" s="10">
        <v>43220</v>
      </c>
      <c r="B247" s="3" t="s">
        <v>3905</v>
      </c>
      <c r="C247" s="3" t="s">
        <v>1969</v>
      </c>
      <c r="D247" s="3" t="s">
        <v>3906</v>
      </c>
      <c r="E247" s="3" t="s">
        <v>3907</v>
      </c>
      <c r="F247" s="3" t="s">
        <v>3908</v>
      </c>
      <c r="G247" s="3" t="s">
        <v>3909</v>
      </c>
    </row>
    <row r="248" spans="1:7">
      <c r="A248" s="10">
        <v>43251</v>
      </c>
      <c r="B248" s="3" t="s">
        <v>3910</v>
      </c>
      <c r="C248" s="3" t="s">
        <v>1976</v>
      </c>
      <c r="D248" s="3" t="s">
        <v>3911</v>
      </c>
      <c r="E248" s="3" t="s">
        <v>3912</v>
      </c>
      <c r="F248" s="3" t="s">
        <v>3913</v>
      </c>
      <c r="G248" s="3" t="s">
        <v>3914</v>
      </c>
    </row>
    <row r="249" spans="1:7">
      <c r="A249" s="10">
        <v>43280</v>
      </c>
      <c r="B249" s="3" t="s">
        <v>3915</v>
      </c>
      <c r="C249" s="3" t="s">
        <v>1983</v>
      </c>
      <c r="D249" s="3" t="s">
        <v>3916</v>
      </c>
      <c r="E249" s="3" t="s">
        <v>3917</v>
      </c>
      <c r="F249" s="3" t="s">
        <v>3918</v>
      </c>
      <c r="G249" s="3" t="s">
        <v>3919</v>
      </c>
    </row>
    <row r="250" spans="1:7">
      <c r="A250" s="10">
        <v>43312</v>
      </c>
      <c r="B250" s="3" t="s">
        <v>3920</v>
      </c>
      <c r="C250" s="3" t="s">
        <v>1990</v>
      </c>
      <c r="D250" s="3" t="s">
        <v>3921</v>
      </c>
      <c r="E250" s="3" t="s">
        <v>3922</v>
      </c>
      <c r="F250" s="3" t="s">
        <v>3923</v>
      </c>
      <c r="G250" s="3" t="s">
        <v>3924</v>
      </c>
    </row>
    <row r="251" spans="1:7">
      <c r="A251" s="10">
        <v>43343</v>
      </c>
      <c r="B251" s="3" t="s">
        <v>3925</v>
      </c>
      <c r="C251" s="3" t="s">
        <v>1997</v>
      </c>
      <c r="D251" s="3" t="s">
        <v>3926</v>
      </c>
      <c r="E251" s="3" t="s">
        <v>3927</v>
      </c>
      <c r="F251" s="3" t="s">
        <v>3928</v>
      </c>
      <c r="G251" s="3" t="s">
        <v>3929</v>
      </c>
    </row>
    <row r="252" spans="1:7">
      <c r="A252" s="10">
        <v>43371</v>
      </c>
      <c r="B252" s="3" t="s">
        <v>3930</v>
      </c>
      <c r="C252" s="3" t="s">
        <v>2004</v>
      </c>
      <c r="D252" s="3" t="s">
        <v>3931</v>
      </c>
      <c r="E252" s="3" t="s">
        <v>3932</v>
      </c>
      <c r="F252" s="3" t="s">
        <v>3933</v>
      </c>
      <c r="G252" s="3" t="s">
        <v>3934</v>
      </c>
    </row>
    <row r="253" spans="1:7">
      <c r="A253" s="10">
        <v>43404</v>
      </c>
      <c r="B253" s="3" t="s">
        <v>3935</v>
      </c>
      <c r="C253" s="3" t="s">
        <v>2011</v>
      </c>
      <c r="D253" s="3" t="s">
        <v>3936</v>
      </c>
      <c r="E253" s="3" t="s">
        <v>3937</v>
      </c>
      <c r="F253" s="3" t="s">
        <v>3938</v>
      </c>
      <c r="G253" s="3" t="s">
        <v>3939</v>
      </c>
    </row>
    <row r="254" spans="1:7">
      <c r="A254" s="10">
        <v>43434</v>
      </c>
      <c r="B254" s="3" t="s">
        <v>3940</v>
      </c>
      <c r="C254" s="3" t="s">
        <v>2018</v>
      </c>
      <c r="D254" s="3" t="s">
        <v>3941</v>
      </c>
      <c r="E254" s="3" t="s">
        <v>3942</v>
      </c>
      <c r="F254" s="3" t="s">
        <v>3943</v>
      </c>
      <c r="G254" s="3" t="s">
        <v>3944</v>
      </c>
    </row>
    <row r="255" spans="1:7">
      <c r="A255" s="10">
        <v>43465</v>
      </c>
      <c r="B255" s="3" t="s">
        <v>3945</v>
      </c>
      <c r="C255" s="3" t="s">
        <v>2025</v>
      </c>
      <c r="D255" s="3" t="s">
        <v>3946</v>
      </c>
      <c r="E255" s="3" t="s">
        <v>3947</v>
      </c>
      <c r="F255" s="3" t="s">
        <v>3948</v>
      </c>
      <c r="G255" s="3" t="s">
        <v>3949</v>
      </c>
    </row>
    <row r="256" spans="1:7">
      <c r="A256" s="10">
        <v>43496</v>
      </c>
      <c r="B256" s="3" t="s">
        <v>3950</v>
      </c>
      <c r="C256" s="3" t="s">
        <v>2032</v>
      </c>
      <c r="D256" s="3" t="s">
        <v>3951</v>
      </c>
      <c r="E256" s="3" t="s">
        <v>3952</v>
      </c>
      <c r="F256" s="3" t="s">
        <v>3953</v>
      </c>
      <c r="G256" s="3" t="s">
        <v>3954</v>
      </c>
    </row>
    <row r="257" spans="1:7">
      <c r="A257" s="10">
        <v>43524</v>
      </c>
      <c r="B257" s="3" t="s">
        <v>3955</v>
      </c>
      <c r="C257" s="3" t="s">
        <v>2039</v>
      </c>
      <c r="D257" s="3" t="s">
        <v>3956</v>
      </c>
      <c r="E257" s="3" t="s">
        <v>3957</v>
      </c>
      <c r="F257" s="3" t="s">
        <v>3958</v>
      </c>
      <c r="G257" s="3" t="s">
        <v>3959</v>
      </c>
    </row>
    <row r="258" spans="1:7">
      <c r="A258" s="10">
        <v>43553</v>
      </c>
      <c r="B258" s="3" t="s">
        <v>3960</v>
      </c>
      <c r="C258" s="3" t="s">
        <v>2046</v>
      </c>
      <c r="D258" s="3" t="s">
        <v>3961</v>
      </c>
      <c r="E258" s="3" t="s">
        <v>3962</v>
      </c>
      <c r="F258" s="3" t="s">
        <v>3963</v>
      </c>
      <c r="G258" s="3" t="s">
        <v>3964</v>
      </c>
    </row>
    <row r="259" spans="1:7">
      <c r="A259" s="10">
        <v>43585</v>
      </c>
      <c r="B259" s="3" t="s">
        <v>3965</v>
      </c>
      <c r="C259" s="3" t="s">
        <v>2053</v>
      </c>
      <c r="D259" s="3" t="s">
        <v>3966</v>
      </c>
      <c r="E259" s="3" t="s">
        <v>3967</v>
      </c>
      <c r="F259" s="3" t="s">
        <v>3968</v>
      </c>
      <c r="G259" s="3" t="s">
        <v>3969</v>
      </c>
    </row>
    <row r="260" spans="1:7">
      <c r="A260" s="10">
        <v>43616</v>
      </c>
      <c r="B260" s="3" t="s">
        <v>3970</v>
      </c>
      <c r="C260" s="3" t="s">
        <v>2060</v>
      </c>
      <c r="D260" s="3" t="s">
        <v>3971</v>
      </c>
      <c r="E260" s="3" t="s">
        <v>3972</v>
      </c>
      <c r="F260" s="3" t="s">
        <v>3973</v>
      </c>
      <c r="G260" s="3" t="s">
        <v>3974</v>
      </c>
    </row>
    <row r="261" spans="1:7">
      <c r="A261" s="10">
        <v>43644</v>
      </c>
      <c r="B261" s="3" t="s">
        <v>3975</v>
      </c>
      <c r="C261" s="3" t="s">
        <v>2067</v>
      </c>
      <c r="D261" s="3" t="s">
        <v>3976</v>
      </c>
      <c r="E261" s="3" t="s">
        <v>3977</v>
      </c>
      <c r="F261" s="3" t="s">
        <v>3978</v>
      </c>
      <c r="G261" s="3" t="s">
        <v>3979</v>
      </c>
    </row>
    <row r="262" spans="1:7">
      <c r="A262" s="10">
        <v>43677</v>
      </c>
      <c r="B262" s="3" t="s">
        <v>3980</v>
      </c>
      <c r="C262" s="3" t="s">
        <v>2074</v>
      </c>
      <c r="D262" s="3" t="s">
        <v>3981</v>
      </c>
      <c r="E262" s="3" t="s">
        <v>3982</v>
      </c>
      <c r="F262" s="3" t="s">
        <v>3983</v>
      </c>
      <c r="G262" s="3" t="s">
        <v>3984</v>
      </c>
    </row>
    <row r="263" spans="1:7">
      <c r="A263" s="10">
        <v>43707</v>
      </c>
      <c r="B263" s="3" t="s">
        <v>3985</v>
      </c>
      <c r="C263" s="3" t="s">
        <v>2081</v>
      </c>
      <c r="D263" s="3" t="s">
        <v>3986</v>
      </c>
      <c r="E263" s="3" t="s">
        <v>3987</v>
      </c>
      <c r="F263" s="3" t="s">
        <v>3988</v>
      </c>
      <c r="G263" s="3" t="s">
        <v>3989</v>
      </c>
    </row>
    <row r="264" spans="1:7">
      <c r="A264" s="10">
        <v>43738</v>
      </c>
      <c r="B264" s="3" t="s">
        <v>3990</v>
      </c>
      <c r="C264" s="3" t="s">
        <v>2088</v>
      </c>
      <c r="D264" s="3" t="s">
        <v>3991</v>
      </c>
      <c r="E264" s="3" t="s">
        <v>3992</v>
      </c>
      <c r="F264" s="3" t="s">
        <v>3993</v>
      </c>
      <c r="G264" s="3" t="s">
        <v>3994</v>
      </c>
    </row>
    <row r="265" spans="1:7">
      <c r="A265" s="10">
        <v>43769</v>
      </c>
      <c r="B265" s="3" t="s">
        <v>3995</v>
      </c>
      <c r="C265" s="3" t="s">
        <v>2095</v>
      </c>
      <c r="D265" s="3" t="s">
        <v>3996</v>
      </c>
      <c r="E265" s="3" t="s">
        <v>3997</v>
      </c>
      <c r="F265" s="3" t="s">
        <v>3998</v>
      </c>
      <c r="G265" s="3" t="s">
        <v>3999</v>
      </c>
    </row>
    <row r="266" spans="1:7">
      <c r="A266" s="10">
        <v>43798</v>
      </c>
      <c r="B266" s="3" t="s">
        <v>4000</v>
      </c>
      <c r="C266" s="3" t="s">
        <v>2102</v>
      </c>
      <c r="D266" s="3" t="s">
        <v>4001</v>
      </c>
      <c r="E266" s="3" t="s">
        <v>4002</v>
      </c>
      <c r="F266" s="3" t="s">
        <v>4003</v>
      </c>
      <c r="G266" s="3" t="s">
        <v>4004</v>
      </c>
    </row>
    <row r="267" spans="1:7">
      <c r="A267" s="10">
        <v>43830</v>
      </c>
      <c r="B267" s="3" t="s">
        <v>4005</v>
      </c>
      <c r="C267" s="3" t="s">
        <v>2109</v>
      </c>
      <c r="D267" s="3" t="s">
        <v>4006</v>
      </c>
      <c r="E267" s="3" t="s">
        <v>4007</v>
      </c>
      <c r="F267" s="3" t="s">
        <v>4008</v>
      </c>
      <c r="G267" s="3" t="s">
        <v>4009</v>
      </c>
    </row>
    <row r="268" spans="1:7">
      <c r="A268" s="10">
        <v>43861</v>
      </c>
      <c r="B268" s="3" t="s">
        <v>4010</v>
      </c>
      <c r="C268" s="3" t="s">
        <v>2116</v>
      </c>
      <c r="D268" s="3" t="s">
        <v>4011</v>
      </c>
      <c r="E268" s="3" t="s">
        <v>4012</v>
      </c>
      <c r="F268" s="3" t="s">
        <v>4013</v>
      </c>
      <c r="G268" s="3" t="s">
        <v>4014</v>
      </c>
    </row>
    <row r="269" spans="1:7">
      <c r="A269" s="10">
        <v>43889</v>
      </c>
      <c r="B269" s="3" t="s">
        <v>4015</v>
      </c>
      <c r="C269" s="3" t="s">
        <v>2123</v>
      </c>
      <c r="D269" s="3" t="s">
        <v>4016</v>
      </c>
      <c r="E269" s="3" t="s">
        <v>4017</v>
      </c>
      <c r="F269" s="3" t="s">
        <v>4018</v>
      </c>
      <c r="G269" s="3" t="s">
        <v>4019</v>
      </c>
    </row>
    <row r="270" spans="1:7">
      <c r="A270" s="10">
        <v>43921</v>
      </c>
      <c r="B270" s="3" t="s">
        <v>4020</v>
      </c>
      <c r="C270" s="3" t="s">
        <v>2130</v>
      </c>
      <c r="D270" s="3" t="s">
        <v>4021</v>
      </c>
      <c r="E270" s="3" t="s">
        <v>4022</v>
      </c>
      <c r="F270" s="3" t="s">
        <v>4023</v>
      </c>
      <c r="G270" s="3" t="s">
        <v>4024</v>
      </c>
    </row>
    <row r="271" spans="1:7">
      <c r="A271" s="10">
        <v>43951</v>
      </c>
      <c r="B271" s="3" t="s">
        <v>4025</v>
      </c>
      <c r="C271" s="3" t="s">
        <v>2137</v>
      </c>
      <c r="D271" s="3" t="s">
        <v>4026</v>
      </c>
      <c r="E271" s="3" t="s">
        <v>4027</v>
      </c>
      <c r="F271" s="3" t="s">
        <v>4028</v>
      </c>
      <c r="G271" s="3" t="s">
        <v>4029</v>
      </c>
    </row>
    <row r="272" spans="1:7">
      <c r="A272" s="10">
        <v>43980</v>
      </c>
      <c r="B272" s="3" t="s">
        <v>4030</v>
      </c>
      <c r="C272" s="3" t="s">
        <v>2144</v>
      </c>
      <c r="D272" s="3" t="s">
        <v>4031</v>
      </c>
      <c r="E272" s="3" t="s">
        <v>4032</v>
      </c>
      <c r="F272" s="3" t="s">
        <v>4033</v>
      </c>
      <c r="G272" s="3" t="s">
        <v>4034</v>
      </c>
    </row>
    <row r="273" spans="1:7">
      <c r="A273" s="10">
        <v>44012</v>
      </c>
      <c r="B273" s="3" t="s">
        <v>4035</v>
      </c>
      <c r="C273" s="3" t="s">
        <v>2151</v>
      </c>
      <c r="D273" s="3" t="s">
        <v>4036</v>
      </c>
      <c r="E273" s="3" t="s">
        <v>4037</v>
      </c>
      <c r="F273" s="3" t="s">
        <v>4038</v>
      </c>
      <c r="G273" s="3" t="s">
        <v>4039</v>
      </c>
    </row>
    <row r="274" spans="1:7">
      <c r="A274" s="10">
        <v>44043</v>
      </c>
      <c r="B274" s="3" t="s">
        <v>4040</v>
      </c>
      <c r="C274" s="3" t="s">
        <v>2158</v>
      </c>
      <c r="D274" s="3" t="s">
        <v>4041</v>
      </c>
      <c r="E274" s="3" t="s">
        <v>4042</v>
      </c>
      <c r="F274" s="3" t="s">
        <v>4043</v>
      </c>
      <c r="G274" s="3" t="s">
        <v>4044</v>
      </c>
    </row>
    <row r="275" spans="1:7">
      <c r="A275" s="10">
        <v>44074</v>
      </c>
      <c r="B275" s="3" t="s">
        <v>4045</v>
      </c>
      <c r="C275" s="3" t="s">
        <v>2165</v>
      </c>
      <c r="D275" s="3" t="s">
        <v>4046</v>
      </c>
      <c r="E275" s="3" t="s">
        <v>4047</v>
      </c>
      <c r="F275" s="3" t="s">
        <v>4048</v>
      </c>
      <c r="G275" s="3" t="s">
        <v>4049</v>
      </c>
    </row>
    <row r="276" spans="1:7">
      <c r="A276" s="10">
        <v>44104</v>
      </c>
      <c r="B276" s="3" t="s">
        <v>4050</v>
      </c>
      <c r="C276" s="3" t="s">
        <v>2172</v>
      </c>
      <c r="D276" s="3" t="s">
        <v>4051</v>
      </c>
      <c r="E276" s="3" t="s">
        <v>4052</v>
      </c>
      <c r="F276" s="3" t="s">
        <v>4053</v>
      </c>
      <c r="G276" s="3" t="s">
        <v>4054</v>
      </c>
    </row>
    <row r="277" spans="1:7">
      <c r="A277" s="10">
        <v>44134</v>
      </c>
      <c r="B277" s="3" t="s">
        <v>4055</v>
      </c>
      <c r="C277" s="3" t="s">
        <v>2179</v>
      </c>
      <c r="D277" s="3" t="s">
        <v>4056</v>
      </c>
      <c r="E277" s="3" t="s">
        <v>4057</v>
      </c>
      <c r="F277" s="3" t="s">
        <v>4058</v>
      </c>
      <c r="G277" s="3" t="s">
        <v>4059</v>
      </c>
    </row>
    <row r="278" spans="1:7">
      <c r="A278" s="10">
        <v>44165</v>
      </c>
      <c r="B278" s="3" t="s">
        <v>4060</v>
      </c>
      <c r="C278" s="3" t="s">
        <v>2186</v>
      </c>
      <c r="D278" s="3" t="s">
        <v>4061</v>
      </c>
      <c r="E278" s="3" t="s">
        <v>4062</v>
      </c>
      <c r="F278" s="3" t="s">
        <v>4063</v>
      </c>
      <c r="G278" s="3" t="s">
        <v>4064</v>
      </c>
    </row>
    <row r="279" spans="1:7">
      <c r="A279" s="10">
        <v>44196</v>
      </c>
      <c r="B279" s="3" t="s">
        <v>4065</v>
      </c>
      <c r="C279" s="3" t="s">
        <v>2193</v>
      </c>
      <c r="D279" s="3" t="s">
        <v>4066</v>
      </c>
      <c r="E279" s="3" t="s">
        <v>4067</v>
      </c>
      <c r="F279" s="3" t="s">
        <v>4068</v>
      </c>
      <c r="G279" s="3" t="s">
        <v>4069</v>
      </c>
    </row>
    <row r="280" spans="1:7">
      <c r="A280" s="10">
        <v>44225</v>
      </c>
      <c r="B280" s="3" t="s">
        <v>4070</v>
      </c>
      <c r="C280" s="3" t="s">
        <v>2200</v>
      </c>
      <c r="D280" s="3" t="s">
        <v>4071</v>
      </c>
      <c r="E280" s="3" t="s">
        <v>4072</v>
      </c>
      <c r="F280" s="3" t="s">
        <v>4073</v>
      </c>
      <c r="G280" s="3" t="s">
        <v>4074</v>
      </c>
    </row>
    <row r="281" spans="1:7">
      <c r="A281" s="10">
        <v>44253</v>
      </c>
      <c r="B281" s="3" t="s">
        <v>4075</v>
      </c>
      <c r="C281" s="3" t="s">
        <v>2207</v>
      </c>
      <c r="D281" s="3" t="s">
        <v>4076</v>
      </c>
      <c r="E281" s="3" t="s">
        <v>4077</v>
      </c>
      <c r="F281" s="3" t="s">
        <v>4078</v>
      </c>
      <c r="G281" s="3" t="s">
        <v>4079</v>
      </c>
    </row>
    <row r="282" spans="1:7">
      <c r="A282" s="10">
        <v>44286</v>
      </c>
      <c r="B282" s="3" t="s">
        <v>4080</v>
      </c>
      <c r="C282" s="3" t="s">
        <v>2214</v>
      </c>
      <c r="D282" s="3" t="s">
        <v>4081</v>
      </c>
      <c r="E282" s="3" t="s">
        <v>4082</v>
      </c>
      <c r="F282" s="3" t="s">
        <v>4083</v>
      </c>
      <c r="G282" s="3" t="s">
        <v>4084</v>
      </c>
    </row>
    <row r="283" spans="1:7">
      <c r="A283" s="10">
        <v>44316</v>
      </c>
      <c r="B283" s="3" t="s">
        <v>4085</v>
      </c>
      <c r="C283" s="3" t="s">
        <v>2221</v>
      </c>
      <c r="D283" s="3" t="s">
        <v>4086</v>
      </c>
      <c r="E283" s="3" t="s">
        <v>4087</v>
      </c>
      <c r="F283" s="3" t="s">
        <v>4088</v>
      </c>
      <c r="G283" s="3" t="s">
        <v>4089</v>
      </c>
    </row>
    <row r="284" spans="1:7">
      <c r="A284" s="10">
        <v>44347</v>
      </c>
      <c r="B284" s="3" t="s">
        <v>4090</v>
      </c>
      <c r="C284" s="3" t="s">
        <v>2228</v>
      </c>
      <c r="D284" s="3" t="s">
        <v>4091</v>
      </c>
      <c r="E284" s="3" t="s">
        <v>4092</v>
      </c>
      <c r="F284" s="3" t="s">
        <v>4093</v>
      </c>
      <c r="G284" s="3" t="s">
        <v>4094</v>
      </c>
    </row>
    <row r="285" spans="1:7">
      <c r="A285" s="10">
        <v>44377</v>
      </c>
      <c r="B285" s="3" t="s">
        <v>4095</v>
      </c>
      <c r="C285" s="3" t="s">
        <v>2235</v>
      </c>
      <c r="D285" s="3" t="s">
        <v>4096</v>
      </c>
      <c r="E285" s="3" t="s">
        <v>4097</v>
      </c>
      <c r="F285" s="3" t="s">
        <v>4098</v>
      </c>
      <c r="G285" s="3" t="s">
        <v>4099</v>
      </c>
    </row>
    <row r="286" spans="1:7">
      <c r="A286" s="10">
        <v>44407</v>
      </c>
      <c r="B286" s="3" t="s">
        <v>4100</v>
      </c>
      <c r="C286" s="3" t="s">
        <v>2242</v>
      </c>
      <c r="D286" s="3" t="s">
        <v>4101</v>
      </c>
      <c r="E286" s="3" t="s">
        <v>4102</v>
      </c>
      <c r="F286" s="3" t="s">
        <v>4103</v>
      </c>
      <c r="G286" s="3" t="s">
        <v>4104</v>
      </c>
    </row>
    <row r="287" spans="1:7">
      <c r="A287" s="10">
        <v>44439</v>
      </c>
      <c r="B287" s="3" t="s">
        <v>4105</v>
      </c>
      <c r="C287" s="3" t="s">
        <v>2249</v>
      </c>
      <c r="D287" s="3" t="s">
        <v>4106</v>
      </c>
      <c r="E287" s="3" t="s">
        <v>4107</v>
      </c>
      <c r="F287" s="3" t="s">
        <v>4108</v>
      </c>
      <c r="G287" s="3" t="s">
        <v>4109</v>
      </c>
    </row>
    <row r="288" spans="1:7">
      <c r="A288" s="10">
        <v>44469</v>
      </c>
      <c r="B288" s="3" t="s">
        <v>4110</v>
      </c>
      <c r="C288" s="3" t="s">
        <v>2256</v>
      </c>
      <c r="D288" s="3" t="s">
        <v>4111</v>
      </c>
      <c r="E288" s="3" t="s">
        <v>4112</v>
      </c>
      <c r="F288" s="3" t="s">
        <v>4113</v>
      </c>
      <c r="G288" s="3" t="s">
        <v>4114</v>
      </c>
    </row>
    <row r="289" spans="1:7">
      <c r="A289" s="10">
        <v>44498</v>
      </c>
      <c r="B289" s="3" t="s">
        <v>4115</v>
      </c>
      <c r="C289" s="3" t="s">
        <v>2263</v>
      </c>
      <c r="D289" s="3" t="s">
        <v>4116</v>
      </c>
      <c r="E289" s="3" t="s">
        <v>4117</v>
      </c>
      <c r="F289" s="3" t="s">
        <v>4118</v>
      </c>
      <c r="G289" s="3" t="s">
        <v>4119</v>
      </c>
    </row>
    <row r="290" spans="1:7">
      <c r="A290" s="10">
        <v>44530</v>
      </c>
      <c r="B290" s="3" t="s">
        <v>4120</v>
      </c>
      <c r="C290" s="3" t="s">
        <v>2270</v>
      </c>
      <c r="D290" s="3" t="s">
        <v>4121</v>
      </c>
      <c r="E290" s="3" t="s">
        <v>4122</v>
      </c>
      <c r="F290" s="3" t="s">
        <v>4123</v>
      </c>
      <c r="G290" s="3" t="s">
        <v>4124</v>
      </c>
    </row>
    <row r="291" spans="1:7">
      <c r="A291" s="10">
        <v>44561</v>
      </c>
      <c r="B291" s="3" t="s">
        <v>4125</v>
      </c>
      <c r="C291" s="3" t="s">
        <v>2277</v>
      </c>
      <c r="D291" s="3" t="s">
        <v>4126</v>
      </c>
      <c r="E291" s="3" t="s">
        <v>4127</v>
      </c>
      <c r="F291" s="3" t="s">
        <v>4128</v>
      </c>
      <c r="G291" s="3" t="s">
        <v>4129</v>
      </c>
    </row>
    <row r="292" spans="1:7">
      <c r="A292" s="10">
        <v>44592</v>
      </c>
      <c r="B292" s="3" t="s">
        <v>4130</v>
      </c>
      <c r="C292" s="3" t="s">
        <v>2284</v>
      </c>
      <c r="D292" s="3" t="s">
        <v>4131</v>
      </c>
      <c r="E292" s="3" t="s">
        <v>4132</v>
      </c>
      <c r="F292" s="3" t="s">
        <v>4133</v>
      </c>
      <c r="G292" s="3" t="s">
        <v>4134</v>
      </c>
    </row>
    <row r="293" spans="1:7">
      <c r="A293" s="10">
        <v>44620</v>
      </c>
      <c r="B293" s="3" t="s">
        <v>4135</v>
      </c>
      <c r="C293" s="3" t="s">
        <v>2291</v>
      </c>
      <c r="D293" s="3" t="s">
        <v>4136</v>
      </c>
      <c r="E293" s="3" t="s">
        <v>4137</v>
      </c>
      <c r="F293" s="3" t="s">
        <v>4138</v>
      </c>
      <c r="G293" s="3" t="s">
        <v>4139</v>
      </c>
    </row>
    <row r="294" spans="1:7">
      <c r="A294" s="10">
        <v>44651</v>
      </c>
      <c r="B294" s="3" t="s">
        <v>4140</v>
      </c>
      <c r="C294" s="3" t="s">
        <v>2298</v>
      </c>
      <c r="D294" s="3" t="s">
        <v>4141</v>
      </c>
      <c r="E294" s="3" t="s">
        <v>4142</v>
      </c>
      <c r="F294" s="3" t="s">
        <v>4143</v>
      </c>
      <c r="G294" s="3" t="s">
        <v>4144</v>
      </c>
    </row>
    <row r="295" spans="1:7">
      <c r="A295" s="10">
        <v>44680</v>
      </c>
      <c r="B295" s="3" t="s">
        <v>4145</v>
      </c>
      <c r="C295" s="3" t="s">
        <v>2305</v>
      </c>
      <c r="D295" s="3" t="s">
        <v>4146</v>
      </c>
      <c r="E295" s="3" t="s">
        <v>4147</v>
      </c>
      <c r="F295" s="3" t="s">
        <v>4148</v>
      </c>
      <c r="G295" s="3" t="s">
        <v>4149</v>
      </c>
    </row>
    <row r="296" spans="1:7">
      <c r="A296" s="10">
        <v>44712</v>
      </c>
      <c r="B296" s="3" t="s">
        <v>4150</v>
      </c>
      <c r="C296" s="3" t="s">
        <v>2312</v>
      </c>
      <c r="D296" s="3" t="s">
        <v>4151</v>
      </c>
      <c r="E296" s="3" t="s">
        <v>4152</v>
      </c>
      <c r="F296" s="3" t="s">
        <v>4153</v>
      </c>
      <c r="G296" s="3" t="s">
        <v>4154</v>
      </c>
    </row>
    <row r="297" spans="1:7">
      <c r="A297" s="10">
        <v>44742</v>
      </c>
      <c r="B297" s="3" t="s">
        <v>4155</v>
      </c>
      <c r="C297" s="3" t="s">
        <v>2319</v>
      </c>
      <c r="D297" s="3" t="s">
        <v>4156</v>
      </c>
      <c r="E297" s="3" t="s">
        <v>4157</v>
      </c>
      <c r="F297" s="3" t="s">
        <v>4158</v>
      </c>
      <c r="G297" s="3" t="s">
        <v>4159</v>
      </c>
    </row>
    <row r="298" spans="1:7">
      <c r="A298" s="10">
        <v>44771</v>
      </c>
      <c r="B298" s="3" t="s">
        <v>4160</v>
      </c>
      <c r="C298" s="3" t="s">
        <v>2326</v>
      </c>
      <c r="D298" s="3" t="s">
        <v>4161</v>
      </c>
      <c r="E298" s="3" t="s">
        <v>4162</v>
      </c>
      <c r="F298" s="3" t="s">
        <v>4163</v>
      </c>
      <c r="G298" s="3" t="s">
        <v>4164</v>
      </c>
    </row>
    <row r="299" spans="1:7">
      <c r="A299" s="10">
        <v>44804</v>
      </c>
      <c r="B299" s="3" t="s">
        <v>4165</v>
      </c>
      <c r="C299" s="3" t="s">
        <v>2333</v>
      </c>
      <c r="D299" s="3" t="s">
        <v>4166</v>
      </c>
      <c r="E299" s="3" t="s">
        <v>4167</v>
      </c>
      <c r="F299" s="3" t="s">
        <v>4168</v>
      </c>
      <c r="G299" s="3" t="s">
        <v>4169</v>
      </c>
    </row>
    <row r="300" spans="1:7">
      <c r="A300" s="10">
        <v>44834</v>
      </c>
      <c r="B300" s="3" t="s">
        <v>4170</v>
      </c>
      <c r="C300" s="3" t="s">
        <v>2340</v>
      </c>
      <c r="D300" s="3" t="s">
        <v>4171</v>
      </c>
      <c r="E300" s="3" t="s">
        <v>4172</v>
      </c>
      <c r="F300" s="3" t="s">
        <v>4173</v>
      </c>
      <c r="G300" s="3" t="s">
        <v>4174</v>
      </c>
    </row>
    <row r="301" spans="1:7">
      <c r="A301" s="10">
        <v>44865</v>
      </c>
      <c r="B301" s="3" t="s">
        <v>4175</v>
      </c>
      <c r="C301" s="3" t="s">
        <v>2347</v>
      </c>
      <c r="D301" s="3" t="s">
        <v>4176</v>
      </c>
      <c r="E301" s="3" t="s">
        <v>4177</v>
      </c>
      <c r="F301" s="3" t="s">
        <v>4178</v>
      </c>
      <c r="G301" s="3" t="s">
        <v>4179</v>
      </c>
    </row>
    <row r="302" spans="1:7">
      <c r="A302" s="10">
        <v>44895</v>
      </c>
      <c r="B302" s="3" t="s">
        <v>4180</v>
      </c>
      <c r="C302" s="3" t="s">
        <v>2354</v>
      </c>
      <c r="D302" s="3" t="s">
        <v>4181</v>
      </c>
      <c r="E302" s="3" t="s">
        <v>4182</v>
      </c>
      <c r="F302" s="3" t="s">
        <v>4183</v>
      </c>
      <c r="G302" s="3" t="s">
        <v>4184</v>
      </c>
    </row>
    <row r="303" spans="1:7">
      <c r="A303" s="10">
        <v>44925</v>
      </c>
      <c r="B303" s="3" t="s">
        <v>4185</v>
      </c>
      <c r="C303" s="3" t="s">
        <v>2361</v>
      </c>
      <c r="D303" s="3" t="s">
        <v>4186</v>
      </c>
      <c r="E303" s="3" t="s">
        <v>4187</v>
      </c>
      <c r="F303" s="3" t="s">
        <v>4188</v>
      </c>
      <c r="G303" s="3" t="s">
        <v>4189</v>
      </c>
    </row>
    <row r="304" spans="1:7">
      <c r="A304" s="10">
        <v>44957</v>
      </c>
      <c r="B304" s="3" t="s">
        <v>4190</v>
      </c>
      <c r="C304" s="3" t="s">
        <v>2368</v>
      </c>
      <c r="D304" s="3" t="s">
        <v>4191</v>
      </c>
      <c r="E304" s="3" t="s">
        <v>4192</v>
      </c>
      <c r="F304" s="3" t="s">
        <v>4193</v>
      </c>
      <c r="G304" s="3" t="s">
        <v>4194</v>
      </c>
    </row>
    <row r="305" spans="1:7">
      <c r="A305" s="10">
        <v>44985</v>
      </c>
      <c r="B305" s="3" t="s">
        <v>4195</v>
      </c>
      <c r="C305" s="3" t="s">
        <v>2375</v>
      </c>
      <c r="D305" s="3" t="s">
        <v>4196</v>
      </c>
      <c r="E305" s="3" t="s">
        <v>4197</v>
      </c>
      <c r="F305" s="3" t="s">
        <v>4198</v>
      </c>
      <c r="G305" s="3" t="s">
        <v>4199</v>
      </c>
    </row>
    <row r="306" spans="1:7">
      <c r="A306" s="10">
        <v>45016</v>
      </c>
      <c r="B306" s="3" t="s">
        <v>4200</v>
      </c>
      <c r="C306" s="3" t="s">
        <v>2382</v>
      </c>
      <c r="D306" s="3" t="s">
        <v>4201</v>
      </c>
      <c r="E306" s="3" t="s">
        <v>4202</v>
      </c>
      <c r="F306" s="3" t="s">
        <v>4203</v>
      </c>
      <c r="G306" s="3" t="s">
        <v>4204</v>
      </c>
    </row>
    <row r="307" spans="1:7">
      <c r="A307" s="10">
        <v>45044</v>
      </c>
      <c r="B307" s="3" t="s">
        <v>4205</v>
      </c>
      <c r="C307" s="3" t="s">
        <v>2389</v>
      </c>
      <c r="D307" s="3" t="s">
        <v>4206</v>
      </c>
      <c r="E307" s="3" t="s">
        <v>4207</v>
      </c>
      <c r="F307" s="3" t="s">
        <v>4208</v>
      </c>
      <c r="G307" s="3" t="s">
        <v>4209</v>
      </c>
    </row>
    <row r="308" spans="1:7">
      <c r="A308" s="10">
        <v>45077</v>
      </c>
      <c r="B308" s="3" t="s">
        <v>4210</v>
      </c>
      <c r="C308" s="3" t="s">
        <v>2396</v>
      </c>
      <c r="D308" s="3" t="s">
        <v>4211</v>
      </c>
      <c r="E308" s="3" t="s">
        <v>4212</v>
      </c>
      <c r="F308" s="3" t="s">
        <v>4213</v>
      </c>
      <c r="G308" s="3" t="s">
        <v>4214</v>
      </c>
    </row>
    <row r="309" spans="1:7">
      <c r="A309" s="10">
        <v>45107</v>
      </c>
      <c r="B309" s="3" t="s">
        <v>4215</v>
      </c>
      <c r="C309" s="3" t="s">
        <v>2403</v>
      </c>
      <c r="D309" s="3" t="s">
        <v>4216</v>
      </c>
      <c r="E309" s="3" t="s">
        <v>4217</v>
      </c>
      <c r="F309" s="3" t="s">
        <v>4218</v>
      </c>
      <c r="G309" s="3" t="s">
        <v>4219</v>
      </c>
    </row>
    <row r="310" spans="1:7">
      <c r="A310" s="10">
        <v>45138</v>
      </c>
      <c r="B310" s="3" t="s">
        <v>4220</v>
      </c>
      <c r="C310" s="3" t="s">
        <v>2410</v>
      </c>
      <c r="D310" s="3" t="s">
        <v>4221</v>
      </c>
      <c r="E310" s="3" t="s">
        <v>4222</v>
      </c>
      <c r="F310" s="3" t="s">
        <v>4223</v>
      </c>
      <c r="G310" s="3" t="s">
        <v>4224</v>
      </c>
    </row>
    <row r="311" spans="1:7">
      <c r="A311" s="10">
        <v>45169</v>
      </c>
      <c r="B311" s="3" t="s">
        <v>4225</v>
      </c>
      <c r="C311" s="3" t="s">
        <v>2417</v>
      </c>
      <c r="D311" s="3" t="s">
        <v>4226</v>
      </c>
      <c r="E311" s="3" t="s">
        <v>4227</v>
      </c>
      <c r="F311" s="3" t="s">
        <v>4228</v>
      </c>
      <c r="G311" s="3" t="s">
        <v>4229</v>
      </c>
    </row>
    <row r="312" spans="1:7">
      <c r="A312" s="10">
        <v>45198</v>
      </c>
      <c r="B312" s="3" t="s">
        <v>4230</v>
      </c>
      <c r="C312" s="3" t="s">
        <v>2424</v>
      </c>
      <c r="D312" s="3" t="s">
        <v>4231</v>
      </c>
      <c r="E312" s="3" t="s">
        <v>4232</v>
      </c>
      <c r="F312" s="3" t="s">
        <v>4233</v>
      </c>
      <c r="G312" s="3" t="s">
        <v>4234</v>
      </c>
    </row>
    <row r="313" spans="1:7">
      <c r="A313" s="10">
        <v>45230</v>
      </c>
      <c r="B313" s="3" t="s">
        <v>1047</v>
      </c>
      <c r="C313" s="3" t="s">
        <v>2431</v>
      </c>
      <c r="D313" s="3" t="s">
        <v>4235</v>
      </c>
      <c r="E313" s="3" t="s">
        <v>4236</v>
      </c>
      <c r="F313" s="3" t="s">
        <v>4237</v>
      </c>
      <c r="G313" s="3" t="s">
        <v>4238</v>
      </c>
    </row>
    <row r="314" spans="1:7">
      <c r="A314" s="10">
        <v>45260</v>
      </c>
      <c r="B314" s="3" t="s">
        <v>4239</v>
      </c>
      <c r="C314" s="3" t="s">
        <v>2438</v>
      </c>
      <c r="D314" s="3" t="s">
        <v>4240</v>
      </c>
      <c r="E314" s="3" t="s">
        <v>4241</v>
      </c>
      <c r="F314" s="3" t="s">
        <v>4242</v>
      </c>
      <c r="G314" s="3" t="s">
        <v>4243</v>
      </c>
    </row>
    <row r="315" spans="1:7">
      <c r="A315" s="10">
        <v>45289</v>
      </c>
      <c r="B315" s="3" t="s">
        <v>4244</v>
      </c>
      <c r="C315" s="3" t="s">
        <v>2445</v>
      </c>
      <c r="D315" s="3" t="s">
        <v>4245</v>
      </c>
      <c r="E315" s="3" t="s">
        <v>4246</v>
      </c>
      <c r="F315" s="3" t="s">
        <v>4247</v>
      </c>
      <c r="G315" s="3" t="s">
        <v>4248</v>
      </c>
    </row>
    <row r="316" spans="1:7">
      <c r="A316" s="10">
        <v>45322</v>
      </c>
      <c r="B316" s="3" t="s">
        <v>4249</v>
      </c>
      <c r="C316" s="3" t="s">
        <v>2452</v>
      </c>
      <c r="D316" s="3" t="s">
        <v>4250</v>
      </c>
      <c r="E316" s="3" t="s">
        <v>4251</v>
      </c>
      <c r="F316" s="3" t="s">
        <v>4252</v>
      </c>
      <c r="G316" s="3" t="s">
        <v>4253</v>
      </c>
    </row>
    <row r="317" spans="1:7">
      <c r="A317" s="10">
        <v>45351</v>
      </c>
      <c r="B317" s="3" t="s">
        <v>4254</v>
      </c>
      <c r="C317" s="3" t="s">
        <v>2459</v>
      </c>
      <c r="D317" s="3" t="s">
        <v>4255</v>
      </c>
      <c r="E317" s="3" t="s">
        <v>4256</v>
      </c>
      <c r="F317" s="3" t="s">
        <v>4257</v>
      </c>
      <c r="G317" s="3" t="s">
        <v>4258</v>
      </c>
    </row>
    <row r="318" spans="1:7">
      <c r="A318" s="10">
        <v>45380</v>
      </c>
      <c r="B318" s="3" t="s">
        <v>4259</v>
      </c>
      <c r="C318" s="3" t="s">
        <v>2466</v>
      </c>
      <c r="D318" s="3" t="s">
        <v>4260</v>
      </c>
      <c r="E318" s="3" t="s">
        <v>4261</v>
      </c>
      <c r="F318" s="3" t="s">
        <v>4262</v>
      </c>
      <c r="G318" s="3" t="s">
        <v>4263</v>
      </c>
    </row>
    <row r="319" spans="1:7">
      <c r="A319" s="10">
        <v>45412</v>
      </c>
      <c r="B319" s="3" t="s">
        <v>4264</v>
      </c>
      <c r="C319" s="3" t="s">
        <v>2473</v>
      </c>
      <c r="D319" s="3" t="s">
        <v>4265</v>
      </c>
      <c r="E319" s="3" t="s">
        <v>4266</v>
      </c>
      <c r="F319" s="3" t="s">
        <v>4267</v>
      </c>
      <c r="G319" s="3" t="s">
        <v>4268</v>
      </c>
    </row>
    <row r="320" spans="1:7">
      <c r="A320" s="10">
        <v>45443</v>
      </c>
      <c r="B320" s="3" t="s">
        <v>4269</v>
      </c>
      <c r="C320" s="3" t="s">
        <v>2480</v>
      </c>
      <c r="D320" s="3" t="s">
        <v>4270</v>
      </c>
      <c r="E320" s="3" t="s">
        <v>4271</v>
      </c>
      <c r="F320" s="3" t="s">
        <v>4272</v>
      </c>
      <c r="G320" s="3" t="s">
        <v>4273</v>
      </c>
    </row>
    <row r="321" spans="1:7">
      <c r="A321" s="10">
        <v>45471</v>
      </c>
      <c r="B321" s="3" t="s">
        <v>4274</v>
      </c>
      <c r="C321" s="3" t="s">
        <v>2487</v>
      </c>
      <c r="D321" s="3" t="s">
        <v>4275</v>
      </c>
      <c r="E321" s="3" t="s">
        <v>4276</v>
      </c>
      <c r="F321" s="3" t="s">
        <v>4277</v>
      </c>
      <c r="G321" s="3" t="s">
        <v>4278</v>
      </c>
    </row>
    <row r="322" spans="1:7">
      <c r="A322" s="10">
        <v>45504</v>
      </c>
      <c r="B322" s="3" t="s">
        <v>4279</v>
      </c>
      <c r="C322" s="3" t="s">
        <v>2494</v>
      </c>
      <c r="D322" s="3" t="s">
        <v>4280</v>
      </c>
      <c r="E322" s="3" t="s">
        <v>4281</v>
      </c>
      <c r="F322" s="3" t="s">
        <v>4282</v>
      </c>
      <c r="G322" s="3" t="s">
        <v>4283</v>
      </c>
    </row>
    <row r="323" spans="1:7">
      <c r="A323" s="10">
        <v>45534</v>
      </c>
      <c r="B323" s="3" t="s">
        <v>4284</v>
      </c>
      <c r="C323" s="3" t="s">
        <v>2501</v>
      </c>
      <c r="D323" s="3" t="s">
        <v>4285</v>
      </c>
      <c r="E323" s="3" t="s">
        <v>4286</v>
      </c>
      <c r="F323" s="3" t="s">
        <v>4287</v>
      </c>
      <c r="G323" s="3" t="s">
        <v>4288</v>
      </c>
    </row>
    <row r="324" spans="1:7">
      <c r="A324" s="10">
        <v>45565</v>
      </c>
      <c r="B324" s="3" t="s">
        <v>4289</v>
      </c>
      <c r="C324" s="3" t="s">
        <v>2508</v>
      </c>
      <c r="D324" s="3" t="s">
        <v>4290</v>
      </c>
      <c r="E324" s="3" t="s">
        <v>4291</v>
      </c>
      <c r="F324" s="3" t="s">
        <v>4292</v>
      </c>
      <c r="G324" s="3" t="s">
        <v>4293</v>
      </c>
    </row>
    <row r="325" spans="1:7">
      <c r="A325" s="10">
        <v>45596</v>
      </c>
      <c r="B325" s="3" t="s">
        <v>4294</v>
      </c>
      <c r="C325" s="3" t="s">
        <v>2515</v>
      </c>
      <c r="D325" s="3" t="s">
        <v>4295</v>
      </c>
      <c r="E325" s="3" t="s">
        <v>4296</v>
      </c>
      <c r="F325" s="3" t="s">
        <v>4297</v>
      </c>
      <c r="G325" s="3" t="s">
        <v>4298</v>
      </c>
    </row>
    <row r="326" spans="1:7">
      <c r="A326" s="10">
        <v>45625</v>
      </c>
      <c r="B326" s="3" t="s">
        <v>4299</v>
      </c>
      <c r="C326" s="3" t="s">
        <v>2522</v>
      </c>
      <c r="D326" s="3" t="s">
        <v>4300</v>
      </c>
      <c r="E326" s="3" t="s">
        <v>4301</v>
      </c>
      <c r="F326" s="3" t="s">
        <v>4302</v>
      </c>
      <c r="G326" s="3" t="s">
        <v>4303</v>
      </c>
    </row>
    <row r="327" spans="1:7">
      <c r="A327" s="10">
        <v>45657</v>
      </c>
      <c r="B327" s="3" t="s">
        <v>4304</v>
      </c>
      <c r="C327" s="3" t="s">
        <v>2529</v>
      </c>
      <c r="D327" s="3" t="s">
        <v>4305</v>
      </c>
      <c r="E327" s="3" t="s">
        <v>4306</v>
      </c>
      <c r="F327" s="3" t="s">
        <v>4307</v>
      </c>
      <c r="G327" s="3" t="s">
        <v>4308</v>
      </c>
    </row>
    <row r="328" spans="1:7">
      <c r="A328" s="3" t="s">
        <v>0</v>
      </c>
      <c r="B328" s="3" t="s">
        <v>0</v>
      </c>
    </row>
    <row r="329" spans="1:7">
      <c r="A329" s="3" t="s">
        <v>0</v>
      </c>
      <c r="B329" s="3" t="s">
        <v>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0163E-01EB-474A-A6D1-EF3631E0B4AC}">
  <dimension ref="A1:J439"/>
  <sheetViews>
    <sheetView zoomScale="125" workbookViewId="0">
      <selection activeCell="F22" sqref="F22"/>
    </sheetView>
  </sheetViews>
  <sheetFormatPr baseColWidth="10" defaultColWidth="11.5" defaultRowHeight="13"/>
  <cols>
    <col min="1" max="1" width="11.83203125" style="5" bestFit="1" customWidth="1"/>
    <col min="2" max="2" width="26" bestFit="1" customWidth="1"/>
    <col min="3" max="3" width="14.6640625" bestFit="1" customWidth="1"/>
    <col min="4" max="4" width="11.1640625" bestFit="1" customWidth="1"/>
    <col min="5" max="5" width="14" bestFit="1" customWidth="1"/>
    <col min="7" max="7" width="23.6640625" bestFit="1" customWidth="1"/>
    <col min="8" max="9" width="18.83203125" bestFit="1" customWidth="1"/>
    <col min="10" max="10" width="23.6640625" bestFit="1" customWidth="1"/>
  </cols>
  <sheetData>
    <row r="1" spans="1:10">
      <c r="A1" s="19" t="s">
        <v>4327</v>
      </c>
      <c r="B1" t="s">
        <v>4320</v>
      </c>
      <c r="C1" s="14" t="s">
        <v>4322</v>
      </c>
      <c r="D1" s="14" t="s">
        <v>4323</v>
      </c>
      <c r="E1" s="14" t="s">
        <v>4325</v>
      </c>
      <c r="G1" s="23" t="s">
        <v>5408</v>
      </c>
      <c r="H1" s="23" t="s">
        <v>5409</v>
      </c>
      <c r="I1" s="23" t="s">
        <v>5410</v>
      </c>
      <c r="J1" s="23" t="s">
        <v>5411</v>
      </c>
    </row>
    <row r="2" spans="1:10">
      <c r="A2" s="5" t="s">
        <v>2535</v>
      </c>
      <c r="B2" s="9">
        <v>4.3323363463880549E-2</v>
      </c>
      <c r="C2" s="9">
        <v>100</v>
      </c>
      <c r="D2" s="9"/>
      <c r="E2" s="9"/>
      <c r="G2" s="23" t="s">
        <v>4337</v>
      </c>
      <c r="H2" s="23" t="s">
        <v>4338</v>
      </c>
      <c r="I2" s="23" t="s">
        <v>4338</v>
      </c>
      <c r="J2" s="23" t="s">
        <v>4339</v>
      </c>
    </row>
    <row r="3" spans="1:10">
      <c r="A3" s="5" t="s">
        <v>2537</v>
      </c>
      <c r="B3" s="9">
        <v>-6.1980845893619962E-3</v>
      </c>
      <c r="C3" s="9">
        <f>C2 * (1 + B3)</f>
        <v>99.380191541063795</v>
      </c>
      <c r="D3" s="9"/>
      <c r="E3" s="9"/>
      <c r="G3" s="23" t="s">
        <v>4340</v>
      </c>
      <c r="H3" s="23" t="s">
        <v>4341</v>
      </c>
      <c r="I3" s="23" t="s">
        <v>4338</v>
      </c>
      <c r="J3" s="23" t="s">
        <v>4342</v>
      </c>
    </row>
    <row r="4" spans="1:10">
      <c r="A4" s="5" t="s">
        <v>2539</v>
      </c>
      <c r="B4" s="9">
        <v>-3.6689293662177214E-2</v>
      </c>
      <c r="C4" s="9">
        <f t="shared" ref="C4:C67" si="0">C3 * (1 + B4)</f>
        <v>95.734002509410288</v>
      </c>
      <c r="D4" s="9">
        <f>MAX(C2:C4)</f>
        <v>100</v>
      </c>
      <c r="E4" s="29">
        <f>(C4 - D4) / D4</f>
        <v>-4.2659974905897118E-2</v>
      </c>
      <c r="G4" s="23" t="s">
        <v>4343</v>
      </c>
      <c r="H4" s="23" t="s">
        <v>4344</v>
      </c>
      <c r="I4" s="23" t="s">
        <v>4338</v>
      </c>
      <c r="J4" s="23" t="s">
        <v>4345</v>
      </c>
    </row>
    <row r="5" spans="1:10">
      <c r="A5" s="5" t="s">
        <v>2541</v>
      </c>
      <c r="B5" s="9">
        <v>3.9492675481527018E-2</v>
      </c>
      <c r="C5" s="9">
        <f>C4 * (1 + B5)</f>
        <v>99.514794403062126</v>
      </c>
      <c r="D5" s="9">
        <f>MAX(C3:C5)</f>
        <v>99.514794403062126</v>
      </c>
      <c r="E5" s="29">
        <f t="shared" ref="E5:E10" si="1">(C5 - D5) / D5</f>
        <v>0</v>
      </c>
      <c r="G5" s="23" t="s">
        <v>4346</v>
      </c>
      <c r="H5" s="23" t="s">
        <v>4347</v>
      </c>
      <c r="I5" s="23" t="s">
        <v>4347</v>
      </c>
      <c r="J5" s="23" t="s">
        <v>4339</v>
      </c>
    </row>
    <row r="6" spans="1:10">
      <c r="A6" s="5" t="s">
        <v>2543</v>
      </c>
      <c r="B6" s="9">
        <v>2.7518652994453996E-2</v>
      </c>
      <c r="C6" s="9">
        <f>C5 * (1 + B6)</f>
        <v>102.25330749805443</v>
      </c>
      <c r="D6" s="9">
        <f t="shared" ref="D6:D68" si="2">MAX(C4:C6)</f>
        <v>102.25330749805443</v>
      </c>
      <c r="E6" s="29">
        <f t="shared" si="1"/>
        <v>0</v>
      </c>
      <c r="G6" s="23" t="s">
        <v>4348</v>
      </c>
      <c r="H6" s="23" t="s">
        <v>4349</v>
      </c>
      <c r="I6" s="23" t="s">
        <v>4349</v>
      </c>
      <c r="J6" s="23" t="s">
        <v>4339</v>
      </c>
    </row>
    <row r="7" spans="1:10">
      <c r="A7" s="5" t="s">
        <v>2545</v>
      </c>
      <c r="B7" s="9">
        <v>-1.8495148081560275E-2</v>
      </c>
      <c r="C7" s="9">
        <f>C6 * (1 + B7)</f>
        <v>100.36211743404859</v>
      </c>
      <c r="D7" s="9">
        <f t="shared" si="2"/>
        <v>102.25330749805443</v>
      </c>
      <c r="E7" s="29">
        <f t="shared" si="1"/>
        <v>-1.8495148081560338E-2</v>
      </c>
      <c r="G7" s="23" t="s">
        <v>4350</v>
      </c>
      <c r="H7" s="23" t="s">
        <v>4351</v>
      </c>
      <c r="I7" s="23" t="s">
        <v>4349</v>
      </c>
      <c r="J7" s="23" t="s">
        <v>4352</v>
      </c>
    </row>
    <row r="8" spans="1:10">
      <c r="A8" s="5" t="s">
        <v>2547</v>
      </c>
      <c r="B8" s="9">
        <v>1.3209950784130564E-2</v>
      </c>
      <c r="C8" s="9">
        <f>C7 * (1 + B8)</f>
        <v>101.68789606594351</v>
      </c>
      <c r="D8" s="9">
        <f t="shared" si="2"/>
        <v>102.25330749805443</v>
      </c>
      <c r="E8" s="29">
        <f t="shared" si="1"/>
        <v>-5.5295172933323309E-3</v>
      </c>
      <c r="G8" s="23" t="s">
        <v>4353</v>
      </c>
      <c r="H8" s="23" t="s">
        <v>4354</v>
      </c>
      <c r="I8" s="23" t="s">
        <v>4349</v>
      </c>
      <c r="J8" s="23" t="s">
        <v>4355</v>
      </c>
    </row>
    <row r="9" spans="1:10">
      <c r="A9" s="5" t="s">
        <v>2549</v>
      </c>
      <c r="B9" s="9">
        <v>7.2912070534121076E-2</v>
      </c>
      <c r="C9" s="9">
        <f t="shared" si="0"/>
        <v>109.10217111636995</v>
      </c>
      <c r="D9" s="9">
        <f>MAX(C7:C9)</f>
        <v>109.10217111636995</v>
      </c>
      <c r="E9" s="29">
        <f t="shared" si="1"/>
        <v>0</v>
      </c>
      <c r="G9" s="23" t="s">
        <v>4356</v>
      </c>
      <c r="H9" s="23" t="s">
        <v>4357</v>
      </c>
      <c r="I9" s="23" t="s">
        <v>4357</v>
      </c>
      <c r="J9" s="23" t="s">
        <v>4339</v>
      </c>
    </row>
    <row r="10" spans="1:10">
      <c r="A10" s="5" t="s">
        <v>2551</v>
      </c>
      <c r="B10" s="9">
        <v>-3.2928640055900127E-2</v>
      </c>
      <c r="C10" s="9">
        <f t="shared" si="0"/>
        <v>105.50958499436177</v>
      </c>
      <c r="D10" s="9">
        <f t="shared" si="2"/>
        <v>109.10217111636995</v>
      </c>
      <c r="E10" s="29">
        <f t="shared" si="1"/>
        <v>-3.2928640055900148E-2</v>
      </c>
      <c r="G10" s="23" t="s">
        <v>4358</v>
      </c>
      <c r="H10" s="23" t="s">
        <v>4359</v>
      </c>
      <c r="I10" s="23" t="s">
        <v>4357</v>
      </c>
      <c r="J10" s="23" t="s">
        <v>4360</v>
      </c>
    </row>
    <row r="11" spans="1:10">
      <c r="A11" s="5" t="s">
        <v>2553</v>
      </c>
      <c r="B11" s="9">
        <v>1.9403299614643599E-2</v>
      </c>
      <c r="C11" s="9">
        <f t="shared" si="0"/>
        <v>107.55681908422407</v>
      </c>
      <c r="D11" s="9">
        <f t="shared" si="2"/>
        <v>109.10217111636995</v>
      </c>
      <c r="E11" s="29">
        <f t="shared" ref="E11:E68" si="3">(C11 - D11) / D11</f>
        <v>-1.4164264710163984E-2</v>
      </c>
      <c r="G11" s="23" t="s">
        <v>4361</v>
      </c>
      <c r="H11" s="23" t="s">
        <v>4362</v>
      </c>
      <c r="I11" s="23" t="s">
        <v>4357</v>
      </c>
      <c r="J11" s="23" t="s">
        <v>4363</v>
      </c>
    </row>
    <row r="12" spans="1:10">
      <c r="A12" s="5" t="s">
        <v>2555</v>
      </c>
      <c r="B12" s="9">
        <v>5.1199037226266508E-2</v>
      </c>
      <c r="C12" s="9">
        <f t="shared" si="0"/>
        <v>113.06362466845607</v>
      </c>
      <c r="D12" s="9">
        <f t="shared" si="2"/>
        <v>113.06362466845607</v>
      </c>
      <c r="E12" s="29">
        <f t="shared" si="3"/>
        <v>0</v>
      </c>
      <c r="G12" s="23" t="s">
        <v>4364</v>
      </c>
      <c r="H12" s="23" t="s">
        <v>4365</v>
      </c>
      <c r="I12" s="23" t="s">
        <v>4365</v>
      </c>
      <c r="J12" s="23" t="s">
        <v>4339</v>
      </c>
    </row>
    <row r="13" spans="1:10">
      <c r="A13" s="5" t="s">
        <v>2557</v>
      </c>
      <c r="B13" s="9">
        <v>3.5578202863534525E-2</v>
      </c>
      <c r="C13" s="9">
        <f t="shared" si="0"/>
        <v>117.08622524339692</v>
      </c>
      <c r="D13" s="9">
        <f t="shared" si="2"/>
        <v>117.08622524339692</v>
      </c>
      <c r="E13" s="29">
        <f t="shared" si="3"/>
        <v>0</v>
      </c>
      <c r="G13" s="23" t="s">
        <v>4366</v>
      </c>
      <c r="H13" s="23" t="s">
        <v>4367</v>
      </c>
      <c r="I13" s="23" t="s">
        <v>4367</v>
      </c>
      <c r="J13" s="23" t="s">
        <v>4339</v>
      </c>
    </row>
    <row r="14" spans="1:10">
      <c r="A14" s="5" t="s">
        <v>2559</v>
      </c>
      <c r="B14" s="9">
        <v>-6.6331167509936506E-3</v>
      </c>
      <c r="C14" s="9">
        <f t="shared" si="0"/>
        <v>116.30957864142434</v>
      </c>
      <c r="D14" s="9">
        <f t="shared" si="2"/>
        <v>117.08622524339692</v>
      </c>
      <c r="E14" s="29">
        <f t="shared" si="3"/>
        <v>-6.6331167509936081E-3</v>
      </c>
      <c r="G14" s="23" t="s">
        <v>4368</v>
      </c>
      <c r="H14" s="23" t="s">
        <v>4369</v>
      </c>
      <c r="I14" s="23" t="s">
        <v>4367</v>
      </c>
      <c r="J14" s="23" t="s">
        <v>4370</v>
      </c>
    </row>
    <row r="15" spans="1:10">
      <c r="A15" s="5" t="s">
        <v>2561</v>
      </c>
      <c r="B15" s="9">
        <v>8.8714632947345606E-2</v>
      </c>
      <c r="C15" s="9">
        <f t="shared" si="0"/>
        <v>126.62794021885873</v>
      </c>
      <c r="D15" s="9">
        <f t="shared" si="2"/>
        <v>126.62794021885873</v>
      </c>
      <c r="E15" s="29">
        <f>(C15 - D15) / D15</f>
        <v>0</v>
      </c>
      <c r="G15" s="23" t="s">
        <v>4371</v>
      </c>
      <c r="H15" s="23" t="s">
        <v>4372</v>
      </c>
      <c r="I15" s="23" t="s">
        <v>4372</v>
      </c>
      <c r="J15" s="23" t="s">
        <v>4339</v>
      </c>
    </row>
    <row r="16" spans="1:10">
      <c r="A16" s="5" t="s">
        <v>2563</v>
      </c>
      <c r="B16" s="9">
        <v>1.2417101735572089E-2</v>
      </c>
      <c r="C16" s="9">
        <f t="shared" si="0"/>
        <v>128.20029223512225</v>
      </c>
      <c r="D16" s="9">
        <f t="shared" si="2"/>
        <v>128.20029223512225</v>
      </c>
      <c r="E16" s="29">
        <f t="shared" si="3"/>
        <v>0</v>
      </c>
      <c r="G16" s="23" t="s">
        <v>4373</v>
      </c>
      <c r="H16" s="23" t="s">
        <v>4374</v>
      </c>
      <c r="I16" s="23" t="s">
        <v>4374</v>
      </c>
      <c r="J16" s="23" t="s">
        <v>4339</v>
      </c>
    </row>
    <row r="17" spans="1:10">
      <c r="A17" s="5" t="s">
        <v>2565</v>
      </c>
      <c r="B17" s="9">
        <v>-4.8470770421989995E-3</v>
      </c>
      <c r="C17" s="9">
        <f t="shared" si="0"/>
        <v>127.57889554182618</v>
      </c>
      <c r="D17" s="9">
        <f t="shared" si="2"/>
        <v>128.20029223512225</v>
      </c>
      <c r="E17" s="29">
        <f t="shared" si="3"/>
        <v>-4.8470770421989943E-3</v>
      </c>
      <c r="G17" s="23" t="s">
        <v>4375</v>
      </c>
      <c r="H17" s="23" t="s">
        <v>4376</v>
      </c>
      <c r="I17" s="23" t="s">
        <v>4374</v>
      </c>
      <c r="J17" s="23" t="s">
        <v>4377</v>
      </c>
    </row>
    <row r="18" spans="1:10">
      <c r="A18" s="5" t="s">
        <v>2567</v>
      </c>
      <c r="B18" s="9">
        <v>-2.5402259500171054E-2</v>
      </c>
      <c r="C18" s="9">
        <f t="shared" si="0"/>
        <v>124.3381033305275</v>
      </c>
      <c r="D18" s="9">
        <f t="shared" si="2"/>
        <v>128.20029223512225</v>
      </c>
      <c r="E18" s="29">
        <f t="shared" si="3"/>
        <v>-3.0126209833526769E-2</v>
      </c>
      <c r="G18" s="23" t="s">
        <v>4378</v>
      </c>
      <c r="H18" s="23" t="s">
        <v>4379</v>
      </c>
      <c r="I18" s="23" t="s">
        <v>4374</v>
      </c>
      <c r="J18" s="23" t="s">
        <v>4380</v>
      </c>
    </row>
    <row r="19" spans="1:10">
      <c r="A19" s="5" t="s">
        <v>2569</v>
      </c>
      <c r="B19" s="9">
        <v>1.782863055168793E-2</v>
      </c>
      <c r="C19" s="9">
        <f t="shared" si="0"/>
        <v>126.55488143830507</v>
      </c>
      <c r="D19" s="9">
        <f t="shared" si="2"/>
        <v>127.57889554182618</v>
      </c>
      <c r="E19" s="29">
        <f t="shared" si="3"/>
        <v>-8.026516448289776E-3</v>
      </c>
      <c r="G19" s="23" t="s">
        <v>4381</v>
      </c>
      <c r="H19" s="23" t="s">
        <v>4382</v>
      </c>
      <c r="I19" s="23" t="s">
        <v>4376</v>
      </c>
      <c r="J19" s="23" t="s">
        <v>4383</v>
      </c>
    </row>
    <row r="20" spans="1:10">
      <c r="A20" s="5" t="s">
        <v>2571</v>
      </c>
      <c r="B20" s="9">
        <v>1.9753334316398474E-2</v>
      </c>
      <c r="C20" s="9">
        <f t="shared" si="0"/>
        <v>129.05476232072809</v>
      </c>
      <c r="D20" s="9">
        <f t="shared" si="2"/>
        <v>129.05476232072809</v>
      </c>
      <c r="E20" s="29">
        <f t="shared" si="3"/>
        <v>0</v>
      </c>
      <c r="G20" s="23" t="s">
        <v>4384</v>
      </c>
      <c r="H20" s="23" t="s">
        <v>4385</v>
      </c>
      <c r="I20" s="23" t="s">
        <v>4385</v>
      </c>
      <c r="J20" s="23" t="s">
        <v>4339</v>
      </c>
    </row>
    <row r="21" spans="1:10">
      <c r="A21" s="5">
        <v>32904</v>
      </c>
      <c r="B21" s="9">
        <v>-6.7643611146150917E-2</v>
      </c>
      <c r="C21" s="9">
        <f t="shared" si="0"/>
        <v>120.32503216174582</v>
      </c>
      <c r="D21" s="9">
        <f t="shared" si="2"/>
        <v>129.05476232072809</v>
      </c>
      <c r="E21" s="29">
        <f t="shared" si="3"/>
        <v>-6.7643611146150945E-2</v>
      </c>
      <c r="G21" s="23" t="s">
        <v>4386</v>
      </c>
      <c r="H21" s="23" t="s">
        <v>4387</v>
      </c>
      <c r="I21" s="23" t="s">
        <v>4385</v>
      </c>
      <c r="J21" s="23" t="s">
        <v>4388</v>
      </c>
    </row>
    <row r="22" spans="1:10">
      <c r="A22" s="5">
        <v>32932</v>
      </c>
      <c r="B22" s="9">
        <v>1.187958065080319E-2</v>
      </c>
      <c r="C22" s="9">
        <f t="shared" si="0"/>
        <v>121.75444308562177</v>
      </c>
      <c r="D22" s="9">
        <f t="shared" si="2"/>
        <v>129.05476232072809</v>
      </c>
      <c r="E22" s="29">
        <f t="shared" si="3"/>
        <v>-5.6567608229470011E-2</v>
      </c>
      <c r="G22" s="23" t="s">
        <v>4389</v>
      </c>
      <c r="H22" s="23" t="s">
        <v>4390</v>
      </c>
      <c r="I22" s="23" t="s">
        <v>4385</v>
      </c>
      <c r="J22" s="23" t="s">
        <v>4391</v>
      </c>
    </row>
    <row r="23" spans="1:10">
      <c r="A23" s="5">
        <f>'returns non-log'!A2</f>
        <v>32962</v>
      </c>
      <c r="B23" s="9">
        <v>2.0701732645014737E-2</v>
      </c>
      <c r="C23" s="9">
        <f t="shared" si="0"/>
        <v>124.27497101472298</v>
      </c>
      <c r="D23" s="9">
        <f t="shared" si="2"/>
        <v>124.27497101472298</v>
      </c>
      <c r="E23" s="29">
        <f>(C23 - D23) / D23</f>
        <v>0</v>
      </c>
      <c r="G23" s="23" t="s">
        <v>4392</v>
      </c>
      <c r="H23" s="23" t="s">
        <v>4393</v>
      </c>
      <c r="I23" s="23" t="s">
        <v>4393</v>
      </c>
      <c r="J23" s="23" t="s">
        <v>4339</v>
      </c>
    </row>
    <row r="24" spans="1:10">
      <c r="A24" s="5">
        <f>'returns non-log'!A3</f>
        <v>32993</v>
      </c>
      <c r="B24" s="9">
        <v>-2.3291553377275176E-2</v>
      </c>
      <c r="C24" s="9">
        <f t="shared" si="0"/>
        <v>121.38041389387423</v>
      </c>
      <c r="D24" s="9">
        <f t="shared" si="2"/>
        <v>124.27497101472298</v>
      </c>
      <c r="E24" s="29">
        <f t="shared" si="3"/>
        <v>-2.3291553377275172E-2</v>
      </c>
      <c r="G24" s="23" t="s">
        <v>4394</v>
      </c>
      <c r="H24" s="23" t="s">
        <v>4395</v>
      </c>
      <c r="I24" s="23" t="s">
        <v>4393</v>
      </c>
      <c r="J24" s="23" t="s">
        <v>4396</v>
      </c>
    </row>
    <row r="25" spans="1:10">
      <c r="A25" s="5">
        <f>'returns non-log'!A4</f>
        <v>33024</v>
      </c>
      <c r="B25" s="9">
        <v>8.9444191835759801E-2</v>
      </c>
      <c r="C25" s="9">
        <f t="shared" si="0"/>
        <v>132.23718691930185</v>
      </c>
      <c r="D25" s="9">
        <f t="shared" si="2"/>
        <v>132.23718691930185</v>
      </c>
      <c r="E25" s="29">
        <f t="shared" si="3"/>
        <v>0</v>
      </c>
      <c r="G25" s="23" t="s">
        <v>4397</v>
      </c>
      <c r="H25" s="23" t="s">
        <v>4398</v>
      </c>
      <c r="I25" s="23" t="s">
        <v>4398</v>
      </c>
      <c r="J25" s="23" t="s">
        <v>4339</v>
      </c>
    </row>
    <row r="26" spans="1:10">
      <c r="A26" s="5">
        <f>'returns non-log'!A5</f>
        <v>33053</v>
      </c>
      <c r="B26" s="9">
        <v>-6.4316212369610604E-3</v>
      </c>
      <c r="C26" s="9">
        <f t="shared" si="0"/>
        <v>131.38668741959569</v>
      </c>
      <c r="D26" s="9">
        <f t="shared" si="2"/>
        <v>132.23718691930185</v>
      </c>
      <c r="E26" s="29">
        <f t="shared" si="3"/>
        <v>-6.4316212369609771E-3</v>
      </c>
      <c r="G26" s="23" t="s">
        <v>4399</v>
      </c>
      <c r="H26" s="23" t="s">
        <v>4400</v>
      </c>
      <c r="I26" s="23" t="s">
        <v>4398</v>
      </c>
      <c r="J26" s="23" t="s">
        <v>4401</v>
      </c>
    </row>
    <row r="27" spans="1:10">
      <c r="A27" s="5">
        <f>'returns non-log'!A6</f>
        <v>33085</v>
      </c>
      <c r="B27" s="9">
        <v>-4.2762163795707631E-3</v>
      </c>
      <c r="C27" s="9">
        <f t="shared" si="0"/>
        <v>130.82484951479447</v>
      </c>
      <c r="D27" s="9">
        <f t="shared" si="2"/>
        <v>132.23718691930185</v>
      </c>
      <c r="E27" s="29">
        <f t="shared" si="3"/>
        <v>-1.0680334612451083E-2</v>
      </c>
      <c r="G27" s="23" t="s">
        <v>4402</v>
      </c>
      <c r="H27" s="23" t="s">
        <v>4403</v>
      </c>
      <c r="I27" s="23" t="s">
        <v>4398</v>
      </c>
      <c r="J27" s="23" t="s">
        <v>4404</v>
      </c>
    </row>
    <row r="28" spans="1:10">
      <c r="A28" s="5">
        <f>'returns non-log'!A7</f>
        <v>33116</v>
      </c>
      <c r="B28" s="9">
        <v>-9.4262257765907354E-2</v>
      </c>
      <c r="C28" s="9">
        <f t="shared" si="0"/>
        <v>118.49300382764487</v>
      </c>
      <c r="D28" s="9">
        <f t="shared" si="2"/>
        <v>131.38668741959569</v>
      </c>
      <c r="E28" s="29">
        <f t="shared" si="3"/>
        <v>-9.8135388334844253E-2</v>
      </c>
      <c r="G28" s="23" t="s">
        <v>4405</v>
      </c>
      <c r="H28" s="23" t="s">
        <v>4406</v>
      </c>
      <c r="I28" s="23" t="s">
        <v>4400</v>
      </c>
      <c r="J28" s="23" t="s">
        <v>4407</v>
      </c>
    </row>
    <row r="29" spans="1:10">
      <c r="A29" s="5">
        <f>'returns non-log'!A8</f>
        <v>33144</v>
      </c>
      <c r="B29" s="9">
        <v>-4.945262995640487E-2</v>
      </c>
      <c r="C29" s="9">
        <f t="shared" si="0"/>
        <v>112.63321315693348</v>
      </c>
      <c r="D29" s="9">
        <f t="shared" si="2"/>
        <v>130.82484951479447</v>
      </c>
      <c r="E29" s="29">
        <f t="shared" si="3"/>
        <v>-0.13905337117015959</v>
      </c>
      <c r="G29" s="23" t="s">
        <v>4408</v>
      </c>
      <c r="H29" s="23" t="s">
        <v>4409</v>
      </c>
      <c r="I29" s="23" t="s">
        <v>4403</v>
      </c>
      <c r="J29" s="23" t="s">
        <v>4410</v>
      </c>
    </row>
    <row r="30" spans="1:10">
      <c r="A30" s="5">
        <f>'returns non-log'!A9</f>
        <v>33177</v>
      </c>
      <c r="B30" s="9">
        <v>-6.327797538680513E-3</v>
      </c>
      <c r="C30" s="9">
        <f t="shared" si="0"/>
        <v>111.92049298794535</v>
      </c>
      <c r="D30" s="9">
        <f t="shared" si="2"/>
        <v>118.49300382764487</v>
      </c>
      <c r="E30" s="29">
        <f t="shared" si="3"/>
        <v>-5.5467501264966045E-2</v>
      </c>
      <c r="G30" s="23" t="s">
        <v>4411</v>
      </c>
      <c r="H30" s="23" t="s">
        <v>4412</v>
      </c>
      <c r="I30" s="23" t="s">
        <v>4406</v>
      </c>
      <c r="J30" s="23" t="s">
        <v>4413</v>
      </c>
    </row>
    <row r="31" spans="1:10">
      <c r="A31" s="5">
        <f>'returns non-log'!A10</f>
        <v>33207</v>
      </c>
      <c r="B31" s="9">
        <v>6.2389578322229022E-2</v>
      </c>
      <c r="C31" s="9">
        <f t="shared" si="0"/>
        <v>118.90316535107925</v>
      </c>
      <c r="D31" s="9">
        <f t="shared" si="2"/>
        <v>118.90316535107925</v>
      </c>
      <c r="E31" s="29">
        <f t="shared" si="3"/>
        <v>0</v>
      </c>
      <c r="G31" s="23" t="s">
        <v>4414</v>
      </c>
      <c r="H31" s="23" t="s">
        <v>4415</v>
      </c>
      <c r="I31" s="23" t="s">
        <v>4415</v>
      </c>
      <c r="J31" s="23" t="s">
        <v>4339</v>
      </c>
    </row>
    <row r="32" spans="1:10">
      <c r="A32" s="5">
        <f>'returns non-log'!A11</f>
        <v>33238</v>
      </c>
      <c r="B32" s="9">
        <v>2.4677753289254145E-2</v>
      </c>
      <c r="C32" s="9">
        <f t="shared" si="0"/>
        <v>121.83742833092458</v>
      </c>
      <c r="D32" s="9">
        <f t="shared" si="2"/>
        <v>121.83742833092458</v>
      </c>
      <c r="E32" s="29">
        <f t="shared" si="3"/>
        <v>0</v>
      </c>
      <c r="G32" s="23" t="s">
        <v>4416</v>
      </c>
      <c r="H32" s="23" t="s">
        <v>4417</v>
      </c>
      <c r="I32" s="23" t="s">
        <v>4417</v>
      </c>
      <c r="J32" s="23" t="s">
        <v>4339</v>
      </c>
    </row>
    <row r="33" spans="1:10">
      <c r="A33" s="5">
        <f>'returns non-log'!A12</f>
        <v>33269</v>
      </c>
      <c r="B33" s="9">
        <v>4.4656998533485259E-2</v>
      </c>
      <c r="C33" s="9">
        <f t="shared" si="0"/>
        <v>127.27832218922229</v>
      </c>
      <c r="D33" s="9">
        <f t="shared" si="2"/>
        <v>127.27832218922229</v>
      </c>
      <c r="E33" s="29">
        <f t="shared" si="3"/>
        <v>0</v>
      </c>
      <c r="G33" s="23" t="s">
        <v>4418</v>
      </c>
      <c r="H33" s="23" t="s">
        <v>4419</v>
      </c>
      <c r="I33" s="23" t="s">
        <v>4419</v>
      </c>
      <c r="J33" s="23" t="s">
        <v>4339</v>
      </c>
    </row>
    <row r="34" spans="1:10">
      <c r="A34" s="5">
        <f>'returns non-log'!A13</f>
        <v>33297</v>
      </c>
      <c r="B34" s="9">
        <v>6.6248015148820949E-2</v>
      </c>
      <c r="C34" s="9">
        <f t="shared" si="0"/>
        <v>135.7102584057304</v>
      </c>
      <c r="D34" s="9">
        <f t="shared" si="2"/>
        <v>135.7102584057304</v>
      </c>
      <c r="E34" s="29">
        <f t="shared" si="3"/>
        <v>0</v>
      </c>
      <c r="G34" s="23" t="s">
        <v>4420</v>
      </c>
      <c r="H34" s="23" t="s">
        <v>4421</v>
      </c>
      <c r="I34" s="23" t="s">
        <v>4421</v>
      </c>
      <c r="J34" s="23" t="s">
        <v>4339</v>
      </c>
    </row>
    <row r="35" spans="1:10">
      <c r="A35" s="5">
        <f>'returns non-log'!A14</f>
        <v>33326</v>
      </c>
      <c r="B35" s="9">
        <v>2.1688819710406149E-2</v>
      </c>
      <c r="C35" s="9">
        <f t="shared" si="0"/>
        <v>138.65365373314492</v>
      </c>
      <c r="D35" s="9">
        <f t="shared" si="2"/>
        <v>138.65365373314492</v>
      </c>
      <c r="E35" s="29">
        <f t="shared" si="3"/>
        <v>0</v>
      </c>
      <c r="G35" s="23" t="s">
        <v>4422</v>
      </c>
      <c r="H35" s="23" t="s">
        <v>4423</v>
      </c>
      <c r="I35" s="23" t="s">
        <v>4423</v>
      </c>
      <c r="J35" s="23" t="s">
        <v>4339</v>
      </c>
    </row>
    <row r="36" spans="1:10">
      <c r="A36" s="5">
        <f>'returns non-log'!A15</f>
        <v>33358</v>
      </c>
      <c r="B36" s="9">
        <v>1.2657430369815703E-3</v>
      </c>
      <c r="C36" s="9">
        <f t="shared" si="0"/>
        <v>138.82915362990971</v>
      </c>
      <c r="D36" s="9">
        <f t="shared" si="2"/>
        <v>138.82915362990971</v>
      </c>
      <c r="E36" s="29">
        <f t="shared" si="3"/>
        <v>0</v>
      </c>
      <c r="G36" s="23" t="s">
        <v>4424</v>
      </c>
      <c r="H36" s="23" t="s">
        <v>4425</v>
      </c>
      <c r="I36" s="23" t="s">
        <v>4425</v>
      </c>
      <c r="J36" s="23" t="s">
        <v>4339</v>
      </c>
    </row>
    <row r="37" spans="1:10">
      <c r="A37" s="5">
        <f>'returns non-log'!A16</f>
        <v>33389</v>
      </c>
      <c r="B37" s="9">
        <v>3.8908146571941638E-2</v>
      </c>
      <c r="C37" s="9">
        <f t="shared" si="0"/>
        <v>144.23073868780085</v>
      </c>
      <c r="D37" s="9">
        <f t="shared" si="2"/>
        <v>144.23073868780085</v>
      </c>
      <c r="E37" s="29">
        <f t="shared" si="3"/>
        <v>0</v>
      </c>
      <c r="G37" s="23" t="s">
        <v>4426</v>
      </c>
      <c r="H37" s="23" t="s">
        <v>4427</v>
      </c>
      <c r="I37" s="23" t="s">
        <v>4427</v>
      </c>
      <c r="J37" s="23" t="s">
        <v>4339</v>
      </c>
    </row>
    <row r="38" spans="1:10">
      <c r="A38" s="5">
        <f>'returns non-log'!A17</f>
        <v>33417</v>
      </c>
      <c r="B38" s="9">
        <v>-4.8371911201162798E-2</v>
      </c>
      <c r="C38" s="9">
        <f t="shared" si="0"/>
        <v>137.25402220351643</v>
      </c>
      <c r="D38" s="9">
        <f t="shared" si="2"/>
        <v>144.23073868780085</v>
      </c>
      <c r="E38" s="29">
        <f t="shared" si="3"/>
        <v>-4.8371911201162833E-2</v>
      </c>
      <c r="G38" s="23" t="s">
        <v>4428</v>
      </c>
      <c r="H38" s="23" t="s">
        <v>4429</v>
      </c>
      <c r="I38" s="23" t="s">
        <v>4427</v>
      </c>
      <c r="J38" s="23" t="s">
        <v>4430</v>
      </c>
    </row>
    <row r="39" spans="1:10">
      <c r="A39" s="5">
        <f>'returns non-log'!A18</f>
        <v>33450</v>
      </c>
      <c r="B39" s="9">
        <v>4.4142364114476695E-2</v>
      </c>
      <c r="C39" s="9">
        <f t="shared" si="0"/>
        <v>143.31273922780051</v>
      </c>
      <c r="D39" s="9">
        <f t="shared" si="2"/>
        <v>144.23073868780085</v>
      </c>
      <c r="E39" s="29">
        <f t="shared" si="3"/>
        <v>-6.364797603841091E-3</v>
      </c>
      <c r="G39" s="23" t="s">
        <v>4431</v>
      </c>
      <c r="H39" s="23" t="s">
        <v>4432</v>
      </c>
      <c r="I39" s="23" t="s">
        <v>4427</v>
      </c>
      <c r="J39" s="23" t="s">
        <v>4433</v>
      </c>
    </row>
    <row r="40" spans="1:10">
      <c r="A40" s="5">
        <f>'returns non-log'!A19</f>
        <v>33480</v>
      </c>
      <c r="B40" s="9">
        <v>2.1649267460159161E-2</v>
      </c>
      <c r="C40" s="9">
        <f t="shared" si="0"/>
        <v>146.4153550497912</v>
      </c>
      <c r="D40" s="9">
        <f t="shared" si="2"/>
        <v>146.4153550497912</v>
      </c>
      <c r="E40" s="29">
        <f t="shared" si="3"/>
        <v>0</v>
      </c>
      <c r="G40" s="23" t="s">
        <v>4434</v>
      </c>
      <c r="H40" s="23" t="s">
        <v>4435</v>
      </c>
      <c r="I40" s="23" t="s">
        <v>4435</v>
      </c>
      <c r="J40" s="23" t="s">
        <v>4339</v>
      </c>
    </row>
    <row r="41" spans="1:10">
      <c r="A41" s="5">
        <f>'returns non-log'!A20</f>
        <v>33511</v>
      </c>
      <c r="B41" s="9">
        <v>-1.9519999999999982E-2</v>
      </c>
      <c r="C41" s="9">
        <f t="shared" si="0"/>
        <v>143.55732731921927</v>
      </c>
      <c r="D41" s="9">
        <f t="shared" si="2"/>
        <v>146.4153550497912</v>
      </c>
      <c r="E41" s="29">
        <f t="shared" si="3"/>
        <v>-1.9520000000000062E-2</v>
      </c>
      <c r="G41" s="23" t="s">
        <v>4436</v>
      </c>
      <c r="H41" s="23" t="s">
        <v>4437</v>
      </c>
      <c r="I41" s="23" t="s">
        <v>4435</v>
      </c>
      <c r="J41" s="23" t="s">
        <v>4438</v>
      </c>
    </row>
    <row r="42" spans="1:10">
      <c r="A42" s="5">
        <f>'returns non-log'!A21</f>
        <v>33542</v>
      </c>
      <c r="B42" s="9">
        <v>1.463413284949322E-2</v>
      </c>
      <c r="C42" s="9">
        <f t="shared" si="0"/>
        <v>145.6581643187269</v>
      </c>
      <c r="D42" s="9">
        <f t="shared" si="2"/>
        <v>146.4153550497912</v>
      </c>
      <c r="E42" s="29">
        <f t="shared" si="3"/>
        <v>-5.1715254237289657E-3</v>
      </c>
      <c r="G42" s="23" t="s">
        <v>4439</v>
      </c>
      <c r="H42" s="23" t="s">
        <v>4440</v>
      </c>
      <c r="I42" s="23" t="s">
        <v>4435</v>
      </c>
      <c r="J42" s="23" t="s">
        <v>4441</v>
      </c>
    </row>
    <row r="43" spans="1:10">
      <c r="A43" s="5">
        <f>'returns non-log'!A22</f>
        <v>33571</v>
      </c>
      <c r="B43" s="9">
        <v>-4.2993869311939936E-2</v>
      </c>
      <c r="C43" s="9">
        <f t="shared" si="0"/>
        <v>139.39575623779049</v>
      </c>
      <c r="D43" s="9">
        <f t="shared" si="2"/>
        <v>145.6581643187269</v>
      </c>
      <c r="E43" s="29">
        <f t="shared" si="3"/>
        <v>-4.2993869311939888E-2</v>
      </c>
      <c r="G43" s="23" t="s">
        <v>4442</v>
      </c>
      <c r="H43" s="23" t="s">
        <v>4443</v>
      </c>
      <c r="I43" s="23" t="s">
        <v>4440</v>
      </c>
      <c r="J43" s="23" t="s">
        <v>4444</v>
      </c>
    </row>
    <row r="44" spans="1:10">
      <c r="A44" s="5">
        <f>'returns non-log'!A23</f>
        <v>33603</v>
      </c>
      <c r="B44" s="9">
        <v>0.11149881363029124</v>
      </c>
      <c r="C44" s="9">
        <f t="shared" si="0"/>
        <v>154.9382176834014</v>
      </c>
      <c r="D44" s="9">
        <f t="shared" si="2"/>
        <v>154.9382176834014</v>
      </c>
      <c r="E44" s="29">
        <f t="shared" si="3"/>
        <v>0</v>
      </c>
      <c r="G44" s="23" t="s">
        <v>4445</v>
      </c>
      <c r="H44" s="23" t="s">
        <v>4446</v>
      </c>
      <c r="I44" s="23" t="s">
        <v>4446</v>
      </c>
      <c r="J44" s="23" t="s">
        <v>4339</v>
      </c>
    </row>
    <row r="45" spans="1:10">
      <c r="A45" s="5">
        <f>'returns non-log'!A24</f>
        <v>33634</v>
      </c>
      <c r="B45" s="9">
        <v>-1.91022897633355E-2</v>
      </c>
      <c r="C45" s="9">
        <f t="shared" si="0"/>
        <v>151.97854295379832</v>
      </c>
      <c r="D45" s="9">
        <f t="shared" si="2"/>
        <v>154.9382176834014</v>
      </c>
      <c r="E45" s="29">
        <f t="shared" si="3"/>
        <v>-1.9102289763335459E-2</v>
      </c>
      <c r="G45" s="23" t="s">
        <v>4447</v>
      </c>
      <c r="H45" s="23" t="s">
        <v>4448</v>
      </c>
      <c r="I45" s="23" t="s">
        <v>4446</v>
      </c>
      <c r="J45" s="23" t="s">
        <v>4449</v>
      </c>
    </row>
    <row r="46" spans="1:10">
      <c r="A46" s="5">
        <f>'returns non-log'!A25</f>
        <v>33662</v>
      </c>
      <c r="B46" s="9">
        <v>8.9507551709813171E-3</v>
      </c>
      <c r="C46" s="9">
        <f t="shared" si="0"/>
        <v>153.33886568302023</v>
      </c>
      <c r="D46" s="9">
        <f t="shared" si="2"/>
        <v>154.9382176834014</v>
      </c>
      <c r="E46" s="29">
        <f t="shared" si="3"/>
        <v>-1.032251451123097E-2</v>
      </c>
      <c r="G46" s="23" t="s">
        <v>4450</v>
      </c>
      <c r="H46" s="23" t="s">
        <v>4451</v>
      </c>
      <c r="I46" s="23" t="s">
        <v>4446</v>
      </c>
      <c r="J46" s="23" t="s">
        <v>4452</v>
      </c>
    </row>
    <row r="47" spans="1:10">
      <c r="A47" s="5">
        <f>'returns non-log'!A26</f>
        <v>33694</v>
      </c>
      <c r="B47" s="9">
        <v>-2.0919917035011504E-2</v>
      </c>
      <c r="C47" s="9">
        <f t="shared" si="0"/>
        <v>150.13102933468866</v>
      </c>
      <c r="D47" s="9">
        <f t="shared" si="2"/>
        <v>153.33886568302023</v>
      </c>
      <c r="E47" s="29">
        <f t="shared" si="3"/>
        <v>-2.0919917035011587E-2</v>
      </c>
      <c r="G47" s="23" t="s">
        <v>4453</v>
      </c>
      <c r="H47" s="23" t="s">
        <v>4454</v>
      </c>
      <c r="I47" s="23" t="s">
        <v>4451</v>
      </c>
      <c r="J47" s="23" t="s">
        <v>4455</v>
      </c>
    </row>
    <row r="48" spans="1:10">
      <c r="A48" s="5">
        <f>'returns non-log'!A27</f>
        <v>33724</v>
      </c>
      <c r="B48" s="9">
        <v>2.669872100034909E-2</v>
      </c>
      <c r="C48" s="9">
        <f t="shared" si="0"/>
        <v>154.13933580039074</v>
      </c>
      <c r="D48" s="9">
        <f t="shared" si="2"/>
        <v>154.13933580039074</v>
      </c>
      <c r="E48" s="29">
        <f t="shared" si="3"/>
        <v>0</v>
      </c>
      <c r="G48" s="23" t="s">
        <v>4456</v>
      </c>
      <c r="H48" s="23" t="s">
        <v>4457</v>
      </c>
      <c r="I48" s="23" t="s">
        <v>4457</v>
      </c>
      <c r="J48" s="23" t="s">
        <v>4339</v>
      </c>
    </row>
    <row r="49" spans="1:10">
      <c r="A49" s="5">
        <f>'returns non-log'!A28</f>
        <v>33753</v>
      </c>
      <c r="B49" s="9">
        <v>1.5893746313140333E-3</v>
      </c>
      <c r="C49" s="9">
        <f t="shared" si="0"/>
        <v>154.38432095039948</v>
      </c>
      <c r="D49" s="9">
        <f t="shared" si="2"/>
        <v>154.38432095039948</v>
      </c>
      <c r="E49" s="29">
        <f t="shared" si="3"/>
        <v>0</v>
      </c>
      <c r="G49" s="23" t="s">
        <v>4458</v>
      </c>
      <c r="H49" s="23" t="s">
        <v>4459</v>
      </c>
      <c r="I49" s="23" t="s">
        <v>4459</v>
      </c>
      <c r="J49" s="23" t="s">
        <v>4339</v>
      </c>
    </row>
    <row r="50" spans="1:10">
      <c r="A50" s="5">
        <f>'returns non-log'!A29</f>
        <v>33785</v>
      </c>
      <c r="B50" s="9">
        <v>-1.7771719561750832E-2</v>
      </c>
      <c r="C50" s="9">
        <f t="shared" si="0"/>
        <v>151.64064609373764</v>
      </c>
      <c r="D50" s="9">
        <f t="shared" si="2"/>
        <v>154.38432095039948</v>
      </c>
      <c r="E50" s="29">
        <f t="shared" si="3"/>
        <v>-1.777171956175088E-2</v>
      </c>
      <c r="G50" s="23" t="s">
        <v>4460</v>
      </c>
      <c r="H50" s="23" t="s">
        <v>4461</v>
      </c>
      <c r="I50" s="23" t="s">
        <v>4459</v>
      </c>
      <c r="J50" s="23" t="s">
        <v>4462</v>
      </c>
    </row>
    <row r="51" spans="1:10">
      <c r="A51" s="5">
        <f>'returns non-log'!A30</f>
        <v>33816</v>
      </c>
      <c r="B51" s="9">
        <v>3.9147966798460221E-2</v>
      </c>
      <c r="C51" s="9">
        <f t="shared" si="0"/>
        <v>157.57706907231236</v>
      </c>
      <c r="D51" s="9">
        <f t="shared" si="2"/>
        <v>157.57706907231236</v>
      </c>
      <c r="E51" s="29">
        <f t="shared" si="3"/>
        <v>0</v>
      </c>
      <c r="G51" s="23" t="s">
        <v>4463</v>
      </c>
      <c r="H51" s="23" t="s">
        <v>4464</v>
      </c>
      <c r="I51" s="23" t="s">
        <v>4464</v>
      </c>
      <c r="J51" s="23" t="s">
        <v>4339</v>
      </c>
    </row>
    <row r="52" spans="1:10">
      <c r="A52" s="5">
        <f>'returns non-log'!A31</f>
        <v>33847</v>
      </c>
      <c r="B52" s="9">
        <v>-2.643242848251659E-2</v>
      </c>
      <c r="C52" s="9">
        <f t="shared" si="0"/>
        <v>153.41192446357388</v>
      </c>
      <c r="D52" s="9">
        <f t="shared" si="2"/>
        <v>157.57706907231236</v>
      </c>
      <c r="E52" s="29">
        <f t="shared" si="3"/>
        <v>-2.6432428482516587E-2</v>
      </c>
      <c r="G52" s="23" t="s">
        <v>4465</v>
      </c>
      <c r="H52" s="23" t="s">
        <v>4466</v>
      </c>
      <c r="I52" s="23" t="s">
        <v>4464</v>
      </c>
      <c r="J52" s="23" t="s">
        <v>4467</v>
      </c>
    </row>
    <row r="53" spans="1:10">
      <c r="A53" s="5">
        <f>'returns non-log'!A32</f>
        <v>33877</v>
      </c>
      <c r="B53" s="9">
        <v>8.3287824396758303E-3</v>
      </c>
      <c r="C53" s="9">
        <f t="shared" si="0"/>
        <v>154.68965900608296</v>
      </c>
      <c r="D53" s="9">
        <f t="shared" si="2"/>
        <v>157.57706907231236</v>
      </c>
      <c r="E53" s="29">
        <f t="shared" si="3"/>
        <v>-1.8323795989023985E-2</v>
      </c>
      <c r="G53" s="23" t="s">
        <v>4468</v>
      </c>
      <c r="H53" s="23" t="s">
        <v>4469</v>
      </c>
      <c r="I53" s="23" t="s">
        <v>4464</v>
      </c>
      <c r="J53" s="23" t="s">
        <v>4470</v>
      </c>
    </row>
    <row r="54" spans="1:10">
      <c r="A54" s="5">
        <f>'returns non-log'!A33</f>
        <v>33907</v>
      </c>
      <c r="B54" s="9">
        <v>3.5755629650735532E-3</v>
      </c>
      <c r="C54" s="9">
        <f t="shared" si="0"/>
        <v>155.24276162190498</v>
      </c>
      <c r="D54" s="9">
        <f t="shared" si="2"/>
        <v>155.24276162190498</v>
      </c>
      <c r="E54" s="29">
        <f t="shared" si="3"/>
        <v>0</v>
      </c>
      <c r="G54" s="23" t="s">
        <v>4471</v>
      </c>
      <c r="H54" s="23" t="s">
        <v>4472</v>
      </c>
      <c r="I54" s="23" t="s">
        <v>4472</v>
      </c>
      <c r="J54" s="23" t="s">
        <v>4339</v>
      </c>
    </row>
    <row r="55" spans="1:10">
      <c r="A55" s="5">
        <f>'returns non-log'!A34</f>
        <v>33938</v>
      </c>
      <c r="B55" s="9">
        <v>3.073543027556247E-2</v>
      </c>
      <c r="C55" s="9">
        <f t="shared" si="0"/>
        <v>160.0142146975208</v>
      </c>
      <c r="D55" s="9">
        <f t="shared" si="2"/>
        <v>160.0142146975208</v>
      </c>
      <c r="E55" s="29">
        <f t="shared" si="3"/>
        <v>0</v>
      </c>
      <c r="G55" s="23" t="s">
        <v>4473</v>
      </c>
      <c r="H55" s="23" t="s">
        <v>4474</v>
      </c>
      <c r="I55" s="23" t="s">
        <v>4474</v>
      </c>
      <c r="J55" s="23" t="s">
        <v>4339</v>
      </c>
    </row>
    <row r="56" spans="1:10">
      <c r="A56" s="5">
        <f>'returns non-log'!A35</f>
        <v>33969</v>
      </c>
      <c r="B56" s="9">
        <v>8.5930734319439317E-3</v>
      </c>
      <c r="C56" s="9">
        <f t="shared" si="0"/>
        <v>161.38922859457145</v>
      </c>
      <c r="D56" s="9">
        <f t="shared" si="2"/>
        <v>161.38922859457145</v>
      </c>
      <c r="E56" s="29">
        <f t="shared" si="3"/>
        <v>0</v>
      </c>
      <c r="G56" s="23" t="s">
        <v>4475</v>
      </c>
      <c r="H56" s="23" t="s">
        <v>4476</v>
      </c>
      <c r="I56" s="23" t="s">
        <v>4476</v>
      </c>
      <c r="J56" s="23" t="s">
        <v>4339</v>
      </c>
    </row>
    <row r="57" spans="1:10">
      <c r="A57" s="5">
        <f>'returns non-log'!A36</f>
        <v>33998</v>
      </c>
      <c r="B57" s="9">
        <v>6.4237247270346742E-3</v>
      </c>
      <c r="C57" s="9">
        <f t="shared" si="0"/>
        <v>162.42594857297144</v>
      </c>
      <c r="D57" s="9">
        <f t="shared" si="2"/>
        <v>162.42594857297144</v>
      </c>
      <c r="E57" s="29">
        <f t="shared" si="3"/>
        <v>0</v>
      </c>
      <c r="G57" s="23" t="s">
        <v>4477</v>
      </c>
      <c r="H57" s="23" t="s">
        <v>4478</v>
      </c>
      <c r="I57" s="23" t="s">
        <v>4478</v>
      </c>
      <c r="J57" s="23" t="s">
        <v>4339</v>
      </c>
    </row>
    <row r="58" spans="1:10">
      <c r="A58" s="5">
        <f>'returns non-log'!A37</f>
        <v>34026</v>
      </c>
      <c r="B58" s="9">
        <v>1.0782916496566708E-2</v>
      </c>
      <c r="C58" s="9">
        <f t="shared" si="0"/>
        <v>164.17737401330942</v>
      </c>
      <c r="D58" s="9">
        <f t="shared" si="2"/>
        <v>164.17737401330942</v>
      </c>
      <c r="E58" s="29">
        <f t="shared" si="3"/>
        <v>0</v>
      </c>
      <c r="G58" s="23" t="s">
        <v>4479</v>
      </c>
      <c r="H58" s="23" t="s">
        <v>4480</v>
      </c>
      <c r="I58" s="23" t="s">
        <v>4480</v>
      </c>
      <c r="J58" s="23" t="s">
        <v>4339</v>
      </c>
    </row>
    <row r="59" spans="1:10">
      <c r="A59" s="5">
        <f>'returns non-log'!A38</f>
        <v>34059</v>
      </c>
      <c r="B59" s="9">
        <v>1.8242543846920256E-2</v>
      </c>
      <c r="C59" s="9">
        <f t="shared" si="0"/>
        <v>167.17238695741943</v>
      </c>
      <c r="D59" s="9">
        <f t="shared" si="2"/>
        <v>167.17238695741943</v>
      </c>
      <c r="E59" s="29">
        <f t="shared" si="3"/>
        <v>0</v>
      </c>
      <c r="G59" s="23" t="s">
        <v>4481</v>
      </c>
      <c r="H59" s="23" t="s">
        <v>4482</v>
      </c>
      <c r="I59" s="23" t="s">
        <v>4482</v>
      </c>
      <c r="J59" s="23" t="s">
        <v>4339</v>
      </c>
    </row>
    <row r="60" spans="1:10">
      <c r="A60" s="5">
        <f>'returns non-log'!A39</f>
        <v>34089</v>
      </c>
      <c r="B60" s="9">
        <v>-2.4371358606455118E-2</v>
      </c>
      <c r="C60" s="9">
        <f t="shared" si="0"/>
        <v>163.09816876578307</v>
      </c>
      <c r="D60" s="9">
        <f t="shared" si="2"/>
        <v>167.17238695741943</v>
      </c>
      <c r="E60" s="29">
        <f t="shared" si="3"/>
        <v>-2.4371358606455194E-2</v>
      </c>
      <c r="G60" s="23" t="s">
        <v>4483</v>
      </c>
      <c r="H60" s="23" t="s">
        <v>4484</v>
      </c>
      <c r="I60" s="23" t="s">
        <v>4482</v>
      </c>
      <c r="J60" s="23" t="s">
        <v>4485</v>
      </c>
    </row>
    <row r="61" spans="1:10">
      <c r="A61" s="5">
        <f>'returns non-log'!A40</f>
        <v>34120</v>
      </c>
      <c r="B61" s="9">
        <v>2.3190819103820592E-2</v>
      </c>
      <c r="C61" s="9">
        <f t="shared" si="0"/>
        <v>166.88054889379475</v>
      </c>
      <c r="D61" s="9">
        <f t="shared" si="2"/>
        <v>167.17238695741943</v>
      </c>
      <c r="E61" s="29">
        <f t="shared" si="3"/>
        <v>-1.7457312713912204E-3</v>
      </c>
      <c r="G61" s="23" t="s">
        <v>4486</v>
      </c>
      <c r="H61" s="23" t="s">
        <v>4487</v>
      </c>
      <c r="I61" s="23" t="s">
        <v>4482</v>
      </c>
      <c r="J61" s="23" t="s">
        <v>4488</v>
      </c>
    </row>
    <row r="62" spans="1:10">
      <c r="A62" s="5">
        <f>'returns non-log'!A41</f>
        <v>34150</v>
      </c>
      <c r="B62" s="9">
        <v>7.7565121391809377E-4</v>
      </c>
      <c r="C62" s="9">
        <f t="shared" si="0"/>
        <v>167.00998999412354</v>
      </c>
      <c r="D62" s="9">
        <f t="shared" si="2"/>
        <v>167.00998999412354</v>
      </c>
      <c r="E62" s="29">
        <f t="shared" si="3"/>
        <v>0</v>
      </c>
      <c r="G62" s="23" t="s">
        <v>4489</v>
      </c>
      <c r="H62" s="23" t="s">
        <v>4490</v>
      </c>
      <c r="I62" s="23" t="s">
        <v>4490</v>
      </c>
      <c r="J62" s="23" t="s">
        <v>4339</v>
      </c>
    </row>
    <row r="63" spans="1:10">
      <c r="A63" s="5">
        <f>'returns non-log'!A42</f>
        <v>34180</v>
      </c>
      <c r="B63" s="9">
        <v>-3.4021368557692888E-3</v>
      </c>
      <c r="C63" s="9">
        <f t="shared" si="0"/>
        <v>166.44179915188286</v>
      </c>
      <c r="D63" s="9">
        <f t="shared" si="2"/>
        <v>167.00998999412354</v>
      </c>
      <c r="E63" s="29">
        <f t="shared" si="3"/>
        <v>-3.4021368557693738E-3</v>
      </c>
      <c r="G63" s="23" t="s">
        <v>4491</v>
      </c>
      <c r="H63" s="23" t="s">
        <v>4492</v>
      </c>
      <c r="I63" s="23" t="s">
        <v>4490</v>
      </c>
      <c r="J63" s="23" t="s">
        <v>4493</v>
      </c>
    </row>
    <row r="64" spans="1:10">
      <c r="A64" s="5">
        <f>'returns non-log'!A43</f>
        <v>34212</v>
      </c>
      <c r="B64" s="9">
        <v>3.3789215791520277E-2</v>
      </c>
      <c r="C64" s="9">
        <f t="shared" si="0"/>
        <v>172.0657370201547</v>
      </c>
      <c r="D64" s="9">
        <f t="shared" si="2"/>
        <v>172.0657370201547</v>
      </c>
      <c r="E64" s="29">
        <f t="shared" si="3"/>
        <v>0</v>
      </c>
      <c r="G64" s="23" t="s">
        <v>4494</v>
      </c>
      <c r="H64" s="23" t="s">
        <v>4495</v>
      </c>
      <c r="I64" s="23" t="s">
        <v>4495</v>
      </c>
      <c r="J64" s="23" t="s">
        <v>4339</v>
      </c>
    </row>
    <row r="65" spans="1:10">
      <c r="A65" s="5">
        <f>'returns non-log'!A44</f>
        <v>34242</v>
      </c>
      <c r="B65" s="9">
        <v>-1.2094122316551714E-2</v>
      </c>
      <c r="C65" s="9">
        <f t="shared" si="0"/>
        <v>169.98475295014532</v>
      </c>
      <c r="D65" s="9">
        <f t="shared" si="2"/>
        <v>172.0657370201547</v>
      </c>
      <c r="E65" s="29">
        <f t="shared" si="3"/>
        <v>-1.2094122316551756E-2</v>
      </c>
      <c r="G65" s="23" t="s">
        <v>4496</v>
      </c>
      <c r="H65" s="23" t="s">
        <v>4497</v>
      </c>
      <c r="I65" s="23" t="s">
        <v>4495</v>
      </c>
      <c r="J65" s="23" t="s">
        <v>4498</v>
      </c>
    </row>
    <row r="66" spans="1:10">
      <c r="A66" s="5">
        <f>'returns non-log'!A45</f>
        <v>34271</v>
      </c>
      <c r="B66" s="9">
        <v>1.5302141972857397E-2</v>
      </c>
      <c r="C66" s="9">
        <f t="shared" si="0"/>
        <v>172.58588377300953</v>
      </c>
      <c r="D66" s="9">
        <f t="shared" si="2"/>
        <v>172.58588377300953</v>
      </c>
      <c r="E66" s="29">
        <f t="shared" si="3"/>
        <v>0</v>
      </c>
      <c r="G66" s="23" t="s">
        <v>4499</v>
      </c>
      <c r="H66" s="23" t="s">
        <v>4500</v>
      </c>
      <c r="I66" s="23" t="s">
        <v>4500</v>
      </c>
      <c r="J66" s="23" t="s">
        <v>4339</v>
      </c>
    </row>
    <row r="67" spans="1:10">
      <c r="A67" s="5">
        <f>'returns non-log'!A46</f>
        <v>34303</v>
      </c>
      <c r="B67" s="9">
        <v>-9.0047186197979023E-3</v>
      </c>
      <c r="C67" s="9">
        <f t="shared" si="0"/>
        <v>171.03179645188442</v>
      </c>
      <c r="D67" s="9">
        <f t="shared" si="2"/>
        <v>172.58588377300953</v>
      </c>
      <c r="E67" s="29">
        <f t="shared" si="3"/>
        <v>-9.0047186197979839E-3</v>
      </c>
      <c r="G67" s="23" t="s">
        <v>4501</v>
      </c>
      <c r="H67" s="23" t="s">
        <v>4502</v>
      </c>
      <c r="I67" s="23" t="s">
        <v>4500</v>
      </c>
      <c r="J67" s="23" t="s">
        <v>4503</v>
      </c>
    </row>
    <row r="68" spans="1:10">
      <c r="A68" s="5">
        <f>'returns non-log'!A47</f>
        <v>34334</v>
      </c>
      <c r="B68" s="9">
        <v>9.8340789372879378E-3</v>
      </c>
      <c r="C68" s="9">
        <f t="shared" ref="C68:C131" si="4">C67 * (1 + B68)</f>
        <v>172.71373663897842</v>
      </c>
      <c r="D68" s="9">
        <f t="shared" si="2"/>
        <v>172.71373663897842</v>
      </c>
      <c r="E68" s="29">
        <f t="shared" si="3"/>
        <v>0</v>
      </c>
      <c r="G68" s="23" t="s">
        <v>4504</v>
      </c>
      <c r="H68" s="23" t="s">
        <v>4505</v>
      </c>
      <c r="I68" s="23" t="s">
        <v>4505</v>
      </c>
      <c r="J68" s="23" t="s">
        <v>4339</v>
      </c>
    </row>
    <row r="69" spans="1:10">
      <c r="A69" s="5">
        <f>'returns non-log'!A48</f>
        <v>34365</v>
      </c>
      <c r="B69" s="9">
        <v>3.4107080046806404E-2</v>
      </c>
      <c r="C69" s="9">
        <f t="shared" si="4"/>
        <v>178.60449787970708</v>
      </c>
      <c r="D69" s="9">
        <f t="shared" ref="D69:D132" si="5">MAX(C67:C69)</f>
        <v>178.60449787970708</v>
      </c>
      <c r="E69" s="29">
        <f t="shared" ref="E69:E132" si="6">(C69 - D69) / D69</f>
        <v>0</v>
      </c>
      <c r="G69" s="23" t="s">
        <v>4506</v>
      </c>
      <c r="H69" s="23" t="s">
        <v>4507</v>
      </c>
      <c r="I69" s="23" t="s">
        <v>4507</v>
      </c>
      <c r="J69" s="23" t="s">
        <v>4339</v>
      </c>
    </row>
    <row r="70" spans="1:10">
      <c r="A70" s="5">
        <f>'returns non-log'!A49</f>
        <v>34393</v>
      </c>
      <c r="B70" s="9">
        <v>-3.0278845491186424E-2</v>
      </c>
      <c r="C70" s="9">
        <f t="shared" si="4"/>
        <v>173.19655988437651</v>
      </c>
      <c r="D70" s="9">
        <f t="shared" si="5"/>
        <v>178.60449787970708</v>
      </c>
      <c r="E70" s="29">
        <f t="shared" si="6"/>
        <v>-3.0278845491186347E-2</v>
      </c>
      <c r="G70" s="23" t="s">
        <v>4508</v>
      </c>
      <c r="H70" s="23" t="s">
        <v>4509</v>
      </c>
      <c r="I70" s="23" t="s">
        <v>4507</v>
      </c>
      <c r="J70" s="23" t="s">
        <v>4510</v>
      </c>
    </row>
    <row r="71" spans="1:10">
      <c r="A71" s="5">
        <f>'returns non-log'!A50</f>
        <v>34424</v>
      </c>
      <c r="B71" s="9">
        <v>-4.5543433157801849E-2</v>
      </c>
      <c r="C71" s="9">
        <f t="shared" si="4"/>
        <v>165.30859393612118</v>
      </c>
      <c r="D71" s="9">
        <f t="shared" si="5"/>
        <v>178.60449787970708</v>
      </c>
      <c r="E71" s="29">
        <f t="shared" si="6"/>
        <v>-7.4443276073264952E-2</v>
      </c>
      <c r="G71" s="23" t="s">
        <v>4511</v>
      </c>
      <c r="H71" s="23" t="s">
        <v>4512</v>
      </c>
      <c r="I71" s="23" t="s">
        <v>4507</v>
      </c>
      <c r="J71" s="23" t="s">
        <v>4513</v>
      </c>
    </row>
    <row r="72" spans="1:10">
      <c r="A72" s="5">
        <f>'returns non-log'!A51</f>
        <v>34453</v>
      </c>
      <c r="B72" s="9">
        <v>1.1927951903884404E-2</v>
      </c>
      <c r="C72" s="9">
        <f t="shared" si="4"/>
        <v>167.28038689388998</v>
      </c>
      <c r="D72" s="9">
        <f t="shared" si="5"/>
        <v>173.19655988437651</v>
      </c>
      <c r="E72" s="29">
        <f t="shared" si="6"/>
        <v>-3.415872113416156E-2</v>
      </c>
      <c r="G72" s="23" t="s">
        <v>4514</v>
      </c>
      <c r="H72" s="23" t="s">
        <v>4515</v>
      </c>
      <c r="I72" s="23" t="s">
        <v>4509</v>
      </c>
      <c r="J72" s="23" t="s">
        <v>4516</v>
      </c>
    </row>
    <row r="73" spans="1:10">
      <c r="A73" s="5">
        <f>'returns non-log'!A52</f>
        <v>34485</v>
      </c>
      <c r="B73" s="9">
        <v>1.4360347401726647E-2</v>
      </c>
      <c r="C73" s="9">
        <f t="shared" si="4"/>
        <v>169.68259136318147</v>
      </c>
      <c r="D73" s="9">
        <f t="shared" si="5"/>
        <v>169.68259136318147</v>
      </c>
      <c r="E73" s="29">
        <f t="shared" si="6"/>
        <v>0</v>
      </c>
      <c r="G73" s="23" t="s">
        <v>4517</v>
      </c>
      <c r="H73" s="23" t="s">
        <v>4518</v>
      </c>
      <c r="I73" s="23" t="s">
        <v>4518</v>
      </c>
      <c r="J73" s="23" t="s">
        <v>4339</v>
      </c>
    </row>
    <row r="74" spans="1:10">
      <c r="A74" s="5">
        <f>'returns non-log'!A53</f>
        <v>34515</v>
      </c>
      <c r="B74" s="9">
        <v>-3.0328841298329912E-2</v>
      </c>
      <c r="C74" s="9">
        <f t="shared" si="4"/>
        <v>164.53631497863819</v>
      </c>
      <c r="D74" s="9">
        <f t="shared" si="5"/>
        <v>169.68259136318147</v>
      </c>
      <c r="E74" s="29">
        <f t="shared" si="6"/>
        <v>-3.0328841298329842E-2</v>
      </c>
      <c r="G74" s="23" t="s">
        <v>4519</v>
      </c>
      <c r="H74" s="23" t="s">
        <v>4520</v>
      </c>
      <c r="I74" s="23" t="s">
        <v>4518</v>
      </c>
      <c r="J74" s="23" t="s">
        <v>4521</v>
      </c>
    </row>
    <row r="75" spans="1:10">
      <c r="A75" s="5">
        <f>'returns non-log'!A54</f>
        <v>34544</v>
      </c>
      <c r="B75" s="9">
        <v>3.1501877467494221E-2</v>
      </c>
      <c r="C75" s="9">
        <f t="shared" si="4"/>
        <v>169.71951781204828</v>
      </c>
      <c r="D75" s="9">
        <f t="shared" si="5"/>
        <v>169.71951781204828</v>
      </c>
      <c r="E75" s="29">
        <f t="shared" si="6"/>
        <v>0</v>
      </c>
      <c r="G75" s="23" t="s">
        <v>4522</v>
      </c>
      <c r="H75" s="23" t="s">
        <v>4523</v>
      </c>
      <c r="I75" s="23" t="s">
        <v>4523</v>
      </c>
      <c r="J75" s="23" t="s">
        <v>4339</v>
      </c>
    </row>
    <row r="76" spans="1:10">
      <c r="A76" s="5">
        <f>'returns non-log'!A55</f>
        <v>34577</v>
      </c>
      <c r="B76" s="9">
        <v>3.7155918229841767E-2</v>
      </c>
      <c r="C76" s="9">
        <f t="shared" si="4"/>
        <v>176.02560233788091</v>
      </c>
      <c r="D76" s="9">
        <f t="shared" si="5"/>
        <v>176.02560233788091</v>
      </c>
      <c r="E76" s="29">
        <f t="shared" si="6"/>
        <v>0</v>
      </c>
      <c r="G76" s="23" t="s">
        <v>4524</v>
      </c>
      <c r="H76" s="23" t="s">
        <v>4525</v>
      </c>
      <c r="I76" s="23" t="s">
        <v>4525</v>
      </c>
      <c r="J76" s="23" t="s">
        <v>4339</v>
      </c>
    </row>
    <row r="77" spans="1:10">
      <c r="A77" s="5">
        <f>'returns non-log'!A56</f>
        <v>34607</v>
      </c>
      <c r="B77" s="9">
        <v>-2.3287708312656252E-2</v>
      </c>
      <c r="C77" s="9">
        <f t="shared" si="4"/>
        <v>171.92636945507672</v>
      </c>
      <c r="D77" s="9">
        <f t="shared" si="5"/>
        <v>176.02560233788091</v>
      </c>
      <c r="E77" s="29">
        <f t="shared" si="6"/>
        <v>-2.3287708312656221E-2</v>
      </c>
      <c r="G77" s="23" t="s">
        <v>4526</v>
      </c>
      <c r="H77" s="23" t="s">
        <v>4527</v>
      </c>
      <c r="I77" s="23" t="s">
        <v>4525</v>
      </c>
      <c r="J77" s="23" t="s">
        <v>4528</v>
      </c>
    </row>
    <row r="78" spans="1:10">
      <c r="A78" s="5">
        <f>'returns non-log'!A57</f>
        <v>34638</v>
      </c>
      <c r="B78" s="9">
        <v>2.0785219399538146E-2</v>
      </c>
      <c r="C78" s="9">
        <f t="shared" si="4"/>
        <v>175.49989676476656</v>
      </c>
      <c r="D78" s="9">
        <f t="shared" si="5"/>
        <v>176.02560233788091</v>
      </c>
      <c r="E78" s="29">
        <f t="shared" si="6"/>
        <v>-2.9865290397090068E-3</v>
      </c>
      <c r="G78" s="23" t="s">
        <v>4529</v>
      </c>
      <c r="H78" s="23" t="s">
        <v>4530</v>
      </c>
      <c r="I78" s="23" t="s">
        <v>4525</v>
      </c>
      <c r="J78" s="23" t="s">
        <v>4531</v>
      </c>
    </row>
    <row r="79" spans="1:10">
      <c r="A79" s="5">
        <f>'returns non-log'!A58</f>
        <v>34668</v>
      </c>
      <c r="B79" s="9">
        <v>-3.6282805429864173E-2</v>
      </c>
      <c r="C79" s="9">
        <f t="shared" si="4"/>
        <v>169.13226815748928</v>
      </c>
      <c r="D79" s="9">
        <f t="shared" si="5"/>
        <v>175.49989676476656</v>
      </c>
      <c r="E79" s="29">
        <f t="shared" si="6"/>
        <v>-3.6282805429864222E-2</v>
      </c>
      <c r="G79" s="23" t="s">
        <v>4532</v>
      </c>
      <c r="H79" s="23" t="s">
        <v>4533</v>
      </c>
      <c r="I79" s="23" t="s">
        <v>4530</v>
      </c>
      <c r="J79" s="23" t="s">
        <v>4534</v>
      </c>
    </row>
    <row r="80" spans="1:10">
      <c r="A80" s="5">
        <f>'returns non-log'!A59</f>
        <v>34698</v>
      </c>
      <c r="B80" s="9">
        <v>1.2444742853252588E-2</v>
      </c>
      <c r="C80" s="9">
        <f t="shared" si="4"/>
        <v>171.23707574289659</v>
      </c>
      <c r="D80" s="9">
        <f t="shared" si="5"/>
        <v>175.49989676476656</v>
      </c>
      <c r="E80" s="29">
        <f t="shared" si="6"/>
        <v>-2.4289592760180893E-2</v>
      </c>
      <c r="G80" s="23" t="s">
        <v>4535</v>
      </c>
      <c r="H80" s="23" t="s">
        <v>4536</v>
      </c>
      <c r="I80" s="23" t="s">
        <v>4530</v>
      </c>
      <c r="J80" s="23" t="s">
        <v>4537</v>
      </c>
    </row>
    <row r="81" spans="1:10">
      <c r="A81" s="5">
        <f>'returns non-log'!A60</f>
        <v>34730</v>
      </c>
      <c r="B81" s="9">
        <v>2.5378886250649213E-2</v>
      </c>
      <c r="C81" s="9">
        <f t="shared" si="4"/>
        <v>175.58288201006937</v>
      </c>
      <c r="D81" s="9">
        <f t="shared" si="5"/>
        <v>175.58288201006937</v>
      </c>
      <c r="E81" s="29">
        <f t="shared" si="6"/>
        <v>0</v>
      </c>
      <c r="G81" s="23" t="s">
        <v>4538</v>
      </c>
      <c r="H81" s="23" t="s">
        <v>4539</v>
      </c>
      <c r="I81" s="23" t="s">
        <v>4539</v>
      </c>
      <c r="J81" s="23" t="s">
        <v>4339</v>
      </c>
    </row>
    <row r="82" spans="1:10">
      <c r="A82" s="5">
        <f>'returns non-log'!A61</f>
        <v>34758</v>
      </c>
      <c r="B82" s="9">
        <v>3.7276491432784109E-2</v>
      </c>
      <c r="C82" s="9">
        <f t="shared" si="4"/>
        <v>182.12799580706127</v>
      </c>
      <c r="D82" s="9">
        <f t="shared" si="5"/>
        <v>182.12799580706127</v>
      </c>
      <c r="E82" s="29">
        <f t="shared" si="6"/>
        <v>0</v>
      </c>
      <c r="G82" s="23" t="s">
        <v>4540</v>
      </c>
      <c r="H82" s="23" t="s">
        <v>4541</v>
      </c>
      <c r="I82" s="23" t="s">
        <v>4541</v>
      </c>
      <c r="J82" s="23" t="s">
        <v>4339</v>
      </c>
    </row>
    <row r="83" spans="1:10">
      <c r="A83" s="5">
        <f>'returns non-log'!A62</f>
        <v>34789</v>
      </c>
      <c r="B83" s="9">
        <v>2.4726778041086472E-2</v>
      </c>
      <c r="C83" s="9">
        <f t="shared" si="4"/>
        <v>186.6314343344504</v>
      </c>
      <c r="D83" s="9">
        <f t="shared" si="5"/>
        <v>186.6314343344504</v>
      </c>
      <c r="E83" s="29">
        <f t="shared" si="6"/>
        <v>0</v>
      </c>
      <c r="G83" s="23" t="s">
        <v>4542</v>
      </c>
      <c r="H83" s="23" t="s">
        <v>4543</v>
      </c>
      <c r="I83" s="23" t="s">
        <v>4543</v>
      </c>
      <c r="J83" s="23" t="s">
        <v>4339</v>
      </c>
    </row>
    <row r="84" spans="1:10">
      <c r="A84" s="5">
        <f>'returns non-log'!A63</f>
        <v>34817</v>
      </c>
      <c r="B84" s="9">
        <v>2.937440828874438E-2</v>
      </c>
      <c r="C84" s="9">
        <f t="shared" si="4"/>
        <v>192.11362228610454</v>
      </c>
      <c r="D84" s="9">
        <f t="shared" si="5"/>
        <v>192.11362228610454</v>
      </c>
      <c r="E84" s="29">
        <f t="shared" si="6"/>
        <v>0</v>
      </c>
      <c r="G84" s="23" t="s">
        <v>4544</v>
      </c>
      <c r="H84" s="23" t="s">
        <v>4545</v>
      </c>
      <c r="I84" s="23" t="s">
        <v>4545</v>
      </c>
      <c r="J84" s="23" t="s">
        <v>4339</v>
      </c>
    </row>
    <row r="85" spans="1:10">
      <c r="A85" s="5">
        <f>'returns non-log'!A64</f>
        <v>34850</v>
      </c>
      <c r="B85" s="9">
        <v>3.7063752216632606E-2</v>
      </c>
      <c r="C85" s="9">
        <f t="shared" si="4"/>
        <v>199.23407397995646</v>
      </c>
      <c r="D85" s="9">
        <f t="shared" si="5"/>
        <v>199.23407397995646</v>
      </c>
      <c r="E85" s="29">
        <f t="shared" si="6"/>
        <v>0</v>
      </c>
      <c r="G85" s="23" t="s">
        <v>4546</v>
      </c>
      <c r="H85" s="23" t="s">
        <v>4547</v>
      </c>
      <c r="I85" s="23" t="s">
        <v>4547</v>
      </c>
      <c r="J85" s="23" t="s">
        <v>4339</v>
      </c>
    </row>
    <row r="86" spans="1:10">
      <c r="A86" s="5">
        <f>'returns non-log'!A65</f>
        <v>34880</v>
      </c>
      <c r="B86" s="9">
        <v>2.2689452443824365E-2</v>
      </c>
      <c r="C86" s="9">
        <f t="shared" si="4"/>
        <v>203.75458602671407</v>
      </c>
      <c r="D86" s="9">
        <f t="shared" si="5"/>
        <v>203.75458602671407</v>
      </c>
      <c r="E86" s="29">
        <f t="shared" si="6"/>
        <v>0</v>
      </c>
      <c r="G86" s="23" t="s">
        <v>4548</v>
      </c>
      <c r="H86" s="23" t="s">
        <v>4549</v>
      </c>
      <c r="I86" s="23" t="s">
        <v>4549</v>
      </c>
      <c r="J86" s="23" t="s">
        <v>4339</v>
      </c>
    </row>
    <row r="87" spans="1:10">
      <c r="A87" s="5">
        <f>'returns non-log'!A66</f>
        <v>34911</v>
      </c>
      <c r="B87" s="9">
        <v>3.208161197287418E-2</v>
      </c>
      <c r="C87" s="9">
        <f t="shared" si="4"/>
        <v>210.29136159331671</v>
      </c>
      <c r="D87" s="9">
        <f t="shared" si="5"/>
        <v>210.29136159331671</v>
      </c>
      <c r="E87" s="29">
        <f t="shared" si="6"/>
        <v>0</v>
      </c>
      <c r="G87" s="23" t="s">
        <v>4550</v>
      </c>
      <c r="H87" s="23" t="s">
        <v>4551</v>
      </c>
      <c r="I87" s="23" t="s">
        <v>4551</v>
      </c>
      <c r="J87" s="23" t="s">
        <v>4339</v>
      </c>
    </row>
    <row r="88" spans="1:10">
      <c r="A88" s="5">
        <f>'returns non-log'!A67</f>
        <v>34942</v>
      </c>
      <c r="B88" s="9">
        <v>-1.7597423072638341E-3</v>
      </c>
      <c r="C88" s="9">
        <f t="shared" si="4"/>
        <v>209.92130298746883</v>
      </c>
      <c r="D88" s="9">
        <f t="shared" si="5"/>
        <v>210.29136159331671</v>
      </c>
      <c r="E88" s="29">
        <f t="shared" si="6"/>
        <v>-1.75974230726382E-3</v>
      </c>
      <c r="G88" s="23" t="s">
        <v>4552</v>
      </c>
      <c r="H88" s="23" t="s">
        <v>4553</v>
      </c>
      <c r="I88" s="23" t="s">
        <v>4551</v>
      </c>
      <c r="J88" s="23" t="s">
        <v>4554</v>
      </c>
    </row>
    <row r="89" spans="1:10">
      <c r="A89" s="5">
        <f>'returns non-log'!A68</f>
        <v>34971</v>
      </c>
      <c r="B89" s="9">
        <v>4.3004325778195573E-2</v>
      </c>
      <c r="C89" s="9">
        <f t="shared" si="4"/>
        <v>218.94882708892524</v>
      </c>
      <c r="D89" s="9">
        <f t="shared" si="5"/>
        <v>218.94882708892524</v>
      </c>
      <c r="E89" s="29">
        <f t="shared" si="6"/>
        <v>0</v>
      </c>
      <c r="G89" s="23" t="s">
        <v>4555</v>
      </c>
      <c r="H89" s="23" t="s">
        <v>4556</v>
      </c>
      <c r="I89" s="23" t="s">
        <v>4556</v>
      </c>
      <c r="J89" s="23" t="s">
        <v>4339</v>
      </c>
    </row>
    <row r="90" spans="1:10">
      <c r="A90" s="5">
        <f>'returns non-log'!A69</f>
        <v>35003</v>
      </c>
      <c r="B90" s="9">
        <v>-2.2450841181154146E-3</v>
      </c>
      <c r="C90" s="9">
        <f t="shared" si="4"/>
        <v>218.45726855454791</v>
      </c>
      <c r="D90" s="9">
        <f t="shared" si="5"/>
        <v>218.94882708892524</v>
      </c>
      <c r="E90" s="29">
        <f t="shared" si="6"/>
        <v>-2.2450841181153639E-3</v>
      </c>
      <c r="G90" s="23" t="s">
        <v>4557</v>
      </c>
      <c r="H90" s="23" t="s">
        <v>4558</v>
      </c>
      <c r="I90" s="23" t="s">
        <v>4556</v>
      </c>
      <c r="J90" s="23" t="s">
        <v>4559</v>
      </c>
    </row>
    <row r="91" spans="1:10">
      <c r="A91" s="5">
        <f>'returns non-log'!A70</f>
        <v>35033</v>
      </c>
      <c r="B91" s="9">
        <v>4.2176415740772688E-2</v>
      </c>
      <c r="C91" s="9">
        <f t="shared" si="4"/>
        <v>227.67101313469814</v>
      </c>
      <c r="D91" s="9">
        <f t="shared" si="5"/>
        <v>227.67101313469814</v>
      </c>
      <c r="E91" s="29">
        <f t="shared" si="6"/>
        <v>0</v>
      </c>
      <c r="G91" s="23" t="s">
        <v>4560</v>
      </c>
      <c r="H91" s="23" t="s">
        <v>4561</v>
      </c>
      <c r="I91" s="23" t="s">
        <v>4561</v>
      </c>
      <c r="J91" s="23" t="s">
        <v>4339</v>
      </c>
    </row>
    <row r="92" spans="1:10">
      <c r="A92" s="5">
        <f>'returns non-log'!A71</f>
        <v>35062</v>
      </c>
      <c r="B92" s="9">
        <v>1.3388699567836504E-2</v>
      </c>
      <c r="C92" s="9">
        <f t="shared" si="4"/>
        <v>230.71923192986358</v>
      </c>
      <c r="D92" s="9">
        <f t="shared" si="5"/>
        <v>230.71923192986358</v>
      </c>
      <c r="E92" s="29">
        <f t="shared" si="6"/>
        <v>0</v>
      </c>
      <c r="G92" s="23" t="s">
        <v>4562</v>
      </c>
      <c r="H92" s="23" t="s">
        <v>4563</v>
      </c>
      <c r="I92" s="23" t="s">
        <v>4563</v>
      </c>
      <c r="J92" s="23" t="s">
        <v>4339</v>
      </c>
    </row>
    <row r="93" spans="1:10">
      <c r="A93" s="5">
        <f>'returns non-log'!A72</f>
        <v>35095</v>
      </c>
      <c r="B93" s="9">
        <v>3.3951100640025045E-2</v>
      </c>
      <c r="C93" s="9">
        <f t="shared" si="4"/>
        <v>238.55240379270367</v>
      </c>
      <c r="D93" s="9">
        <f t="shared" si="5"/>
        <v>238.55240379270367</v>
      </c>
      <c r="E93" s="29">
        <f t="shared" si="6"/>
        <v>0</v>
      </c>
      <c r="G93" s="23" t="s">
        <v>4564</v>
      </c>
      <c r="H93" s="23" t="s">
        <v>4565</v>
      </c>
      <c r="I93" s="23" t="s">
        <v>4565</v>
      </c>
      <c r="J93" s="23" t="s">
        <v>4339</v>
      </c>
    </row>
    <row r="94" spans="1:10">
      <c r="A94" s="5">
        <f>'returns non-log'!A73</f>
        <v>35124</v>
      </c>
      <c r="B94" s="9">
        <v>8.7200544608097008E-3</v>
      </c>
      <c r="C94" s="9">
        <f t="shared" si="4"/>
        <v>240.63259374553311</v>
      </c>
      <c r="D94" s="9">
        <f t="shared" si="5"/>
        <v>240.63259374553311</v>
      </c>
      <c r="E94" s="29">
        <f t="shared" si="6"/>
        <v>0</v>
      </c>
      <c r="G94" s="23" t="s">
        <v>4566</v>
      </c>
      <c r="H94" s="23" t="s">
        <v>4567</v>
      </c>
      <c r="I94" s="23" t="s">
        <v>4567</v>
      </c>
      <c r="J94" s="23" t="s">
        <v>4339</v>
      </c>
    </row>
    <row r="95" spans="1:10">
      <c r="A95" s="5">
        <f>'returns non-log'!A74</f>
        <v>35153</v>
      </c>
      <c r="B95" s="9">
        <v>8.4499651837013356E-3</v>
      </c>
      <c r="C95" s="9">
        <f t="shared" si="4"/>
        <v>242.66593078474662</v>
      </c>
      <c r="D95" s="9">
        <f t="shared" si="5"/>
        <v>242.66593078474662</v>
      </c>
      <c r="E95" s="29">
        <f t="shared" si="6"/>
        <v>0</v>
      </c>
      <c r="G95" s="23" t="s">
        <v>4568</v>
      </c>
      <c r="H95" s="23" t="s">
        <v>4569</v>
      </c>
      <c r="I95" s="23" t="s">
        <v>4569</v>
      </c>
      <c r="J95" s="23" t="s">
        <v>4339</v>
      </c>
    </row>
    <row r="96" spans="1:10">
      <c r="A96" s="5">
        <f>'returns non-log'!A75</f>
        <v>35185</v>
      </c>
      <c r="B96" s="9">
        <v>1.3094792026297597E-2</v>
      </c>
      <c r="C96" s="9">
        <f t="shared" si="4"/>
        <v>245.84359068024079</v>
      </c>
      <c r="D96" s="9">
        <f t="shared" si="5"/>
        <v>245.84359068024079</v>
      </c>
      <c r="E96" s="29">
        <f t="shared" si="6"/>
        <v>0</v>
      </c>
      <c r="G96" s="23" t="s">
        <v>4570</v>
      </c>
      <c r="H96" s="23" t="s">
        <v>4571</v>
      </c>
      <c r="I96" s="23" t="s">
        <v>4571</v>
      </c>
      <c r="J96" s="23" t="s">
        <v>4339</v>
      </c>
    </row>
    <row r="97" spans="1:10">
      <c r="A97" s="5">
        <f>'returns non-log'!A76</f>
        <v>35216</v>
      </c>
      <c r="B97" s="9">
        <v>2.5016070107661603E-2</v>
      </c>
      <c r="C97" s="9">
        <f t="shared" si="4"/>
        <v>251.99363118021697</v>
      </c>
      <c r="D97" s="9">
        <f t="shared" si="5"/>
        <v>251.99363118021697</v>
      </c>
      <c r="E97" s="29">
        <f t="shared" si="6"/>
        <v>0</v>
      </c>
      <c r="G97" s="23" t="s">
        <v>4572</v>
      </c>
      <c r="H97" s="23" t="s">
        <v>4573</v>
      </c>
      <c r="I97" s="23" t="s">
        <v>4573</v>
      </c>
      <c r="J97" s="23" t="s">
        <v>4339</v>
      </c>
    </row>
    <row r="98" spans="1:10">
      <c r="A98" s="5">
        <f>'returns non-log'!A77</f>
        <v>35244</v>
      </c>
      <c r="B98" s="9">
        <v>4.2543066976969968E-3</v>
      </c>
      <c r="C98" s="9">
        <f t="shared" si="4"/>
        <v>253.06568937312394</v>
      </c>
      <c r="D98" s="9">
        <f t="shared" si="5"/>
        <v>253.06568937312394</v>
      </c>
      <c r="E98" s="29">
        <f t="shared" si="6"/>
        <v>0</v>
      </c>
      <c r="G98" s="23" t="s">
        <v>4574</v>
      </c>
      <c r="H98" s="23" t="s">
        <v>4575</v>
      </c>
      <c r="I98" s="23" t="s">
        <v>4575</v>
      </c>
      <c r="J98" s="23" t="s">
        <v>4339</v>
      </c>
    </row>
    <row r="99" spans="1:10">
      <c r="A99" s="5">
        <f>'returns non-log'!A78</f>
        <v>35277</v>
      </c>
      <c r="B99" s="9">
        <v>-4.5638902268922421E-2</v>
      </c>
      <c r="C99" s="9">
        <f t="shared" si="4"/>
        <v>241.51604910820646</v>
      </c>
      <c r="D99" s="9">
        <f t="shared" si="5"/>
        <v>253.06568937312394</v>
      </c>
      <c r="E99" s="29">
        <f t="shared" si="6"/>
        <v>-4.5638902268922428E-2</v>
      </c>
      <c r="G99" s="23" t="s">
        <v>4576</v>
      </c>
      <c r="H99" s="23" t="s">
        <v>4577</v>
      </c>
      <c r="I99" s="23" t="s">
        <v>4575</v>
      </c>
      <c r="J99" s="23" t="s">
        <v>4578</v>
      </c>
    </row>
    <row r="100" spans="1:10">
      <c r="A100" s="5">
        <f>'returns non-log'!A79</f>
        <v>35307</v>
      </c>
      <c r="B100" s="9">
        <v>2.0655538804760454E-2</v>
      </c>
      <c r="C100" s="9">
        <f t="shared" si="4"/>
        <v>246.50469323253344</v>
      </c>
      <c r="D100" s="9">
        <f t="shared" si="5"/>
        <v>253.06568937312394</v>
      </c>
      <c r="E100" s="29">
        <f t="shared" si="6"/>
        <v>-2.5926059580984408E-2</v>
      </c>
      <c r="G100" s="23" t="s">
        <v>4579</v>
      </c>
      <c r="H100" s="23" t="s">
        <v>4580</v>
      </c>
      <c r="I100" s="23" t="s">
        <v>4575</v>
      </c>
      <c r="J100" s="23" t="s">
        <v>4581</v>
      </c>
    </row>
    <row r="101" spans="1:10">
      <c r="A101" s="5">
        <f>'returns non-log'!A80</f>
        <v>35338</v>
      </c>
      <c r="B101" s="9">
        <v>5.4321091060794746E-2</v>
      </c>
      <c r="C101" s="9">
        <f t="shared" si="4"/>
        <v>259.89509712053115</v>
      </c>
      <c r="D101" s="9">
        <f t="shared" si="5"/>
        <v>259.89509712053115</v>
      </c>
      <c r="E101" s="29">
        <f t="shared" si="6"/>
        <v>0</v>
      </c>
      <c r="G101" s="23" t="s">
        <v>4582</v>
      </c>
      <c r="H101" s="23" t="s">
        <v>4583</v>
      </c>
      <c r="I101" s="23" t="s">
        <v>4583</v>
      </c>
      <c r="J101" s="23" t="s">
        <v>4339</v>
      </c>
    </row>
    <row r="102" spans="1:10">
      <c r="A102" s="5">
        <f>'returns non-log'!A81</f>
        <v>35369</v>
      </c>
      <c r="B102" s="9">
        <v>2.3961463659821769E-2</v>
      </c>
      <c r="C102" s="9">
        <f t="shared" si="4"/>
        <v>266.12256404555063</v>
      </c>
      <c r="D102" s="9">
        <f t="shared" si="5"/>
        <v>266.12256404555063</v>
      </c>
      <c r="E102" s="29">
        <f t="shared" si="6"/>
        <v>0</v>
      </c>
      <c r="G102" s="23" t="s">
        <v>4584</v>
      </c>
      <c r="H102" s="23" t="s">
        <v>4585</v>
      </c>
      <c r="I102" s="23" t="s">
        <v>4585</v>
      </c>
      <c r="J102" s="23" t="s">
        <v>4339</v>
      </c>
    </row>
    <row r="103" spans="1:10">
      <c r="A103" s="5">
        <f>'returns non-log'!A82</f>
        <v>35398</v>
      </c>
      <c r="B103" s="9">
        <v>7.4023290338463221E-2</v>
      </c>
      <c r="C103" s="9">
        <f t="shared" si="4"/>
        <v>285.82183186951067</v>
      </c>
      <c r="D103" s="9">
        <f t="shared" si="5"/>
        <v>285.82183186951067</v>
      </c>
      <c r="E103" s="29">
        <f t="shared" si="6"/>
        <v>0</v>
      </c>
      <c r="G103" s="23" t="s">
        <v>4586</v>
      </c>
      <c r="H103" s="23" t="s">
        <v>4587</v>
      </c>
      <c r="I103" s="23" t="s">
        <v>4587</v>
      </c>
      <c r="J103" s="23" t="s">
        <v>4339</v>
      </c>
    </row>
    <row r="104" spans="1:10">
      <c r="A104" s="5">
        <f>'returns non-log'!A83</f>
        <v>35430</v>
      </c>
      <c r="B104" s="9">
        <v>-2.0404307576043834E-2</v>
      </c>
      <c r="C104" s="9">
        <f t="shared" si="4"/>
        <v>279.9898353000969</v>
      </c>
      <c r="D104" s="9">
        <f t="shared" si="5"/>
        <v>285.82183186951067</v>
      </c>
      <c r="E104" s="29">
        <f t="shared" si="6"/>
        <v>-2.0404307576043803E-2</v>
      </c>
      <c r="G104" s="23" t="s">
        <v>4588</v>
      </c>
      <c r="H104" s="23" t="s">
        <v>4589</v>
      </c>
      <c r="I104" s="23" t="s">
        <v>4587</v>
      </c>
      <c r="J104" s="23" t="s">
        <v>4590</v>
      </c>
    </row>
    <row r="105" spans="1:10">
      <c r="A105" s="5">
        <f>'returns non-log'!A84</f>
        <v>35461</v>
      </c>
      <c r="B105" s="9">
        <v>6.6987634012139141E-2</v>
      </c>
      <c r="C105" s="9">
        <f t="shared" si="4"/>
        <v>298.7456919142989</v>
      </c>
      <c r="D105" s="9">
        <f t="shared" si="5"/>
        <v>298.7456919142989</v>
      </c>
      <c r="E105" s="29">
        <f t="shared" si="6"/>
        <v>0</v>
      </c>
      <c r="G105" s="23" t="s">
        <v>4591</v>
      </c>
      <c r="H105" s="23" t="s">
        <v>4592</v>
      </c>
      <c r="I105" s="23" t="s">
        <v>4592</v>
      </c>
      <c r="J105" s="23" t="s">
        <v>4339</v>
      </c>
    </row>
    <row r="106" spans="1:10">
      <c r="A106" s="5">
        <f>'returns non-log'!A85</f>
        <v>35489</v>
      </c>
      <c r="B106" s="9">
        <v>5.6459555261383354E-3</v>
      </c>
      <c r="C106" s="9">
        <f t="shared" si="4"/>
        <v>300.43239680447243</v>
      </c>
      <c r="D106" s="9">
        <f t="shared" si="5"/>
        <v>300.43239680447243</v>
      </c>
      <c r="E106" s="29">
        <f t="shared" si="6"/>
        <v>0</v>
      </c>
      <c r="G106" s="23" t="s">
        <v>4593</v>
      </c>
      <c r="H106" s="23" t="s">
        <v>4594</v>
      </c>
      <c r="I106" s="23" t="s">
        <v>4594</v>
      </c>
      <c r="J106" s="23" t="s">
        <v>4339</v>
      </c>
    </row>
    <row r="107" spans="1:10">
      <c r="A107" s="5">
        <f>'returns non-log'!A86</f>
        <v>35520</v>
      </c>
      <c r="B107" s="9">
        <v>-4.618414183666042E-2</v>
      </c>
      <c r="C107" s="9">
        <f t="shared" si="4"/>
        <v>286.55718437812681</v>
      </c>
      <c r="D107" s="9">
        <f t="shared" si="5"/>
        <v>300.43239680447243</v>
      </c>
      <c r="E107" s="29">
        <f t="shared" si="6"/>
        <v>-4.618414183666051E-2</v>
      </c>
      <c r="G107" s="23" t="s">
        <v>4595</v>
      </c>
      <c r="H107" s="23" t="s">
        <v>4596</v>
      </c>
      <c r="I107" s="23" t="s">
        <v>4594</v>
      </c>
      <c r="J107" s="23" t="s">
        <v>4597</v>
      </c>
    </row>
    <row r="108" spans="1:10">
      <c r="A108" s="5">
        <f>'returns non-log'!A87</f>
        <v>35550</v>
      </c>
      <c r="B108" s="9">
        <v>6.437577940972683E-2</v>
      </c>
      <c r="C108" s="9">
        <f t="shared" si="4"/>
        <v>305.00452646792553</v>
      </c>
      <c r="D108" s="9">
        <f t="shared" si="5"/>
        <v>305.00452646792553</v>
      </c>
      <c r="E108" s="29">
        <f t="shared" si="6"/>
        <v>0</v>
      </c>
      <c r="G108" s="23" t="s">
        <v>4598</v>
      </c>
      <c r="H108" s="23" t="s">
        <v>4599</v>
      </c>
      <c r="I108" s="23" t="s">
        <v>4599</v>
      </c>
      <c r="J108" s="23" t="s">
        <v>4339</v>
      </c>
    </row>
    <row r="109" spans="1:10">
      <c r="A109" s="5">
        <f>'returns non-log'!A88</f>
        <v>35580</v>
      </c>
      <c r="B109" s="9">
        <v>5.5228077483857607E-2</v>
      </c>
      <c r="C109" s="9">
        <f t="shared" si="4"/>
        <v>321.84934008862342</v>
      </c>
      <c r="D109" s="9">
        <f t="shared" si="5"/>
        <v>321.84934008862342</v>
      </c>
      <c r="E109" s="29">
        <f t="shared" si="6"/>
        <v>0</v>
      </c>
      <c r="G109" s="23" t="s">
        <v>4600</v>
      </c>
      <c r="H109" s="23" t="s">
        <v>4601</v>
      </c>
      <c r="I109" s="23" t="s">
        <v>4601</v>
      </c>
      <c r="J109" s="23" t="s">
        <v>4339</v>
      </c>
    </row>
    <row r="110" spans="1:10">
      <c r="A110" s="5">
        <f>'returns non-log'!A89</f>
        <v>35611</v>
      </c>
      <c r="B110" s="9">
        <v>4.4256980152581393E-2</v>
      </c>
      <c r="C110" s="9">
        <f t="shared" si="4"/>
        <v>336.09341994504706</v>
      </c>
      <c r="D110" s="9">
        <f t="shared" si="5"/>
        <v>336.09341994504706</v>
      </c>
      <c r="E110" s="29">
        <f t="shared" si="6"/>
        <v>0</v>
      </c>
      <c r="G110" s="23" t="s">
        <v>4602</v>
      </c>
      <c r="H110" s="23" t="s">
        <v>4603</v>
      </c>
      <c r="I110" s="23" t="s">
        <v>4603</v>
      </c>
      <c r="J110" s="23" t="s">
        <v>4339</v>
      </c>
    </row>
    <row r="111" spans="1:10">
      <c r="A111" s="5">
        <f>'returns non-log'!A90</f>
        <v>35642</v>
      </c>
      <c r="B111" s="9">
        <v>7.7811303100685514E-2</v>
      </c>
      <c r="C111" s="9">
        <f t="shared" si="4"/>
        <v>362.24528691453708</v>
      </c>
      <c r="D111" s="9">
        <f t="shared" si="5"/>
        <v>362.24528691453708</v>
      </c>
      <c r="E111" s="29">
        <f t="shared" si="6"/>
        <v>0</v>
      </c>
      <c r="G111" s="23" t="s">
        <v>4604</v>
      </c>
      <c r="H111" s="23" t="s">
        <v>4605</v>
      </c>
      <c r="I111" s="23" t="s">
        <v>4605</v>
      </c>
      <c r="J111" s="23" t="s">
        <v>4339</v>
      </c>
    </row>
    <row r="112" spans="1:10">
      <c r="A112" s="5">
        <f>'returns non-log'!A91</f>
        <v>35671</v>
      </c>
      <c r="B112" s="9">
        <v>-6.0533452004884247E-2</v>
      </c>
      <c r="C112" s="9">
        <f t="shared" si="4"/>
        <v>340.31732922510042</v>
      </c>
      <c r="D112" s="9">
        <f t="shared" si="5"/>
        <v>362.24528691453708</v>
      </c>
      <c r="E112" s="29">
        <f t="shared" si="6"/>
        <v>-6.0533452004884247E-2</v>
      </c>
      <c r="G112" s="23" t="s">
        <v>4606</v>
      </c>
      <c r="H112" s="23" t="s">
        <v>4607</v>
      </c>
      <c r="I112" s="23" t="s">
        <v>4605</v>
      </c>
      <c r="J112" s="23" t="s">
        <v>4608</v>
      </c>
    </row>
    <row r="113" spans="1:10">
      <c r="A113" s="5">
        <f>'returns non-log'!A92</f>
        <v>35703</v>
      </c>
      <c r="B113" s="9">
        <v>5.0963952696080783E-2</v>
      </c>
      <c r="C113" s="9">
        <f t="shared" si="4"/>
        <v>357.66124549338497</v>
      </c>
      <c r="D113" s="9">
        <f t="shared" si="5"/>
        <v>362.24528691453708</v>
      </c>
      <c r="E113" s="29">
        <f t="shared" si="6"/>
        <v>-1.2654523293310923E-2</v>
      </c>
      <c r="G113" s="23" t="s">
        <v>4609</v>
      </c>
      <c r="H113" s="23" t="s">
        <v>4610</v>
      </c>
      <c r="I113" s="23" t="s">
        <v>4605</v>
      </c>
      <c r="J113" s="23" t="s">
        <v>4611</v>
      </c>
    </row>
    <row r="114" spans="1:10">
      <c r="A114" s="5">
        <f>'returns non-log'!A93</f>
        <v>35734</v>
      </c>
      <c r="B114" s="9">
        <v>-2.8452103017728048E-2</v>
      </c>
      <c r="C114" s="9">
        <f t="shared" si="4"/>
        <v>347.48503089115826</v>
      </c>
      <c r="D114" s="9">
        <f t="shared" si="5"/>
        <v>357.66124549338497</v>
      </c>
      <c r="E114" s="29">
        <f t="shared" si="6"/>
        <v>-2.8452103017728041E-2</v>
      </c>
      <c r="G114" s="23" t="s">
        <v>4612</v>
      </c>
      <c r="H114" s="23" t="s">
        <v>4613</v>
      </c>
      <c r="I114" s="23" t="s">
        <v>4610</v>
      </c>
      <c r="J114" s="23" t="s">
        <v>4614</v>
      </c>
    </row>
    <row r="115" spans="1:10">
      <c r="A115" s="5">
        <f>'returns non-log'!A94</f>
        <v>35762</v>
      </c>
      <c r="B115" s="9">
        <v>4.7192017807273778E-2</v>
      </c>
      <c r="C115" s="9">
        <f t="shared" si="4"/>
        <v>363.88355065673488</v>
      </c>
      <c r="D115" s="9">
        <f t="shared" si="5"/>
        <v>363.88355065673488</v>
      </c>
      <c r="E115" s="29">
        <f t="shared" si="6"/>
        <v>0</v>
      </c>
      <c r="G115" s="23" t="s">
        <v>4615</v>
      </c>
      <c r="H115" s="23" t="s">
        <v>4616</v>
      </c>
      <c r="I115" s="23" t="s">
        <v>4616</v>
      </c>
      <c r="J115" s="23" t="s">
        <v>4339</v>
      </c>
    </row>
    <row r="116" spans="1:10">
      <c r="A116" s="5">
        <f>'returns non-log'!A95</f>
        <v>35795</v>
      </c>
      <c r="B116" s="9">
        <v>1.3600335207234915E-2</v>
      </c>
      <c r="C116" s="9">
        <f t="shared" si="4"/>
        <v>368.83248892206535</v>
      </c>
      <c r="D116" s="9">
        <f t="shared" si="5"/>
        <v>368.83248892206535</v>
      </c>
      <c r="E116" s="29">
        <f t="shared" si="6"/>
        <v>0</v>
      </c>
      <c r="G116" s="23" t="s">
        <v>4617</v>
      </c>
      <c r="H116" s="23" t="s">
        <v>4618</v>
      </c>
      <c r="I116" s="23" t="s">
        <v>4618</v>
      </c>
      <c r="J116" s="23" t="s">
        <v>4339</v>
      </c>
    </row>
    <row r="117" spans="1:10">
      <c r="A117" s="5">
        <f>'returns non-log'!A96</f>
        <v>35825</v>
      </c>
      <c r="B117" s="9">
        <v>1.170509154796151E-2</v>
      </c>
      <c r="C117" s="9">
        <f t="shared" si="4"/>
        <v>373.14970697076063</v>
      </c>
      <c r="D117" s="9">
        <f t="shared" si="5"/>
        <v>373.14970697076063</v>
      </c>
      <c r="E117" s="29">
        <f t="shared" si="6"/>
        <v>0</v>
      </c>
      <c r="G117" s="23" t="s">
        <v>4619</v>
      </c>
      <c r="H117" s="23" t="s">
        <v>4620</v>
      </c>
      <c r="I117" s="23" t="s">
        <v>4620</v>
      </c>
      <c r="J117" s="23" t="s">
        <v>4339</v>
      </c>
    </row>
    <row r="118" spans="1:10">
      <c r="A118" s="5">
        <f>'returns non-log'!A97</f>
        <v>35853</v>
      </c>
      <c r="B118" s="9">
        <v>6.8975350745117181E-2</v>
      </c>
      <c r="C118" s="9">
        <f t="shared" si="4"/>
        <v>398.88783888950655</v>
      </c>
      <c r="D118" s="9">
        <f t="shared" si="5"/>
        <v>398.88783888950655</v>
      </c>
      <c r="E118" s="29">
        <f t="shared" si="6"/>
        <v>0</v>
      </c>
      <c r="G118" s="23" t="s">
        <v>4621</v>
      </c>
      <c r="H118" s="23" t="s">
        <v>4622</v>
      </c>
      <c r="I118" s="23" t="s">
        <v>4622</v>
      </c>
      <c r="J118" s="23" t="s">
        <v>4339</v>
      </c>
    </row>
    <row r="119" spans="1:10">
      <c r="A119" s="5">
        <f>'returns non-log'!A98</f>
        <v>35885</v>
      </c>
      <c r="B119" s="9">
        <v>5.0753180099282647E-2</v>
      </c>
      <c r="C119" s="9">
        <f t="shared" si="4"/>
        <v>419.13266521607932</v>
      </c>
      <c r="D119" s="9">
        <f t="shared" si="5"/>
        <v>419.13266521607932</v>
      </c>
      <c r="E119" s="29">
        <f t="shared" si="6"/>
        <v>0</v>
      </c>
      <c r="G119" s="23" t="s">
        <v>4623</v>
      </c>
      <c r="H119" s="23" t="s">
        <v>4624</v>
      </c>
      <c r="I119" s="23" t="s">
        <v>4624</v>
      </c>
      <c r="J119" s="23" t="s">
        <v>4339</v>
      </c>
    </row>
    <row r="120" spans="1:10">
      <c r="A120" s="5">
        <f>'returns non-log'!A99</f>
        <v>35915</v>
      </c>
      <c r="B120" s="9">
        <v>1.0663190582742788E-2</v>
      </c>
      <c r="C120" s="9">
        <f t="shared" si="4"/>
        <v>423.60195670473132</v>
      </c>
      <c r="D120" s="9">
        <f t="shared" si="5"/>
        <v>423.60195670473132</v>
      </c>
      <c r="E120" s="29">
        <f t="shared" si="6"/>
        <v>0</v>
      </c>
      <c r="G120" s="23" t="s">
        <v>4625</v>
      </c>
      <c r="H120" s="23" t="s">
        <v>4626</v>
      </c>
      <c r="I120" s="23" t="s">
        <v>4626</v>
      </c>
      <c r="J120" s="23" t="s">
        <v>4339</v>
      </c>
    </row>
    <row r="121" spans="1:10">
      <c r="A121" s="5">
        <f>'returns non-log'!A100</f>
        <v>35944</v>
      </c>
      <c r="B121" s="9">
        <v>-2.1112621268219445E-2</v>
      </c>
      <c r="C121" s="9">
        <f t="shared" si="4"/>
        <v>414.65860902434764</v>
      </c>
      <c r="D121" s="9">
        <f t="shared" si="5"/>
        <v>423.60195670473132</v>
      </c>
      <c r="E121" s="29">
        <f t="shared" si="6"/>
        <v>-2.1112621268219441E-2</v>
      </c>
      <c r="G121" s="23" t="s">
        <v>4627</v>
      </c>
      <c r="H121" s="23" t="s">
        <v>4628</v>
      </c>
      <c r="I121" s="23" t="s">
        <v>4626</v>
      </c>
      <c r="J121" s="23" t="s">
        <v>4629</v>
      </c>
    </row>
    <row r="122" spans="1:10">
      <c r="A122" s="5">
        <f>'returns non-log'!A101</f>
        <v>35976</v>
      </c>
      <c r="B122" s="9">
        <v>4.1907412053324267E-2</v>
      </c>
      <c r="C122" s="9">
        <f t="shared" si="4"/>
        <v>432.03587821418927</v>
      </c>
      <c r="D122" s="9">
        <f t="shared" si="5"/>
        <v>432.03587821418927</v>
      </c>
      <c r="E122" s="29">
        <f t="shared" si="6"/>
        <v>0</v>
      </c>
      <c r="G122" s="23" t="s">
        <v>4630</v>
      </c>
      <c r="H122" s="23" t="s">
        <v>4631</v>
      </c>
      <c r="I122" s="23" t="s">
        <v>4631</v>
      </c>
      <c r="J122" s="23" t="s">
        <v>4339</v>
      </c>
    </row>
    <row r="123" spans="1:10">
      <c r="A123" s="5">
        <f>'returns non-log'!A102</f>
        <v>36007</v>
      </c>
      <c r="B123" s="9">
        <v>-1.0942099511897396E-2</v>
      </c>
      <c r="C123" s="9">
        <f t="shared" si="4"/>
        <v>427.30849864205965</v>
      </c>
      <c r="D123" s="9">
        <f t="shared" si="5"/>
        <v>432.03587821418927</v>
      </c>
      <c r="E123" s="29">
        <f t="shared" si="6"/>
        <v>-1.0942099511897344E-2</v>
      </c>
      <c r="G123" s="23" t="s">
        <v>4632</v>
      </c>
      <c r="H123" s="23" t="s">
        <v>4633</v>
      </c>
      <c r="I123" s="23" t="s">
        <v>4631</v>
      </c>
      <c r="J123" s="23" t="s">
        <v>4634</v>
      </c>
    </row>
    <row r="124" spans="1:10">
      <c r="A124" s="5">
        <f>'returns non-log'!A103</f>
        <v>36038</v>
      </c>
      <c r="B124" s="9">
        <v>-0.14026120044416146</v>
      </c>
      <c r="C124" s="9">
        <f t="shared" si="4"/>
        <v>367.37369566253204</v>
      </c>
      <c r="D124" s="9">
        <f t="shared" si="5"/>
        <v>432.03587821418927</v>
      </c>
      <c r="E124" s="29">
        <f t="shared" si="6"/>
        <v>-0.14966854794314055</v>
      </c>
      <c r="G124" s="23" t="s">
        <v>4635</v>
      </c>
      <c r="H124" s="23" t="s">
        <v>4636</v>
      </c>
      <c r="I124" s="23" t="s">
        <v>4631</v>
      </c>
      <c r="J124" s="23" t="s">
        <v>4637</v>
      </c>
    </row>
    <row r="125" spans="1:10">
      <c r="A125" s="5">
        <f>'returns non-log'!A104</f>
        <v>36068</v>
      </c>
      <c r="B125" s="9">
        <v>6.4477464176784682E-2</v>
      </c>
      <c r="C125" s="9">
        <f t="shared" si="4"/>
        <v>391.06101996410592</v>
      </c>
      <c r="D125" s="9">
        <f t="shared" si="5"/>
        <v>427.30849864205965</v>
      </c>
      <c r="E125" s="29">
        <f t="shared" si="6"/>
        <v>-8.4827422794408025E-2</v>
      </c>
      <c r="G125" s="23" t="s">
        <v>4638</v>
      </c>
      <c r="H125" s="23" t="s">
        <v>4639</v>
      </c>
      <c r="I125" s="23" t="s">
        <v>4633</v>
      </c>
      <c r="J125" s="23" t="s">
        <v>4640</v>
      </c>
    </row>
    <row r="126" spans="1:10">
      <c r="A126" s="5">
        <f>'returns non-log'!A105</f>
        <v>36098</v>
      </c>
      <c r="B126" s="9">
        <v>7.6219292411881412E-2</v>
      </c>
      <c r="C126" s="9">
        <f t="shared" si="4"/>
        <v>420.86741419563873</v>
      </c>
      <c r="D126" s="9">
        <f t="shared" si="5"/>
        <v>420.86741419563873</v>
      </c>
      <c r="E126" s="29">
        <f t="shared" si="6"/>
        <v>0</v>
      </c>
      <c r="G126" s="23" t="s">
        <v>4641</v>
      </c>
      <c r="H126" s="23" t="s">
        <v>4642</v>
      </c>
      <c r="I126" s="23" t="s">
        <v>4642</v>
      </c>
      <c r="J126" s="23" t="s">
        <v>4339</v>
      </c>
    </row>
    <row r="127" spans="1:10">
      <c r="A127" s="5">
        <f>'returns non-log'!A106</f>
        <v>36129</v>
      </c>
      <c r="B127" s="9">
        <v>6.6821200362654043E-2</v>
      </c>
      <c r="C127" s="9">
        <f t="shared" si="4"/>
        <v>448.99028000571764</v>
      </c>
      <c r="D127" s="9">
        <f t="shared" si="5"/>
        <v>448.99028000571764</v>
      </c>
      <c r="E127" s="29">
        <f t="shared" si="6"/>
        <v>0</v>
      </c>
      <c r="G127" s="23" t="s">
        <v>4643</v>
      </c>
      <c r="H127" s="23" t="s">
        <v>4644</v>
      </c>
      <c r="I127" s="23" t="s">
        <v>4644</v>
      </c>
      <c r="J127" s="23" t="s">
        <v>4339</v>
      </c>
    </row>
    <row r="128" spans="1:10">
      <c r="A128" s="5">
        <f>'returns non-log'!A107</f>
        <v>36160</v>
      </c>
      <c r="B128" s="9">
        <v>5.7970040440718185E-2</v>
      </c>
      <c r="C128" s="9">
        <f t="shared" si="4"/>
        <v>475.01826469513844</v>
      </c>
      <c r="D128" s="9">
        <f t="shared" si="5"/>
        <v>475.01826469513844</v>
      </c>
      <c r="E128" s="29">
        <f t="shared" si="6"/>
        <v>0</v>
      </c>
      <c r="G128" s="23" t="s">
        <v>4645</v>
      </c>
      <c r="H128" s="23" t="s">
        <v>4646</v>
      </c>
      <c r="I128" s="23" t="s">
        <v>4646</v>
      </c>
      <c r="J128" s="23" t="s">
        <v>4339</v>
      </c>
    </row>
    <row r="129" spans="1:10">
      <c r="A129" s="5">
        <f>'returns non-log'!A108</f>
        <v>36189</v>
      </c>
      <c r="B129" s="9">
        <v>4.2131729779837368E-2</v>
      </c>
      <c r="C129" s="9">
        <f t="shared" si="4"/>
        <v>495.03160586376129</v>
      </c>
      <c r="D129" s="9">
        <f t="shared" si="5"/>
        <v>495.03160586376129</v>
      </c>
      <c r="E129" s="29">
        <f t="shared" si="6"/>
        <v>0</v>
      </c>
      <c r="G129" s="23" t="s">
        <v>4647</v>
      </c>
      <c r="H129" s="23" t="s">
        <v>4648</v>
      </c>
      <c r="I129" s="23" t="s">
        <v>4648</v>
      </c>
      <c r="J129" s="23" t="s">
        <v>4339</v>
      </c>
    </row>
    <row r="130" spans="1:10">
      <c r="A130" s="5">
        <f>'returns non-log'!A109</f>
        <v>36217</v>
      </c>
      <c r="B130" s="9">
        <v>-2.8966582634648463E-2</v>
      </c>
      <c r="C130" s="9">
        <f t="shared" si="4"/>
        <v>480.6922319457459</v>
      </c>
      <c r="D130" s="9">
        <f t="shared" si="5"/>
        <v>495.03160586376129</v>
      </c>
      <c r="E130" s="29">
        <f t="shared" si="6"/>
        <v>-2.8966582634648488E-2</v>
      </c>
      <c r="G130" s="23" t="s">
        <v>4649</v>
      </c>
      <c r="H130" s="23" t="s">
        <v>4650</v>
      </c>
      <c r="I130" s="23" t="s">
        <v>4648</v>
      </c>
      <c r="J130" s="23" t="s">
        <v>4651</v>
      </c>
    </row>
    <row r="131" spans="1:10">
      <c r="A131" s="5">
        <f>'returns non-log'!A110</f>
        <v>36250</v>
      </c>
      <c r="B131" s="9">
        <v>4.0498648227828005E-2</v>
      </c>
      <c r="C131" s="9">
        <f t="shared" si="4"/>
        <v>500.15961755316619</v>
      </c>
      <c r="D131" s="9">
        <f t="shared" si="5"/>
        <v>500.15961755316619</v>
      </c>
      <c r="E131" s="29">
        <f t="shared" si="6"/>
        <v>0</v>
      </c>
      <c r="G131" s="23" t="s">
        <v>4652</v>
      </c>
      <c r="H131" s="23" t="s">
        <v>4653</v>
      </c>
      <c r="I131" s="23" t="s">
        <v>4653</v>
      </c>
      <c r="J131" s="23" t="s">
        <v>4339</v>
      </c>
    </row>
    <row r="132" spans="1:10">
      <c r="A132" s="5">
        <f>'returns non-log'!A111</f>
        <v>36280</v>
      </c>
      <c r="B132" s="9">
        <v>3.5132440289537881E-2</v>
      </c>
      <c r="C132" s="9">
        <f t="shared" ref="C132:C195" si="7">C131 * (1 + B132)</f>
        <v>517.73144545209095</v>
      </c>
      <c r="D132" s="9">
        <f t="shared" si="5"/>
        <v>517.73144545209095</v>
      </c>
      <c r="E132" s="29">
        <f t="shared" si="6"/>
        <v>0</v>
      </c>
      <c r="G132" s="23" t="s">
        <v>4654</v>
      </c>
      <c r="H132" s="23" t="s">
        <v>4655</v>
      </c>
      <c r="I132" s="23" t="s">
        <v>4655</v>
      </c>
      <c r="J132" s="23" t="s">
        <v>4339</v>
      </c>
    </row>
    <row r="133" spans="1:10">
      <c r="A133" s="5">
        <f>'returns non-log'!A112</f>
        <v>36311</v>
      </c>
      <c r="B133" s="9">
        <v>-2.4284521177344809E-2</v>
      </c>
      <c r="C133" s="9">
        <f t="shared" si="7"/>
        <v>505.15858520083231</v>
      </c>
      <c r="D133" s="9">
        <f t="shared" ref="D133:D196" si="8">MAX(C131:C133)</f>
        <v>517.73144545209095</v>
      </c>
      <c r="E133" s="29">
        <f t="shared" ref="E133:E196" si="9">(C133 - D133) / D133</f>
        <v>-2.4284521177344819E-2</v>
      </c>
      <c r="G133" s="23" t="s">
        <v>4656</v>
      </c>
      <c r="H133" s="23" t="s">
        <v>4657</v>
      </c>
      <c r="I133" s="23" t="s">
        <v>4655</v>
      </c>
      <c r="J133" s="23" t="s">
        <v>4658</v>
      </c>
    </row>
    <row r="134" spans="1:10">
      <c r="A134" s="5">
        <f>'returns non-log'!A113</f>
        <v>36341</v>
      </c>
      <c r="B134" s="9">
        <v>5.2746625668499636E-2</v>
      </c>
      <c r="C134" s="9">
        <f t="shared" si="7"/>
        <v>531.80399599764951</v>
      </c>
      <c r="D134" s="9">
        <f t="shared" si="8"/>
        <v>531.80399599764951</v>
      </c>
      <c r="E134" s="29">
        <f t="shared" si="9"/>
        <v>0</v>
      </c>
      <c r="G134" s="23" t="s">
        <v>4659</v>
      </c>
      <c r="H134" s="23" t="s">
        <v>4660</v>
      </c>
      <c r="I134" s="23" t="s">
        <v>4660</v>
      </c>
      <c r="J134" s="23" t="s">
        <v>4339</v>
      </c>
    </row>
    <row r="135" spans="1:10">
      <c r="A135" s="5">
        <f>'returns non-log'!A114</f>
        <v>36371</v>
      </c>
      <c r="B135" s="9">
        <v>-3.3413744933210587E-2</v>
      </c>
      <c r="C135" s="9">
        <f t="shared" si="7"/>
        <v>514.03443292092186</v>
      </c>
      <c r="D135" s="9">
        <f t="shared" si="8"/>
        <v>531.80399599764951</v>
      </c>
      <c r="E135" s="29">
        <f t="shared" si="9"/>
        <v>-3.3413744933210671E-2</v>
      </c>
      <c r="G135" s="23" t="s">
        <v>4661</v>
      </c>
      <c r="H135" s="23" t="s">
        <v>4662</v>
      </c>
      <c r="I135" s="23" t="s">
        <v>4660</v>
      </c>
      <c r="J135" s="23" t="s">
        <v>4663</v>
      </c>
    </row>
    <row r="136" spans="1:10">
      <c r="A136" s="5">
        <f>'returns non-log'!A115</f>
        <v>36403</v>
      </c>
      <c r="B136" s="9">
        <v>-7.3767617329133506E-3</v>
      </c>
      <c r="C136" s="9">
        <f t="shared" si="7"/>
        <v>510.24252338675097</v>
      </c>
      <c r="D136" s="9">
        <f t="shared" si="8"/>
        <v>531.80399599764951</v>
      </c>
      <c r="E136" s="29">
        <f t="shared" si="9"/>
        <v>-4.0544021431147409E-2</v>
      </c>
      <c r="G136" s="23" t="s">
        <v>4664</v>
      </c>
      <c r="H136" s="23" t="s">
        <v>4665</v>
      </c>
      <c r="I136" s="23" t="s">
        <v>4660</v>
      </c>
      <c r="J136" s="23" t="s">
        <v>4666</v>
      </c>
    </row>
    <row r="137" spans="1:10">
      <c r="A137" s="5">
        <f>'returns non-log'!A116</f>
        <v>36433</v>
      </c>
      <c r="B137" s="9">
        <v>-3.0709945714427977E-2</v>
      </c>
      <c r="C137" s="9">
        <f t="shared" si="7"/>
        <v>494.57300319235111</v>
      </c>
      <c r="D137" s="9">
        <f t="shared" si="8"/>
        <v>514.03443292092186</v>
      </c>
      <c r="E137" s="29">
        <f t="shared" si="9"/>
        <v>-3.7860167494975304E-2</v>
      </c>
      <c r="G137" s="23" t="s">
        <v>4667</v>
      </c>
      <c r="H137" s="23" t="s">
        <v>4668</v>
      </c>
      <c r="I137" s="23" t="s">
        <v>4662</v>
      </c>
      <c r="J137" s="23" t="s">
        <v>4669</v>
      </c>
    </row>
    <row r="138" spans="1:10">
      <c r="A138" s="5">
        <f>'returns non-log'!A117</f>
        <v>36462</v>
      </c>
      <c r="B138" s="9">
        <v>6.4342898798322334E-2</v>
      </c>
      <c r="C138" s="9">
        <f t="shared" si="7"/>
        <v>526.39526388513889</v>
      </c>
      <c r="D138" s="9">
        <f t="shared" si="8"/>
        <v>526.39526388513889</v>
      </c>
      <c r="E138" s="29">
        <f t="shared" si="9"/>
        <v>0</v>
      </c>
      <c r="G138" s="23" t="s">
        <v>4670</v>
      </c>
      <c r="H138" s="23" t="s">
        <v>4671</v>
      </c>
      <c r="I138" s="23" t="s">
        <v>4671</v>
      </c>
      <c r="J138" s="23" t="s">
        <v>4339</v>
      </c>
    </row>
    <row r="139" spans="1:10">
      <c r="A139" s="5">
        <f>'returns non-log'!A118</f>
        <v>36494</v>
      </c>
      <c r="B139" s="9">
        <v>2.0441460108603593E-2</v>
      </c>
      <c r="C139" s="9">
        <f t="shared" si="7"/>
        <v>537.15555167320485</v>
      </c>
      <c r="D139" s="9">
        <f t="shared" si="8"/>
        <v>537.15555167320485</v>
      </c>
      <c r="E139" s="29">
        <f t="shared" si="9"/>
        <v>0</v>
      </c>
      <c r="G139" s="23" t="s">
        <v>4672</v>
      </c>
      <c r="H139" s="23" t="s">
        <v>4673</v>
      </c>
      <c r="I139" s="23" t="s">
        <v>4673</v>
      </c>
      <c r="J139" s="23" t="s">
        <v>4339</v>
      </c>
    </row>
    <row r="140" spans="1:10">
      <c r="A140" s="5">
        <f>'returns non-log'!A119</f>
        <v>36525</v>
      </c>
      <c r="B140" s="9">
        <v>6.8758468315103682E-2</v>
      </c>
      <c r="C140" s="9">
        <f t="shared" si="7"/>
        <v>574.08954465320892</v>
      </c>
      <c r="D140" s="9">
        <f t="shared" si="8"/>
        <v>574.08954465320892</v>
      </c>
      <c r="E140" s="29">
        <f t="shared" si="9"/>
        <v>0</v>
      </c>
      <c r="G140" s="23" t="s">
        <v>4674</v>
      </c>
      <c r="H140" s="23" t="s">
        <v>4675</v>
      </c>
      <c r="I140" s="23" t="s">
        <v>4675</v>
      </c>
      <c r="J140" s="23" t="s">
        <v>4339</v>
      </c>
    </row>
    <row r="141" spans="1:10">
      <c r="A141" s="5">
        <f>'returns non-log'!A120</f>
        <v>36556</v>
      </c>
      <c r="B141" s="9">
        <v>-5.4471537967819783E-2</v>
      </c>
      <c r="C141" s="9">
        <f t="shared" si="7"/>
        <v>542.81800422470326</v>
      </c>
      <c r="D141" s="9">
        <f t="shared" si="8"/>
        <v>574.08954465320892</v>
      </c>
      <c r="E141" s="29">
        <f t="shared" si="9"/>
        <v>-5.4471537967819818E-2</v>
      </c>
      <c r="G141" s="23" t="s">
        <v>4676</v>
      </c>
      <c r="H141" s="23" t="s">
        <v>4677</v>
      </c>
      <c r="I141" s="23" t="s">
        <v>4675</v>
      </c>
      <c r="J141" s="23" t="s">
        <v>4678</v>
      </c>
    </row>
    <row r="142" spans="1:10">
      <c r="A142" s="5">
        <f>'returns non-log'!A121</f>
        <v>36585</v>
      </c>
      <c r="B142" s="9">
        <v>-2.473780226435851E-2</v>
      </c>
      <c r="C142" s="9">
        <f t="shared" si="7"/>
        <v>529.38987977065881</v>
      </c>
      <c r="D142" s="9">
        <f t="shared" si="8"/>
        <v>574.08954465320892</v>
      </c>
      <c r="E142" s="29">
        <f t="shared" si="9"/>
        <v>-7.7861834096894941E-2</v>
      </c>
      <c r="G142" s="23" t="s">
        <v>4679</v>
      </c>
      <c r="H142" s="23" t="s">
        <v>4680</v>
      </c>
      <c r="I142" s="23" t="s">
        <v>4675</v>
      </c>
      <c r="J142" s="23" t="s">
        <v>4681</v>
      </c>
    </row>
    <row r="143" spans="1:10">
      <c r="A143" s="5">
        <f>'returns non-log'!A122</f>
        <v>36616</v>
      </c>
      <c r="B143" s="9">
        <v>9.8830027323613567E-2</v>
      </c>
      <c r="C143" s="9">
        <f t="shared" si="7"/>
        <v>581.70949605323756</v>
      </c>
      <c r="D143" s="9">
        <f t="shared" si="8"/>
        <v>581.70949605323756</v>
      </c>
      <c r="E143" s="29">
        <f t="shared" si="9"/>
        <v>0</v>
      </c>
      <c r="G143" s="23" t="s">
        <v>4682</v>
      </c>
      <c r="H143" s="23" t="s">
        <v>4683</v>
      </c>
      <c r="I143" s="23" t="s">
        <v>4683</v>
      </c>
      <c r="J143" s="23" t="s">
        <v>4339</v>
      </c>
    </row>
    <row r="144" spans="1:10">
      <c r="A144" s="5">
        <f>'returns non-log'!A123</f>
        <v>36644</v>
      </c>
      <c r="B144" s="9">
        <v>-3.3246032379848689E-2</v>
      </c>
      <c r="C144" s="9">
        <f t="shared" si="7"/>
        <v>562.36996331178614</v>
      </c>
      <c r="D144" s="9">
        <f t="shared" si="8"/>
        <v>581.70949605323756</v>
      </c>
      <c r="E144" s="29">
        <f t="shared" si="9"/>
        <v>-3.3246032379848731E-2</v>
      </c>
      <c r="G144" s="23" t="s">
        <v>4684</v>
      </c>
      <c r="H144" s="23" t="s">
        <v>4685</v>
      </c>
      <c r="I144" s="23" t="s">
        <v>4683</v>
      </c>
      <c r="J144" s="23" t="s">
        <v>4686</v>
      </c>
    </row>
    <row r="145" spans="1:10">
      <c r="A145" s="5">
        <f>'returns non-log'!A124</f>
        <v>36677</v>
      </c>
      <c r="B145" s="9">
        <v>-2.7375488936272285E-2</v>
      </c>
      <c r="C145" s="9">
        <f t="shared" si="7"/>
        <v>546.97481060305245</v>
      </c>
      <c r="D145" s="9">
        <f t="shared" si="8"/>
        <v>581.70949605323756</v>
      </c>
      <c r="E145" s="29">
        <f t="shared" si="9"/>
        <v>-5.9711394924531577E-2</v>
      </c>
      <c r="G145" s="23" t="s">
        <v>4687</v>
      </c>
      <c r="H145" s="23" t="s">
        <v>4688</v>
      </c>
      <c r="I145" s="23" t="s">
        <v>4683</v>
      </c>
      <c r="J145" s="23" t="s">
        <v>4689</v>
      </c>
    </row>
    <row r="146" spans="1:10">
      <c r="A146" s="5">
        <f>'returns non-log'!A125</f>
        <v>36707</v>
      </c>
      <c r="B146" s="9">
        <v>2.3039895700172952E-2</v>
      </c>
      <c r="C146" s="9">
        <f t="shared" si="7"/>
        <v>559.57705318996864</v>
      </c>
      <c r="D146" s="9">
        <f t="shared" si="8"/>
        <v>562.36996331178614</v>
      </c>
      <c r="E146" s="29">
        <f t="shared" si="9"/>
        <v>-4.9663216459323398E-3</v>
      </c>
      <c r="G146" s="23" t="s">
        <v>4690</v>
      </c>
      <c r="H146" s="23" t="s">
        <v>4691</v>
      </c>
      <c r="I146" s="23" t="s">
        <v>4685</v>
      </c>
      <c r="J146" s="23" t="s">
        <v>4692</v>
      </c>
    </row>
    <row r="147" spans="1:10">
      <c r="A147" s="5">
        <f>'returns non-log'!A126</f>
        <v>36738</v>
      </c>
      <c r="B147" s="9">
        <v>-1.8821320564873845E-2</v>
      </c>
      <c r="C147" s="9">
        <f t="shared" si="7"/>
        <v>549.04507409113273</v>
      </c>
      <c r="D147" s="9">
        <f t="shared" si="8"/>
        <v>559.57705318996864</v>
      </c>
      <c r="E147" s="29">
        <f t="shared" si="9"/>
        <v>-1.8821320564873921E-2</v>
      </c>
      <c r="G147" s="23" t="s">
        <v>4693</v>
      </c>
      <c r="H147" s="23" t="s">
        <v>4694</v>
      </c>
      <c r="I147" s="23" t="s">
        <v>4691</v>
      </c>
      <c r="J147" s="23" t="s">
        <v>4695</v>
      </c>
    </row>
    <row r="148" spans="1:10">
      <c r="A148" s="5">
        <f>'returns non-log'!A127</f>
        <v>36769</v>
      </c>
      <c r="B148" s="9">
        <v>5.1030495790729047E-2</v>
      </c>
      <c r="C148" s="9">
        <f t="shared" si="7"/>
        <v>577.06311643346078</v>
      </c>
      <c r="D148" s="9">
        <f t="shared" si="8"/>
        <v>577.06311643346078</v>
      </c>
      <c r="E148" s="29">
        <f t="shared" si="9"/>
        <v>0</v>
      </c>
      <c r="G148" s="23" t="s">
        <v>4696</v>
      </c>
      <c r="H148" s="23" t="s">
        <v>4697</v>
      </c>
      <c r="I148" s="23" t="s">
        <v>4697</v>
      </c>
      <c r="J148" s="23" t="s">
        <v>4339</v>
      </c>
    </row>
    <row r="149" spans="1:10">
      <c r="A149" s="5">
        <f>'returns non-log'!A128</f>
        <v>36798</v>
      </c>
      <c r="B149" s="9">
        <v>-5.5271804010747605E-2</v>
      </c>
      <c r="C149" s="9">
        <f t="shared" si="7"/>
        <v>545.16779696011929</v>
      </c>
      <c r="D149" s="9">
        <f t="shared" si="8"/>
        <v>577.06311643346078</v>
      </c>
      <c r="E149" s="29">
        <f t="shared" si="9"/>
        <v>-5.5271804010747633E-2</v>
      </c>
      <c r="G149" s="23" t="s">
        <v>4698</v>
      </c>
      <c r="H149" s="23" t="s">
        <v>4699</v>
      </c>
      <c r="I149" s="23" t="s">
        <v>4697</v>
      </c>
      <c r="J149" s="23" t="s">
        <v>4700</v>
      </c>
    </row>
    <row r="150" spans="1:10">
      <c r="A150" s="5">
        <f>'returns non-log'!A129</f>
        <v>36830</v>
      </c>
      <c r="B150" s="9">
        <v>-8.0596293124042262E-3</v>
      </c>
      <c r="C150" s="9">
        <f t="shared" si="7"/>
        <v>540.77394660356072</v>
      </c>
      <c r="D150" s="9">
        <f t="shared" si="8"/>
        <v>577.06311643346078</v>
      </c>
      <c r="E150" s="29">
        <f t="shared" si="9"/>
        <v>-6.2885963071397308E-2</v>
      </c>
      <c r="G150" s="23" t="s">
        <v>4701</v>
      </c>
      <c r="H150" s="23" t="s">
        <v>4702</v>
      </c>
      <c r="I150" s="23" t="s">
        <v>4697</v>
      </c>
      <c r="J150" s="23" t="s">
        <v>4703</v>
      </c>
    </row>
    <row r="151" spans="1:10">
      <c r="A151" s="5">
        <f>'returns non-log'!A130</f>
        <v>36860</v>
      </c>
      <c r="B151" s="9">
        <v>-7.992510738279679E-2</v>
      </c>
      <c r="C151" s="9">
        <f t="shared" si="7"/>
        <v>497.55253085145233</v>
      </c>
      <c r="D151" s="9">
        <f t="shared" si="8"/>
        <v>545.16779696011929</v>
      </c>
      <c r="E151" s="29">
        <f t="shared" si="9"/>
        <v>-8.7340569956941463E-2</v>
      </c>
      <c r="G151" s="23" t="s">
        <v>4704</v>
      </c>
      <c r="H151" s="23" t="s">
        <v>4705</v>
      </c>
      <c r="I151" s="23" t="s">
        <v>4699</v>
      </c>
      <c r="J151" s="23" t="s">
        <v>4706</v>
      </c>
    </row>
    <row r="152" spans="1:10">
      <c r="A152" s="5">
        <f>'returns non-log'!A131</f>
        <v>36889</v>
      </c>
      <c r="B152" s="9">
        <v>-2.5792118081934268E-3</v>
      </c>
      <c r="C152" s="9">
        <f t="shared" si="7"/>
        <v>496.26923748868376</v>
      </c>
      <c r="D152" s="9">
        <f t="shared" si="8"/>
        <v>540.77394660356072</v>
      </c>
      <c r="E152" s="29">
        <f t="shared" si="9"/>
        <v>-8.2298175410257315E-2</v>
      </c>
      <c r="G152" s="23" t="s">
        <v>4707</v>
      </c>
      <c r="H152" s="23" t="s">
        <v>4708</v>
      </c>
      <c r="I152" s="23" t="s">
        <v>4702</v>
      </c>
      <c r="J152" s="23" t="s">
        <v>4709</v>
      </c>
    </row>
    <row r="153" spans="1:10">
      <c r="A153" s="5">
        <f>'returns non-log'!A132</f>
        <v>36922</v>
      </c>
      <c r="B153" s="9">
        <v>3.5634277009338522E-2</v>
      </c>
      <c r="C153" s="9">
        <f t="shared" si="7"/>
        <v>513.95343296856868</v>
      </c>
      <c r="D153" s="9">
        <f t="shared" si="8"/>
        <v>513.95343296856868</v>
      </c>
      <c r="E153" s="29">
        <f t="shared" si="9"/>
        <v>0</v>
      </c>
      <c r="G153" s="23" t="s">
        <v>4710</v>
      </c>
      <c r="H153" s="23" t="s">
        <v>4711</v>
      </c>
      <c r="I153" s="23" t="s">
        <v>4711</v>
      </c>
      <c r="J153" s="23" t="s">
        <v>4339</v>
      </c>
    </row>
    <row r="154" spans="1:10">
      <c r="A154" s="5">
        <f>'returns non-log'!A133</f>
        <v>36950</v>
      </c>
      <c r="B154" s="9">
        <v>-9.0548376779393203E-2</v>
      </c>
      <c r="C154" s="9">
        <f t="shared" si="7"/>
        <v>467.41578387306811</v>
      </c>
      <c r="D154" s="9">
        <f t="shared" si="8"/>
        <v>513.95343296856868</v>
      </c>
      <c r="E154" s="29">
        <f t="shared" si="9"/>
        <v>-9.0548376779393216E-2</v>
      </c>
      <c r="G154" s="23" t="s">
        <v>4712</v>
      </c>
      <c r="H154" s="23" t="s">
        <v>4713</v>
      </c>
      <c r="I154" s="23" t="s">
        <v>4711</v>
      </c>
      <c r="J154" s="23" t="s">
        <v>4714</v>
      </c>
    </row>
    <row r="155" spans="1:10">
      <c r="A155" s="5">
        <f>'returns non-log'!A134</f>
        <v>36980</v>
      </c>
      <c r="B155" s="9">
        <v>-6.4643440854369127E-2</v>
      </c>
      <c r="C155" s="9">
        <f t="shared" si="7"/>
        <v>437.20041929387082</v>
      </c>
      <c r="D155" s="9">
        <f t="shared" si="8"/>
        <v>513.95343296856868</v>
      </c>
      <c r="E155" s="29">
        <f t="shared" si="9"/>
        <v>-0.14933845899496456</v>
      </c>
      <c r="G155" s="23" t="s">
        <v>4715</v>
      </c>
      <c r="H155" s="23" t="s">
        <v>4716</v>
      </c>
      <c r="I155" s="23" t="s">
        <v>4711</v>
      </c>
      <c r="J155" s="23" t="s">
        <v>4717</v>
      </c>
    </row>
    <row r="156" spans="1:10">
      <c r="A156" s="5">
        <f>'returns non-log'!A135</f>
        <v>37011</v>
      </c>
      <c r="B156" s="9">
        <v>7.6945921253149363E-2</v>
      </c>
      <c r="C156" s="9">
        <f t="shared" si="7"/>
        <v>470.84120832870087</v>
      </c>
      <c r="D156" s="9">
        <f t="shared" si="8"/>
        <v>470.84120832870087</v>
      </c>
      <c r="E156" s="29">
        <f t="shared" si="9"/>
        <v>0</v>
      </c>
      <c r="G156" s="23" t="s">
        <v>4718</v>
      </c>
      <c r="H156" s="23" t="s">
        <v>4719</v>
      </c>
      <c r="I156" s="23" t="s">
        <v>4719</v>
      </c>
      <c r="J156" s="23" t="s">
        <v>4339</v>
      </c>
    </row>
    <row r="157" spans="1:10">
      <c r="A157" s="5">
        <f>'returns non-log'!A136</f>
        <v>37042</v>
      </c>
      <c r="B157" s="9">
        <v>4.4989850930534647E-3</v>
      </c>
      <c r="C157" s="9">
        <f t="shared" si="7"/>
        <v>472.95951590616698</v>
      </c>
      <c r="D157" s="9">
        <f t="shared" si="8"/>
        <v>472.95951590616698</v>
      </c>
      <c r="E157" s="29">
        <f t="shared" si="9"/>
        <v>0</v>
      </c>
      <c r="G157" s="23" t="s">
        <v>4720</v>
      </c>
      <c r="H157" s="23" t="s">
        <v>4721</v>
      </c>
      <c r="I157" s="23" t="s">
        <v>4721</v>
      </c>
      <c r="J157" s="23" t="s">
        <v>4339</v>
      </c>
    </row>
    <row r="158" spans="1:10">
      <c r="A158" s="5">
        <f>'returns non-log'!A137</f>
        <v>37071</v>
      </c>
      <c r="B158" s="9">
        <v>-2.3525006758129408E-2</v>
      </c>
      <c r="C158" s="9">
        <f t="shared" si="7"/>
        <v>461.8331400981528</v>
      </c>
      <c r="D158" s="9">
        <f t="shared" si="8"/>
        <v>472.95951590616698</v>
      </c>
      <c r="E158" s="29">
        <f t="shared" si="9"/>
        <v>-2.3525006758129401E-2</v>
      </c>
      <c r="G158" s="23" t="s">
        <v>4722</v>
      </c>
      <c r="H158" s="23" t="s">
        <v>4723</v>
      </c>
      <c r="I158" s="23" t="s">
        <v>4721</v>
      </c>
      <c r="J158" s="23" t="s">
        <v>4724</v>
      </c>
    </row>
    <row r="159" spans="1:10">
      <c r="A159" s="5">
        <f>'returns non-log'!A138</f>
        <v>37103</v>
      </c>
      <c r="B159" s="9">
        <v>-1.0319515516672095E-2</v>
      </c>
      <c r="C159" s="9">
        <f t="shared" si="7"/>
        <v>457.06724584279652</v>
      </c>
      <c r="D159" s="9">
        <f t="shared" si="8"/>
        <v>472.95951590616698</v>
      </c>
      <c r="E159" s="29">
        <f t="shared" si="9"/>
        <v>-3.360175560253114E-2</v>
      </c>
      <c r="G159" s="23" t="s">
        <v>4725</v>
      </c>
      <c r="H159" s="23" t="s">
        <v>4726</v>
      </c>
      <c r="I159" s="23" t="s">
        <v>4721</v>
      </c>
      <c r="J159" s="23" t="s">
        <v>4727</v>
      </c>
    </row>
    <row r="160" spans="1:10">
      <c r="A160" s="5">
        <f>'returns non-log'!A139</f>
        <v>37134</v>
      </c>
      <c r="B160" s="9">
        <v>-6.7877473758462314E-2</v>
      </c>
      <c r="C160" s="9">
        <f t="shared" si="7"/>
        <v>426.04267585724944</v>
      </c>
      <c r="D160" s="9">
        <f t="shared" si="8"/>
        <v>461.8331400981528</v>
      </c>
      <c r="E160" s="29">
        <f t="shared" si="9"/>
        <v>-7.7496526631451484E-2</v>
      </c>
      <c r="G160" s="23" t="s">
        <v>4728</v>
      </c>
      <c r="H160" s="23" t="s">
        <v>4729</v>
      </c>
      <c r="I160" s="23" t="s">
        <v>4723</v>
      </c>
      <c r="J160" s="23" t="s">
        <v>4730</v>
      </c>
    </row>
    <row r="161" spans="1:10">
      <c r="A161" s="5">
        <f>'returns non-log'!A140</f>
        <v>37162</v>
      </c>
      <c r="B161" s="9">
        <v>-7.7425193173885964E-2</v>
      </c>
      <c r="C161" s="9">
        <f t="shared" si="7"/>
        <v>393.05623937868262</v>
      </c>
      <c r="D161" s="9">
        <f t="shared" si="8"/>
        <v>457.06724584279652</v>
      </c>
      <c r="E161" s="29">
        <f t="shared" si="9"/>
        <v>-0.140047240414444</v>
      </c>
      <c r="G161" s="23" t="s">
        <v>4731</v>
      </c>
      <c r="H161" s="23" t="s">
        <v>4732</v>
      </c>
      <c r="I161" s="23" t="s">
        <v>4726</v>
      </c>
      <c r="J161" s="23" t="s">
        <v>4733</v>
      </c>
    </row>
    <row r="162" spans="1:10">
      <c r="A162" s="5">
        <f>'returns non-log'!A141</f>
        <v>37195</v>
      </c>
      <c r="B162" s="9">
        <v>1.3557661225149564E-2</v>
      </c>
      <c r="C162" s="9">
        <f t="shared" si="7"/>
        <v>398.38516271461009</v>
      </c>
      <c r="D162" s="9">
        <f t="shared" si="8"/>
        <v>426.04267585724944</v>
      </c>
      <c r="E162" s="29">
        <f t="shared" si="9"/>
        <v>-6.4917236488079705E-2</v>
      </c>
      <c r="G162" s="23" t="s">
        <v>4734</v>
      </c>
      <c r="H162" s="23" t="s">
        <v>4735</v>
      </c>
      <c r="I162" s="23" t="s">
        <v>4729</v>
      </c>
      <c r="J162" s="23" t="s">
        <v>4736</v>
      </c>
    </row>
    <row r="163" spans="1:10">
      <c r="A163" s="5">
        <f>'returns non-log'!A142</f>
        <v>37225</v>
      </c>
      <c r="B163" s="9">
        <v>7.5396101624472633E-2</v>
      </c>
      <c r="C163" s="9">
        <f t="shared" si="7"/>
        <v>428.4218509283229</v>
      </c>
      <c r="D163" s="9">
        <f t="shared" si="8"/>
        <v>428.4218509283229</v>
      </c>
      <c r="E163" s="29">
        <f t="shared" si="9"/>
        <v>0</v>
      </c>
      <c r="G163" s="23" t="s">
        <v>4737</v>
      </c>
      <c r="H163" s="23" t="s">
        <v>4738</v>
      </c>
      <c r="I163" s="23" t="s">
        <v>4738</v>
      </c>
      <c r="J163" s="23" t="s">
        <v>4339</v>
      </c>
    </row>
    <row r="164" spans="1:10">
      <c r="A164" s="5">
        <f>'returns non-log'!A143</f>
        <v>37256</v>
      </c>
      <c r="B164" s="9">
        <v>5.1483379348631342E-3</v>
      </c>
      <c r="C164" s="9">
        <f t="shared" si="7"/>
        <v>430.62751139558145</v>
      </c>
      <c r="D164" s="9">
        <f t="shared" si="8"/>
        <v>430.62751139558145</v>
      </c>
      <c r="E164" s="29">
        <f t="shared" si="9"/>
        <v>0</v>
      </c>
      <c r="G164" s="23" t="s">
        <v>4739</v>
      </c>
      <c r="H164" s="23" t="s">
        <v>4740</v>
      </c>
      <c r="I164" s="23" t="s">
        <v>4740</v>
      </c>
      <c r="J164" s="23" t="s">
        <v>4339</v>
      </c>
    </row>
    <row r="165" spans="1:10">
      <c r="A165" s="5">
        <f>'returns non-log'!A144</f>
        <v>37287</v>
      </c>
      <c r="B165" s="9">
        <v>-1.5131705122152783E-2</v>
      </c>
      <c r="C165" s="9">
        <f t="shared" si="7"/>
        <v>424.111382875657</v>
      </c>
      <c r="D165" s="9">
        <f t="shared" si="8"/>
        <v>430.62751139558145</v>
      </c>
      <c r="E165" s="29">
        <f t="shared" si="9"/>
        <v>-1.513170512215284E-2</v>
      </c>
      <c r="G165" s="23" t="s">
        <v>4741</v>
      </c>
      <c r="H165" s="23" t="s">
        <v>4742</v>
      </c>
      <c r="I165" s="23" t="s">
        <v>4740</v>
      </c>
      <c r="J165" s="23" t="s">
        <v>4743</v>
      </c>
    </row>
    <row r="166" spans="1:10">
      <c r="A166" s="5">
        <f>'returns non-log'!A145</f>
        <v>37315</v>
      </c>
      <c r="B166" s="9">
        <v>-2.1098496161058633E-2</v>
      </c>
      <c r="C166" s="9">
        <f t="shared" si="7"/>
        <v>415.1632704921937</v>
      </c>
      <c r="D166" s="9">
        <f t="shared" si="8"/>
        <v>430.62751139558145</v>
      </c>
      <c r="E166" s="29">
        <f t="shared" si="9"/>
        <v>-3.5910945060781414E-2</v>
      </c>
      <c r="G166" s="23" t="s">
        <v>4744</v>
      </c>
      <c r="H166" s="23" t="s">
        <v>4745</v>
      </c>
      <c r="I166" s="23" t="s">
        <v>4740</v>
      </c>
      <c r="J166" s="23" t="s">
        <v>4746</v>
      </c>
    </row>
    <row r="167" spans="1:10">
      <c r="A167" s="5">
        <f>'returns non-log'!A146</f>
        <v>37344</v>
      </c>
      <c r="B167" s="9">
        <v>3.6417472506137694E-2</v>
      </c>
      <c r="C167" s="9">
        <f t="shared" si="7"/>
        <v>430.28246748090135</v>
      </c>
      <c r="D167" s="9">
        <f t="shared" si="8"/>
        <v>430.28246748090135</v>
      </c>
      <c r="E167" s="29">
        <f t="shared" si="9"/>
        <v>0</v>
      </c>
      <c r="G167" s="23" t="s">
        <v>4747</v>
      </c>
      <c r="H167" s="23" t="s">
        <v>4748</v>
      </c>
      <c r="I167" s="23" t="s">
        <v>4748</v>
      </c>
      <c r="J167" s="23" t="s">
        <v>4339</v>
      </c>
    </row>
    <row r="168" spans="1:10">
      <c r="A168" s="5">
        <f>'returns non-log'!A147</f>
        <v>37376</v>
      </c>
      <c r="B168" s="9">
        <v>-6.5670057904814616E-2</v>
      </c>
      <c r="C168" s="9">
        <f t="shared" si="7"/>
        <v>402.02579292600404</v>
      </c>
      <c r="D168" s="9">
        <f t="shared" si="8"/>
        <v>430.28246748090135</v>
      </c>
      <c r="E168" s="29">
        <f t="shared" si="9"/>
        <v>-6.5670057904814616E-2</v>
      </c>
      <c r="G168" s="23" t="s">
        <v>4749</v>
      </c>
      <c r="H168" s="23" t="s">
        <v>4750</v>
      </c>
      <c r="I168" s="23" t="s">
        <v>4748</v>
      </c>
      <c r="J168" s="23" t="s">
        <v>4751</v>
      </c>
    </row>
    <row r="169" spans="1:10">
      <c r="A169" s="5">
        <f>'returns non-log'!A148</f>
        <v>37407</v>
      </c>
      <c r="B169" s="9">
        <v>-8.9954667114398035E-3</v>
      </c>
      <c r="C169" s="9">
        <f t="shared" si="7"/>
        <v>398.40938328859801</v>
      </c>
      <c r="D169" s="9">
        <f t="shared" si="8"/>
        <v>430.28246748090135</v>
      </c>
      <c r="E169" s="29">
        <f t="shared" si="9"/>
        <v>-7.4074791796433267E-2</v>
      </c>
      <c r="G169" s="23" t="s">
        <v>4752</v>
      </c>
      <c r="H169" s="23" t="s">
        <v>4753</v>
      </c>
      <c r="I169" s="23" t="s">
        <v>4748</v>
      </c>
      <c r="J169" s="23" t="s">
        <v>4754</v>
      </c>
    </row>
    <row r="170" spans="1:10">
      <c r="A170" s="5">
        <f>'returns non-log'!A149</f>
        <v>37435</v>
      </c>
      <c r="B170" s="9">
        <v>-7.7462472667983562E-2</v>
      </c>
      <c r="C170" s="9">
        <f t="shared" si="7"/>
        <v>367.54760732493679</v>
      </c>
      <c r="D170" s="9">
        <f t="shared" si="8"/>
        <v>402.02579292600404</v>
      </c>
      <c r="E170" s="29">
        <f t="shared" si="9"/>
        <v>-8.5761128285152657E-2</v>
      </c>
      <c r="G170" s="23" t="s">
        <v>4755</v>
      </c>
      <c r="H170" s="23" t="s">
        <v>4756</v>
      </c>
      <c r="I170" s="23" t="s">
        <v>4750</v>
      </c>
      <c r="J170" s="23" t="s">
        <v>4757</v>
      </c>
    </row>
    <row r="171" spans="1:10">
      <c r="A171" s="5">
        <f>'returns non-log'!A150</f>
        <v>37468</v>
      </c>
      <c r="B171" s="9">
        <v>-7.2943448895726015E-2</v>
      </c>
      <c r="C171" s="9">
        <f t="shared" si="7"/>
        <v>340.73741721328389</v>
      </c>
      <c r="D171" s="9">
        <f t="shared" si="8"/>
        <v>398.40938328859801</v>
      </c>
      <c r="E171" s="29">
        <f t="shared" si="9"/>
        <v>-0.14475554164731597</v>
      </c>
      <c r="G171" s="23" t="s">
        <v>4758</v>
      </c>
      <c r="H171" s="23" t="s">
        <v>4759</v>
      </c>
      <c r="I171" s="23" t="s">
        <v>4753</v>
      </c>
      <c r="J171" s="23" t="s">
        <v>4760</v>
      </c>
    </row>
    <row r="172" spans="1:10">
      <c r="A172" s="5">
        <f>'returns non-log'!A151</f>
        <v>37498</v>
      </c>
      <c r="B172" s="9">
        <v>3.1859083567751245E-3</v>
      </c>
      <c r="C172" s="9">
        <f t="shared" si="7"/>
        <v>341.82297539824964</v>
      </c>
      <c r="D172" s="9">
        <f t="shared" si="8"/>
        <v>367.54760732493679</v>
      </c>
      <c r="E172" s="29">
        <f t="shared" si="9"/>
        <v>-6.9989931682359854E-2</v>
      </c>
      <c r="G172" s="23" t="s">
        <v>4761</v>
      </c>
      <c r="H172" s="23" t="s">
        <v>4762</v>
      </c>
      <c r="I172" s="23" t="s">
        <v>4756</v>
      </c>
      <c r="J172" s="23" t="s">
        <v>4763</v>
      </c>
    </row>
    <row r="173" spans="1:10">
      <c r="A173" s="5">
        <f>'returns non-log'!A152</f>
        <v>37529</v>
      </c>
      <c r="B173" s="9">
        <v>-0.11421230171636731</v>
      </c>
      <c r="C173" s="9">
        <f t="shared" si="7"/>
        <v>302.78258659847836</v>
      </c>
      <c r="D173" s="9">
        <f t="shared" si="8"/>
        <v>341.82297539824964</v>
      </c>
      <c r="E173" s="29">
        <f t="shared" si="9"/>
        <v>-0.11421230171636729</v>
      </c>
      <c r="G173" s="23" t="s">
        <v>4764</v>
      </c>
      <c r="H173" s="23" t="s">
        <v>4765</v>
      </c>
      <c r="I173" s="23" t="s">
        <v>4762</v>
      </c>
      <c r="J173" s="23" t="s">
        <v>4766</v>
      </c>
    </row>
    <row r="174" spans="1:10">
      <c r="A174" s="5">
        <f>'returns non-log'!A153</f>
        <v>37560</v>
      </c>
      <c r="B174" s="9">
        <v>8.926332740596199E-2</v>
      </c>
      <c r="C174" s="9">
        <f t="shared" si="7"/>
        <v>329.80996775884239</v>
      </c>
      <c r="D174" s="9">
        <f t="shared" si="8"/>
        <v>341.82297539824964</v>
      </c>
      <c r="E174" s="29">
        <f t="shared" si="9"/>
        <v>-3.5143944392301854E-2</v>
      </c>
      <c r="G174" s="23" t="s">
        <v>4767</v>
      </c>
      <c r="H174" s="23" t="s">
        <v>4768</v>
      </c>
      <c r="I174" s="23" t="s">
        <v>4762</v>
      </c>
      <c r="J174" s="23" t="s">
        <v>4769</v>
      </c>
    </row>
    <row r="175" spans="1:10">
      <c r="A175" s="5">
        <f>'returns non-log'!A154</f>
        <v>37589</v>
      </c>
      <c r="B175" s="9">
        <v>5.8343456135260707E-2</v>
      </c>
      <c r="C175" s="9">
        <f t="shared" si="7"/>
        <v>349.05222114575218</v>
      </c>
      <c r="D175" s="9">
        <f t="shared" si="8"/>
        <v>349.05222114575218</v>
      </c>
      <c r="E175" s="29">
        <f t="shared" si="9"/>
        <v>0</v>
      </c>
      <c r="G175" s="23" t="s">
        <v>4770</v>
      </c>
      <c r="H175" s="23" t="s">
        <v>4771</v>
      </c>
      <c r="I175" s="23" t="s">
        <v>4771</v>
      </c>
      <c r="J175" s="23" t="s">
        <v>4339</v>
      </c>
    </row>
    <row r="176" spans="1:10">
      <c r="A176" s="5">
        <f>'returns non-log'!A155</f>
        <v>37621</v>
      </c>
      <c r="B176" s="9">
        <v>-6.200922539657272E-2</v>
      </c>
      <c r="C176" s="9">
        <f t="shared" si="7"/>
        <v>327.40776328955087</v>
      </c>
      <c r="D176" s="9">
        <f t="shared" si="8"/>
        <v>349.05222114575218</v>
      </c>
      <c r="E176" s="29">
        <f t="shared" si="9"/>
        <v>-6.2009225396572776E-2</v>
      </c>
      <c r="G176" s="23" t="s">
        <v>4772</v>
      </c>
      <c r="H176" s="23" t="s">
        <v>4773</v>
      </c>
      <c r="I176" s="23" t="s">
        <v>4771</v>
      </c>
      <c r="J176" s="23" t="s">
        <v>4772</v>
      </c>
    </row>
    <row r="177" spans="1:10">
      <c r="A177" s="5">
        <f>'returns non-log'!A156</f>
        <v>37652</v>
      </c>
      <c r="B177" s="9">
        <v>-2.5445588861278901E-2</v>
      </c>
      <c r="C177" s="9">
        <f t="shared" si="7"/>
        <v>319.07667995489402</v>
      </c>
      <c r="D177" s="9">
        <f t="shared" si="8"/>
        <v>349.05222114575218</v>
      </c>
      <c r="E177" s="29">
        <f t="shared" si="9"/>
        <v>-8.5876953002804166E-2</v>
      </c>
      <c r="G177" s="23" t="s">
        <v>4774</v>
      </c>
      <c r="H177" s="23" t="s">
        <v>4775</v>
      </c>
      <c r="I177" s="23" t="s">
        <v>4771</v>
      </c>
      <c r="J177" s="23" t="s">
        <v>4776</v>
      </c>
    </row>
    <row r="178" spans="1:10">
      <c r="A178" s="5">
        <f>'returns non-log'!A157</f>
        <v>37680</v>
      </c>
      <c r="B178" s="9">
        <v>-1.7177678972524868E-2</v>
      </c>
      <c r="C178" s="9">
        <f t="shared" si="7"/>
        <v>313.59568317900977</v>
      </c>
      <c r="D178" s="9">
        <f t="shared" si="8"/>
        <v>327.40776328955087</v>
      </c>
      <c r="E178" s="29">
        <f t="shared" si="9"/>
        <v>-4.2186171677077985E-2</v>
      </c>
      <c r="G178" s="23" t="s">
        <v>4777</v>
      </c>
      <c r="H178" s="23" t="s">
        <v>4778</v>
      </c>
      <c r="I178" s="23" t="s">
        <v>4773</v>
      </c>
      <c r="J178" s="23" t="s">
        <v>4779</v>
      </c>
    </row>
    <row r="179" spans="1:10">
      <c r="A179" s="5">
        <f>'returns non-log'!A158</f>
        <v>37711</v>
      </c>
      <c r="B179" s="9">
        <v>7.9488780028285078E-3</v>
      </c>
      <c r="C179" s="9">
        <f t="shared" si="7"/>
        <v>316.08841700681336</v>
      </c>
      <c r="D179" s="9">
        <f t="shared" si="8"/>
        <v>319.07667995489402</v>
      </c>
      <c r="E179" s="29">
        <f t="shared" si="9"/>
        <v>-9.3653442442208339E-3</v>
      </c>
      <c r="G179" s="23" t="s">
        <v>4780</v>
      </c>
      <c r="H179" s="23" t="s">
        <v>4781</v>
      </c>
      <c r="I179" s="23" t="s">
        <v>4775</v>
      </c>
      <c r="J179" s="23" t="s">
        <v>4782</v>
      </c>
    </row>
    <row r="180" spans="1:10">
      <c r="A180" s="5">
        <f>'returns non-log'!A159</f>
        <v>37741</v>
      </c>
      <c r="B180" s="9">
        <v>8.2230945576735825E-2</v>
      </c>
      <c r="C180" s="9">
        <f t="shared" si="7"/>
        <v>342.08066642313719</v>
      </c>
      <c r="D180" s="9">
        <f t="shared" si="8"/>
        <v>342.08066642313719</v>
      </c>
      <c r="E180" s="29">
        <f t="shared" si="9"/>
        <v>0</v>
      </c>
      <c r="G180" s="23" t="s">
        <v>4783</v>
      </c>
      <c r="H180" s="23" t="s">
        <v>4784</v>
      </c>
      <c r="I180" s="23" t="s">
        <v>4784</v>
      </c>
      <c r="J180" s="23" t="s">
        <v>4339</v>
      </c>
    </row>
    <row r="181" spans="1:10">
      <c r="A181" s="5">
        <f>'returns non-log'!A160</f>
        <v>37771</v>
      </c>
      <c r="B181" s="9">
        <v>5.179928430235714E-2</v>
      </c>
      <c r="C181" s="9">
        <f t="shared" si="7"/>
        <v>359.80020011752907</v>
      </c>
      <c r="D181" s="9">
        <f t="shared" si="8"/>
        <v>359.80020011752907</v>
      </c>
      <c r="E181" s="29">
        <f t="shared" si="9"/>
        <v>0</v>
      </c>
      <c r="G181" s="23" t="s">
        <v>4785</v>
      </c>
      <c r="H181" s="23" t="s">
        <v>4786</v>
      </c>
      <c r="I181" s="23" t="s">
        <v>4786</v>
      </c>
      <c r="J181" s="23" t="s">
        <v>4339</v>
      </c>
    </row>
    <row r="182" spans="1:10">
      <c r="A182" s="5">
        <f>'returns non-log'!A161</f>
        <v>37802</v>
      </c>
      <c r="B182" s="9">
        <v>1.0957177729417511E-2</v>
      </c>
      <c r="C182" s="9">
        <f t="shared" si="7"/>
        <v>363.74259485729681</v>
      </c>
      <c r="D182" s="9">
        <f t="shared" si="8"/>
        <v>363.74259485729681</v>
      </c>
      <c r="E182" s="29">
        <f t="shared" si="9"/>
        <v>0</v>
      </c>
      <c r="G182" s="23" t="s">
        <v>4787</v>
      </c>
      <c r="H182" s="23" t="s">
        <v>4788</v>
      </c>
      <c r="I182" s="23" t="s">
        <v>4788</v>
      </c>
      <c r="J182" s="23" t="s">
        <v>4339</v>
      </c>
    </row>
    <row r="183" spans="1:10">
      <c r="A183" s="5">
        <f>'returns non-log'!A162</f>
        <v>37833</v>
      </c>
      <c r="B183" s="9">
        <v>1.7184936463874312E-2</v>
      </c>
      <c r="C183" s="9">
        <f t="shared" si="7"/>
        <v>369.99348823912425</v>
      </c>
      <c r="D183" s="9">
        <f t="shared" si="8"/>
        <v>369.99348823912425</v>
      </c>
      <c r="E183" s="29">
        <f t="shared" si="9"/>
        <v>0</v>
      </c>
      <c r="G183" s="23" t="s">
        <v>4789</v>
      </c>
      <c r="H183" s="23" t="s">
        <v>4790</v>
      </c>
      <c r="I183" s="23" t="s">
        <v>4790</v>
      </c>
      <c r="J183" s="23" t="s">
        <v>4339</v>
      </c>
    </row>
    <row r="184" spans="1:10">
      <c r="A184" s="5">
        <f>'returns non-log'!A163</f>
        <v>37862</v>
      </c>
      <c r="B184" s="9">
        <v>1.7131769968105948E-2</v>
      </c>
      <c r="C184" s="9">
        <f t="shared" si="7"/>
        <v>376.33213156933402</v>
      </c>
      <c r="D184" s="9">
        <f t="shared" si="8"/>
        <v>376.33213156933402</v>
      </c>
      <c r="E184" s="29">
        <f t="shared" si="9"/>
        <v>0</v>
      </c>
      <c r="G184" s="23" t="s">
        <v>4791</v>
      </c>
      <c r="H184" s="23" t="s">
        <v>4792</v>
      </c>
      <c r="I184" s="23" t="s">
        <v>4792</v>
      </c>
      <c r="J184" s="23" t="s">
        <v>4339</v>
      </c>
    </row>
    <row r="185" spans="1:10">
      <c r="A185" s="5">
        <f>'returns non-log'!A164</f>
        <v>37894</v>
      </c>
      <c r="B185" s="9">
        <v>-1.2904621228107205E-2</v>
      </c>
      <c r="C185" s="9">
        <f t="shared" si="7"/>
        <v>371.47570795546557</v>
      </c>
      <c r="D185" s="9">
        <f t="shared" si="8"/>
        <v>376.33213156933402</v>
      </c>
      <c r="E185" s="29">
        <f t="shared" si="9"/>
        <v>-1.2904621228107194E-2</v>
      </c>
      <c r="G185" s="23" t="s">
        <v>4793</v>
      </c>
      <c r="H185" s="23" t="s">
        <v>4794</v>
      </c>
      <c r="I185" s="23" t="s">
        <v>4792</v>
      </c>
      <c r="J185" s="23" t="s">
        <v>4795</v>
      </c>
    </row>
    <row r="186" spans="1:10">
      <c r="A186" s="5">
        <f>'returns non-log'!A165</f>
        <v>37925</v>
      </c>
      <c r="B186" s="9">
        <v>5.5500983893224332E-2</v>
      </c>
      <c r="C186" s="9">
        <f t="shared" si="7"/>
        <v>392.09297523942598</v>
      </c>
      <c r="D186" s="9">
        <f t="shared" si="8"/>
        <v>392.09297523942598</v>
      </c>
      <c r="E186" s="29">
        <f t="shared" si="9"/>
        <v>0</v>
      </c>
      <c r="G186" s="23" t="s">
        <v>4796</v>
      </c>
      <c r="H186" s="23" t="s">
        <v>4797</v>
      </c>
      <c r="I186" s="23" t="s">
        <v>4797</v>
      </c>
      <c r="J186" s="23" t="s">
        <v>4339</v>
      </c>
    </row>
    <row r="187" spans="1:10">
      <c r="A187" s="5">
        <f>'returns non-log'!A166</f>
        <v>37953</v>
      </c>
      <c r="B187" s="9">
        <v>8.0071372585555078E-3</v>
      </c>
      <c r="C187" s="9">
        <f t="shared" si="7"/>
        <v>395.23251751028346</v>
      </c>
      <c r="D187" s="9">
        <f t="shared" si="8"/>
        <v>395.23251751028346</v>
      </c>
      <c r="E187" s="29">
        <f t="shared" si="9"/>
        <v>0</v>
      </c>
      <c r="G187" s="23" t="s">
        <v>4798</v>
      </c>
      <c r="H187" s="23" t="s">
        <v>4799</v>
      </c>
      <c r="I187" s="23" t="s">
        <v>4799</v>
      </c>
      <c r="J187" s="23" t="s">
        <v>4339</v>
      </c>
    </row>
    <row r="188" spans="1:10">
      <c r="A188" s="5">
        <f>'returns non-log'!A167</f>
        <v>37986</v>
      </c>
      <c r="B188" s="9">
        <v>5.0237040147638856E-2</v>
      </c>
      <c r="C188" s="9">
        <f t="shared" si="7"/>
        <v>415.08782936009993</v>
      </c>
      <c r="D188" s="9">
        <f t="shared" si="8"/>
        <v>415.08782936009993</v>
      </c>
      <c r="E188" s="29">
        <f t="shared" si="9"/>
        <v>0</v>
      </c>
      <c r="G188" s="23" t="s">
        <v>4800</v>
      </c>
      <c r="H188" s="23" t="s">
        <v>4801</v>
      </c>
      <c r="I188" s="23" t="s">
        <v>4801</v>
      </c>
      <c r="J188" s="23" t="s">
        <v>4339</v>
      </c>
    </row>
    <row r="189" spans="1:10">
      <c r="A189" s="5">
        <f>'returns non-log'!A168</f>
        <v>38016</v>
      </c>
      <c r="B189" s="9">
        <v>1.7011556264689309E-2</v>
      </c>
      <c r="C189" s="9">
        <f t="shared" si="7"/>
        <v>422.14911932404704</v>
      </c>
      <c r="D189" s="9">
        <f t="shared" si="8"/>
        <v>422.14911932404704</v>
      </c>
      <c r="E189" s="29">
        <f t="shared" si="9"/>
        <v>0</v>
      </c>
      <c r="G189" s="23" t="s">
        <v>4802</v>
      </c>
      <c r="H189" s="23" t="s">
        <v>4803</v>
      </c>
      <c r="I189" s="23" t="s">
        <v>4803</v>
      </c>
      <c r="J189" s="23" t="s">
        <v>4339</v>
      </c>
    </row>
    <row r="190" spans="1:10">
      <c r="A190" s="5">
        <f>'returns non-log'!A169</f>
        <v>38044</v>
      </c>
      <c r="B190" s="9">
        <v>1.0456258565017862E-2</v>
      </c>
      <c r="C190" s="9">
        <f t="shared" si="7"/>
        <v>426.56321966869388</v>
      </c>
      <c r="D190" s="9">
        <f t="shared" si="8"/>
        <v>426.56321966869388</v>
      </c>
      <c r="E190" s="29">
        <f t="shared" si="9"/>
        <v>0</v>
      </c>
      <c r="G190" s="23" t="s">
        <v>4804</v>
      </c>
      <c r="H190" s="23" t="s">
        <v>4805</v>
      </c>
      <c r="I190" s="23" t="s">
        <v>4805</v>
      </c>
      <c r="J190" s="23" t="s">
        <v>4339</v>
      </c>
    </row>
    <row r="191" spans="1:10">
      <c r="A191" s="5">
        <f>'returns non-log'!A170</f>
        <v>38077</v>
      </c>
      <c r="B191" s="9">
        <v>-1.7169191702938069E-2</v>
      </c>
      <c r="C191" s="9">
        <f t="shared" si="7"/>
        <v>419.23947397677961</v>
      </c>
      <c r="D191" s="9">
        <f t="shared" si="8"/>
        <v>426.56321966869388</v>
      </c>
      <c r="E191" s="29">
        <f t="shared" si="9"/>
        <v>-1.7169191702938024E-2</v>
      </c>
      <c r="G191" s="23" t="s">
        <v>4806</v>
      </c>
      <c r="H191" s="23" t="s">
        <v>4807</v>
      </c>
      <c r="I191" s="23" t="s">
        <v>4805</v>
      </c>
      <c r="J191" s="23" t="s">
        <v>4806</v>
      </c>
    </row>
    <row r="192" spans="1:10">
      <c r="A192" s="5">
        <f>'returns non-log'!A171</f>
        <v>38107</v>
      </c>
      <c r="B192" s="9">
        <v>-1.6480357773688503E-2</v>
      </c>
      <c r="C192" s="9">
        <f t="shared" si="7"/>
        <v>412.33025745278928</v>
      </c>
      <c r="D192" s="9">
        <f t="shared" si="8"/>
        <v>426.56321966869388</v>
      </c>
      <c r="E192" s="29">
        <f t="shared" si="9"/>
        <v>-3.3366595054677123E-2</v>
      </c>
      <c r="G192" s="23" t="s">
        <v>4808</v>
      </c>
      <c r="H192" s="23" t="s">
        <v>4809</v>
      </c>
      <c r="I192" s="23" t="s">
        <v>4805</v>
      </c>
      <c r="J192" s="23" t="s">
        <v>4810</v>
      </c>
    </row>
    <row r="193" spans="1:10">
      <c r="A193" s="5">
        <f>'returns non-log'!A172</f>
        <v>38138</v>
      </c>
      <c r="B193" s="9">
        <v>1.1689402212117672E-2</v>
      </c>
      <c r="C193" s="9">
        <f t="shared" si="7"/>
        <v>417.15015167638097</v>
      </c>
      <c r="D193" s="9">
        <f t="shared" si="8"/>
        <v>419.23947397677961</v>
      </c>
      <c r="E193" s="29">
        <f t="shared" si="9"/>
        <v>-4.9836010921871258E-3</v>
      </c>
      <c r="G193" s="23" t="s">
        <v>4811</v>
      </c>
      <c r="H193" s="23" t="s">
        <v>4812</v>
      </c>
      <c r="I193" s="23" t="s">
        <v>4807</v>
      </c>
      <c r="J193" s="23" t="s">
        <v>4813</v>
      </c>
    </row>
    <row r="194" spans="1:10">
      <c r="A194" s="5">
        <f>'returns non-log'!A173</f>
        <v>38168</v>
      </c>
      <c r="B194" s="9">
        <v>1.7395757285591618E-2</v>
      </c>
      <c r="C194" s="9">
        <f t="shared" si="7"/>
        <v>424.40679446659101</v>
      </c>
      <c r="D194" s="9">
        <f t="shared" si="8"/>
        <v>424.40679446659101</v>
      </c>
      <c r="E194" s="29">
        <f t="shared" si="9"/>
        <v>0</v>
      </c>
      <c r="G194" s="23" t="s">
        <v>4814</v>
      </c>
      <c r="H194" s="23" t="s">
        <v>4815</v>
      </c>
      <c r="I194" s="23" t="s">
        <v>4815</v>
      </c>
      <c r="J194" s="23" t="s">
        <v>4339</v>
      </c>
    </row>
    <row r="195" spans="1:10">
      <c r="A195" s="5">
        <f>'returns non-log'!A174</f>
        <v>38198</v>
      </c>
      <c r="B195" s="9">
        <v>-3.5256629153775365E-2</v>
      </c>
      <c r="C195" s="9">
        <f t="shared" si="7"/>
        <v>409.44364150373985</v>
      </c>
      <c r="D195" s="9">
        <f t="shared" si="8"/>
        <v>424.40679446659101</v>
      </c>
      <c r="E195" s="29">
        <f t="shared" si="9"/>
        <v>-3.5256629153775344E-2</v>
      </c>
      <c r="G195" s="23" t="s">
        <v>4816</v>
      </c>
      <c r="H195" s="23" t="s">
        <v>4817</v>
      </c>
      <c r="I195" s="23" t="s">
        <v>4815</v>
      </c>
      <c r="J195" s="23" t="s">
        <v>4818</v>
      </c>
    </row>
    <row r="196" spans="1:10">
      <c r="A196" s="5">
        <f>'returns non-log'!A175</f>
        <v>38230</v>
      </c>
      <c r="B196" s="9">
        <v>3.3553402276200739E-3</v>
      </c>
      <c r="C196" s="9">
        <f t="shared" ref="C196:C259" si="10">C195 * (1 + B196)</f>
        <v>410.81746422502061</v>
      </c>
      <c r="D196" s="9">
        <f t="shared" si="8"/>
        <v>424.40679446659101</v>
      </c>
      <c r="E196" s="29">
        <f t="shared" si="9"/>
        <v>-3.2019586912245199E-2</v>
      </c>
      <c r="G196" s="23" t="s">
        <v>4819</v>
      </c>
      <c r="H196" s="23" t="s">
        <v>4820</v>
      </c>
      <c r="I196" s="23" t="s">
        <v>4815</v>
      </c>
      <c r="J196" s="23" t="s">
        <v>4821</v>
      </c>
    </row>
    <row r="197" spans="1:10">
      <c r="A197" s="5">
        <f>'returns non-log'!A176</f>
        <v>38260</v>
      </c>
      <c r="B197" s="9">
        <v>9.4920804289750915E-3</v>
      </c>
      <c r="C197" s="9">
        <f t="shared" si="10"/>
        <v>414.71697663707209</v>
      </c>
      <c r="D197" s="9">
        <f t="shared" ref="D197:D260" si="11">MAX(C195:C197)</f>
        <v>414.71697663707209</v>
      </c>
      <c r="E197" s="29">
        <f t="shared" ref="E197:E260" si="12">(C197 - D197) / D197</f>
        <v>0</v>
      </c>
      <c r="G197" s="23" t="s">
        <v>4822</v>
      </c>
      <c r="H197" s="23" t="s">
        <v>4823</v>
      </c>
      <c r="I197" s="23" t="s">
        <v>4823</v>
      </c>
      <c r="J197" s="23" t="s">
        <v>4339</v>
      </c>
    </row>
    <row r="198" spans="1:10">
      <c r="A198" s="5">
        <f>'returns non-log'!A177</f>
        <v>38289</v>
      </c>
      <c r="B198" s="9">
        <v>1.4016638055746933E-2</v>
      </c>
      <c r="C198" s="9">
        <f t="shared" si="10"/>
        <v>420.52991439416758</v>
      </c>
      <c r="D198" s="9">
        <f t="shared" si="11"/>
        <v>420.52991439416758</v>
      </c>
      <c r="E198" s="29">
        <f t="shared" si="12"/>
        <v>0</v>
      </c>
      <c r="G198" s="23" t="s">
        <v>4824</v>
      </c>
      <c r="H198" s="23" t="s">
        <v>4825</v>
      </c>
      <c r="I198" s="23" t="s">
        <v>4825</v>
      </c>
      <c r="J198" s="23" t="s">
        <v>4339</v>
      </c>
    </row>
    <row r="199" spans="1:10">
      <c r="A199" s="5">
        <f>'returns non-log'!A178</f>
        <v>38321</v>
      </c>
      <c r="B199" s="9">
        <v>3.9224332058996447E-2</v>
      </c>
      <c r="C199" s="9">
        <f t="shared" si="10"/>
        <v>437.02491939710575</v>
      </c>
      <c r="D199" s="9">
        <f t="shared" si="11"/>
        <v>437.02491939710575</v>
      </c>
      <c r="E199" s="29">
        <f t="shared" si="12"/>
        <v>0</v>
      </c>
      <c r="G199" s="23" t="s">
        <v>4826</v>
      </c>
      <c r="H199" s="23" t="s">
        <v>4827</v>
      </c>
      <c r="I199" s="23" t="s">
        <v>4827</v>
      </c>
      <c r="J199" s="23" t="s">
        <v>4339</v>
      </c>
    </row>
    <row r="200" spans="1:10">
      <c r="A200" s="5">
        <f>'returns non-log'!A179</f>
        <v>38352</v>
      </c>
      <c r="B200" s="9">
        <v>3.3410075445916121E-2</v>
      </c>
      <c r="C200" s="9">
        <f t="shared" si="10"/>
        <v>451.62595492590845</v>
      </c>
      <c r="D200" s="9">
        <f t="shared" si="11"/>
        <v>451.62595492590845</v>
      </c>
      <c r="E200" s="29">
        <f t="shared" si="12"/>
        <v>0</v>
      </c>
      <c r="G200" s="23" t="s">
        <v>4828</v>
      </c>
      <c r="H200" s="23" t="s">
        <v>4829</v>
      </c>
      <c r="I200" s="23" t="s">
        <v>4829</v>
      </c>
      <c r="J200" s="23" t="s">
        <v>4339</v>
      </c>
    </row>
    <row r="201" spans="1:10">
      <c r="A201" s="5">
        <f>'returns non-log'!A180</f>
        <v>38383</v>
      </c>
      <c r="B201" s="9">
        <v>-2.5698307322918668E-2</v>
      </c>
      <c r="C201" s="9">
        <f t="shared" si="10"/>
        <v>440.01993234121585</v>
      </c>
      <c r="D201" s="9">
        <f t="shared" si="11"/>
        <v>451.62595492590845</v>
      </c>
      <c r="E201" s="29">
        <f t="shared" si="12"/>
        <v>-2.569830732291864E-2</v>
      </c>
      <c r="G201" s="23" t="s">
        <v>4830</v>
      </c>
      <c r="H201" s="23" t="s">
        <v>4831</v>
      </c>
      <c r="I201" s="23" t="s">
        <v>4829</v>
      </c>
      <c r="J201" s="23" t="s">
        <v>4832</v>
      </c>
    </row>
    <row r="202" spans="1:10">
      <c r="A202" s="5">
        <f>'returns non-log'!A181</f>
        <v>38411</v>
      </c>
      <c r="B202" s="9">
        <v>1.8716855005283417E-2</v>
      </c>
      <c r="C202" s="9">
        <f t="shared" si="10"/>
        <v>448.25572161428101</v>
      </c>
      <c r="D202" s="9">
        <f t="shared" si="11"/>
        <v>451.62595492590845</v>
      </c>
      <c r="E202" s="29">
        <f t="shared" si="12"/>
        <v>-7.4624438096794823E-3</v>
      </c>
      <c r="G202" s="23" t="s">
        <v>4833</v>
      </c>
      <c r="H202" s="23" t="s">
        <v>4834</v>
      </c>
      <c r="I202" s="23" t="s">
        <v>4829</v>
      </c>
      <c r="J202" s="23" t="s">
        <v>4835</v>
      </c>
    </row>
    <row r="203" spans="1:10">
      <c r="A203" s="5">
        <f>'returns non-log'!A182</f>
        <v>38442</v>
      </c>
      <c r="B203" s="9">
        <v>-1.7424294095085613E-2</v>
      </c>
      <c r="C203" s="9">
        <f t="shared" si="10"/>
        <v>440.44518209106894</v>
      </c>
      <c r="D203" s="9">
        <f t="shared" si="11"/>
        <v>448.25572161428101</v>
      </c>
      <c r="E203" s="29">
        <f t="shared" si="12"/>
        <v>-1.7424294095085644E-2</v>
      </c>
      <c r="G203" s="23" t="s">
        <v>4836</v>
      </c>
      <c r="H203" s="23" t="s">
        <v>4837</v>
      </c>
      <c r="I203" s="23" t="s">
        <v>4834</v>
      </c>
      <c r="J203" s="23" t="s">
        <v>4838</v>
      </c>
    </row>
    <row r="204" spans="1:10">
      <c r="A204" s="5">
        <f>'returns non-log'!A183</f>
        <v>38471</v>
      </c>
      <c r="B204" s="9">
        <v>-1.9247793593985096E-2</v>
      </c>
      <c r="C204" s="9">
        <f t="shared" si="10"/>
        <v>431.96758413671489</v>
      </c>
      <c r="D204" s="9">
        <f t="shared" si="11"/>
        <v>448.25572161428101</v>
      </c>
      <c r="E204" s="29">
        <f t="shared" si="12"/>
        <v>-3.6336708472807587E-2</v>
      </c>
      <c r="G204" s="23" t="s">
        <v>4839</v>
      </c>
      <c r="H204" s="23" t="s">
        <v>4840</v>
      </c>
      <c r="I204" s="23" t="s">
        <v>4834</v>
      </c>
      <c r="J204" s="23" t="s">
        <v>4841</v>
      </c>
    </row>
    <row r="205" spans="1:10">
      <c r="A205" s="5">
        <f>'returns non-log'!A184</f>
        <v>38503</v>
      </c>
      <c r="B205" s="9">
        <v>3.0869026094773488E-2</v>
      </c>
      <c r="C205" s="9">
        <f t="shared" si="10"/>
        <v>445.30200276352741</v>
      </c>
      <c r="D205" s="9">
        <f t="shared" si="11"/>
        <v>445.30200276352741</v>
      </c>
      <c r="E205" s="29">
        <f t="shared" si="12"/>
        <v>0</v>
      </c>
      <c r="G205" s="23" t="s">
        <v>4842</v>
      </c>
      <c r="H205" s="23" t="s">
        <v>4843</v>
      </c>
      <c r="I205" s="23" t="s">
        <v>4843</v>
      </c>
      <c r="J205" s="23" t="s">
        <v>4339</v>
      </c>
    </row>
    <row r="206" spans="1:10">
      <c r="A206" s="5">
        <f>'returns non-log'!A185</f>
        <v>38533</v>
      </c>
      <c r="B206" s="9">
        <v>9.5140267248750021E-4</v>
      </c>
      <c r="C206" s="9">
        <f t="shared" si="10"/>
        <v>445.72566427902069</v>
      </c>
      <c r="D206" s="9">
        <f t="shared" si="11"/>
        <v>445.72566427902069</v>
      </c>
      <c r="E206" s="29">
        <f t="shared" si="12"/>
        <v>0</v>
      </c>
      <c r="G206" s="23" t="s">
        <v>4844</v>
      </c>
      <c r="H206" s="23" t="s">
        <v>4845</v>
      </c>
      <c r="I206" s="23" t="s">
        <v>4845</v>
      </c>
      <c r="J206" s="23" t="s">
        <v>4339</v>
      </c>
    </row>
    <row r="207" spans="1:10">
      <c r="A207" s="5">
        <f>'returns non-log'!A186</f>
        <v>38562</v>
      </c>
      <c r="B207" s="9">
        <v>3.6392417748931205E-2</v>
      </c>
      <c r="C207" s="9">
        <f t="shared" si="10"/>
        <v>461.9466988548827</v>
      </c>
      <c r="D207" s="9">
        <f t="shared" si="11"/>
        <v>461.9466988548827</v>
      </c>
      <c r="E207" s="29">
        <f t="shared" si="12"/>
        <v>0</v>
      </c>
      <c r="G207" s="23" t="s">
        <v>4846</v>
      </c>
      <c r="H207" s="23" t="s">
        <v>4847</v>
      </c>
      <c r="I207" s="23" t="s">
        <v>4847</v>
      </c>
      <c r="J207" s="23" t="s">
        <v>4339</v>
      </c>
    </row>
    <row r="208" spans="1:10">
      <c r="A208" s="5">
        <f>'returns non-log'!A187</f>
        <v>38595</v>
      </c>
      <c r="B208" s="9">
        <v>-1.1325211316272066E-2</v>
      </c>
      <c r="C208" s="9">
        <f t="shared" si="10"/>
        <v>456.71505487349685</v>
      </c>
      <c r="D208" s="9">
        <f t="shared" si="11"/>
        <v>461.9466988548827</v>
      </c>
      <c r="E208" s="29">
        <f t="shared" si="12"/>
        <v>-1.1325211316272071E-2</v>
      </c>
      <c r="G208" s="23" t="s">
        <v>4848</v>
      </c>
      <c r="H208" s="23" t="s">
        <v>4849</v>
      </c>
      <c r="I208" s="23" t="s">
        <v>4847</v>
      </c>
      <c r="J208" s="23" t="s">
        <v>4850</v>
      </c>
    </row>
    <row r="209" spans="1:10">
      <c r="A209" s="5">
        <f>'returns non-log'!A188</f>
        <v>38625</v>
      </c>
      <c r="B209" s="9">
        <v>7.3888542103166532E-3</v>
      </c>
      <c r="C209" s="9">
        <f t="shared" si="10"/>
        <v>460.08965582961389</v>
      </c>
      <c r="D209" s="9">
        <f t="shared" si="11"/>
        <v>461.9466988548827</v>
      </c>
      <c r="E209" s="29">
        <f t="shared" si="12"/>
        <v>-4.0200374412723864E-3</v>
      </c>
      <c r="G209" s="23" t="s">
        <v>4851</v>
      </c>
      <c r="H209" s="23" t="s">
        <v>4852</v>
      </c>
      <c r="I209" s="23" t="s">
        <v>4847</v>
      </c>
      <c r="J209" s="23" t="s">
        <v>4853</v>
      </c>
    </row>
    <row r="210" spans="1:10">
      <c r="A210" s="5">
        <f>'returns non-log'!A189</f>
        <v>38656</v>
      </c>
      <c r="B210" s="9">
        <v>-1.746026951572599E-2</v>
      </c>
      <c r="C210" s="9">
        <f t="shared" si="10"/>
        <v>452.05636643743122</v>
      </c>
      <c r="D210" s="9">
        <f t="shared" si="11"/>
        <v>460.08965582961389</v>
      </c>
      <c r="E210" s="29">
        <f t="shared" si="12"/>
        <v>-1.7460269515725983E-2</v>
      </c>
      <c r="G210" s="23" t="s">
        <v>4854</v>
      </c>
      <c r="H210" s="23" t="s">
        <v>4855</v>
      </c>
      <c r="I210" s="23" t="s">
        <v>4852</v>
      </c>
      <c r="J210" s="23" t="s">
        <v>4856</v>
      </c>
    </row>
    <row r="211" spans="1:10">
      <c r="A211" s="5">
        <f>'returns non-log'!A190</f>
        <v>38686</v>
      </c>
      <c r="B211" s="9">
        <v>3.779579152807222E-2</v>
      </c>
      <c r="C211" s="9">
        <f t="shared" si="10"/>
        <v>469.14219462223821</v>
      </c>
      <c r="D211" s="9">
        <f t="shared" si="11"/>
        <v>469.14219462223821</v>
      </c>
      <c r="E211" s="29">
        <f t="shared" si="12"/>
        <v>0</v>
      </c>
      <c r="G211" s="23" t="s">
        <v>4857</v>
      </c>
      <c r="H211" s="23" t="s">
        <v>4858</v>
      </c>
      <c r="I211" s="23" t="s">
        <v>4858</v>
      </c>
      <c r="J211" s="23" t="s">
        <v>4339</v>
      </c>
    </row>
    <row r="212" spans="1:10">
      <c r="A212" s="5">
        <f>'returns non-log'!A191</f>
        <v>38716</v>
      </c>
      <c r="B212" s="9">
        <v>-7.6510058025769379E-4</v>
      </c>
      <c r="C212" s="9">
        <f t="shared" si="10"/>
        <v>468.78325365690938</v>
      </c>
      <c r="D212" s="9">
        <f t="shared" si="11"/>
        <v>469.14219462223821</v>
      </c>
      <c r="E212" s="29">
        <f t="shared" si="12"/>
        <v>-7.6510058025766137E-4</v>
      </c>
      <c r="G212" s="23" t="s">
        <v>4859</v>
      </c>
      <c r="H212" s="23" t="s">
        <v>4860</v>
      </c>
      <c r="I212" s="23" t="s">
        <v>4858</v>
      </c>
      <c r="J212" s="23" t="s">
        <v>4861</v>
      </c>
    </row>
    <row r="213" spans="1:10">
      <c r="A213" s="5">
        <f>'returns non-log'!A192</f>
        <v>38748</v>
      </c>
      <c r="B213" s="9">
        <v>2.6277273343271457E-2</v>
      </c>
      <c r="C213" s="9">
        <f t="shared" si="10"/>
        <v>481.10159935200016</v>
      </c>
      <c r="D213" s="9">
        <f t="shared" si="11"/>
        <v>481.10159935200016</v>
      </c>
      <c r="E213" s="29">
        <f t="shared" si="12"/>
        <v>0</v>
      </c>
      <c r="G213" s="23" t="s">
        <v>4862</v>
      </c>
      <c r="H213" s="23" t="s">
        <v>4863</v>
      </c>
      <c r="I213" s="23" t="s">
        <v>4863</v>
      </c>
      <c r="J213" s="23" t="s">
        <v>4339</v>
      </c>
    </row>
    <row r="214" spans="1:10">
      <c r="A214" s="5">
        <f>'returns non-log'!A193</f>
        <v>38776</v>
      </c>
      <c r="B214" s="9">
        <v>-1.1851470374624196E-3</v>
      </c>
      <c r="C214" s="9">
        <f t="shared" si="10"/>
        <v>480.53142321680969</v>
      </c>
      <c r="D214" s="9">
        <f t="shared" si="11"/>
        <v>481.10159935200016</v>
      </c>
      <c r="E214" s="29">
        <f t="shared" si="12"/>
        <v>-1.1851470374624703E-3</v>
      </c>
      <c r="G214" s="23" t="s">
        <v>4864</v>
      </c>
      <c r="H214" s="23" t="s">
        <v>4865</v>
      </c>
      <c r="I214" s="23" t="s">
        <v>4863</v>
      </c>
      <c r="J214" s="23" t="s">
        <v>4866</v>
      </c>
    </row>
    <row r="215" spans="1:10">
      <c r="A215" s="5">
        <f>'returns non-log'!A194</f>
        <v>38807</v>
      </c>
      <c r="B215" s="9">
        <v>1.1444950868761739E-2</v>
      </c>
      <c r="C215" s="9">
        <f t="shared" si="10"/>
        <v>486.03108174642222</v>
      </c>
      <c r="D215" s="9">
        <f t="shared" si="11"/>
        <v>486.03108174642222</v>
      </c>
      <c r="E215" s="29">
        <f t="shared" si="12"/>
        <v>0</v>
      </c>
      <c r="G215" s="23" t="s">
        <v>4867</v>
      </c>
      <c r="H215" s="23" t="s">
        <v>4868</v>
      </c>
      <c r="I215" s="23" t="s">
        <v>4868</v>
      </c>
      <c r="J215" s="23" t="s">
        <v>4339</v>
      </c>
    </row>
    <row r="216" spans="1:10">
      <c r="A216" s="5">
        <f>'returns non-log'!A195</f>
        <v>38835</v>
      </c>
      <c r="B216" s="9">
        <v>1.195592768113829E-2</v>
      </c>
      <c r="C216" s="9">
        <f t="shared" si="10"/>
        <v>491.84203421056787</v>
      </c>
      <c r="D216" s="9">
        <f t="shared" si="11"/>
        <v>491.84203421056787</v>
      </c>
      <c r="E216" s="29">
        <f t="shared" si="12"/>
        <v>0</v>
      </c>
      <c r="G216" s="23" t="s">
        <v>4869</v>
      </c>
      <c r="H216" s="23" t="s">
        <v>4870</v>
      </c>
      <c r="I216" s="23" t="s">
        <v>4870</v>
      </c>
      <c r="J216" s="23" t="s">
        <v>4339</v>
      </c>
    </row>
    <row r="217" spans="1:10">
      <c r="A217" s="5">
        <f>'returns non-log'!A196</f>
        <v>38868</v>
      </c>
      <c r="B217" s="9">
        <v>-3.1684472767725236E-2</v>
      </c>
      <c r="C217" s="9">
        <f t="shared" si="10"/>
        <v>476.25827867160058</v>
      </c>
      <c r="D217" s="9">
        <f t="shared" si="11"/>
        <v>491.84203421056787</v>
      </c>
      <c r="E217" s="29">
        <f t="shared" si="12"/>
        <v>-3.168447276772518E-2</v>
      </c>
      <c r="G217" s="23" t="s">
        <v>4871</v>
      </c>
      <c r="H217" s="23" t="s">
        <v>4872</v>
      </c>
      <c r="I217" s="23" t="s">
        <v>4870</v>
      </c>
      <c r="J217" s="23" t="s">
        <v>4873</v>
      </c>
    </row>
    <row r="218" spans="1:10">
      <c r="A218" s="5">
        <f>'returns non-log'!A197</f>
        <v>38898</v>
      </c>
      <c r="B218" s="9">
        <v>-1.4423084939463315E-4</v>
      </c>
      <c r="C218" s="9">
        <f t="shared" si="10"/>
        <v>476.18958753553653</v>
      </c>
      <c r="D218" s="9">
        <f t="shared" si="11"/>
        <v>491.84203421056787</v>
      </c>
      <c r="E218" s="29">
        <f t="shared" si="12"/>
        <v>-3.1824133738699939E-2</v>
      </c>
      <c r="G218" s="23" t="s">
        <v>4874</v>
      </c>
      <c r="H218" s="23" t="s">
        <v>4875</v>
      </c>
      <c r="I218" s="23" t="s">
        <v>4870</v>
      </c>
      <c r="J218" s="23" t="s">
        <v>4876</v>
      </c>
    </row>
    <row r="219" spans="1:10">
      <c r="A219" s="5">
        <f>'returns non-log'!A198</f>
        <v>38929</v>
      </c>
      <c r="B219" s="9">
        <v>2.3205338478589077E-3</v>
      </c>
      <c r="C219" s="9">
        <f t="shared" si="10"/>
        <v>477.2946015914107</v>
      </c>
      <c r="D219" s="9">
        <f t="shared" si="11"/>
        <v>477.2946015914107</v>
      </c>
      <c r="E219" s="29">
        <f t="shared" si="12"/>
        <v>0</v>
      </c>
      <c r="G219" s="23" t="s">
        <v>4877</v>
      </c>
      <c r="H219" s="23" t="s">
        <v>4878</v>
      </c>
      <c r="I219" s="23" t="s">
        <v>4878</v>
      </c>
      <c r="J219" s="23" t="s">
        <v>4339</v>
      </c>
    </row>
    <row r="220" spans="1:10">
      <c r="A220" s="5">
        <f>'returns non-log'!A199</f>
        <v>38960</v>
      </c>
      <c r="B220" s="9">
        <v>2.1698295282494673E-2</v>
      </c>
      <c r="C220" s="9">
        <f t="shared" si="10"/>
        <v>487.65108079348175</v>
      </c>
      <c r="D220" s="9">
        <f t="shared" si="11"/>
        <v>487.65108079348175</v>
      </c>
      <c r="E220" s="29">
        <f t="shared" si="12"/>
        <v>0</v>
      </c>
      <c r="G220" s="23" t="s">
        <v>4879</v>
      </c>
      <c r="H220" s="23" t="s">
        <v>4880</v>
      </c>
      <c r="I220" s="23" t="s">
        <v>4880</v>
      </c>
      <c r="J220" s="23" t="s">
        <v>4339</v>
      </c>
    </row>
    <row r="221" spans="1:10">
      <c r="A221" s="5">
        <f>'returns non-log'!A200</f>
        <v>38989</v>
      </c>
      <c r="B221" s="9">
        <v>2.4241975183994846E-2</v>
      </c>
      <c r="C221" s="9">
        <f t="shared" si="10"/>
        <v>499.47270619252561</v>
      </c>
      <c r="D221" s="9">
        <f t="shared" si="11"/>
        <v>499.47270619252561</v>
      </c>
      <c r="E221" s="29">
        <f t="shared" si="12"/>
        <v>0</v>
      </c>
      <c r="G221" s="23" t="s">
        <v>4881</v>
      </c>
      <c r="H221" s="23" t="s">
        <v>4882</v>
      </c>
      <c r="I221" s="23" t="s">
        <v>4882</v>
      </c>
      <c r="J221" s="23" t="s">
        <v>4339</v>
      </c>
    </row>
    <row r="222" spans="1:10">
      <c r="A222" s="5">
        <f>'returns non-log'!A201</f>
        <v>39021</v>
      </c>
      <c r="B222" s="9">
        <v>3.3145670831173701E-2</v>
      </c>
      <c r="C222" s="9">
        <f t="shared" si="10"/>
        <v>516.02806410113863</v>
      </c>
      <c r="D222" s="9">
        <f t="shared" si="11"/>
        <v>516.02806410113863</v>
      </c>
      <c r="E222" s="29">
        <f t="shared" si="12"/>
        <v>0</v>
      </c>
      <c r="G222" s="23" t="s">
        <v>4883</v>
      </c>
      <c r="H222" s="23" t="s">
        <v>4884</v>
      </c>
      <c r="I222" s="23" t="s">
        <v>4884</v>
      </c>
      <c r="J222" s="23" t="s">
        <v>4339</v>
      </c>
    </row>
    <row r="223" spans="1:10">
      <c r="A223" s="5">
        <f>'returns non-log'!A202</f>
        <v>39051</v>
      </c>
      <c r="B223" s="9">
        <v>1.7361135156471974E-2</v>
      </c>
      <c r="C223" s="9">
        <f t="shared" si="10"/>
        <v>524.98689706653113</v>
      </c>
      <c r="D223" s="9">
        <f t="shared" si="11"/>
        <v>524.98689706653113</v>
      </c>
      <c r="E223" s="29">
        <f t="shared" si="12"/>
        <v>0</v>
      </c>
      <c r="G223" s="23" t="s">
        <v>4885</v>
      </c>
      <c r="H223" s="23" t="s">
        <v>4886</v>
      </c>
      <c r="I223" s="23" t="s">
        <v>4886</v>
      </c>
      <c r="J223" s="23" t="s">
        <v>4339</v>
      </c>
    </row>
    <row r="224" spans="1:10">
      <c r="A224" s="5">
        <f>'returns non-log'!A203</f>
        <v>39080</v>
      </c>
      <c r="B224" s="9">
        <v>1.0668663353980978E-2</v>
      </c>
      <c r="C224" s="9">
        <f t="shared" si="10"/>
        <v>530.58780553658505</v>
      </c>
      <c r="D224" s="9">
        <f t="shared" si="11"/>
        <v>530.58780553658505</v>
      </c>
      <c r="E224" s="29">
        <f t="shared" si="12"/>
        <v>0</v>
      </c>
      <c r="G224" s="23" t="s">
        <v>4887</v>
      </c>
      <c r="H224" s="23" t="s">
        <v>4888</v>
      </c>
      <c r="I224" s="23" t="s">
        <v>4888</v>
      </c>
      <c r="J224" s="23" t="s">
        <v>4339</v>
      </c>
    </row>
    <row r="225" spans="1:10">
      <c r="A225" s="5">
        <f>'returns non-log'!A204</f>
        <v>39113</v>
      </c>
      <c r="B225" s="9">
        <v>1.7085286493411456E-2</v>
      </c>
      <c r="C225" s="9">
        <f t="shared" si="10"/>
        <v>539.65305020408812</v>
      </c>
      <c r="D225" s="9">
        <f t="shared" si="11"/>
        <v>539.65305020408812</v>
      </c>
      <c r="E225" s="29">
        <f t="shared" si="12"/>
        <v>0</v>
      </c>
      <c r="G225" s="23" t="s">
        <v>4889</v>
      </c>
      <c r="H225" s="23" t="s">
        <v>4890</v>
      </c>
      <c r="I225" s="23" t="s">
        <v>4890</v>
      </c>
      <c r="J225" s="23" t="s">
        <v>4339</v>
      </c>
    </row>
    <row r="226" spans="1:10">
      <c r="A226" s="5">
        <f>'returns non-log'!A205</f>
        <v>39141</v>
      </c>
      <c r="B226" s="9">
        <v>-2.0530090271181467E-2</v>
      </c>
      <c r="C226" s="9">
        <f t="shared" si="10"/>
        <v>528.57392436827979</v>
      </c>
      <c r="D226" s="9">
        <f t="shared" si="11"/>
        <v>539.65305020408812</v>
      </c>
      <c r="E226" s="29">
        <f t="shared" si="12"/>
        <v>-2.0530090271181418E-2</v>
      </c>
      <c r="G226" s="23" t="s">
        <v>4891</v>
      </c>
      <c r="H226" s="23" t="s">
        <v>4892</v>
      </c>
      <c r="I226" s="23" t="s">
        <v>4890</v>
      </c>
      <c r="J226" s="23" t="s">
        <v>4893</v>
      </c>
    </row>
    <row r="227" spans="1:10">
      <c r="A227" s="5">
        <f>'returns non-log'!A206</f>
        <v>39171</v>
      </c>
      <c r="B227" s="9">
        <v>9.5904220476794588E-3</v>
      </c>
      <c r="C227" s="9">
        <f t="shared" si="10"/>
        <v>533.64317138636977</v>
      </c>
      <c r="D227" s="9">
        <f t="shared" si="11"/>
        <v>539.65305020408812</v>
      </c>
      <c r="E227" s="29">
        <f t="shared" si="12"/>
        <v>-1.113656045387959E-2</v>
      </c>
      <c r="G227" s="23" t="s">
        <v>4894</v>
      </c>
      <c r="H227" s="23" t="s">
        <v>4895</v>
      </c>
      <c r="I227" s="23" t="s">
        <v>4890</v>
      </c>
      <c r="J227" s="23" t="s">
        <v>4896</v>
      </c>
    </row>
    <row r="228" spans="1:10">
      <c r="A228" s="5">
        <f>'returns non-log'!A207</f>
        <v>39202</v>
      </c>
      <c r="B228" s="9">
        <v>4.1899090098073577E-2</v>
      </c>
      <c r="C228" s="9">
        <f t="shared" si="10"/>
        <v>556.00233470450905</v>
      </c>
      <c r="D228" s="9">
        <f t="shared" si="11"/>
        <v>556.00233470450905</v>
      </c>
      <c r="E228" s="29">
        <f t="shared" si="12"/>
        <v>0</v>
      </c>
      <c r="G228" s="23" t="s">
        <v>4897</v>
      </c>
      <c r="H228" s="23" t="s">
        <v>4898</v>
      </c>
      <c r="I228" s="23" t="s">
        <v>4898</v>
      </c>
      <c r="J228" s="23" t="s">
        <v>4339</v>
      </c>
    </row>
    <row r="229" spans="1:10">
      <c r="A229" s="5">
        <f>'returns non-log'!A208</f>
        <v>39233</v>
      </c>
      <c r="B229" s="9">
        <v>3.2770050481931268E-2</v>
      </c>
      <c r="C229" s="9">
        <f t="shared" si="10"/>
        <v>574.22255928084746</v>
      </c>
      <c r="D229" s="9">
        <f t="shared" si="11"/>
        <v>574.22255928084746</v>
      </c>
      <c r="E229" s="29">
        <f t="shared" si="12"/>
        <v>0</v>
      </c>
      <c r="G229" s="23" t="s">
        <v>4899</v>
      </c>
      <c r="H229" s="23" t="s">
        <v>4900</v>
      </c>
      <c r="I229" s="23" t="s">
        <v>4900</v>
      </c>
      <c r="J229" s="23" t="s">
        <v>4339</v>
      </c>
    </row>
    <row r="230" spans="1:10">
      <c r="A230" s="5">
        <f>'returns non-log'!A209</f>
        <v>39262</v>
      </c>
      <c r="B230" s="9">
        <v>-1.792570967458651E-2</v>
      </c>
      <c r="C230" s="9">
        <f t="shared" si="10"/>
        <v>563.92921239458099</v>
      </c>
      <c r="D230" s="9">
        <f t="shared" si="11"/>
        <v>574.22255928084746</v>
      </c>
      <c r="E230" s="29">
        <f t="shared" si="12"/>
        <v>-1.7925709674586447E-2</v>
      </c>
      <c r="G230" s="23" t="s">
        <v>4901</v>
      </c>
      <c r="H230" s="23" t="s">
        <v>4902</v>
      </c>
      <c r="I230" s="23" t="s">
        <v>4900</v>
      </c>
      <c r="J230" s="23" t="s">
        <v>4903</v>
      </c>
    </row>
    <row r="231" spans="1:10">
      <c r="A231" s="5">
        <f>'returns non-log'!A210</f>
        <v>39294</v>
      </c>
      <c r="B231" s="9">
        <v>-3.1939064978627307E-2</v>
      </c>
      <c r="C231" s="9">
        <f t="shared" si="10"/>
        <v>545.91784063656439</v>
      </c>
      <c r="D231" s="9">
        <f t="shared" si="11"/>
        <v>574.22255928084746</v>
      </c>
      <c r="E231" s="29">
        <f t="shared" si="12"/>
        <v>-4.9292244247129045E-2</v>
      </c>
      <c r="G231" s="23" t="s">
        <v>4904</v>
      </c>
      <c r="H231" s="23" t="s">
        <v>4905</v>
      </c>
      <c r="I231" s="23" t="s">
        <v>4900</v>
      </c>
      <c r="J231" s="23" t="s">
        <v>4906</v>
      </c>
    </row>
    <row r="232" spans="1:10">
      <c r="A232" s="5">
        <f>'returns non-log'!A211</f>
        <v>39325</v>
      </c>
      <c r="B232" s="9">
        <v>1.3072903218767751E-2</v>
      </c>
      <c r="C232" s="9">
        <f t="shared" si="10"/>
        <v>553.05457173260493</v>
      </c>
      <c r="D232" s="9">
        <f t="shared" si="11"/>
        <v>563.92921239458099</v>
      </c>
      <c r="E232" s="29">
        <f t="shared" si="12"/>
        <v>-1.9283698065222905E-2</v>
      </c>
      <c r="G232" s="23" t="s">
        <v>4907</v>
      </c>
      <c r="H232" s="23" t="s">
        <v>4908</v>
      </c>
      <c r="I232" s="23" t="s">
        <v>4902</v>
      </c>
      <c r="J232" s="23" t="s">
        <v>4909</v>
      </c>
    </row>
    <row r="233" spans="1:10">
      <c r="A233" s="5">
        <f>'returns non-log'!A212</f>
        <v>39353</v>
      </c>
      <c r="B233" s="9">
        <v>3.6397992934059653E-2</v>
      </c>
      <c r="C233" s="9">
        <f t="shared" si="10"/>
        <v>573.18464812667764</v>
      </c>
      <c r="D233" s="9">
        <f t="shared" si="11"/>
        <v>573.18464812667764</v>
      </c>
      <c r="E233" s="29">
        <f t="shared" si="12"/>
        <v>0</v>
      </c>
      <c r="G233" s="23" t="s">
        <v>4910</v>
      </c>
      <c r="H233" s="23" t="s">
        <v>4911</v>
      </c>
      <c r="I233" s="23" t="s">
        <v>4911</v>
      </c>
      <c r="J233" s="23" t="s">
        <v>4339</v>
      </c>
    </row>
    <row r="234" spans="1:10">
      <c r="A234" s="5">
        <f>'returns non-log'!A213</f>
        <v>39386</v>
      </c>
      <c r="B234" s="9">
        <v>1.5812803889228011E-2</v>
      </c>
      <c r="C234" s="9">
        <f t="shared" si="10"/>
        <v>582.24830455982101</v>
      </c>
      <c r="D234" s="9">
        <f t="shared" si="11"/>
        <v>582.24830455982101</v>
      </c>
      <c r="E234" s="29">
        <f t="shared" si="12"/>
        <v>0</v>
      </c>
      <c r="G234" s="23" t="s">
        <v>4912</v>
      </c>
      <c r="H234" s="23" t="s">
        <v>4913</v>
      </c>
      <c r="I234" s="23" t="s">
        <v>4913</v>
      </c>
      <c r="J234" s="23" t="s">
        <v>4339</v>
      </c>
    </row>
    <row r="235" spans="1:10">
      <c r="A235" s="5">
        <f>'returns non-log'!A214</f>
        <v>39416</v>
      </c>
      <c r="B235" s="9">
        <v>-4.4422955747529413E-2</v>
      </c>
      <c r="C235" s="9">
        <f t="shared" si="10"/>
        <v>556.38311389228602</v>
      </c>
      <c r="D235" s="9">
        <f t="shared" si="11"/>
        <v>582.24830455982101</v>
      </c>
      <c r="E235" s="29">
        <f t="shared" si="12"/>
        <v>-4.4422955747529469E-2</v>
      </c>
      <c r="G235" s="23" t="s">
        <v>4914</v>
      </c>
      <c r="H235" s="23" t="s">
        <v>4915</v>
      </c>
      <c r="I235" s="23" t="s">
        <v>4913</v>
      </c>
      <c r="J235" s="23" t="s">
        <v>4916</v>
      </c>
    </row>
    <row r="236" spans="1:10">
      <c r="A236" s="5">
        <f>'returns non-log'!A215</f>
        <v>39447</v>
      </c>
      <c r="B236" s="9">
        <v>-7.3847717272002011E-3</v>
      </c>
      <c r="C236" s="9">
        <f t="shared" si="10"/>
        <v>552.27435160332266</v>
      </c>
      <c r="D236" s="9">
        <f t="shared" si="11"/>
        <v>582.24830455982101</v>
      </c>
      <c r="E236" s="29">
        <f t="shared" si="12"/>
        <v>-5.1479674087086646E-2</v>
      </c>
      <c r="G236" s="23" t="s">
        <v>4917</v>
      </c>
      <c r="H236" s="23" t="s">
        <v>4918</v>
      </c>
      <c r="I236" s="23" t="s">
        <v>4913</v>
      </c>
      <c r="J236" s="23" t="s">
        <v>4919</v>
      </c>
    </row>
    <row r="237" spans="1:10">
      <c r="A237" s="5">
        <f>'returns non-log'!A216</f>
        <v>39478</v>
      </c>
      <c r="B237" s="9">
        <v>-6.1833441895041585E-2</v>
      </c>
      <c r="C237" s="9">
        <f t="shared" si="10"/>
        <v>518.12532757333679</v>
      </c>
      <c r="D237" s="9">
        <f t="shared" si="11"/>
        <v>556.38311389228602</v>
      </c>
      <c r="E237" s="29">
        <f t="shared" si="12"/>
        <v>-6.876158776873989E-2</v>
      </c>
      <c r="G237" s="23" t="s">
        <v>4920</v>
      </c>
      <c r="H237" s="23" t="s">
        <v>4921</v>
      </c>
      <c r="I237" s="23" t="s">
        <v>4915</v>
      </c>
      <c r="J237" s="23" t="s">
        <v>4922</v>
      </c>
    </row>
    <row r="238" spans="1:10">
      <c r="A238" s="5">
        <f>'returns non-log'!A217</f>
        <v>39507</v>
      </c>
      <c r="B238" s="9">
        <v>-3.3268220236047141E-2</v>
      </c>
      <c r="C238" s="9">
        <f t="shared" si="10"/>
        <v>500.88822006575293</v>
      </c>
      <c r="D238" s="9">
        <f t="shared" si="11"/>
        <v>552.27435160332266</v>
      </c>
      <c r="E238" s="29">
        <f t="shared" si="12"/>
        <v>-9.3044573568171779E-2</v>
      </c>
      <c r="G238" s="23" t="s">
        <v>4923</v>
      </c>
      <c r="H238" s="23" t="s">
        <v>4924</v>
      </c>
      <c r="I238" s="23" t="s">
        <v>4918</v>
      </c>
      <c r="J238" s="23" t="s">
        <v>4925</v>
      </c>
    </row>
    <row r="239" spans="1:10">
      <c r="A239" s="5">
        <f>'returns non-log'!A218</f>
        <v>39538</v>
      </c>
      <c r="B239" s="9">
        <v>-5.3246262178983095E-3</v>
      </c>
      <c r="C239" s="9">
        <f t="shared" si="10"/>
        <v>498.22117751695441</v>
      </c>
      <c r="D239" s="9">
        <f t="shared" si="11"/>
        <v>518.12532757333679</v>
      </c>
      <c r="E239" s="29">
        <f t="shared" si="12"/>
        <v>-3.8415705616253806E-2</v>
      </c>
      <c r="G239" s="23" t="s">
        <v>4926</v>
      </c>
      <c r="H239" s="23" t="s">
        <v>4927</v>
      </c>
      <c r="I239" s="23" t="s">
        <v>4921</v>
      </c>
      <c r="J239" s="23" t="s">
        <v>4928</v>
      </c>
    </row>
    <row r="240" spans="1:10">
      <c r="A240" s="5">
        <f>'returns non-log'!A219</f>
        <v>39568</v>
      </c>
      <c r="B240" s="9">
        <v>4.8341541943607735E-2</v>
      </c>
      <c r="C240" s="9">
        <f t="shared" si="10"/>
        <v>522.30595746708389</v>
      </c>
      <c r="D240" s="9">
        <f t="shared" si="11"/>
        <v>522.30595746708389</v>
      </c>
      <c r="E240" s="29">
        <f t="shared" si="12"/>
        <v>0</v>
      </c>
      <c r="G240" s="23" t="s">
        <v>4929</v>
      </c>
      <c r="H240" s="23" t="s">
        <v>4930</v>
      </c>
      <c r="I240" s="23" t="s">
        <v>4930</v>
      </c>
      <c r="J240" s="23" t="s">
        <v>4339</v>
      </c>
    </row>
    <row r="241" spans="1:10">
      <c r="A241" s="5">
        <f>'returns non-log'!A220</f>
        <v>39598</v>
      </c>
      <c r="B241" s="9">
        <v>1.384253761864862E-2</v>
      </c>
      <c r="C241" s="9">
        <f t="shared" si="10"/>
        <v>529.53599733176623</v>
      </c>
      <c r="D241" s="9">
        <f t="shared" si="11"/>
        <v>529.53599733176623</v>
      </c>
      <c r="E241" s="29">
        <f t="shared" si="12"/>
        <v>0</v>
      </c>
      <c r="G241" s="23" t="s">
        <v>4931</v>
      </c>
      <c r="H241" s="23" t="s">
        <v>4932</v>
      </c>
      <c r="I241" s="23" t="s">
        <v>4932</v>
      </c>
      <c r="J241" s="23" t="s">
        <v>4339</v>
      </c>
    </row>
    <row r="242" spans="1:10">
      <c r="A242" s="5">
        <f>'returns non-log'!A221</f>
        <v>39629</v>
      </c>
      <c r="B242" s="9">
        <v>-8.3121695621105163E-2</v>
      </c>
      <c r="C242" s="9">
        <f t="shared" si="10"/>
        <v>485.52006734113678</v>
      </c>
      <c r="D242" s="9">
        <f t="shared" si="11"/>
        <v>529.53599733176623</v>
      </c>
      <c r="E242" s="29">
        <f t="shared" si="12"/>
        <v>-8.312169562110519E-2</v>
      </c>
      <c r="G242" s="23" t="s">
        <v>4933</v>
      </c>
      <c r="H242" s="23" t="s">
        <v>4934</v>
      </c>
      <c r="I242" s="23" t="s">
        <v>4932</v>
      </c>
      <c r="J242" s="23" t="s">
        <v>4933</v>
      </c>
    </row>
    <row r="243" spans="1:10">
      <c r="A243" s="5">
        <f>'returns non-log'!A222</f>
        <v>39660</v>
      </c>
      <c r="B243" s="9">
        <v>-1.281657060235919E-2</v>
      </c>
      <c r="C243" s="9">
        <f t="shared" si="10"/>
        <v>479.29736511919691</v>
      </c>
      <c r="D243" s="9">
        <f t="shared" si="11"/>
        <v>529.53599733176623</v>
      </c>
      <c r="E243" s="29">
        <f t="shared" si="12"/>
        <v>-9.4872931142948688E-2</v>
      </c>
      <c r="G243" s="23" t="s">
        <v>4935</v>
      </c>
      <c r="H243" s="23" t="s">
        <v>4936</v>
      </c>
      <c r="I243" s="23" t="s">
        <v>4932</v>
      </c>
      <c r="J243" s="23" t="s">
        <v>4937</v>
      </c>
    </row>
    <row r="244" spans="1:10">
      <c r="A244" s="5">
        <f>'returns non-log'!A223</f>
        <v>39689</v>
      </c>
      <c r="B244" s="9">
        <v>1.1544833985022374E-2</v>
      </c>
      <c r="C244" s="9">
        <f t="shared" si="10"/>
        <v>484.83077362895671</v>
      </c>
      <c r="D244" s="9">
        <f t="shared" si="11"/>
        <v>485.52006734113678</v>
      </c>
      <c r="E244" s="29">
        <f t="shared" si="12"/>
        <v>-1.4197017971983466E-3</v>
      </c>
      <c r="G244" s="23" t="s">
        <v>4938</v>
      </c>
      <c r="H244" s="23" t="s">
        <v>4939</v>
      </c>
      <c r="I244" s="23" t="s">
        <v>4934</v>
      </c>
      <c r="J244" s="23" t="s">
        <v>4940</v>
      </c>
    </row>
    <row r="245" spans="1:10">
      <c r="A245" s="5">
        <f>'returns non-log'!A224</f>
        <v>39721</v>
      </c>
      <c r="B245" s="9">
        <v>-9.3404397505110426E-2</v>
      </c>
      <c r="C245" s="9">
        <f t="shared" si="10"/>
        <v>439.54544732620741</v>
      </c>
      <c r="D245" s="9">
        <f t="shared" si="11"/>
        <v>484.83077362895671</v>
      </c>
      <c r="E245" s="29">
        <f t="shared" si="12"/>
        <v>-9.3404397505110454E-2</v>
      </c>
      <c r="G245" s="23" t="s">
        <v>4941</v>
      </c>
      <c r="H245" s="23" t="s">
        <v>4942</v>
      </c>
      <c r="I245" s="23" t="s">
        <v>4939</v>
      </c>
      <c r="J245" s="23" t="s">
        <v>4943</v>
      </c>
    </row>
    <row r="246" spans="1:10">
      <c r="A246" s="5">
        <f>'returns non-log'!A225</f>
        <v>39752</v>
      </c>
      <c r="B246" s="9">
        <v>-0.17247092151428534</v>
      </c>
      <c r="C246" s="9">
        <f t="shared" si="10"/>
        <v>363.73663897844767</v>
      </c>
      <c r="D246" s="9">
        <f t="shared" si="11"/>
        <v>484.83077362895671</v>
      </c>
      <c r="E246" s="29">
        <f>(C246 - D246) / D246</f>
        <v>-0.24976577650820272</v>
      </c>
      <c r="G246" s="23" t="s">
        <v>4944</v>
      </c>
      <c r="H246" s="23" t="s">
        <v>4945</v>
      </c>
      <c r="I246" s="23" t="s">
        <v>4939</v>
      </c>
      <c r="J246" s="23" t="s">
        <v>4946</v>
      </c>
    </row>
    <row r="247" spans="1:10">
      <c r="A247" s="5">
        <f>'returns non-log'!A226</f>
        <v>39780</v>
      </c>
      <c r="B247" s="9">
        <v>-7.6759839227664051E-2</v>
      </c>
      <c r="C247" s="9">
        <f t="shared" si="10"/>
        <v>335.81627304925115</v>
      </c>
      <c r="D247" s="9">
        <f t="shared" si="11"/>
        <v>439.54544732620741</v>
      </c>
      <c r="E247" s="29">
        <f t="shared" si="12"/>
        <v>-0.23599192053506574</v>
      </c>
      <c r="G247" s="23" t="s">
        <v>4947</v>
      </c>
      <c r="H247" s="23" t="s">
        <v>4948</v>
      </c>
      <c r="I247" s="23" t="s">
        <v>4942</v>
      </c>
      <c r="J247" s="23" t="s">
        <v>4949</v>
      </c>
    </row>
    <row r="248" spans="1:10">
      <c r="A248" s="5">
        <f>'returns non-log'!A227</f>
        <v>39813</v>
      </c>
      <c r="B248" s="9">
        <v>1.0160092697691914E-2</v>
      </c>
      <c r="C248" s="9">
        <f t="shared" si="10"/>
        <v>339.22819751282498</v>
      </c>
      <c r="D248" s="9">
        <f t="shared" si="11"/>
        <v>363.73663897844767</v>
      </c>
      <c r="E248" s="29">
        <f t="shared" si="12"/>
        <v>-6.7379633611985082E-2</v>
      </c>
      <c r="G248" s="23" t="s">
        <v>4950</v>
      </c>
      <c r="H248" s="23" t="s">
        <v>4951</v>
      </c>
      <c r="I248" s="23" t="s">
        <v>4945</v>
      </c>
      <c r="J248" s="23" t="s">
        <v>4952</v>
      </c>
    </row>
    <row r="249" spans="1:10">
      <c r="A249" s="5">
        <f>'returns non-log'!A228</f>
        <v>39843</v>
      </c>
      <c r="B249" s="9">
        <v>-8.2774918564106348E-2</v>
      </c>
      <c r="C249" s="9">
        <f t="shared" si="10"/>
        <v>311.14861108905228</v>
      </c>
      <c r="D249" s="9">
        <f t="shared" si="11"/>
        <v>339.22819751282498</v>
      </c>
      <c r="E249" s="29">
        <f t="shared" si="12"/>
        <v>-8.2774918564106417E-2</v>
      </c>
      <c r="G249" s="23" t="s">
        <v>4953</v>
      </c>
      <c r="H249" s="23" t="s">
        <v>4954</v>
      </c>
      <c r="I249" s="23" t="s">
        <v>4951</v>
      </c>
      <c r="J249" s="23" t="s">
        <v>4955</v>
      </c>
    </row>
    <row r="250" spans="1:10">
      <c r="A250" s="5">
        <f>'returns non-log'!A229</f>
        <v>39871</v>
      </c>
      <c r="B250" s="9">
        <v>-0.10581598041943052</v>
      </c>
      <c r="C250" s="9">
        <f t="shared" si="10"/>
        <v>278.22411575052013</v>
      </c>
      <c r="D250" s="9">
        <f t="shared" si="11"/>
        <v>339.22819751282498</v>
      </c>
      <c r="E250" s="29">
        <f t="shared" si="12"/>
        <v>-0.17983198982153747</v>
      </c>
      <c r="G250" s="23" t="s">
        <v>4956</v>
      </c>
      <c r="H250" s="23" t="s">
        <v>4957</v>
      </c>
      <c r="I250" s="23" t="s">
        <v>4951</v>
      </c>
      <c r="J250" s="23" t="s">
        <v>4958</v>
      </c>
    </row>
    <row r="251" spans="1:10">
      <c r="A251" s="5">
        <f>'returns non-log'!A230</f>
        <v>39903</v>
      </c>
      <c r="B251" s="9">
        <v>8.352777813455714E-2</v>
      </c>
      <c r="C251" s="9">
        <f t="shared" si="10"/>
        <v>301.46355796261292</v>
      </c>
      <c r="D251" s="9">
        <f t="shared" si="11"/>
        <v>311.14861108905228</v>
      </c>
      <c r="E251" s="29">
        <f t="shared" si="12"/>
        <v>-3.1126776020438177E-2</v>
      </c>
      <c r="G251" s="23" t="s">
        <v>4959</v>
      </c>
      <c r="H251" s="23" t="s">
        <v>4960</v>
      </c>
      <c r="I251" s="23" t="s">
        <v>4954</v>
      </c>
      <c r="J251" s="23" t="s">
        <v>4961</v>
      </c>
    </row>
    <row r="252" spans="1:10">
      <c r="A252" s="5">
        <f>'returns non-log'!A231</f>
        <v>39933</v>
      </c>
      <c r="B252" s="9">
        <v>9.4288777491234876E-2</v>
      </c>
      <c r="C252" s="9">
        <f t="shared" si="10"/>
        <v>329.88818830106572</v>
      </c>
      <c r="D252" s="9">
        <f t="shared" si="11"/>
        <v>329.88818830106572</v>
      </c>
      <c r="E252" s="29">
        <f t="shared" si="12"/>
        <v>0</v>
      </c>
      <c r="G252" s="23" t="s">
        <v>4962</v>
      </c>
      <c r="H252" s="23" t="s">
        <v>4963</v>
      </c>
      <c r="I252" s="23" t="s">
        <v>4963</v>
      </c>
      <c r="J252" s="23" t="s">
        <v>4339</v>
      </c>
    </row>
    <row r="253" spans="1:10">
      <c r="A253" s="5">
        <f>'returns non-log'!A232</f>
        <v>39962</v>
      </c>
      <c r="B253" s="9">
        <v>5.2317561956116254E-2</v>
      </c>
      <c r="C253" s="9">
        <f t="shared" si="10"/>
        <v>347.14713403109766</v>
      </c>
      <c r="D253" s="9">
        <f t="shared" si="11"/>
        <v>347.14713403109766</v>
      </c>
      <c r="E253" s="29">
        <f t="shared" si="12"/>
        <v>0</v>
      </c>
      <c r="G253" s="23" t="s">
        <v>4964</v>
      </c>
      <c r="H253" s="23" t="s">
        <v>4965</v>
      </c>
      <c r="I253" s="23" t="s">
        <v>4965</v>
      </c>
      <c r="J253" s="23" t="s">
        <v>4339</v>
      </c>
    </row>
    <row r="254" spans="1:10">
      <c r="A254" s="5">
        <f>'returns non-log'!A233</f>
        <v>39994</v>
      </c>
      <c r="B254" s="9">
        <v>5.0669280576287612E-4</v>
      </c>
      <c r="C254" s="9">
        <f t="shared" si="10"/>
        <v>347.32303098645241</v>
      </c>
      <c r="D254" s="9">
        <f t="shared" si="11"/>
        <v>347.32303098645241</v>
      </c>
      <c r="E254" s="29">
        <f t="shared" si="12"/>
        <v>0</v>
      </c>
      <c r="G254" s="23" t="s">
        <v>4966</v>
      </c>
      <c r="H254" s="23" t="s">
        <v>4967</v>
      </c>
      <c r="I254" s="23" t="s">
        <v>4967</v>
      </c>
      <c r="J254" s="23" t="s">
        <v>4339</v>
      </c>
    </row>
    <row r="255" spans="1:10">
      <c r="A255" s="5">
        <f>'returns non-log'!A234</f>
        <v>40025</v>
      </c>
      <c r="B255" s="9">
        <v>7.3907675423554364E-2</v>
      </c>
      <c r="C255" s="9">
        <f t="shared" si="10"/>
        <v>372.99286882772424</v>
      </c>
      <c r="D255" s="9">
        <f t="shared" si="11"/>
        <v>372.99286882772424</v>
      </c>
      <c r="E255" s="29">
        <f t="shared" si="12"/>
        <v>0</v>
      </c>
      <c r="G255" s="23" t="s">
        <v>4968</v>
      </c>
      <c r="H255" s="23" t="s">
        <v>4969</v>
      </c>
      <c r="I255" s="23" t="s">
        <v>4969</v>
      </c>
      <c r="J255" s="23" t="s">
        <v>4339</v>
      </c>
    </row>
    <row r="256" spans="1:10">
      <c r="A256" s="5">
        <f>'returns non-log'!A235</f>
        <v>40056</v>
      </c>
      <c r="B256" s="9">
        <v>3.2383780964242881E-2</v>
      </c>
      <c r="C256" s="9">
        <f t="shared" si="10"/>
        <v>385.07178819306586</v>
      </c>
      <c r="D256" s="9">
        <f t="shared" si="11"/>
        <v>385.07178819306586</v>
      </c>
      <c r="E256" s="29">
        <f t="shared" si="12"/>
        <v>0</v>
      </c>
      <c r="G256" s="23" t="s">
        <v>4970</v>
      </c>
      <c r="H256" s="23" t="s">
        <v>4971</v>
      </c>
      <c r="I256" s="23" t="s">
        <v>4971</v>
      </c>
      <c r="J256" s="23" t="s">
        <v>4339</v>
      </c>
    </row>
    <row r="257" spans="1:10">
      <c r="A257" s="5">
        <f>'returns non-log'!A236</f>
        <v>40086</v>
      </c>
      <c r="B257" s="9">
        <v>3.7215498689950888E-2</v>
      </c>
      <c r="C257" s="9">
        <f t="shared" si="10"/>
        <v>399.40242682210197</v>
      </c>
      <c r="D257" s="9">
        <f t="shared" si="11"/>
        <v>399.40242682210197</v>
      </c>
      <c r="E257" s="29">
        <f t="shared" si="12"/>
        <v>0</v>
      </c>
      <c r="G257" s="23" t="s">
        <v>4972</v>
      </c>
      <c r="H257" s="23" t="s">
        <v>4973</v>
      </c>
      <c r="I257" s="23" t="s">
        <v>4973</v>
      </c>
      <c r="J257" s="23" t="s">
        <v>4339</v>
      </c>
    </row>
    <row r="258" spans="1:10">
      <c r="A258" s="5">
        <f>'returns non-log'!A237</f>
        <v>40116</v>
      </c>
      <c r="B258" s="9">
        <v>-2.0545718622968612E-2</v>
      </c>
      <c r="C258" s="9">
        <f t="shared" si="10"/>
        <v>391.19641694328425</v>
      </c>
      <c r="D258" s="9">
        <f t="shared" si="11"/>
        <v>399.40242682210197</v>
      </c>
      <c r="E258" s="29">
        <f t="shared" si="12"/>
        <v>-2.0545718622968626E-2</v>
      </c>
      <c r="G258" s="23" t="s">
        <v>4974</v>
      </c>
      <c r="H258" s="23" t="s">
        <v>4975</v>
      </c>
      <c r="I258" s="23" t="s">
        <v>4973</v>
      </c>
      <c r="J258" s="23" t="s">
        <v>4976</v>
      </c>
    </row>
    <row r="259" spans="1:10">
      <c r="A259" s="5">
        <f>'returns non-log'!A238</f>
        <v>40147</v>
      </c>
      <c r="B259" s="9">
        <v>5.6941687067870062E-2</v>
      </c>
      <c r="C259" s="9">
        <f t="shared" si="10"/>
        <v>413.47180089894078</v>
      </c>
      <c r="D259" s="9">
        <f t="shared" si="11"/>
        <v>413.47180089894078</v>
      </c>
      <c r="E259" s="29">
        <f t="shared" si="12"/>
        <v>0</v>
      </c>
      <c r="G259" s="23" t="s">
        <v>4977</v>
      </c>
      <c r="H259" s="23" t="s">
        <v>4978</v>
      </c>
      <c r="I259" s="23" t="s">
        <v>4978</v>
      </c>
      <c r="J259" s="23" t="s">
        <v>4339</v>
      </c>
    </row>
    <row r="260" spans="1:10">
      <c r="A260" s="5">
        <f>'returns non-log'!A239</f>
        <v>40178</v>
      </c>
      <c r="B260" s="9">
        <v>1.9008255732774426E-2</v>
      </c>
      <c r="C260" s="9">
        <f t="shared" ref="C260:C323" si="13">C259 * (1 + B260)</f>
        <v>421.33117862871865</v>
      </c>
      <c r="D260" s="9">
        <f t="shared" si="11"/>
        <v>421.33117862871865</v>
      </c>
      <c r="E260" s="29">
        <f t="shared" si="12"/>
        <v>0</v>
      </c>
      <c r="G260" s="23" t="s">
        <v>4979</v>
      </c>
      <c r="H260" s="23" t="s">
        <v>4980</v>
      </c>
      <c r="I260" s="23" t="s">
        <v>4980</v>
      </c>
      <c r="J260" s="23" t="s">
        <v>4339</v>
      </c>
    </row>
    <row r="261" spans="1:10">
      <c r="A261" s="5">
        <f>'returns non-log'!A240</f>
        <v>40207</v>
      </c>
      <c r="B261" s="9">
        <v>-3.6045502393201367E-2</v>
      </c>
      <c r="C261" s="9">
        <f t="shared" si="13"/>
        <v>406.14408462112681</v>
      </c>
      <c r="D261" s="9">
        <f t="shared" ref="D261:D324" si="14">MAX(C259:C261)</f>
        <v>421.33117862871865</v>
      </c>
      <c r="E261" s="29">
        <f t="shared" ref="E261:E324" si="15">(C261 - D261) / D261</f>
        <v>-3.6045502393201388E-2</v>
      </c>
      <c r="G261" s="23" t="s">
        <v>4981</v>
      </c>
      <c r="H261" s="23" t="s">
        <v>4982</v>
      </c>
      <c r="I261" s="23" t="s">
        <v>4980</v>
      </c>
      <c r="J261" s="23" t="s">
        <v>4983</v>
      </c>
    </row>
    <row r="262" spans="1:10">
      <c r="A262" s="5">
        <f>'returns non-log'!A241</f>
        <v>40235</v>
      </c>
      <c r="B262" s="9">
        <v>2.8494977915341169E-2</v>
      </c>
      <c r="C262" s="9">
        <f t="shared" si="13"/>
        <v>417.71715134285228</v>
      </c>
      <c r="D262" s="9">
        <f t="shared" si="14"/>
        <v>421.33117862871865</v>
      </c>
      <c r="E262" s="29">
        <f t="shared" si="15"/>
        <v>-8.5776402725018571E-3</v>
      </c>
      <c r="G262" s="23" t="s">
        <v>4984</v>
      </c>
      <c r="H262" s="23" t="s">
        <v>4985</v>
      </c>
      <c r="I262" s="23" t="s">
        <v>4980</v>
      </c>
      <c r="J262" s="23" t="s">
        <v>4986</v>
      </c>
    </row>
    <row r="263" spans="1:10">
      <c r="A263" s="5">
        <f>'returns non-log'!A242</f>
        <v>40268</v>
      </c>
      <c r="B263" s="9">
        <v>5.8294020411984837E-2</v>
      </c>
      <c r="C263" s="9">
        <f t="shared" si="13"/>
        <v>442.06756348966866</v>
      </c>
      <c r="D263" s="9">
        <f t="shared" si="14"/>
        <v>442.06756348966866</v>
      </c>
      <c r="E263" s="29">
        <f t="shared" si="15"/>
        <v>0</v>
      </c>
      <c r="G263" s="23" t="s">
        <v>4987</v>
      </c>
      <c r="H263" s="23" t="s">
        <v>4988</v>
      </c>
      <c r="I263" s="23" t="s">
        <v>4988</v>
      </c>
      <c r="J263" s="23" t="s">
        <v>4339</v>
      </c>
    </row>
    <row r="264" spans="1:10">
      <c r="A264" s="5">
        <f>'returns non-log'!A243</f>
        <v>40298</v>
      </c>
      <c r="B264" s="9">
        <v>1.4979036354948461E-2</v>
      </c>
      <c r="C264" s="9">
        <f t="shared" si="13"/>
        <v>448.68930959452388</v>
      </c>
      <c r="D264" s="9">
        <f t="shared" si="14"/>
        <v>448.68930959452388</v>
      </c>
      <c r="E264" s="29">
        <f t="shared" si="15"/>
        <v>0</v>
      </c>
      <c r="G264" s="23" t="s">
        <v>4989</v>
      </c>
      <c r="H264" s="23" t="s">
        <v>4990</v>
      </c>
      <c r="I264" s="23" t="s">
        <v>4990</v>
      </c>
      <c r="J264" s="23" t="s">
        <v>4339</v>
      </c>
    </row>
    <row r="265" spans="1:10">
      <c r="A265" s="5">
        <f>'returns non-log'!A244</f>
        <v>40329</v>
      </c>
      <c r="B265" s="9">
        <v>-8.2682541129329823E-2</v>
      </c>
      <c r="C265" s="9">
        <f t="shared" si="13"/>
        <v>411.59053729968406</v>
      </c>
      <c r="D265" s="9">
        <f t="shared" si="14"/>
        <v>448.68930959452388</v>
      </c>
      <c r="E265" s="29">
        <f t="shared" si="15"/>
        <v>-8.2682541129329809E-2</v>
      </c>
      <c r="G265" s="23" t="s">
        <v>4991</v>
      </c>
      <c r="H265" s="23" t="s">
        <v>4992</v>
      </c>
      <c r="I265" s="23" t="s">
        <v>4990</v>
      </c>
      <c r="J265" s="23" t="s">
        <v>4993</v>
      </c>
    </row>
    <row r="266" spans="1:10">
      <c r="A266" s="5">
        <f>'returns non-log'!A245</f>
        <v>40359</v>
      </c>
      <c r="B266" s="9">
        <v>-5.471160979317935E-2</v>
      </c>
      <c r="C266" s="9">
        <f t="shared" si="13"/>
        <v>389.07175642837871</v>
      </c>
      <c r="D266" s="9">
        <f t="shared" si="14"/>
        <v>448.68930959452388</v>
      </c>
      <c r="E266" s="29">
        <f t="shared" si="15"/>
        <v>-0.13287045599553279</v>
      </c>
      <c r="G266" s="23" t="s">
        <v>4994</v>
      </c>
      <c r="H266" s="23" t="s">
        <v>4995</v>
      </c>
      <c r="I266" s="23" t="s">
        <v>4990</v>
      </c>
      <c r="J266" s="23" t="s">
        <v>4996</v>
      </c>
    </row>
    <row r="267" spans="1:10">
      <c r="A267" s="5">
        <f>'returns non-log'!A246</f>
        <v>40389</v>
      </c>
      <c r="B267" s="9">
        <v>6.8637646254407381E-2</v>
      </c>
      <c r="C267" s="9">
        <f t="shared" si="13"/>
        <v>415.77672601369073</v>
      </c>
      <c r="D267" s="9">
        <f t="shared" si="14"/>
        <v>415.77672601369073</v>
      </c>
      <c r="E267" s="29">
        <f t="shared" si="15"/>
        <v>0</v>
      </c>
      <c r="G267" s="23" t="s">
        <v>4997</v>
      </c>
      <c r="H267" s="23" t="s">
        <v>4998</v>
      </c>
      <c r="I267" s="23" t="s">
        <v>4998</v>
      </c>
      <c r="J267" s="23" t="s">
        <v>4339</v>
      </c>
    </row>
    <row r="268" spans="1:10">
      <c r="A268" s="5">
        <f>'returns non-log'!A247</f>
        <v>40421</v>
      </c>
      <c r="B268" s="9">
        <v>-4.6664158251698451E-2</v>
      </c>
      <c r="C268" s="9">
        <f t="shared" si="13"/>
        <v>396.37485507361481</v>
      </c>
      <c r="D268" s="9">
        <f t="shared" si="14"/>
        <v>415.77672601369073</v>
      </c>
      <c r="E268" s="29">
        <f t="shared" si="15"/>
        <v>-4.666415825169843E-2</v>
      </c>
      <c r="G268" s="23" t="s">
        <v>4999</v>
      </c>
      <c r="H268" s="23" t="s">
        <v>5000</v>
      </c>
      <c r="I268" s="23" t="s">
        <v>4998</v>
      </c>
      <c r="J268" s="23" t="s">
        <v>5001</v>
      </c>
    </row>
    <row r="269" spans="1:10">
      <c r="A269" s="5">
        <f>'returns non-log'!A248</f>
        <v>40451</v>
      </c>
      <c r="B269" s="9">
        <v>8.9213625863737267E-2</v>
      </c>
      <c r="C269" s="9">
        <f t="shared" si="13"/>
        <v>431.73689309594539</v>
      </c>
      <c r="D269" s="9">
        <f t="shared" si="14"/>
        <v>431.73689309594539</v>
      </c>
      <c r="E269" s="29">
        <f t="shared" si="15"/>
        <v>0</v>
      </c>
      <c r="G269" s="23" t="s">
        <v>5002</v>
      </c>
      <c r="H269" s="23" t="s">
        <v>5003</v>
      </c>
      <c r="I269" s="23" t="s">
        <v>5003</v>
      </c>
      <c r="J269" s="23" t="s">
        <v>4339</v>
      </c>
    </row>
    <row r="270" spans="1:10">
      <c r="A270" s="5">
        <f>'returns non-log'!A249</f>
        <v>40480</v>
      </c>
      <c r="B270" s="9">
        <v>3.8196954396884975E-2</v>
      </c>
      <c r="C270" s="9">
        <f t="shared" si="13"/>
        <v>448.22792751298402</v>
      </c>
      <c r="D270" s="9">
        <f t="shared" si="14"/>
        <v>448.22792751298402</v>
      </c>
      <c r="E270" s="29">
        <f t="shared" si="15"/>
        <v>0</v>
      </c>
      <c r="G270" s="23" t="s">
        <v>5004</v>
      </c>
      <c r="H270" s="23" t="s">
        <v>5005</v>
      </c>
      <c r="I270" s="23" t="s">
        <v>5005</v>
      </c>
      <c r="J270" s="23" t="s">
        <v>4339</v>
      </c>
    </row>
    <row r="271" spans="1:10">
      <c r="A271" s="5">
        <f>'returns non-log'!A250</f>
        <v>40512</v>
      </c>
      <c r="B271" s="9">
        <v>-1.2144877492645811E-3</v>
      </c>
      <c r="C271" s="9">
        <f t="shared" si="13"/>
        <v>447.68356018614128</v>
      </c>
      <c r="D271" s="9">
        <f t="shared" si="14"/>
        <v>448.22792751298402</v>
      </c>
      <c r="E271" s="29">
        <f t="shared" si="15"/>
        <v>-1.2144877492645237E-3</v>
      </c>
      <c r="G271" s="23" t="s">
        <v>5006</v>
      </c>
      <c r="H271" s="23" t="s">
        <v>5007</v>
      </c>
      <c r="I271" s="23" t="s">
        <v>5005</v>
      </c>
      <c r="J271" s="23" t="s">
        <v>5008</v>
      </c>
    </row>
    <row r="272" spans="1:10">
      <c r="A272" s="5">
        <f>'returns non-log'!A251</f>
        <v>40543</v>
      </c>
      <c r="B272" s="9">
        <v>6.5184922394678546E-2</v>
      </c>
      <c r="C272" s="9">
        <f t="shared" si="13"/>
        <v>476.8657783142483</v>
      </c>
      <c r="D272" s="9">
        <f t="shared" si="14"/>
        <v>476.8657783142483</v>
      </c>
      <c r="E272" s="29">
        <f t="shared" si="15"/>
        <v>0</v>
      </c>
      <c r="G272" s="23" t="s">
        <v>5009</v>
      </c>
      <c r="H272" s="23" t="s">
        <v>5010</v>
      </c>
      <c r="I272" s="23" t="s">
        <v>5010</v>
      </c>
      <c r="J272" s="23" t="s">
        <v>4339</v>
      </c>
    </row>
    <row r="273" spans="1:10">
      <c r="A273" s="5">
        <f>'returns non-log'!A252</f>
        <v>40574</v>
      </c>
      <c r="B273" s="9">
        <v>2.2958444491072205E-2</v>
      </c>
      <c r="C273" s="9">
        <f t="shared" si="13"/>
        <v>487.81387481536791</v>
      </c>
      <c r="D273" s="9">
        <f t="shared" si="14"/>
        <v>487.81387481536791</v>
      </c>
      <c r="E273" s="29">
        <f t="shared" si="15"/>
        <v>0</v>
      </c>
      <c r="G273" s="23" t="s">
        <v>5011</v>
      </c>
      <c r="H273" s="23" t="s">
        <v>5012</v>
      </c>
      <c r="I273" s="23" t="s">
        <v>5012</v>
      </c>
      <c r="J273" s="23" t="s">
        <v>4339</v>
      </c>
    </row>
    <row r="274" spans="1:10">
      <c r="A274" s="5">
        <f>'returns non-log'!A253</f>
        <v>40602</v>
      </c>
      <c r="B274" s="9">
        <v>3.1305526999297673E-2</v>
      </c>
      <c r="C274" s="9">
        <f t="shared" si="13"/>
        <v>503.08514524403245</v>
      </c>
      <c r="D274" s="9">
        <f t="shared" si="14"/>
        <v>503.08514524403245</v>
      </c>
      <c r="E274" s="29">
        <f t="shared" si="15"/>
        <v>0</v>
      </c>
      <c r="G274" s="23" t="s">
        <v>5013</v>
      </c>
      <c r="H274" s="23" t="s">
        <v>5014</v>
      </c>
      <c r="I274" s="23" t="s">
        <v>5014</v>
      </c>
      <c r="J274" s="23" t="s">
        <v>4339</v>
      </c>
    </row>
    <row r="275" spans="1:10">
      <c r="A275" s="5">
        <f>'returns non-log'!A254</f>
        <v>40633</v>
      </c>
      <c r="B275" s="9">
        <v>-3.1569891794180904E-4</v>
      </c>
      <c r="C275" s="9">
        <f t="shared" si="13"/>
        <v>502.92632180804628</v>
      </c>
      <c r="D275" s="9">
        <f t="shared" si="14"/>
        <v>503.08514524403245</v>
      </c>
      <c r="E275" s="29">
        <f t="shared" si="15"/>
        <v>-3.1569891794185984E-4</v>
      </c>
      <c r="G275" s="23" t="s">
        <v>5015</v>
      </c>
      <c r="H275" s="23" t="s">
        <v>5016</v>
      </c>
      <c r="I275" s="23" t="s">
        <v>5014</v>
      </c>
      <c r="J275" s="23" t="s">
        <v>5017</v>
      </c>
    </row>
    <row r="276" spans="1:10">
      <c r="A276" s="5">
        <f>'returns non-log'!A255</f>
        <v>40662</v>
      </c>
      <c r="B276" s="9">
        <v>2.9482958717225838E-2</v>
      </c>
      <c r="C276" s="9">
        <f t="shared" si="13"/>
        <v>517.75407779171917</v>
      </c>
      <c r="D276" s="9">
        <f t="shared" si="14"/>
        <v>517.75407779171917</v>
      </c>
      <c r="E276" s="29">
        <f t="shared" si="15"/>
        <v>0</v>
      </c>
      <c r="G276" s="23" t="s">
        <v>5018</v>
      </c>
      <c r="H276" s="23" t="s">
        <v>5019</v>
      </c>
      <c r="I276" s="23" t="s">
        <v>5019</v>
      </c>
      <c r="J276" s="23" t="s">
        <v>4339</v>
      </c>
    </row>
    <row r="277" spans="1:10">
      <c r="A277" s="5">
        <f>'returns non-log'!A256</f>
        <v>40694</v>
      </c>
      <c r="B277" s="9">
        <v>-1.3010228731554441E-2</v>
      </c>
      <c r="C277" s="9">
        <f t="shared" si="13"/>
        <v>511.01797881295386</v>
      </c>
      <c r="D277" s="9">
        <f t="shared" si="14"/>
        <v>517.75407779171917</v>
      </c>
      <c r="E277" s="29">
        <f t="shared" si="15"/>
        <v>-1.3010228731554468E-2</v>
      </c>
      <c r="G277" s="23" t="s">
        <v>5020</v>
      </c>
      <c r="H277" s="23" t="s">
        <v>5021</v>
      </c>
      <c r="I277" s="23" t="s">
        <v>5019</v>
      </c>
      <c r="J277" s="23" t="s">
        <v>5022</v>
      </c>
    </row>
    <row r="278" spans="1:10">
      <c r="A278" s="5">
        <f>'returns non-log'!A257</f>
        <v>40724</v>
      </c>
      <c r="B278" s="9">
        <v>-1.8557756783363577E-2</v>
      </c>
      <c r="C278" s="9">
        <f t="shared" si="13"/>
        <v>501.53463145021703</v>
      </c>
      <c r="D278" s="9">
        <f t="shared" si="14"/>
        <v>517.75407779171917</v>
      </c>
      <c r="E278" s="29">
        <f t="shared" si="15"/>
        <v>-3.1326544854421899E-2</v>
      </c>
      <c r="G278" s="23" t="s">
        <v>5023</v>
      </c>
      <c r="H278" s="23" t="s">
        <v>5024</v>
      </c>
      <c r="I278" s="23" t="s">
        <v>5019</v>
      </c>
      <c r="J278" s="23" t="s">
        <v>5025</v>
      </c>
    </row>
    <row r="279" spans="1:10">
      <c r="A279" s="5">
        <f>'returns non-log'!A258</f>
        <v>40753</v>
      </c>
      <c r="B279" s="9">
        <v>-2.0583077684314666E-2</v>
      </c>
      <c r="C279" s="9">
        <f t="shared" si="13"/>
        <v>491.21150516970312</v>
      </c>
      <c r="D279" s="9">
        <f t="shared" si="14"/>
        <v>511.01797881295386</v>
      </c>
      <c r="E279" s="29">
        <f t="shared" si="15"/>
        <v>-3.8758858718159574E-2</v>
      </c>
      <c r="G279" s="23" t="s">
        <v>5026</v>
      </c>
      <c r="H279" s="23" t="s">
        <v>5027</v>
      </c>
      <c r="I279" s="23" t="s">
        <v>5021</v>
      </c>
      <c r="J279" s="23" t="s">
        <v>5028</v>
      </c>
    </row>
    <row r="280" spans="1:10">
      <c r="A280" s="5">
        <f>'returns non-log'!A259</f>
        <v>40786</v>
      </c>
      <c r="B280" s="9">
        <v>-5.7727345476531799E-2</v>
      </c>
      <c r="C280" s="9">
        <f t="shared" si="13"/>
        <v>462.85516890872447</v>
      </c>
      <c r="D280" s="9">
        <f t="shared" si="14"/>
        <v>501.53463145021703</v>
      </c>
      <c r="E280" s="29">
        <f t="shared" si="15"/>
        <v>-7.7122216724393719E-2</v>
      </c>
      <c r="G280" s="23" t="s">
        <v>5029</v>
      </c>
      <c r="H280" s="23" t="s">
        <v>5030</v>
      </c>
      <c r="I280" s="23" t="s">
        <v>5024</v>
      </c>
      <c r="J280" s="23" t="s">
        <v>5031</v>
      </c>
    </row>
    <row r="281" spans="1:10">
      <c r="A281" s="5">
        <f>'returns non-log'!A260</f>
        <v>40816</v>
      </c>
      <c r="B281" s="9">
        <v>-7.3393039435194041E-2</v>
      </c>
      <c r="C281" s="9">
        <f t="shared" si="13"/>
        <v>428.88482124422308</v>
      </c>
      <c r="D281" s="9">
        <f t="shared" si="14"/>
        <v>491.21150516970312</v>
      </c>
      <c r="E281" s="29">
        <f t="shared" si="15"/>
        <v>-0.12688359956867765</v>
      </c>
      <c r="G281" s="23" t="s">
        <v>5032</v>
      </c>
      <c r="H281" s="23" t="s">
        <v>5033</v>
      </c>
      <c r="I281" s="23" t="s">
        <v>5027</v>
      </c>
      <c r="J281" s="23" t="s">
        <v>5034</v>
      </c>
    </row>
    <row r="282" spans="1:10">
      <c r="A282" s="5">
        <f>'returns non-log'!A261</f>
        <v>40847</v>
      </c>
      <c r="B282" s="9">
        <v>0.10832704565548457</v>
      </c>
      <c r="C282" s="9">
        <f t="shared" si="13"/>
        <v>475.34464685609038</v>
      </c>
      <c r="D282" s="9">
        <f t="shared" si="14"/>
        <v>475.34464685609038</v>
      </c>
      <c r="E282" s="29">
        <f t="shared" si="15"/>
        <v>0</v>
      </c>
      <c r="G282" s="23" t="s">
        <v>5035</v>
      </c>
      <c r="H282" s="23" t="s">
        <v>5036</v>
      </c>
      <c r="I282" s="23" t="s">
        <v>5036</v>
      </c>
      <c r="J282" s="23" t="s">
        <v>4339</v>
      </c>
    </row>
    <row r="283" spans="1:10">
      <c r="A283" s="5">
        <f>'returns non-log'!A262</f>
        <v>40877</v>
      </c>
      <c r="B283" s="9">
        <v>-5.5489427104868927E-3</v>
      </c>
      <c r="C283" s="9">
        <f t="shared" si="13"/>
        <v>472.70698664294929</v>
      </c>
      <c r="D283" s="9">
        <f t="shared" si="14"/>
        <v>475.34464685609038</v>
      </c>
      <c r="E283" s="29">
        <f t="shared" si="15"/>
        <v>-5.5489427104869352E-3</v>
      </c>
      <c r="G283" s="23" t="s">
        <v>5037</v>
      </c>
      <c r="H283" s="23" t="s">
        <v>5038</v>
      </c>
      <c r="I283" s="23" t="s">
        <v>5036</v>
      </c>
      <c r="J283" s="23" t="s">
        <v>5039</v>
      </c>
    </row>
    <row r="284" spans="1:10">
      <c r="A284" s="5">
        <f>'returns non-log'!A263</f>
        <v>40907</v>
      </c>
      <c r="B284" s="9">
        <v>7.6638650944711451E-3</v>
      </c>
      <c r="C284" s="9">
        <f t="shared" si="13"/>
        <v>476.32974921779481</v>
      </c>
      <c r="D284" s="9">
        <f t="shared" si="14"/>
        <v>476.32974921779481</v>
      </c>
      <c r="E284" s="29">
        <f t="shared" si="15"/>
        <v>0</v>
      </c>
      <c r="G284" s="23" t="s">
        <v>5040</v>
      </c>
      <c r="H284" s="23" t="s">
        <v>5041</v>
      </c>
      <c r="I284" s="23" t="s">
        <v>5041</v>
      </c>
      <c r="J284" s="23" t="s">
        <v>4339</v>
      </c>
    </row>
    <row r="285" spans="1:10">
      <c r="A285" s="5">
        <f>'returns non-log'!A264</f>
        <v>40939</v>
      </c>
      <c r="B285" s="9">
        <v>4.5889370697689058E-2</v>
      </c>
      <c r="C285" s="9">
        <f t="shared" si="13"/>
        <v>498.18822165398745</v>
      </c>
      <c r="D285" s="9">
        <f t="shared" si="14"/>
        <v>498.18822165398745</v>
      </c>
      <c r="E285" s="29">
        <f t="shared" si="15"/>
        <v>0</v>
      </c>
      <c r="G285" s="23" t="s">
        <v>5042</v>
      </c>
      <c r="H285" s="23" t="s">
        <v>5043</v>
      </c>
      <c r="I285" s="23" t="s">
        <v>5043</v>
      </c>
      <c r="J285" s="23" t="s">
        <v>4339</v>
      </c>
    </row>
    <row r="286" spans="1:10">
      <c r="A286" s="5">
        <f>'returns non-log'!A265</f>
        <v>40968</v>
      </c>
      <c r="B286" s="9">
        <v>4.1480931252724895E-2</v>
      </c>
      <c r="C286" s="9">
        <f t="shared" si="13"/>
        <v>518.85353302733381</v>
      </c>
      <c r="D286" s="9">
        <f t="shared" si="14"/>
        <v>518.85353302733381</v>
      </c>
      <c r="E286" s="29">
        <f t="shared" si="15"/>
        <v>0</v>
      </c>
      <c r="G286" s="23" t="s">
        <v>5044</v>
      </c>
      <c r="H286" s="23" t="s">
        <v>5045</v>
      </c>
      <c r="I286" s="23" t="s">
        <v>5045</v>
      </c>
      <c r="J286" s="23" t="s">
        <v>4339</v>
      </c>
    </row>
    <row r="287" spans="1:10">
      <c r="A287" s="5">
        <f>'returns non-log'!A266</f>
        <v>40998</v>
      </c>
      <c r="B287" s="9">
        <v>3.0408427670934657E-2</v>
      </c>
      <c r="C287" s="9">
        <f t="shared" si="13"/>
        <v>534.6310531582044</v>
      </c>
      <c r="D287" s="9">
        <f t="shared" si="14"/>
        <v>534.6310531582044</v>
      </c>
      <c r="E287" s="29">
        <f t="shared" si="15"/>
        <v>0</v>
      </c>
      <c r="G287" s="23" t="s">
        <v>5046</v>
      </c>
      <c r="H287" s="23" t="s">
        <v>5047</v>
      </c>
      <c r="I287" s="23" t="s">
        <v>5047</v>
      </c>
      <c r="J287" s="23" t="s">
        <v>4339</v>
      </c>
    </row>
    <row r="288" spans="1:10">
      <c r="A288" s="5">
        <f>'returns non-log'!A267</f>
        <v>41029</v>
      </c>
      <c r="B288" s="9">
        <v>-7.222541161057916E-3</v>
      </c>
      <c r="C288" s="9">
        <f t="shared" si="13"/>
        <v>530.76965837078956</v>
      </c>
      <c r="D288" s="9">
        <f t="shared" si="14"/>
        <v>534.6310531582044</v>
      </c>
      <c r="E288" s="29">
        <f t="shared" si="15"/>
        <v>-7.2225411610578483E-3</v>
      </c>
      <c r="G288" s="23" t="s">
        <v>5048</v>
      </c>
      <c r="H288" s="23" t="s">
        <v>5049</v>
      </c>
      <c r="I288" s="23" t="s">
        <v>5047</v>
      </c>
      <c r="J288" s="23" t="s">
        <v>5050</v>
      </c>
    </row>
    <row r="289" spans="1:10">
      <c r="A289" s="5">
        <f>'returns non-log'!A268</f>
        <v>41060</v>
      </c>
      <c r="B289" s="9">
        <v>-6.3936221623425049E-2</v>
      </c>
      <c r="C289" s="9">
        <f t="shared" si="13"/>
        <v>496.83425186220518</v>
      </c>
      <c r="D289" s="9">
        <f t="shared" si="14"/>
        <v>534.6310531582044</v>
      </c>
      <c r="E289" s="29">
        <f t="shared" si="15"/>
        <v>-7.069698079212515E-2</v>
      </c>
      <c r="G289" s="23" t="s">
        <v>5051</v>
      </c>
      <c r="H289" s="23" t="s">
        <v>5052</v>
      </c>
      <c r="I289" s="23" t="s">
        <v>5047</v>
      </c>
      <c r="J289" s="23" t="s">
        <v>5053</v>
      </c>
    </row>
    <row r="290" spans="1:10">
      <c r="A290" s="5">
        <f>'returns non-log'!A269</f>
        <v>41089</v>
      </c>
      <c r="B290" s="9">
        <v>3.785542405539255E-2</v>
      </c>
      <c r="C290" s="9">
        <f t="shared" si="13"/>
        <v>515.64212315169266</v>
      </c>
      <c r="D290" s="9">
        <f t="shared" si="14"/>
        <v>530.76965837078956</v>
      </c>
      <c r="E290" s="29">
        <f t="shared" si="15"/>
        <v>-2.8501130350086775E-2</v>
      </c>
      <c r="G290" s="23" t="s">
        <v>5054</v>
      </c>
      <c r="H290" s="23" t="s">
        <v>5055</v>
      </c>
      <c r="I290" s="23" t="s">
        <v>5049</v>
      </c>
      <c r="J290" s="23" t="s">
        <v>5056</v>
      </c>
    </row>
    <row r="291" spans="1:10">
      <c r="A291" s="5">
        <f>'returns non-log'!A270</f>
        <v>41121</v>
      </c>
      <c r="B291" s="9">
        <v>1.2297338400113933E-2</v>
      </c>
      <c r="C291" s="9">
        <f t="shared" si="13"/>
        <v>521.98314883344221</v>
      </c>
      <c r="D291" s="9">
        <f t="shared" si="14"/>
        <v>521.98314883344221</v>
      </c>
      <c r="E291" s="29">
        <f t="shared" si="15"/>
        <v>0</v>
      </c>
      <c r="G291" s="23" t="s">
        <v>5057</v>
      </c>
      <c r="H291" s="23" t="s">
        <v>5058</v>
      </c>
      <c r="I291" s="23" t="s">
        <v>5058</v>
      </c>
      <c r="J291" s="23" t="s">
        <v>4339</v>
      </c>
    </row>
    <row r="292" spans="1:10">
      <c r="A292" s="5">
        <f>'returns non-log'!A271</f>
        <v>41152</v>
      </c>
      <c r="B292" s="9">
        <v>2.076561757155071E-2</v>
      </c>
      <c r="C292" s="9">
        <f t="shared" si="13"/>
        <v>532.82245128091131</v>
      </c>
      <c r="D292" s="9">
        <f t="shared" si="14"/>
        <v>532.82245128091131</v>
      </c>
      <c r="E292" s="29">
        <f t="shared" si="15"/>
        <v>0</v>
      </c>
      <c r="G292" s="23" t="s">
        <v>5059</v>
      </c>
      <c r="H292" s="23" t="s">
        <v>5060</v>
      </c>
      <c r="I292" s="23" t="s">
        <v>5060</v>
      </c>
      <c r="J292" s="23" t="s">
        <v>4339</v>
      </c>
    </row>
    <row r="293" spans="1:10">
      <c r="A293" s="5">
        <f>'returns non-log'!A272</f>
        <v>41180</v>
      </c>
      <c r="B293" s="9">
        <v>2.384710311463234E-2</v>
      </c>
      <c r="C293" s="9">
        <f t="shared" si="13"/>
        <v>545.52872321839834</v>
      </c>
      <c r="D293" s="9">
        <f t="shared" si="14"/>
        <v>545.52872321839834</v>
      </c>
      <c r="E293" s="29">
        <f t="shared" si="15"/>
        <v>0</v>
      </c>
      <c r="G293" s="23" t="s">
        <v>5061</v>
      </c>
      <c r="H293" s="23" t="s">
        <v>5062</v>
      </c>
      <c r="I293" s="23" t="s">
        <v>5062</v>
      </c>
      <c r="J293" s="23" t="s">
        <v>4339</v>
      </c>
    </row>
    <row r="294" spans="1:10">
      <c r="A294" s="5">
        <f>'returns non-log'!A273</f>
        <v>41213</v>
      </c>
      <c r="B294" s="9">
        <v>-1.933366086212851E-2</v>
      </c>
      <c r="C294" s="9">
        <f t="shared" si="13"/>
        <v>534.98165589314385</v>
      </c>
      <c r="D294" s="9">
        <f t="shared" si="14"/>
        <v>545.52872321839834</v>
      </c>
      <c r="E294" s="29">
        <f t="shared" si="15"/>
        <v>-1.9333660862128517E-2</v>
      </c>
      <c r="G294" s="23" t="s">
        <v>5063</v>
      </c>
      <c r="H294" s="23" t="s">
        <v>5064</v>
      </c>
      <c r="I294" s="23" t="s">
        <v>5062</v>
      </c>
      <c r="J294" s="23" t="s">
        <v>5065</v>
      </c>
    </row>
    <row r="295" spans="1:10">
      <c r="A295" s="5">
        <f>'returns non-log'!A274</f>
        <v>41243</v>
      </c>
      <c r="B295" s="9">
        <v>3.5714232700638782E-3</v>
      </c>
      <c r="C295" s="9">
        <f t="shared" si="13"/>
        <v>536.89230182805795</v>
      </c>
      <c r="D295" s="9">
        <f t="shared" si="14"/>
        <v>545.52872321839834</v>
      </c>
      <c r="E295" s="29">
        <f t="shared" si="15"/>
        <v>-1.5831286278363131E-2</v>
      </c>
      <c r="G295" s="23" t="s">
        <v>5066</v>
      </c>
      <c r="H295" s="23" t="s">
        <v>5067</v>
      </c>
      <c r="I295" s="23" t="s">
        <v>5062</v>
      </c>
      <c r="J295" s="23" t="s">
        <v>5068</v>
      </c>
    </row>
    <row r="296" spans="1:10">
      <c r="A296" s="5">
        <f>'returns non-log'!A275</f>
        <v>41274</v>
      </c>
      <c r="B296" s="9">
        <v>7.1802889273127057E-3</v>
      </c>
      <c r="C296" s="9">
        <f t="shared" si="13"/>
        <v>540.74734367803342</v>
      </c>
      <c r="D296" s="9">
        <f t="shared" si="14"/>
        <v>540.74734367803342</v>
      </c>
      <c r="E296" s="29">
        <f t="shared" si="15"/>
        <v>0</v>
      </c>
      <c r="G296" s="23" t="s">
        <v>5069</v>
      </c>
      <c r="H296" s="23" t="s">
        <v>5070</v>
      </c>
      <c r="I296" s="23" t="s">
        <v>5070</v>
      </c>
      <c r="J296" s="23" t="s">
        <v>4339</v>
      </c>
    </row>
    <row r="297" spans="1:10">
      <c r="A297" s="5">
        <f>'returns non-log'!A276</f>
        <v>41305</v>
      </c>
      <c r="B297" s="9">
        <v>5.1595474794824625E-2</v>
      </c>
      <c r="C297" s="9">
        <f t="shared" si="13"/>
        <v>568.64745961914173</v>
      </c>
      <c r="D297" s="9">
        <f t="shared" si="14"/>
        <v>568.64745961914173</v>
      </c>
      <c r="E297" s="29">
        <f t="shared" si="15"/>
        <v>0</v>
      </c>
      <c r="G297" s="23" t="s">
        <v>5071</v>
      </c>
      <c r="H297" s="23" t="s">
        <v>5072</v>
      </c>
      <c r="I297" s="23" t="s">
        <v>5072</v>
      </c>
      <c r="J297" s="23" t="s">
        <v>4339</v>
      </c>
    </row>
    <row r="298" spans="1:10">
      <c r="A298" s="5">
        <f>'returns non-log'!A277</f>
        <v>41333</v>
      </c>
      <c r="B298" s="9">
        <v>1.0433962922878237E-2</v>
      </c>
      <c r="C298" s="9">
        <f t="shared" si="13"/>
        <v>574.58070612899678</v>
      </c>
      <c r="D298" s="9">
        <f t="shared" si="14"/>
        <v>574.58070612899678</v>
      </c>
      <c r="E298" s="29">
        <f t="shared" si="15"/>
        <v>0</v>
      </c>
      <c r="G298" s="23" t="s">
        <v>5073</v>
      </c>
      <c r="H298" s="23" t="s">
        <v>5074</v>
      </c>
      <c r="I298" s="23" t="s">
        <v>5074</v>
      </c>
      <c r="J298" s="23" t="s">
        <v>4339</v>
      </c>
    </row>
    <row r="299" spans="1:10">
      <c r="A299" s="5">
        <f>'returns non-log'!A278</f>
        <v>41362</v>
      </c>
      <c r="B299" s="9">
        <v>3.6028092182050386E-2</v>
      </c>
      <c r="C299" s="9">
        <f t="shared" si="13"/>
        <v>595.28175277543983</v>
      </c>
      <c r="D299" s="9">
        <f t="shared" si="14"/>
        <v>595.28175277543983</v>
      </c>
      <c r="E299" s="29">
        <f t="shared" si="15"/>
        <v>0</v>
      </c>
      <c r="G299" s="23" t="s">
        <v>5075</v>
      </c>
      <c r="H299" s="23" t="s">
        <v>5076</v>
      </c>
      <c r="I299" s="23" t="s">
        <v>5076</v>
      </c>
      <c r="J299" s="23" t="s">
        <v>4339</v>
      </c>
    </row>
    <row r="300" spans="1:10">
      <c r="A300" s="5">
        <f>'returns non-log'!A279</f>
        <v>41394</v>
      </c>
      <c r="B300" s="9">
        <v>1.8628908592349669E-2</v>
      </c>
      <c r="C300" s="9">
        <f t="shared" si="13"/>
        <v>606.37120213458718</v>
      </c>
      <c r="D300" s="9">
        <f t="shared" si="14"/>
        <v>606.37120213458718</v>
      </c>
      <c r="E300" s="29">
        <f t="shared" si="15"/>
        <v>0</v>
      </c>
      <c r="G300" s="23" t="s">
        <v>5077</v>
      </c>
      <c r="H300" s="23" t="s">
        <v>5078</v>
      </c>
      <c r="I300" s="23" t="s">
        <v>5078</v>
      </c>
      <c r="J300" s="23" t="s">
        <v>4339</v>
      </c>
    </row>
    <row r="301" spans="1:10">
      <c r="A301" s="5">
        <f>'returns non-log'!A280</f>
        <v>41425</v>
      </c>
      <c r="B301" s="9">
        <v>1.8531153947397794E-2</v>
      </c>
      <c r="C301" s="9">
        <f t="shared" si="13"/>
        <v>617.60796023061187</v>
      </c>
      <c r="D301" s="9">
        <f t="shared" si="14"/>
        <v>617.60796023061187</v>
      </c>
      <c r="E301" s="29">
        <f t="shared" si="15"/>
        <v>0</v>
      </c>
      <c r="G301" s="23" t="s">
        <v>5079</v>
      </c>
      <c r="H301" s="23" t="s">
        <v>5080</v>
      </c>
      <c r="I301" s="23" t="s">
        <v>5080</v>
      </c>
      <c r="J301" s="23" t="s">
        <v>4339</v>
      </c>
    </row>
    <row r="302" spans="1:10">
      <c r="A302" s="5">
        <f>'returns non-log'!A281</f>
        <v>41453</v>
      </c>
      <c r="B302" s="9">
        <v>-1.5005226756363843E-2</v>
      </c>
      <c r="C302" s="9">
        <f t="shared" si="13"/>
        <v>608.34061274081614</v>
      </c>
      <c r="D302" s="9">
        <f t="shared" si="14"/>
        <v>617.60796023061187</v>
      </c>
      <c r="E302" s="29">
        <f t="shared" si="15"/>
        <v>-1.5005226756363926E-2</v>
      </c>
      <c r="G302" s="23" t="s">
        <v>5081</v>
      </c>
      <c r="H302" s="23" t="s">
        <v>5082</v>
      </c>
      <c r="I302" s="23" t="s">
        <v>5080</v>
      </c>
      <c r="J302" s="23" t="s">
        <v>5083</v>
      </c>
    </row>
    <row r="303" spans="1:10">
      <c r="A303" s="5">
        <f>'returns non-log'!A282</f>
        <v>41486</v>
      </c>
      <c r="B303" s="9">
        <v>5.1236262481088257E-2</v>
      </c>
      <c r="C303" s="9">
        <f t="shared" si="13"/>
        <v>639.50971205311066</v>
      </c>
      <c r="D303" s="9">
        <f t="shared" si="14"/>
        <v>639.50971205311066</v>
      </c>
      <c r="E303" s="29">
        <f t="shared" si="15"/>
        <v>0</v>
      </c>
      <c r="G303" s="23" t="s">
        <v>5084</v>
      </c>
      <c r="H303" s="23" t="s">
        <v>5085</v>
      </c>
      <c r="I303" s="23" t="s">
        <v>5085</v>
      </c>
      <c r="J303" s="23" t="s">
        <v>4339</v>
      </c>
    </row>
    <row r="304" spans="1:10">
      <c r="A304" s="5">
        <f>'returns non-log'!A283</f>
        <v>41516</v>
      </c>
      <c r="B304" s="9">
        <v>-2.9846307442236375E-2</v>
      </c>
      <c r="C304" s="9">
        <f t="shared" si="13"/>
        <v>620.42270857487745</v>
      </c>
      <c r="D304" s="9">
        <f t="shared" si="14"/>
        <v>639.50971205311066</v>
      </c>
      <c r="E304" s="29">
        <f t="shared" si="15"/>
        <v>-2.9846307442236399E-2</v>
      </c>
      <c r="G304" s="23" t="s">
        <v>5086</v>
      </c>
      <c r="H304" s="23" t="s">
        <v>5087</v>
      </c>
      <c r="I304" s="23" t="s">
        <v>5085</v>
      </c>
      <c r="J304" s="23" t="s">
        <v>5086</v>
      </c>
    </row>
    <row r="305" spans="1:10">
      <c r="A305" s="5">
        <f>'returns non-log'!A284</f>
        <v>41547</v>
      </c>
      <c r="B305" s="9">
        <v>3.1489612792447108E-2</v>
      </c>
      <c r="C305" s="9">
        <f t="shared" si="13"/>
        <v>639.95957943554163</v>
      </c>
      <c r="D305" s="9">
        <f t="shared" si="14"/>
        <v>639.95957943554163</v>
      </c>
      <c r="E305" s="29">
        <f t="shared" si="15"/>
        <v>0</v>
      </c>
      <c r="G305" s="23" t="s">
        <v>5088</v>
      </c>
      <c r="H305" s="23" t="s">
        <v>5089</v>
      </c>
      <c r="I305" s="23" t="s">
        <v>5089</v>
      </c>
      <c r="J305" s="23" t="s">
        <v>4339</v>
      </c>
    </row>
    <row r="306" spans="1:10">
      <c r="A306" s="5">
        <f>'returns non-log'!A285</f>
        <v>41578</v>
      </c>
      <c r="B306" s="9">
        <v>4.3081096273555941E-2</v>
      </c>
      <c r="C306" s="9">
        <f t="shared" si="13"/>
        <v>667.52973968838853</v>
      </c>
      <c r="D306" s="9">
        <f t="shared" si="14"/>
        <v>667.52973968838853</v>
      </c>
      <c r="E306" s="29">
        <f t="shared" si="15"/>
        <v>0</v>
      </c>
      <c r="G306" s="23" t="s">
        <v>5090</v>
      </c>
      <c r="H306" s="23" t="s">
        <v>5091</v>
      </c>
      <c r="I306" s="23" t="s">
        <v>5091</v>
      </c>
      <c r="J306" s="23" t="s">
        <v>4339</v>
      </c>
    </row>
    <row r="307" spans="1:10">
      <c r="A307" s="5">
        <f>'returns non-log'!A286</f>
        <v>41607</v>
      </c>
      <c r="B307" s="9">
        <v>2.6157708809311675E-2</v>
      </c>
      <c r="C307" s="9">
        <f t="shared" si="13"/>
        <v>684.99078824071307</v>
      </c>
      <c r="D307" s="9">
        <f t="shared" si="14"/>
        <v>684.99078824071307</v>
      </c>
      <c r="E307" s="29">
        <f t="shared" si="15"/>
        <v>0</v>
      </c>
      <c r="G307" s="23" t="s">
        <v>5092</v>
      </c>
      <c r="H307" s="23" t="s">
        <v>5093</v>
      </c>
      <c r="I307" s="23" t="s">
        <v>5093</v>
      </c>
      <c r="J307" s="23" t="s">
        <v>4339</v>
      </c>
    </row>
    <row r="308" spans="1:10">
      <c r="A308" s="5">
        <f>'returns non-log'!A287</f>
        <v>41639</v>
      </c>
      <c r="B308" s="9">
        <v>2.5072993102680741E-2</v>
      </c>
      <c r="C308" s="9">
        <f t="shared" si="13"/>
        <v>702.16555754967237</v>
      </c>
      <c r="D308" s="9">
        <f t="shared" si="14"/>
        <v>702.16555754967237</v>
      </c>
      <c r="E308" s="29">
        <f t="shared" si="15"/>
        <v>0</v>
      </c>
      <c r="G308" s="23" t="s">
        <v>5094</v>
      </c>
      <c r="H308" s="23" t="s">
        <v>5095</v>
      </c>
      <c r="I308" s="23" t="s">
        <v>5095</v>
      </c>
      <c r="J308" s="23" t="s">
        <v>4339</v>
      </c>
    </row>
    <row r="309" spans="1:10">
      <c r="A309" s="5">
        <f>'returns non-log'!A288</f>
        <v>41670</v>
      </c>
      <c r="B309" s="9">
        <v>-3.4964584165055879E-2</v>
      </c>
      <c r="C309" s="9">
        <f t="shared" si="13"/>
        <v>677.61463081492343</v>
      </c>
      <c r="D309" s="9">
        <f t="shared" si="14"/>
        <v>702.16555754967237</v>
      </c>
      <c r="E309" s="29">
        <f t="shared" si="15"/>
        <v>-3.4964584165055927E-2</v>
      </c>
      <c r="G309" s="23" t="s">
        <v>5096</v>
      </c>
      <c r="H309" s="23" t="s">
        <v>5097</v>
      </c>
      <c r="I309" s="23" t="s">
        <v>5095</v>
      </c>
      <c r="J309" s="23" t="s">
        <v>5098</v>
      </c>
    </row>
    <row r="310" spans="1:10">
      <c r="A310" s="5">
        <f>'returns non-log'!A289</f>
        <v>41698</v>
      </c>
      <c r="B310" s="9">
        <v>4.4459523282155189E-2</v>
      </c>
      <c r="C310" s="9">
        <f t="shared" si="13"/>
        <v>707.74105426996846</v>
      </c>
      <c r="D310" s="9">
        <f t="shared" si="14"/>
        <v>707.74105426996846</v>
      </c>
      <c r="E310" s="29">
        <f t="shared" si="15"/>
        <v>0</v>
      </c>
      <c r="G310" s="23" t="s">
        <v>5099</v>
      </c>
      <c r="H310" s="23" t="s">
        <v>5100</v>
      </c>
      <c r="I310" s="23" t="s">
        <v>5100</v>
      </c>
      <c r="J310" s="23" t="s">
        <v>4339</v>
      </c>
    </row>
    <row r="311" spans="1:10">
      <c r="A311" s="5">
        <f>'returns non-log'!A290</f>
        <v>41729</v>
      </c>
      <c r="B311" s="9">
        <v>5.3600080787226112E-3</v>
      </c>
      <c r="C311" s="9">
        <f t="shared" si="13"/>
        <v>711.5345520384991</v>
      </c>
      <c r="D311" s="9">
        <f t="shared" si="14"/>
        <v>711.5345520384991</v>
      </c>
      <c r="E311" s="29">
        <f t="shared" si="15"/>
        <v>0</v>
      </c>
      <c r="G311" s="23" t="s">
        <v>5101</v>
      </c>
      <c r="H311" s="23" t="s">
        <v>5102</v>
      </c>
      <c r="I311" s="23" t="s">
        <v>5102</v>
      </c>
      <c r="J311" s="23" t="s">
        <v>4339</v>
      </c>
    </row>
    <row r="312" spans="1:10">
      <c r="A312" s="5">
        <f>'returns non-log'!A291</f>
        <v>41759</v>
      </c>
      <c r="B312" s="9">
        <v>4.8559888483015179E-3</v>
      </c>
      <c r="C312" s="9">
        <f t="shared" si="13"/>
        <v>714.98975588837925</v>
      </c>
      <c r="D312" s="9">
        <f t="shared" si="14"/>
        <v>714.98975588837925</v>
      </c>
      <c r="E312" s="29">
        <f t="shared" si="15"/>
        <v>0</v>
      </c>
      <c r="G312" s="23" t="s">
        <v>5103</v>
      </c>
      <c r="H312" s="23" t="s">
        <v>5104</v>
      </c>
      <c r="I312" s="23" t="s">
        <v>5104</v>
      </c>
      <c r="J312" s="23" t="s">
        <v>4339</v>
      </c>
    </row>
    <row r="313" spans="1:10">
      <c r="A313" s="5">
        <f>'returns non-log'!A292</f>
        <v>41789</v>
      </c>
      <c r="B313" s="9">
        <v>2.1499225863489846E-2</v>
      </c>
      <c r="C313" s="9">
        <f t="shared" si="13"/>
        <v>730.36148214030493</v>
      </c>
      <c r="D313" s="9">
        <f t="shared" si="14"/>
        <v>730.36148214030493</v>
      </c>
      <c r="E313" s="29">
        <f t="shared" si="15"/>
        <v>0</v>
      </c>
      <c r="G313" s="23" t="s">
        <v>5105</v>
      </c>
      <c r="H313" s="23" t="s">
        <v>5106</v>
      </c>
      <c r="I313" s="23" t="s">
        <v>5106</v>
      </c>
      <c r="J313" s="23" t="s">
        <v>4339</v>
      </c>
    </row>
    <row r="314" spans="1:10">
      <c r="A314" s="5">
        <f>'returns non-log'!A293</f>
        <v>41820</v>
      </c>
      <c r="B314" s="9">
        <v>1.9807766536372728E-2</v>
      </c>
      <c r="C314" s="9">
        <f t="shared" si="13"/>
        <v>744.82831186569922</v>
      </c>
      <c r="D314" s="9">
        <f t="shared" si="14"/>
        <v>744.82831186569922</v>
      </c>
      <c r="E314" s="29">
        <f t="shared" si="15"/>
        <v>0</v>
      </c>
      <c r="G314" s="23" t="s">
        <v>5107</v>
      </c>
      <c r="H314" s="23" t="s">
        <v>5108</v>
      </c>
      <c r="I314" s="23" t="s">
        <v>5108</v>
      </c>
      <c r="J314" s="23" t="s">
        <v>4339</v>
      </c>
    </row>
    <row r="315" spans="1:10">
      <c r="A315" s="5">
        <f>'returns non-log'!A294</f>
        <v>41851</v>
      </c>
      <c r="B315" s="9">
        <v>-1.531293563236158E-2</v>
      </c>
      <c r="C315" s="9">
        <f t="shared" si="13"/>
        <v>733.42280386893924</v>
      </c>
      <c r="D315" s="9">
        <f t="shared" si="14"/>
        <v>744.82831186569922</v>
      </c>
      <c r="E315" s="29">
        <f t="shared" si="15"/>
        <v>-1.5312935632361567E-2</v>
      </c>
      <c r="G315" s="23" t="s">
        <v>5109</v>
      </c>
      <c r="H315" s="23" t="s">
        <v>5110</v>
      </c>
      <c r="I315" s="23" t="s">
        <v>5108</v>
      </c>
      <c r="J315" s="23" t="s">
        <v>5111</v>
      </c>
    </row>
    <row r="316" spans="1:10">
      <c r="A316" s="5">
        <f>'returns non-log'!A295</f>
        <v>41880</v>
      </c>
      <c r="B316" s="9">
        <v>3.7864482388990428E-2</v>
      </c>
      <c r="C316" s="9">
        <f t="shared" si="13"/>
        <v>761.19347870971865</v>
      </c>
      <c r="D316" s="9">
        <f t="shared" si="14"/>
        <v>761.19347870971865</v>
      </c>
      <c r="E316" s="29">
        <f t="shared" si="15"/>
        <v>0</v>
      </c>
      <c r="G316" s="23" t="s">
        <v>5112</v>
      </c>
      <c r="H316" s="23" t="s">
        <v>5113</v>
      </c>
      <c r="I316" s="23" t="s">
        <v>5113</v>
      </c>
      <c r="J316" s="23" t="s">
        <v>4339</v>
      </c>
    </row>
    <row r="317" spans="1:10">
      <c r="A317" s="5">
        <f>'returns non-log'!A296</f>
        <v>41912</v>
      </c>
      <c r="B317" s="9">
        <v>-1.7128645059859227E-2</v>
      </c>
      <c r="C317" s="9">
        <f t="shared" si="13"/>
        <v>748.15526579102038</v>
      </c>
      <c r="D317" s="9">
        <f t="shared" si="14"/>
        <v>761.19347870971865</v>
      </c>
      <c r="E317" s="29">
        <f t="shared" si="15"/>
        <v>-1.7128645059859202E-2</v>
      </c>
      <c r="G317" s="23" t="s">
        <v>5114</v>
      </c>
      <c r="H317" s="23" t="s">
        <v>5115</v>
      </c>
      <c r="I317" s="23" t="s">
        <v>5113</v>
      </c>
      <c r="J317" s="23" t="s">
        <v>5116</v>
      </c>
    </row>
    <row r="318" spans="1:10">
      <c r="A318" s="5">
        <f>'returns non-log'!A297</f>
        <v>41943</v>
      </c>
      <c r="B318" s="9">
        <v>2.2925905562124704E-2</v>
      </c>
      <c r="C318" s="9">
        <f t="shared" si="13"/>
        <v>765.30740276035158</v>
      </c>
      <c r="D318" s="9">
        <f t="shared" si="14"/>
        <v>765.30740276035158</v>
      </c>
      <c r="E318" s="29">
        <f t="shared" si="15"/>
        <v>0</v>
      </c>
      <c r="G318" s="23" t="s">
        <v>5117</v>
      </c>
      <c r="H318" s="23" t="s">
        <v>5118</v>
      </c>
      <c r="I318" s="23" t="s">
        <v>5118</v>
      </c>
      <c r="J318" s="23" t="s">
        <v>4339</v>
      </c>
    </row>
    <row r="319" spans="1:10">
      <c r="A319" s="5">
        <f>'returns non-log'!A298</f>
        <v>41971</v>
      </c>
      <c r="B319" s="9">
        <v>2.423730519517564E-2</v>
      </c>
      <c r="C319" s="9">
        <f t="shared" si="13"/>
        <v>783.85639184918148</v>
      </c>
      <c r="D319" s="9">
        <f t="shared" si="14"/>
        <v>783.85639184918148</v>
      </c>
      <c r="E319" s="29">
        <f t="shared" si="15"/>
        <v>0</v>
      </c>
      <c r="G319" s="23" t="s">
        <v>5119</v>
      </c>
      <c r="H319" s="23" t="s">
        <v>5120</v>
      </c>
      <c r="I319" s="23" t="s">
        <v>5120</v>
      </c>
      <c r="J319" s="23" t="s">
        <v>4339</v>
      </c>
    </row>
    <row r="320" spans="1:10">
      <c r="A320" s="5">
        <f>'returns non-log'!A299</f>
        <v>42004</v>
      </c>
      <c r="B320" s="9">
        <v>-4.7736807286954397E-3</v>
      </c>
      <c r="C320" s="9">
        <f t="shared" si="13"/>
        <v>780.1145116973463</v>
      </c>
      <c r="D320" s="9">
        <f t="shared" si="14"/>
        <v>783.85639184918148</v>
      </c>
      <c r="E320" s="29">
        <f t="shared" si="15"/>
        <v>-4.7736807286954354E-3</v>
      </c>
      <c r="G320" s="23" t="s">
        <v>5121</v>
      </c>
      <c r="H320" s="23" t="s">
        <v>5122</v>
      </c>
      <c r="I320" s="23" t="s">
        <v>5120</v>
      </c>
      <c r="J320" s="23" t="s">
        <v>5123</v>
      </c>
    </row>
    <row r="321" spans="1:10">
      <c r="A321" s="5">
        <f>'returns non-log'!A300</f>
        <v>42034</v>
      </c>
      <c r="B321" s="9">
        <v>-2.922329434926052E-2</v>
      </c>
      <c r="C321" s="9">
        <f t="shared" si="13"/>
        <v>757.31699569588511</v>
      </c>
      <c r="D321" s="9">
        <f t="shared" si="14"/>
        <v>783.85639184918148</v>
      </c>
      <c r="E321" s="29">
        <f t="shared" si="15"/>
        <v>-3.3857472400891896E-2</v>
      </c>
      <c r="G321" s="23" t="s">
        <v>5124</v>
      </c>
      <c r="H321" s="23" t="s">
        <v>5125</v>
      </c>
      <c r="I321" s="23" t="s">
        <v>5120</v>
      </c>
      <c r="J321" s="23" t="s">
        <v>5126</v>
      </c>
    </row>
    <row r="322" spans="1:10">
      <c r="A322" s="5">
        <f>'returns non-log'!A301</f>
        <v>42062</v>
      </c>
      <c r="B322" s="9">
        <v>5.5885804045261445E-2</v>
      </c>
      <c r="C322" s="9">
        <f t="shared" si="13"/>
        <v>799.64026491749144</v>
      </c>
      <c r="D322" s="9">
        <f t="shared" si="14"/>
        <v>799.64026491749144</v>
      </c>
      <c r="E322" s="29">
        <f t="shared" si="15"/>
        <v>0</v>
      </c>
      <c r="G322" s="23" t="s">
        <v>5127</v>
      </c>
      <c r="H322" s="23" t="s">
        <v>5128</v>
      </c>
      <c r="I322" s="23" t="s">
        <v>5128</v>
      </c>
      <c r="J322" s="23" t="s">
        <v>4339</v>
      </c>
    </row>
    <row r="323" spans="1:10">
      <c r="A323" s="5">
        <f>'returns non-log'!A302</f>
        <v>42094</v>
      </c>
      <c r="B323" s="9">
        <v>-1.6033487097238841E-2</v>
      </c>
      <c r="C323" s="9">
        <f t="shared" si="13"/>
        <v>786.81924304750419</v>
      </c>
      <c r="D323" s="9">
        <f t="shared" si="14"/>
        <v>799.64026491749144</v>
      </c>
      <c r="E323" s="29">
        <f t="shared" si="15"/>
        <v>-1.6033487097238841E-2</v>
      </c>
      <c r="G323" s="23" t="s">
        <v>5129</v>
      </c>
      <c r="H323" s="23" t="s">
        <v>5130</v>
      </c>
      <c r="I323" s="23" t="s">
        <v>5128</v>
      </c>
      <c r="J323" s="23" t="s">
        <v>5131</v>
      </c>
    </row>
    <row r="324" spans="1:10">
      <c r="A324" s="5">
        <f>'returns non-log'!A303</f>
        <v>42124</v>
      </c>
      <c r="B324" s="9">
        <v>8.081266842280721E-3</v>
      </c>
      <c r="C324" s="9">
        <f t="shared" ref="C324:C387" si="16">C323 * (1 + B324)</f>
        <v>793.17773930721239</v>
      </c>
      <c r="D324" s="9">
        <f t="shared" si="14"/>
        <v>799.64026491749144</v>
      </c>
      <c r="E324" s="29">
        <f t="shared" si="15"/>
        <v>-8.0817911426031824E-3</v>
      </c>
      <c r="G324" s="23" t="s">
        <v>5132</v>
      </c>
      <c r="H324" s="23" t="s">
        <v>5133</v>
      </c>
      <c r="I324" s="23" t="s">
        <v>5128</v>
      </c>
      <c r="J324" s="23" t="s">
        <v>5134</v>
      </c>
    </row>
    <row r="325" spans="1:10">
      <c r="A325" s="5">
        <f>'returns non-log'!A304</f>
        <v>42153</v>
      </c>
      <c r="B325" s="9">
        <v>1.1038558614841376E-2</v>
      </c>
      <c r="C325" s="9">
        <f t="shared" si="16"/>
        <v>801.93327827454243</v>
      </c>
      <c r="D325" s="9">
        <f t="shared" ref="D325:D388" si="17">MAX(C323:C325)</f>
        <v>801.93327827454243</v>
      </c>
      <c r="E325" s="29">
        <f t="shared" ref="E325:E388" si="18">(C325 - D325) / D325</f>
        <v>0</v>
      </c>
      <c r="G325" s="23" t="s">
        <v>5135</v>
      </c>
      <c r="H325" s="23" t="s">
        <v>5136</v>
      </c>
      <c r="I325" s="23" t="s">
        <v>5136</v>
      </c>
      <c r="J325" s="23" t="s">
        <v>4339</v>
      </c>
    </row>
    <row r="326" spans="1:10">
      <c r="A326" s="5">
        <f>'returns non-log'!A305</f>
        <v>42185</v>
      </c>
      <c r="B326" s="9">
        <v>-2.058835907579637E-2</v>
      </c>
      <c r="C326" s="9">
        <f t="shared" si="16"/>
        <v>785.42278798659561</v>
      </c>
      <c r="D326" s="9">
        <f t="shared" si="17"/>
        <v>801.93327827454243</v>
      </c>
      <c r="E326" s="29">
        <f t="shared" si="18"/>
        <v>-2.0588359075796384E-2</v>
      </c>
      <c r="G326" s="23" t="s">
        <v>5137</v>
      </c>
      <c r="H326" s="23" t="s">
        <v>5138</v>
      </c>
      <c r="I326" s="23" t="s">
        <v>5136</v>
      </c>
      <c r="J326" s="23" t="s">
        <v>5139</v>
      </c>
    </row>
    <row r="327" spans="1:10">
      <c r="A327" s="5">
        <f>'returns non-log'!A306</f>
        <v>42216</v>
      </c>
      <c r="B327" s="9">
        <v>1.8808424030497761E-2</v>
      </c>
      <c r="C327" s="9">
        <f t="shared" si="16"/>
        <v>800.19535282626327</v>
      </c>
      <c r="D327" s="9">
        <f t="shared" si="17"/>
        <v>801.93327827454243</v>
      </c>
      <c r="E327" s="29">
        <f t="shared" si="18"/>
        <v>-2.1671696328883069E-3</v>
      </c>
      <c r="G327" s="23" t="s">
        <v>5140</v>
      </c>
      <c r="H327" s="23" t="s">
        <v>5141</v>
      </c>
      <c r="I327" s="23" t="s">
        <v>5136</v>
      </c>
      <c r="J327" s="23" t="s">
        <v>5142</v>
      </c>
    </row>
    <row r="328" spans="1:10">
      <c r="A328" s="5">
        <f>'returns non-log'!A307</f>
        <v>42247</v>
      </c>
      <c r="B328" s="9">
        <v>-6.2805288323174335E-2</v>
      </c>
      <c r="C328" s="9">
        <f t="shared" si="16"/>
        <v>749.93885297714564</v>
      </c>
      <c r="D328" s="9">
        <f t="shared" si="17"/>
        <v>800.19535282626327</v>
      </c>
      <c r="E328" s="29">
        <f t="shared" si="18"/>
        <v>-6.280528832317428E-2</v>
      </c>
      <c r="G328" s="23" t="s">
        <v>5143</v>
      </c>
      <c r="H328" s="23" t="s">
        <v>5144</v>
      </c>
      <c r="I328" s="23" t="s">
        <v>5141</v>
      </c>
      <c r="J328" s="23" t="s">
        <v>5145</v>
      </c>
    </row>
    <row r="329" spans="1:10">
      <c r="A329" s="5">
        <f>'returns non-log'!A308</f>
        <v>42277</v>
      </c>
      <c r="B329" s="9">
        <v>-2.8188163936092692E-2</v>
      </c>
      <c r="C329" s="9">
        <f t="shared" si="16"/>
        <v>728.79945364738057</v>
      </c>
      <c r="D329" s="9">
        <f t="shared" si="17"/>
        <v>800.19535282626327</v>
      </c>
      <c r="E329" s="29">
        <f t="shared" si="18"/>
        <v>-8.9223086495959725E-2</v>
      </c>
      <c r="G329" s="23" t="s">
        <v>5146</v>
      </c>
      <c r="H329" s="23" t="s">
        <v>5147</v>
      </c>
      <c r="I329" s="23" t="s">
        <v>5141</v>
      </c>
      <c r="J329" s="23" t="s">
        <v>5148</v>
      </c>
    </row>
    <row r="330" spans="1:10">
      <c r="A330" s="5">
        <f>'returns non-log'!A309</f>
        <v>42307</v>
      </c>
      <c r="B330" s="9">
        <v>8.1156265118529358E-2</v>
      </c>
      <c r="C330" s="9">
        <f t="shared" si="16"/>
        <v>787.94609532582672</v>
      </c>
      <c r="D330" s="9">
        <f t="shared" si="17"/>
        <v>787.94609532582672</v>
      </c>
      <c r="E330" s="29">
        <f t="shared" si="18"/>
        <v>0</v>
      </c>
      <c r="G330" s="23" t="s">
        <v>5149</v>
      </c>
      <c r="H330" s="23" t="s">
        <v>5150</v>
      </c>
      <c r="I330" s="23" t="s">
        <v>5150</v>
      </c>
      <c r="J330" s="23" t="s">
        <v>4339</v>
      </c>
    </row>
    <row r="331" spans="1:10">
      <c r="A331" s="5">
        <f>'returns non-log'!A310</f>
        <v>42338</v>
      </c>
      <c r="B331" s="9">
        <v>1.0607430341180724E-3</v>
      </c>
      <c r="C331" s="9">
        <f t="shared" si="16"/>
        <v>788.78190365770411</v>
      </c>
      <c r="D331" s="9">
        <f t="shared" si="17"/>
        <v>788.78190365770411</v>
      </c>
      <c r="E331" s="29">
        <f t="shared" si="18"/>
        <v>0</v>
      </c>
      <c r="G331" s="23" t="s">
        <v>5151</v>
      </c>
      <c r="H331" s="23" t="s">
        <v>5152</v>
      </c>
      <c r="I331" s="23" t="s">
        <v>5152</v>
      </c>
      <c r="J331" s="23" t="s">
        <v>4339</v>
      </c>
    </row>
    <row r="332" spans="1:10">
      <c r="A332" s="5">
        <f>'returns non-log'!A311</f>
        <v>42369</v>
      </c>
      <c r="B332" s="9">
        <v>-1.8554659479714575E-2</v>
      </c>
      <c r="C332" s="9">
        <f t="shared" si="16"/>
        <v>774.14632403157441</v>
      </c>
      <c r="D332" s="9">
        <f t="shared" si="17"/>
        <v>788.78190365770411</v>
      </c>
      <c r="E332" s="29">
        <f t="shared" si="18"/>
        <v>-1.8554659479714537E-2</v>
      </c>
      <c r="G332" s="23" t="s">
        <v>5153</v>
      </c>
      <c r="H332" s="23" t="s">
        <v>5154</v>
      </c>
      <c r="I332" s="23" t="s">
        <v>5152</v>
      </c>
      <c r="J332" s="23" t="s">
        <v>5155</v>
      </c>
    </row>
    <row r="333" spans="1:10">
      <c r="A333" s="5">
        <f>'returns non-log'!A312</f>
        <v>42398</v>
      </c>
      <c r="B333" s="9">
        <v>-5.4278010548273303E-2</v>
      </c>
      <c r="C333" s="9">
        <f t="shared" si="16"/>
        <v>732.12720168988164</v>
      </c>
      <c r="D333" s="9">
        <f t="shared" si="17"/>
        <v>788.78190365770411</v>
      </c>
      <c r="E333" s="29">
        <f t="shared" si="18"/>
        <v>-7.1825560025028226E-2</v>
      </c>
      <c r="G333" s="23" t="s">
        <v>5156</v>
      </c>
      <c r="H333" s="23" t="s">
        <v>5157</v>
      </c>
      <c r="I333" s="23" t="s">
        <v>5152</v>
      </c>
      <c r="J333" s="23" t="s">
        <v>5158</v>
      </c>
    </row>
    <row r="334" spans="1:10">
      <c r="A334" s="5">
        <f>'returns non-log'!A313</f>
        <v>42429</v>
      </c>
      <c r="B334" s="9">
        <v>-4.828413175065327E-3</v>
      </c>
      <c r="C334" s="9">
        <f t="shared" si="16"/>
        <v>728.59218906341846</v>
      </c>
      <c r="D334" s="9">
        <f t="shared" si="17"/>
        <v>774.14632403157441</v>
      </c>
      <c r="E334" s="29">
        <f t="shared" si="18"/>
        <v>-5.8844347062091032E-2</v>
      </c>
      <c r="G334" s="23" t="s">
        <v>5159</v>
      </c>
      <c r="H334" s="23" t="s">
        <v>5160</v>
      </c>
      <c r="I334" s="23" t="s">
        <v>5154</v>
      </c>
      <c r="J334" s="23" t="s">
        <v>5161</v>
      </c>
    </row>
    <row r="335" spans="1:10">
      <c r="A335" s="5">
        <f>'returns non-log'!A314</f>
        <v>42460</v>
      </c>
      <c r="B335" s="9">
        <v>6.6617837636936628E-2</v>
      </c>
      <c r="C335" s="9">
        <f t="shared" si="16"/>
        <v>777.1294252179855</v>
      </c>
      <c r="D335" s="9">
        <f t="shared" si="17"/>
        <v>777.1294252179855</v>
      </c>
      <c r="E335" s="29">
        <f t="shared" si="18"/>
        <v>0</v>
      </c>
      <c r="G335" s="23" t="s">
        <v>5162</v>
      </c>
      <c r="H335" s="23" t="s">
        <v>5163</v>
      </c>
      <c r="I335" s="23" t="s">
        <v>5163</v>
      </c>
      <c r="J335" s="23" t="s">
        <v>4339</v>
      </c>
    </row>
    <row r="336" spans="1:10">
      <c r="A336" s="5">
        <f>'returns non-log'!A315</f>
        <v>42489</v>
      </c>
      <c r="B336" s="9">
        <v>3.7900773343362282E-3</v>
      </c>
      <c r="C336" s="9">
        <f t="shared" si="16"/>
        <v>780.0748058383499</v>
      </c>
      <c r="D336" s="9">
        <f t="shared" si="17"/>
        <v>780.0748058383499</v>
      </c>
      <c r="E336" s="29">
        <f t="shared" si="18"/>
        <v>0</v>
      </c>
      <c r="G336" s="23" t="s">
        <v>5164</v>
      </c>
      <c r="H336" s="23" t="s">
        <v>5165</v>
      </c>
      <c r="I336" s="23" t="s">
        <v>5165</v>
      </c>
      <c r="J336" s="23" t="s">
        <v>4339</v>
      </c>
    </row>
    <row r="337" spans="1:10">
      <c r="A337" s="5">
        <f>'returns non-log'!A316</f>
        <v>42521</v>
      </c>
      <c r="B337" s="9">
        <v>1.5739318366678079E-2</v>
      </c>
      <c r="C337" s="9">
        <f t="shared" si="16"/>
        <v>792.35265155726427</v>
      </c>
      <c r="D337" s="9">
        <f t="shared" si="17"/>
        <v>792.35265155726427</v>
      </c>
      <c r="E337" s="29">
        <f t="shared" si="18"/>
        <v>0</v>
      </c>
      <c r="G337" s="23" t="s">
        <v>5166</v>
      </c>
      <c r="H337" s="23" t="s">
        <v>5167</v>
      </c>
      <c r="I337" s="23" t="s">
        <v>5167</v>
      </c>
      <c r="J337" s="23" t="s">
        <v>4339</v>
      </c>
    </row>
    <row r="338" spans="1:10">
      <c r="A338" s="5">
        <f>'returns non-log'!A317</f>
        <v>42551</v>
      </c>
      <c r="B338" s="9">
        <v>8.9047864354596662E-4</v>
      </c>
      <c r="C338" s="9">
        <f t="shared" si="16"/>
        <v>793.05822467163307</v>
      </c>
      <c r="D338" s="9">
        <f t="shared" si="17"/>
        <v>793.05822467163307</v>
      </c>
      <c r="E338" s="29">
        <f t="shared" si="18"/>
        <v>0</v>
      </c>
      <c r="G338" s="23" t="s">
        <v>5168</v>
      </c>
      <c r="H338" s="23" t="s">
        <v>5169</v>
      </c>
      <c r="I338" s="23" t="s">
        <v>5169</v>
      </c>
      <c r="J338" s="23" t="s">
        <v>4339</v>
      </c>
    </row>
    <row r="339" spans="1:10">
      <c r="A339" s="5">
        <f>'returns non-log'!A318</f>
        <v>42580</v>
      </c>
      <c r="B339" s="9">
        <v>3.6724472083523363E-2</v>
      </c>
      <c r="C339" s="9">
        <f t="shared" si="16"/>
        <v>822.18286930419504</v>
      </c>
      <c r="D339" s="9">
        <f t="shared" si="17"/>
        <v>822.18286930419504</v>
      </c>
      <c r="E339" s="29">
        <f t="shared" si="18"/>
        <v>0</v>
      </c>
      <c r="G339" s="23" t="s">
        <v>5170</v>
      </c>
      <c r="H339" s="23" t="s">
        <v>5171</v>
      </c>
      <c r="I339" s="23" t="s">
        <v>5171</v>
      </c>
      <c r="J339" s="23" t="s">
        <v>4339</v>
      </c>
    </row>
    <row r="340" spans="1:10">
      <c r="A340" s="5">
        <f>'returns non-log'!A319</f>
        <v>42613</v>
      </c>
      <c r="B340" s="9">
        <v>-1.0199528271818137E-3</v>
      </c>
      <c r="C340" s="9">
        <f t="shared" si="16"/>
        <v>821.3442815621878</v>
      </c>
      <c r="D340" s="9">
        <f t="shared" si="17"/>
        <v>822.18286930419504</v>
      </c>
      <c r="E340" s="29">
        <f t="shared" si="18"/>
        <v>-1.0199528271817716E-3</v>
      </c>
      <c r="G340" s="23" t="s">
        <v>5172</v>
      </c>
      <c r="H340" s="23" t="s">
        <v>5173</v>
      </c>
      <c r="I340" s="23" t="s">
        <v>5171</v>
      </c>
      <c r="J340" s="23" t="s">
        <v>5174</v>
      </c>
    </row>
    <row r="341" spans="1:10">
      <c r="A341" s="5">
        <f>'returns non-log'!A320</f>
        <v>42643</v>
      </c>
      <c r="B341" s="9">
        <v>-4.4088385610951963E-4</v>
      </c>
      <c r="C341" s="9">
        <f t="shared" si="16"/>
        <v>820.98216412813917</v>
      </c>
      <c r="D341" s="9">
        <f t="shared" si="17"/>
        <v>822.18286930419504</v>
      </c>
      <c r="E341" s="29">
        <f t="shared" si="18"/>
        <v>-1.4603870025557781E-3</v>
      </c>
      <c r="G341" s="23" t="s">
        <v>5175</v>
      </c>
      <c r="H341" s="23" t="s">
        <v>5176</v>
      </c>
      <c r="I341" s="23" t="s">
        <v>5171</v>
      </c>
      <c r="J341" s="23" t="s">
        <v>5177</v>
      </c>
    </row>
    <row r="342" spans="1:10">
      <c r="A342" s="5">
        <f>'returns non-log'!A321</f>
        <v>42674</v>
      </c>
      <c r="B342" s="9">
        <v>-2.0100983720727772E-2</v>
      </c>
      <c r="C342" s="9">
        <f t="shared" si="16"/>
        <v>804.47961501199154</v>
      </c>
      <c r="D342" s="9">
        <f t="shared" si="17"/>
        <v>821.3442815621878</v>
      </c>
      <c r="E342" s="29">
        <f t="shared" si="18"/>
        <v>-2.053300537762295E-2</v>
      </c>
      <c r="G342" s="23" t="s">
        <v>5178</v>
      </c>
      <c r="H342" s="23" t="s">
        <v>5179</v>
      </c>
      <c r="I342" s="23" t="s">
        <v>5173</v>
      </c>
      <c r="J342" s="23" t="s">
        <v>5180</v>
      </c>
    </row>
    <row r="343" spans="1:10">
      <c r="A343" s="5">
        <f>'returns non-log'!A322</f>
        <v>42704</v>
      </c>
      <c r="B343" s="9">
        <v>3.3321685328152828E-2</v>
      </c>
      <c r="C343" s="9">
        <f t="shared" si="16"/>
        <v>831.28623159633469</v>
      </c>
      <c r="D343" s="9">
        <f t="shared" si="17"/>
        <v>831.28623159633469</v>
      </c>
      <c r="E343" s="29">
        <f t="shared" si="18"/>
        <v>0</v>
      </c>
      <c r="G343" s="23" t="s">
        <v>5181</v>
      </c>
      <c r="H343" s="23" t="s">
        <v>5182</v>
      </c>
      <c r="I343" s="23" t="s">
        <v>5182</v>
      </c>
      <c r="J343" s="23" t="s">
        <v>4339</v>
      </c>
    </row>
    <row r="344" spans="1:10">
      <c r="A344" s="5">
        <f>'returns non-log'!A323</f>
        <v>42734</v>
      </c>
      <c r="B344" s="9">
        <v>1.7073372274028165E-2</v>
      </c>
      <c r="C344" s="9">
        <f t="shared" si="16"/>
        <v>845.47909089465293</v>
      </c>
      <c r="D344" s="9">
        <f t="shared" si="17"/>
        <v>845.47909089465293</v>
      </c>
      <c r="E344" s="29">
        <f t="shared" si="18"/>
        <v>0</v>
      </c>
      <c r="G344" s="23" t="s">
        <v>5183</v>
      </c>
      <c r="H344" s="23" t="s">
        <v>5184</v>
      </c>
      <c r="I344" s="23" t="s">
        <v>5184</v>
      </c>
      <c r="J344" s="23" t="s">
        <v>4339</v>
      </c>
    </row>
    <row r="345" spans="1:10">
      <c r="A345" s="5">
        <f>'returns non-log'!A324</f>
        <v>42766</v>
      </c>
      <c r="B345" s="9">
        <v>1.9645376348529808E-2</v>
      </c>
      <c r="C345" s="9">
        <f t="shared" si="16"/>
        <v>862.08884583009126</v>
      </c>
      <c r="D345" s="9">
        <f t="shared" si="17"/>
        <v>862.08884583009126</v>
      </c>
      <c r="E345" s="29">
        <f t="shared" si="18"/>
        <v>0</v>
      </c>
      <c r="G345" s="23" t="s">
        <v>5185</v>
      </c>
      <c r="H345" s="23" t="s">
        <v>5186</v>
      </c>
      <c r="I345" s="23" t="s">
        <v>5186</v>
      </c>
      <c r="J345" s="23" t="s">
        <v>4339</v>
      </c>
    </row>
    <row r="346" spans="1:10">
      <c r="A346" s="5">
        <f>'returns non-log'!A325</f>
        <v>42794</v>
      </c>
      <c r="B346" s="9">
        <v>3.6892705744504983E-2</v>
      </c>
      <c r="C346" s="9">
        <f t="shared" si="16"/>
        <v>893.89363594492079</v>
      </c>
      <c r="D346" s="9">
        <f t="shared" si="17"/>
        <v>893.89363594492079</v>
      </c>
      <c r="E346" s="29">
        <f t="shared" si="18"/>
        <v>0</v>
      </c>
      <c r="G346" s="23" t="s">
        <v>5187</v>
      </c>
      <c r="H346" s="23" t="s">
        <v>5188</v>
      </c>
      <c r="I346" s="23" t="s">
        <v>5188</v>
      </c>
      <c r="J346" s="23" t="s">
        <v>4339</v>
      </c>
    </row>
    <row r="347" spans="1:10">
      <c r="A347" s="5">
        <f>'returns non-log'!A326</f>
        <v>42825</v>
      </c>
      <c r="B347" s="9">
        <v>-1.7012475963784635E-4</v>
      </c>
      <c r="C347" s="9">
        <f t="shared" si="16"/>
        <v>893.74156250496389</v>
      </c>
      <c r="D347" s="9">
        <f t="shared" si="17"/>
        <v>893.89363594492079</v>
      </c>
      <c r="E347" s="29">
        <f t="shared" si="18"/>
        <v>-1.7012475963780555E-4</v>
      </c>
      <c r="G347" s="23" t="s">
        <v>5189</v>
      </c>
      <c r="H347" s="23" t="s">
        <v>5190</v>
      </c>
      <c r="I347" s="23" t="s">
        <v>5188</v>
      </c>
      <c r="J347" s="23" t="s">
        <v>5191</v>
      </c>
    </row>
    <row r="348" spans="1:10">
      <c r="A348" s="5">
        <f>'returns non-log'!A327</f>
        <v>42853</v>
      </c>
      <c r="B348" s="9">
        <v>9.6467822290224881E-3</v>
      </c>
      <c r="C348" s="9">
        <f t="shared" si="16"/>
        <v>902.3632927274756</v>
      </c>
      <c r="D348" s="9">
        <f t="shared" si="17"/>
        <v>902.3632927274756</v>
      </c>
      <c r="E348" s="29">
        <f t="shared" si="18"/>
        <v>0</v>
      </c>
      <c r="G348" s="23" t="s">
        <v>5192</v>
      </c>
      <c r="H348" s="23" t="s">
        <v>5193</v>
      </c>
      <c r="I348" s="23" t="s">
        <v>5193</v>
      </c>
      <c r="J348" s="23" t="s">
        <v>4339</v>
      </c>
    </row>
    <row r="349" spans="1:10">
      <c r="A349" s="5">
        <f>'returns non-log'!A328</f>
        <v>42886</v>
      </c>
      <c r="B349" s="9">
        <v>1.1063442194471529E-2</v>
      </c>
      <c r="C349" s="9">
        <f t="shared" si="16"/>
        <v>912.34653685497904</v>
      </c>
      <c r="D349" s="9">
        <f t="shared" si="17"/>
        <v>912.34653685497904</v>
      </c>
      <c r="E349" s="29">
        <f t="shared" si="18"/>
        <v>0</v>
      </c>
      <c r="G349" s="23" t="s">
        <v>5194</v>
      </c>
      <c r="H349" s="23" t="s">
        <v>5195</v>
      </c>
      <c r="I349" s="23" t="s">
        <v>5195</v>
      </c>
      <c r="J349" s="23" t="s">
        <v>4339</v>
      </c>
    </row>
    <row r="350" spans="1:10">
      <c r="A350" s="5">
        <f>'returns non-log'!A329</f>
        <v>42916</v>
      </c>
      <c r="B350" s="9">
        <v>4.8112011552106093E-3</v>
      </c>
      <c r="C350" s="9">
        <f t="shared" si="16"/>
        <v>916.73601956704806</v>
      </c>
      <c r="D350" s="9">
        <f t="shared" si="17"/>
        <v>916.73601956704806</v>
      </c>
      <c r="E350" s="29">
        <f t="shared" si="18"/>
        <v>0</v>
      </c>
      <c r="G350" s="23" t="s">
        <v>5196</v>
      </c>
      <c r="H350" s="23" t="s">
        <v>5197</v>
      </c>
      <c r="I350" s="23" t="s">
        <v>5197</v>
      </c>
      <c r="J350" s="23" t="s">
        <v>4339</v>
      </c>
    </row>
    <row r="351" spans="1:10">
      <c r="A351" s="5">
        <f>'returns non-log'!A330</f>
        <v>42947</v>
      </c>
      <c r="B351" s="9">
        <v>1.9170848460120959E-2</v>
      </c>
      <c r="C351" s="9">
        <f t="shared" si="16"/>
        <v>934.31062687610245</v>
      </c>
      <c r="D351" s="9">
        <f t="shared" si="17"/>
        <v>934.31062687610245</v>
      </c>
      <c r="E351" s="29">
        <f t="shared" si="18"/>
        <v>0</v>
      </c>
      <c r="G351" s="23" t="s">
        <v>5198</v>
      </c>
      <c r="H351" s="23" t="s">
        <v>5199</v>
      </c>
      <c r="I351" s="23" t="s">
        <v>5199</v>
      </c>
      <c r="J351" s="23" t="s">
        <v>4339</v>
      </c>
    </row>
    <row r="352" spans="1:10">
      <c r="A352" s="5">
        <f>'returns non-log'!A331</f>
        <v>42978</v>
      </c>
      <c r="B352" s="9">
        <v>8.486749281793049E-4</v>
      </c>
      <c r="C352" s="9">
        <f t="shared" si="16"/>
        <v>935.10355288026369</v>
      </c>
      <c r="D352" s="9">
        <f t="shared" si="17"/>
        <v>935.10355288026369</v>
      </c>
      <c r="E352" s="29">
        <f t="shared" si="18"/>
        <v>0</v>
      </c>
      <c r="G352" s="23" t="s">
        <v>5200</v>
      </c>
      <c r="H352" s="23" t="s">
        <v>5201</v>
      </c>
      <c r="I352" s="23" t="s">
        <v>5201</v>
      </c>
      <c r="J352" s="23" t="s">
        <v>4339</v>
      </c>
    </row>
    <row r="353" spans="1:10">
      <c r="A353" s="5">
        <f>'returns non-log'!A332</f>
        <v>43007</v>
      </c>
      <c r="B353" s="9">
        <v>1.9044387932963369E-2</v>
      </c>
      <c r="C353" s="9">
        <f t="shared" si="16"/>
        <v>952.91202769880772</v>
      </c>
      <c r="D353" s="9">
        <f t="shared" si="17"/>
        <v>952.91202769880772</v>
      </c>
      <c r="E353" s="29">
        <f t="shared" si="18"/>
        <v>0</v>
      </c>
      <c r="G353" s="23" t="s">
        <v>5202</v>
      </c>
      <c r="H353" s="23" t="s">
        <v>5203</v>
      </c>
      <c r="I353" s="23" t="s">
        <v>5203</v>
      </c>
      <c r="J353" s="23" t="s">
        <v>4339</v>
      </c>
    </row>
    <row r="354" spans="1:10">
      <c r="A354" s="5">
        <f>'returns non-log'!A333</f>
        <v>43039</v>
      </c>
      <c r="B354" s="9">
        <v>2.1761902857085902E-2</v>
      </c>
      <c r="C354" s="9">
        <f t="shared" si="16"/>
        <v>973.64920667693798</v>
      </c>
      <c r="D354" s="9">
        <f t="shared" si="17"/>
        <v>973.64920667693798</v>
      </c>
      <c r="E354" s="29">
        <f t="shared" si="18"/>
        <v>0</v>
      </c>
      <c r="G354" s="23" t="s">
        <v>5204</v>
      </c>
      <c r="H354" s="23" t="s">
        <v>5205</v>
      </c>
      <c r="I354" s="23" t="s">
        <v>5205</v>
      </c>
      <c r="J354" s="23" t="s">
        <v>4339</v>
      </c>
    </row>
    <row r="355" spans="1:10">
      <c r="A355" s="5">
        <f>'returns non-log'!A334</f>
        <v>43069</v>
      </c>
      <c r="B355" s="9">
        <v>2.7890569723365788E-2</v>
      </c>
      <c r="C355" s="9">
        <f t="shared" si="16"/>
        <v>1000.8048377618609</v>
      </c>
      <c r="D355" s="9">
        <f t="shared" si="17"/>
        <v>1000.8048377618609</v>
      </c>
      <c r="E355" s="29">
        <f t="shared" si="18"/>
        <v>0</v>
      </c>
      <c r="G355" s="23" t="s">
        <v>5206</v>
      </c>
      <c r="H355" s="23" t="s">
        <v>5207</v>
      </c>
      <c r="I355" s="23" t="s">
        <v>5207</v>
      </c>
      <c r="J355" s="23" t="s">
        <v>4339</v>
      </c>
    </row>
    <row r="356" spans="1:10">
      <c r="A356" s="5">
        <f>'returns non-log'!A335</f>
        <v>43098</v>
      </c>
      <c r="B356" s="9">
        <v>9.5348350973023521E-3</v>
      </c>
      <c r="C356" s="9">
        <f t="shared" si="16"/>
        <v>1010.3473468545027</v>
      </c>
      <c r="D356" s="9">
        <f t="shared" si="17"/>
        <v>1010.3473468545027</v>
      </c>
      <c r="E356" s="29">
        <f t="shared" si="18"/>
        <v>0</v>
      </c>
      <c r="G356" s="23" t="s">
        <v>5208</v>
      </c>
      <c r="H356" s="23" t="s">
        <v>5209</v>
      </c>
      <c r="I356" s="23" t="s">
        <v>5209</v>
      </c>
      <c r="J356" s="23" t="s">
        <v>4339</v>
      </c>
    </row>
    <row r="357" spans="1:10">
      <c r="A357" s="5">
        <f>'returns non-log'!A336</f>
        <v>43131</v>
      </c>
      <c r="B357" s="9">
        <v>5.6340142577556929E-2</v>
      </c>
      <c r="C357" s="9">
        <f t="shared" si="16"/>
        <v>1067.2704604291416</v>
      </c>
      <c r="D357" s="9">
        <f t="shared" si="17"/>
        <v>1067.2704604291416</v>
      </c>
      <c r="E357" s="29">
        <f t="shared" si="18"/>
        <v>0</v>
      </c>
      <c r="G357" s="23" t="s">
        <v>5210</v>
      </c>
      <c r="H357" s="23" t="s">
        <v>5211</v>
      </c>
      <c r="I357" s="23" t="s">
        <v>5211</v>
      </c>
      <c r="J357" s="23" t="s">
        <v>4339</v>
      </c>
    </row>
    <row r="358" spans="1:10">
      <c r="A358" s="5">
        <f>'returns non-log'!A337</f>
        <v>43159</v>
      </c>
      <c r="B358" s="9">
        <v>-3.8719585467245965E-2</v>
      </c>
      <c r="C358" s="9">
        <f t="shared" si="16"/>
        <v>1025.9461906198885</v>
      </c>
      <c r="D358" s="9">
        <f t="shared" si="17"/>
        <v>1067.2704604291416</v>
      </c>
      <c r="E358" s="29">
        <f t="shared" si="18"/>
        <v>-3.8719585467245972E-2</v>
      </c>
      <c r="G358" s="23" t="s">
        <v>5212</v>
      </c>
      <c r="H358" s="23" t="s">
        <v>5213</v>
      </c>
      <c r="I358" s="23" t="s">
        <v>5211</v>
      </c>
      <c r="J358" s="23" t="s">
        <v>5214</v>
      </c>
    </row>
    <row r="359" spans="1:10">
      <c r="A359" s="5">
        <f>'returns non-log'!A338</f>
        <v>43189</v>
      </c>
      <c r="B359" s="9">
        <v>-2.590420710671526E-2</v>
      </c>
      <c r="C359" s="9">
        <f t="shared" si="16"/>
        <v>999.36986801772537</v>
      </c>
      <c r="D359" s="9">
        <f t="shared" si="17"/>
        <v>1067.2704604291416</v>
      </c>
      <c r="E359" s="29">
        <f t="shared" si="18"/>
        <v>-6.3620792412931518E-2</v>
      </c>
      <c r="G359" s="23" t="s">
        <v>5215</v>
      </c>
      <c r="H359" s="23" t="s">
        <v>5216</v>
      </c>
      <c r="I359" s="23" t="s">
        <v>5211</v>
      </c>
      <c r="J359" s="23" t="s">
        <v>5217</v>
      </c>
    </row>
    <row r="360" spans="1:10">
      <c r="A360" s="5">
        <f>'returns non-log'!A339</f>
        <v>43220</v>
      </c>
      <c r="B360" s="9">
        <v>2.9186315249551953E-3</v>
      </c>
      <c r="C360" s="9">
        <f t="shared" si="16"/>
        <v>1002.2866604196122</v>
      </c>
      <c r="D360" s="9">
        <f t="shared" si="17"/>
        <v>1025.9461906198885</v>
      </c>
      <c r="E360" s="29">
        <f t="shared" si="18"/>
        <v>-2.3061180417250696E-2</v>
      </c>
      <c r="G360" s="23" t="s">
        <v>5218</v>
      </c>
      <c r="H360" s="23" t="s">
        <v>5219</v>
      </c>
      <c r="I360" s="23" t="s">
        <v>5213</v>
      </c>
      <c r="J360" s="23" t="s">
        <v>5220</v>
      </c>
    </row>
    <row r="361" spans="1:10">
      <c r="A361" s="5">
        <f>'returns non-log'!A340</f>
        <v>43251</v>
      </c>
      <c r="B361" s="9">
        <v>2.1978156931147463E-2</v>
      </c>
      <c r="C361" s="9">
        <f t="shared" si="16"/>
        <v>1024.31507393231</v>
      </c>
      <c r="D361" s="9">
        <f t="shared" si="17"/>
        <v>1024.31507393231</v>
      </c>
      <c r="E361" s="29">
        <f t="shared" si="18"/>
        <v>0</v>
      </c>
      <c r="G361" s="23" t="s">
        <v>5221</v>
      </c>
      <c r="H361" s="23" t="s">
        <v>5222</v>
      </c>
      <c r="I361" s="23" t="s">
        <v>5222</v>
      </c>
      <c r="J361" s="23" t="s">
        <v>4339</v>
      </c>
    </row>
    <row r="362" spans="1:10">
      <c r="A362" s="5">
        <f>'returns non-log'!A341</f>
        <v>43280</v>
      </c>
      <c r="B362" s="9">
        <v>5.4683423794015251E-3</v>
      </c>
      <c r="C362" s="9">
        <f t="shared" si="16"/>
        <v>1029.916379460954</v>
      </c>
      <c r="D362" s="9">
        <f t="shared" si="17"/>
        <v>1029.916379460954</v>
      </c>
      <c r="E362" s="29">
        <f t="shared" si="18"/>
        <v>0</v>
      </c>
      <c r="G362" s="23" t="s">
        <v>5223</v>
      </c>
      <c r="H362" s="23" t="s">
        <v>5224</v>
      </c>
      <c r="I362" s="23" t="s">
        <v>5224</v>
      </c>
      <c r="J362" s="23" t="s">
        <v>4339</v>
      </c>
    </row>
    <row r="363" spans="1:10">
      <c r="A363" s="5">
        <f>'returns non-log'!A342</f>
        <v>43312</v>
      </c>
      <c r="B363" s="9">
        <v>3.4731954053121461E-2</v>
      </c>
      <c r="C363" s="9">
        <f t="shared" si="16"/>
        <v>1065.6873878309491</v>
      </c>
      <c r="D363" s="9">
        <f t="shared" si="17"/>
        <v>1065.6873878309491</v>
      </c>
      <c r="E363" s="29">
        <f t="shared" si="18"/>
        <v>0</v>
      </c>
      <c r="G363" s="23" t="s">
        <v>5225</v>
      </c>
      <c r="H363" s="23" t="s">
        <v>5226</v>
      </c>
      <c r="I363" s="23" t="s">
        <v>5226</v>
      </c>
      <c r="J363" s="23" t="s">
        <v>4339</v>
      </c>
    </row>
    <row r="364" spans="1:10">
      <c r="A364" s="5">
        <f>'returns non-log'!A343</f>
        <v>43343</v>
      </c>
      <c r="B364" s="9">
        <v>3.0854094051502301E-2</v>
      </c>
      <c r="C364" s="9">
        <f t="shared" si="16"/>
        <v>1098.568206724585</v>
      </c>
      <c r="D364" s="9">
        <f t="shared" si="17"/>
        <v>1098.568206724585</v>
      </c>
      <c r="E364" s="29">
        <f t="shared" si="18"/>
        <v>0</v>
      </c>
      <c r="G364" s="23" t="s">
        <v>5227</v>
      </c>
      <c r="H364" s="23" t="s">
        <v>5228</v>
      </c>
      <c r="I364" s="23" t="s">
        <v>5228</v>
      </c>
      <c r="J364" s="23" t="s">
        <v>4339</v>
      </c>
    </row>
    <row r="365" spans="1:10">
      <c r="A365" s="5">
        <f>'returns non-log'!A344</f>
        <v>43371</v>
      </c>
      <c r="B365" s="9">
        <v>3.1748257713157813E-3</v>
      </c>
      <c r="C365" s="9">
        <f t="shared" si="16"/>
        <v>1102.0559693788423</v>
      </c>
      <c r="D365" s="9">
        <f t="shared" si="17"/>
        <v>1102.0559693788423</v>
      </c>
      <c r="E365" s="29">
        <f t="shared" si="18"/>
        <v>0</v>
      </c>
      <c r="G365" s="23" t="s">
        <v>5229</v>
      </c>
      <c r="H365" s="23" t="s">
        <v>5230</v>
      </c>
      <c r="I365" s="23" t="s">
        <v>5230</v>
      </c>
      <c r="J365" s="23" t="s">
        <v>4339</v>
      </c>
    </row>
    <row r="366" spans="1:10">
      <c r="A366" s="5">
        <f>'returns non-log'!A345</f>
        <v>43404</v>
      </c>
      <c r="B366" s="9">
        <v>-7.0468916070688725E-2</v>
      </c>
      <c r="C366" s="9">
        <f t="shared" si="16"/>
        <v>1024.3952797674831</v>
      </c>
      <c r="D366" s="9">
        <f t="shared" si="17"/>
        <v>1102.0559693788423</v>
      </c>
      <c r="E366" s="29">
        <f t="shared" si="18"/>
        <v>-7.0468916070688781E-2</v>
      </c>
      <c r="G366" s="23" t="s">
        <v>5231</v>
      </c>
      <c r="H366" s="23" t="s">
        <v>5232</v>
      </c>
      <c r="I366" s="23" t="s">
        <v>5230</v>
      </c>
      <c r="J366" s="23" t="s">
        <v>5233</v>
      </c>
    </row>
    <row r="367" spans="1:10">
      <c r="A367" s="5">
        <f>'returns non-log'!A346</f>
        <v>43434</v>
      </c>
      <c r="B367" s="9">
        <v>1.7011116451417729E-2</v>
      </c>
      <c r="C367" s="9">
        <f t="shared" si="16"/>
        <v>1041.8213871638904</v>
      </c>
      <c r="D367" s="9">
        <f t="shared" si="17"/>
        <v>1102.0559693788423</v>
      </c>
      <c r="E367" s="29">
        <f t="shared" si="18"/>
        <v>-5.4656554556754666E-2</v>
      </c>
      <c r="G367" s="23" t="s">
        <v>5234</v>
      </c>
      <c r="H367" s="23" t="s">
        <v>5235</v>
      </c>
      <c r="I367" s="23" t="s">
        <v>5230</v>
      </c>
      <c r="J367" s="23" t="s">
        <v>5236</v>
      </c>
    </row>
    <row r="368" spans="1:10">
      <c r="A368" s="5">
        <f>'returns non-log'!A347</f>
        <v>43465</v>
      </c>
      <c r="B368" s="9">
        <v>-9.1581524539531167E-2</v>
      </c>
      <c r="C368" s="9">
        <f t="shared" si="16"/>
        <v>946.40979622953216</v>
      </c>
      <c r="D368" s="9">
        <f t="shared" si="17"/>
        <v>1041.8213871638904</v>
      </c>
      <c r="E368" s="29">
        <f t="shared" si="18"/>
        <v>-9.1581524539531223E-2</v>
      </c>
      <c r="G368" s="23" t="s">
        <v>5237</v>
      </c>
      <c r="H368" s="23" t="s">
        <v>5238</v>
      </c>
      <c r="I368" s="23" t="s">
        <v>5235</v>
      </c>
      <c r="J368" s="23" t="s">
        <v>5239</v>
      </c>
    </row>
    <row r="369" spans="1:10">
      <c r="A369" s="5">
        <f>'returns non-log'!A348</f>
        <v>43496</v>
      </c>
      <c r="B369" s="9">
        <v>8.0805033831861106E-2</v>
      </c>
      <c r="C369" s="9">
        <f t="shared" si="16"/>
        <v>1022.8844718326643</v>
      </c>
      <c r="D369" s="9">
        <f t="shared" si="17"/>
        <v>1041.8213871638904</v>
      </c>
      <c r="E369" s="29">
        <f t="shared" si="18"/>
        <v>-1.8176738896460331E-2</v>
      </c>
      <c r="G369" s="23" t="s">
        <v>5240</v>
      </c>
      <c r="H369" s="23" t="s">
        <v>5241</v>
      </c>
      <c r="I369" s="23" t="s">
        <v>5235</v>
      </c>
      <c r="J369" s="23" t="s">
        <v>5242</v>
      </c>
    </row>
    <row r="370" spans="1:10">
      <c r="A370" s="5">
        <f>'returns non-log'!A349</f>
        <v>43524</v>
      </c>
      <c r="B370" s="9">
        <v>3.1172813747619932E-2</v>
      </c>
      <c r="C370" s="9">
        <f t="shared" si="16"/>
        <v>1054.7706589584366</v>
      </c>
      <c r="D370" s="9">
        <f t="shared" si="17"/>
        <v>1054.7706589584366</v>
      </c>
      <c r="E370" s="29">
        <f t="shared" si="18"/>
        <v>0</v>
      </c>
      <c r="G370" s="23" t="s">
        <v>5243</v>
      </c>
      <c r="H370" s="23" t="s">
        <v>5244</v>
      </c>
      <c r="I370" s="23" t="s">
        <v>5244</v>
      </c>
      <c r="J370" s="23" t="s">
        <v>4339</v>
      </c>
    </row>
    <row r="371" spans="1:10">
      <c r="A371" s="5">
        <f>'returns non-log'!A350</f>
        <v>43553</v>
      </c>
      <c r="B371" s="9">
        <v>1.6968063901559249E-2</v>
      </c>
      <c r="C371" s="9">
        <f t="shared" si="16"/>
        <v>1072.668074901133</v>
      </c>
      <c r="D371" s="9">
        <f t="shared" si="17"/>
        <v>1072.668074901133</v>
      </c>
      <c r="E371" s="29">
        <f t="shared" si="18"/>
        <v>0</v>
      </c>
      <c r="G371" s="23" t="s">
        <v>5245</v>
      </c>
      <c r="H371" s="23" t="s">
        <v>5246</v>
      </c>
      <c r="I371" s="23" t="s">
        <v>5246</v>
      </c>
      <c r="J371" s="23" t="s">
        <v>4339</v>
      </c>
    </row>
    <row r="372" spans="1:10">
      <c r="A372" s="5">
        <f>'returns non-log'!A351</f>
        <v>43585</v>
      </c>
      <c r="B372" s="9">
        <v>3.892711405659588E-2</v>
      </c>
      <c r="C372" s="9">
        <f t="shared" si="16"/>
        <v>1114.4239473976786</v>
      </c>
      <c r="D372" s="9">
        <f t="shared" si="17"/>
        <v>1114.4239473976786</v>
      </c>
      <c r="E372" s="29">
        <f t="shared" si="18"/>
        <v>0</v>
      </c>
      <c r="G372" s="23" t="s">
        <v>5247</v>
      </c>
      <c r="H372" s="23" t="s">
        <v>5248</v>
      </c>
      <c r="I372" s="23" t="s">
        <v>5248</v>
      </c>
      <c r="J372" s="23" t="s">
        <v>4339</v>
      </c>
    </row>
    <row r="373" spans="1:10">
      <c r="A373" s="5">
        <f>'returns non-log'!A352</f>
        <v>43616</v>
      </c>
      <c r="B373" s="9">
        <v>-6.5396039974361386E-2</v>
      </c>
      <c r="C373" s="9">
        <f t="shared" si="16"/>
        <v>1041.5450343852744</v>
      </c>
      <c r="D373" s="9">
        <f t="shared" si="17"/>
        <v>1114.4239473976786</v>
      </c>
      <c r="E373" s="29">
        <f t="shared" si="18"/>
        <v>-6.5396039974361345E-2</v>
      </c>
      <c r="G373" s="23" t="s">
        <v>5249</v>
      </c>
      <c r="H373" s="23" t="s">
        <v>5250</v>
      </c>
      <c r="I373" s="23" t="s">
        <v>5248</v>
      </c>
      <c r="J373" s="23" t="s">
        <v>5251</v>
      </c>
    </row>
    <row r="374" spans="1:10">
      <c r="A374" s="5">
        <f>'returns non-log'!A353</f>
        <v>43644</v>
      </c>
      <c r="B374" s="9">
        <v>6.8682638291643006E-2</v>
      </c>
      <c r="C374" s="9">
        <f t="shared" si="16"/>
        <v>1113.0810952464151</v>
      </c>
      <c r="D374" s="9">
        <f t="shared" si="17"/>
        <v>1114.4239473976786</v>
      </c>
      <c r="E374" s="29">
        <f t="shared" si="18"/>
        <v>-1.2049742419832637E-3</v>
      </c>
      <c r="G374" s="23" t="s">
        <v>5252</v>
      </c>
      <c r="H374" s="23" t="s">
        <v>5253</v>
      </c>
      <c r="I374" s="23" t="s">
        <v>5248</v>
      </c>
      <c r="J374" s="23" t="s">
        <v>5254</v>
      </c>
    </row>
    <row r="375" spans="1:10">
      <c r="A375" s="5">
        <f>'returns non-log'!A354</f>
        <v>43677</v>
      </c>
      <c r="B375" s="9">
        <v>1.4242770261087223E-2</v>
      </c>
      <c r="C375" s="9">
        <f t="shared" si="16"/>
        <v>1128.9344535679691</v>
      </c>
      <c r="D375" s="9">
        <f t="shared" si="17"/>
        <v>1128.9344535679691</v>
      </c>
      <c r="E375" s="29">
        <f t="shared" si="18"/>
        <v>0</v>
      </c>
      <c r="G375" s="23" t="s">
        <v>5255</v>
      </c>
      <c r="H375" s="23" t="s">
        <v>5256</v>
      </c>
      <c r="I375" s="23" t="s">
        <v>5256</v>
      </c>
      <c r="J375" s="23" t="s">
        <v>4339</v>
      </c>
    </row>
    <row r="376" spans="1:10">
      <c r="A376" s="5">
        <f>'returns non-log'!A355</f>
        <v>43707</v>
      </c>
      <c r="B376" s="9">
        <v>-1.9570954867046186E-2</v>
      </c>
      <c r="C376" s="9">
        <f t="shared" si="16"/>
        <v>1106.8401283293369</v>
      </c>
      <c r="D376" s="9">
        <f t="shared" si="17"/>
        <v>1128.9344535679691</v>
      </c>
      <c r="E376" s="29">
        <f t="shared" si="18"/>
        <v>-1.9570954867046131E-2</v>
      </c>
      <c r="G376" s="23" t="s">
        <v>5257</v>
      </c>
      <c r="H376" s="23" t="s">
        <v>5258</v>
      </c>
      <c r="I376" s="23" t="s">
        <v>5256</v>
      </c>
      <c r="J376" s="23" t="s">
        <v>5259</v>
      </c>
    </row>
    <row r="377" spans="1:10">
      <c r="A377" s="5">
        <f>'returns non-log'!A356</f>
        <v>43738</v>
      </c>
      <c r="B377" s="9">
        <v>1.6255566170026547E-2</v>
      </c>
      <c r="C377" s="9">
        <f t="shared" si="16"/>
        <v>1124.8324412750351</v>
      </c>
      <c r="D377" s="9">
        <f t="shared" si="17"/>
        <v>1128.9344535679691</v>
      </c>
      <c r="E377" s="29">
        <f t="shared" si="18"/>
        <v>-3.6335256488715271E-3</v>
      </c>
      <c r="G377" s="23" t="s">
        <v>5260</v>
      </c>
      <c r="H377" s="23" t="s">
        <v>5261</v>
      </c>
      <c r="I377" s="23" t="s">
        <v>5256</v>
      </c>
      <c r="J377" s="23" t="s">
        <v>5262</v>
      </c>
    </row>
    <row r="378" spans="1:10">
      <c r="A378" s="5">
        <f>'returns non-log'!A357</f>
        <v>43769</v>
      </c>
      <c r="B378" s="9">
        <v>2.0569992795401726E-2</v>
      </c>
      <c r="C378" s="9">
        <f t="shared" si="16"/>
        <v>1147.9702364880966</v>
      </c>
      <c r="D378" s="9">
        <f t="shared" si="17"/>
        <v>1147.9702364880966</v>
      </c>
      <c r="E378" s="29">
        <f t="shared" si="18"/>
        <v>0</v>
      </c>
      <c r="G378" s="23" t="s">
        <v>5263</v>
      </c>
      <c r="H378" s="23" t="s">
        <v>5264</v>
      </c>
      <c r="I378" s="23" t="s">
        <v>5264</v>
      </c>
      <c r="J378" s="23" t="s">
        <v>4339</v>
      </c>
    </row>
    <row r="379" spans="1:10">
      <c r="A379" s="5">
        <f>'returns non-log'!A358</f>
        <v>43798</v>
      </c>
      <c r="B379" s="9">
        <v>3.5388245515854067E-2</v>
      </c>
      <c r="C379" s="9">
        <f t="shared" si="16"/>
        <v>1188.5948890618304</v>
      </c>
      <c r="D379" s="9">
        <f t="shared" si="17"/>
        <v>1188.5948890618304</v>
      </c>
      <c r="E379" s="29">
        <f t="shared" si="18"/>
        <v>0</v>
      </c>
      <c r="G379" s="23" t="s">
        <v>5265</v>
      </c>
      <c r="H379" s="23" t="s">
        <v>5266</v>
      </c>
      <c r="I379" s="23" t="s">
        <v>5266</v>
      </c>
      <c r="J379" s="23" t="s">
        <v>4339</v>
      </c>
    </row>
    <row r="380" spans="1:10">
      <c r="A380" s="5">
        <f>'returns non-log'!A359</f>
        <v>43830</v>
      </c>
      <c r="B380" s="9">
        <v>2.7723066644396166E-2</v>
      </c>
      <c r="C380" s="9">
        <f t="shared" si="16"/>
        <v>1221.5463843844802</v>
      </c>
      <c r="D380" s="9">
        <f t="shared" si="17"/>
        <v>1221.5463843844802</v>
      </c>
      <c r="E380" s="29">
        <f t="shared" si="18"/>
        <v>0</v>
      </c>
      <c r="G380" s="23" t="s">
        <v>5267</v>
      </c>
      <c r="H380" s="23" t="s">
        <v>5268</v>
      </c>
      <c r="I380" s="23" t="s">
        <v>5268</v>
      </c>
      <c r="J380" s="23" t="s">
        <v>4339</v>
      </c>
    </row>
    <row r="381" spans="1:10">
      <c r="A381" s="5">
        <f>'returns non-log'!A360</f>
        <v>43861</v>
      </c>
      <c r="B381" s="9">
        <v>7.4337987231531955E-4</v>
      </c>
      <c r="C381" s="9">
        <f t="shared" si="16"/>
        <v>1222.4544573797311</v>
      </c>
      <c r="D381" s="9">
        <f t="shared" si="17"/>
        <v>1222.4544573797311</v>
      </c>
      <c r="E381" s="29">
        <f t="shared" si="18"/>
        <v>0</v>
      </c>
      <c r="G381" s="23" t="s">
        <v>5269</v>
      </c>
      <c r="H381" s="23" t="s">
        <v>5270</v>
      </c>
      <c r="I381" s="23" t="s">
        <v>5270</v>
      </c>
      <c r="J381" s="23" t="s">
        <v>4339</v>
      </c>
    </row>
    <row r="382" spans="1:10">
      <c r="A382" s="5">
        <f>'returns non-log'!A361</f>
        <v>43889</v>
      </c>
      <c r="B382" s="9">
        <v>-8.3280173679410208E-2</v>
      </c>
      <c r="C382" s="9">
        <f t="shared" si="16"/>
        <v>1120.6482378539779</v>
      </c>
      <c r="D382" s="9">
        <f t="shared" si="17"/>
        <v>1222.4544573797311</v>
      </c>
      <c r="E382" s="29">
        <f t="shared" si="18"/>
        <v>-8.3280173679410277E-2</v>
      </c>
      <c r="G382" s="23" t="s">
        <v>5271</v>
      </c>
      <c r="H382" s="23" t="s">
        <v>5272</v>
      </c>
      <c r="I382" s="23" t="s">
        <v>5270</v>
      </c>
      <c r="J382" s="23" t="s">
        <v>5273</v>
      </c>
    </row>
    <row r="383" spans="1:10">
      <c r="A383" s="5">
        <f>'returns non-log'!A362</f>
        <v>43921</v>
      </c>
      <c r="B383" s="9">
        <v>-0.12843970060675858</v>
      </c>
      <c r="C383" s="9">
        <f t="shared" si="16"/>
        <v>976.71251369852143</v>
      </c>
      <c r="D383" s="9">
        <f t="shared" si="17"/>
        <v>1222.4544573797311</v>
      </c>
      <c r="E383" s="29">
        <f t="shared" si="18"/>
        <v>-0.20102339371230651</v>
      </c>
      <c r="G383" s="23" t="s">
        <v>5274</v>
      </c>
      <c r="H383" s="23" t="s">
        <v>5275</v>
      </c>
      <c r="I383" s="23" t="s">
        <v>5270</v>
      </c>
      <c r="J383" s="23" t="s">
        <v>5276</v>
      </c>
    </row>
    <row r="384" spans="1:10">
      <c r="A384" s="5">
        <f>'returns non-log'!A363</f>
        <v>43951</v>
      </c>
      <c r="B384" s="9">
        <v>0.13021867009232202</v>
      </c>
      <c r="C384" s="9">
        <f t="shared" si="16"/>
        <v>1103.8987182948717</v>
      </c>
      <c r="D384" s="9">
        <f t="shared" si="17"/>
        <v>1120.6482378539779</v>
      </c>
      <c r="E384" s="29">
        <f t="shared" si="18"/>
        <v>-1.4946277514504631E-2</v>
      </c>
      <c r="G384" s="23" t="s">
        <v>5277</v>
      </c>
      <c r="H384" s="23" t="s">
        <v>5278</v>
      </c>
      <c r="I384" s="23" t="s">
        <v>5272</v>
      </c>
      <c r="J384" s="23" t="s">
        <v>5279</v>
      </c>
    </row>
    <row r="385" spans="1:10">
      <c r="A385" s="5">
        <f>'returns non-log'!A364</f>
        <v>43980</v>
      </c>
      <c r="B385" s="9">
        <v>4.9728957470907664E-2</v>
      </c>
      <c r="C385" s="9">
        <f t="shared" si="16"/>
        <v>1158.794450709147</v>
      </c>
      <c r="D385" s="9">
        <f t="shared" si="17"/>
        <v>1158.794450709147</v>
      </c>
      <c r="E385" s="29">
        <f t="shared" si="18"/>
        <v>0</v>
      </c>
      <c r="G385" s="23" t="s">
        <v>5280</v>
      </c>
      <c r="H385" s="23" t="s">
        <v>5281</v>
      </c>
      <c r="I385" s="23" t="s">
        <v>5281</v>
      </c>
      <c r="J385" s="23" t="s">
        <v>4339</v>
      </c>
    </row>
    <row r="386" spans="1:10">
      <c r="A386" s="5">
        <f>'returns non-log'!A365</f>
        <v>44012</v>
      </c>
      <c r="B386" s="9">
        <v>2.1342172737760956E-2</v>
      </c>
      <c r="C386" s="9">
        <f t="shared" si="16"/>
        <v>1183.5256420437404</v>
      </c>
      <c r="D386" s="9">
        <f t="shared" si="17"/>
        <v>1183.5256420437404</v>
      </c>
      <c r="E386" s="29">
        <f t="shared" si="18"/>
        <v>0</v>
      </c>
      <c r="G386" s="23" t="s">
        <v>5282</v>
      </c>
      <c r="H386" s="23" t="s">
        <v>5283</v>
      </c>
      <c r="I386" s="23" t="s">
        <v>5283</v>
      </c>
      <c r="J386" s="23" t="s">
        <v>4339</v>
      </c>
    </row>
    <row r="387" spans="1:10">
      <c r="A387" s="5">
        <f>'returns non-log'!A366</f>
        <v>44043</v>
      </c>
      <c r="B387" s="9">
        <v>5.8124964564085335E-2</v>
      </c>
      <c r="C387" s="9">
        <f t="shared" si="16"/>
        <v>1252.318028048219</v>
      </c>
      <c r="D387" s="9">
        <f t="shared" si="17"/>
        <v>1252.318028048219</v>
      </c>
      <c r="E387" s="29">
        <f t="shared" si="18"/>
        <v>0</v>
      </c>
      <c r="G387" s="23" t="s">
        <v>5284</v>
      </c>
      <c r="H387" s="23" t="s">
        <v>5285</v>
      </c>
      <c r="I387" s="23" t="s">
        <v>5285</v>
      </c>
      <c r="J387" s="23" t="s">
        <v>4339</v>
      </c>
    </row>
    <row r="388" spans="1:10">
      <c r="A388" s="5">
        <f>'returns non-log'!A367</f>
        <v>44074</v>
      </c>
      <c r="B388" s="9">
        <v>7.3337311365801128E-2</v>
      </c>
      <c r="C388" s="9">
        <f t="shared" ref="C388:C438" si="19">C387 * (1 + B388)</f>
        <v>1344.1596652001974</v>
      </c>
      <c r="D388" s="9">
        <f t="shared" si="17"/>
        <v>1344.1596652001974</v>
      </c>
      <c r="E388" s="29">
        <f t="shared" si="18"/>
        <v>0</v>
      </c>
      <c r="G388" s="23" t="s">
        <v>5286</v>
      </c>
      <c r="H388" s="23" t="s">
        <v>5287</v>
      </c>
      <c r="I388" s="23" t="s">
        <v>5287</v>
      </c>
      <c r="J388" s="23" t="s">
        <v>4339</v>
      </c>
    </row>
    <row r="389" spans="1:10">
      <c r="A389" s="5">
        <f>'returns non-log'!A368</f>
        <v>44104</v>
      </c>
      <c r="B389" s="9">
        <v>-3.8505086561192781E-2</v>
      </c>
      <c r="C389" s="9">
        <f t="shared" si="19"/>
        <v>1292.4026809395998</v>
      </c>
      <c r="D389" s="9">
        <f t="shared" ref="D389:D438" si="20">MAX(C387:C389)</f>
        <v>1344.1596652001974</v>
      </c>
      <c r="E389" s="29">
        <f t="shared" ref="E389:E438" si="21">(C389 - D389) / D389</f>
        <v>-3.8505086561192864E-2</v>
      </c>
      <c r="G389" s="23" t="s">
        <v>5288</v>
      </c>
      <c r="H389" s="23" t="s">
        <v>5289</v>
      </c>
      <c r="I389" s="23" t="s">
        <v>5287</v>
      </c>
      <c r="J389" s="23" t="s">
        <v>5290</v>
      </c>
    </row>
    <row r="390" spans="1:10">
      <c r="A390" s="5">
        <f>'returns non-log'!A369</f>
        <v>44134</v>
      </c>
      <c r="B390" s="9">
        <v>-2.704011315716226E-2</v>
      </c>
      <c r="C390" s="9">
        <f t="shared" si="19"/>
        <v>1257.4559662023732</v>
      </c>
      <c r="D390" s="9">
        <f t="shared" si="20"/>
        <v>1344.1596652001974</v>
      </c>
      <c r="E390" s="29">
        <f t="shared" si="21"/>
        <v>-6.4504017820614074E-2</v>
      </c>
      <c r="G390" s="23" t="s">
        <v>5291</v>
      </c>
      <c r="H390" s="23" t="s">
        <v>5292</v>
      </c>
      <c r="I390" s="23" t="s">
        <v>5287</v>
      </c>
      <c r="J390" s="23" t="s">
        <v>5293</v>
      </c>
    </row>
    <row r="391" spans="1:10">
      <c r="A391" s="5">
        <f>'returns non-log'!A370</f>
        <v>44165</v>
      </c>
      <c r="B391" s="9">
        <v>0.11386365588355662</v>
      </c>
      <c r="C391" s="9">
        <f t="shared" si="19"/>
        <v>1400.6344996267655</v>
      </c>
      <c r="D391" s="9">
        <f t="shared" si="20"/>
        <v>1400.6344996267655</v>
      </c>
      <c r="E391" s="29">
        <f t="shared" si="21"/>
        <v>0</v>
      </c>
      <c r="G391" s="23" t="s">
        <v>5294</v>
      </c>
      <c r="H391" s="23" t="s">
        <v>5295</v>
      </c>
      <c r="I391" s="23" t="s">
        <v>5295</v>
      </c>
      <c r="J391" s="23" t="s">
        <v>4339</v>
      </c>
    </row>
    <row r="392" spans="1:10">
      <c r="A392" s="5">
        <f>'returns non-log'!A371</f>
        <v>44196</v>
      </c>
      <c r="B392" s="9">
        <v>3.9800131877128608E-2</v>
      </c>
      <c r="C392" s="9">
        <f t="shared" si="19"/>
        <v>1456.3799374235668</v>
      </c>
      <c r="D392" s="9">
        <f t="shared" si="20"/>
        <v>1456.3799374235668</v>
      </c>
      <c r="E392" s="29">
        <f t="shared" si="21"/>
        <v>0</v>
      </c>
      <c r="G392" s="23" t="s">
        <v>5296</v>
      </c>
      <c r="H392" s="23" t="s">
        <v>5297</v>
      </c>
      <c r="I392" s="23" t="s">
        <v>5297</v>
      </c>
      <c r="J392" s="23" t="s">
        <v>4339</v>
      </c>
    </row>
    <row r="393" spans="1:10">
      <c r="A393" s="5">
        <f>'returns non-log'!A372</f>
        <v>44225</v>
      </c>
      <c r="B393" s="9">
        <v>-1.0256215917350486E-2</v>
      </c>
      <c r="C393" s="9">
        <f t="shared" si="19"/>
        <v>1441.4429903276534</v>
      </c>
      <c r="D393" s="9">
        <f t="shared" si="20"/>
        <v>1456.3799374235668</v>
      </c>
      <c r="E393" s="29">
        <f t="shared" si="21"/>
        <v>-1.0256215917350431E-2</v>
      </c>
      <c r="G393" s="23" t="s">
        <v>5298</v>
      </c>
      <c r="H393" s="23" t="s">
        <v>5299</v>
      </c>
      <c r="I393" s="23" t="s">
        <v>5297</v>
      </c>
      <c r="J393" s="23" t="s">
        <v>5300</v>
      </c>
    </row>
    <row r="394" spans="1:10">
      <c r="A394" s="5">
        <f>'returns non-log'!A373</f>
        <v>44253</v>
      </c>
      <c r="B394" s="9">
        <v>2.4689123745318176E-2</v>
      </c>
      <c r="C394" s="9">
        <f t="shared" si="19"/>
        <v>1477.0309546876742</v>
      </c>
      <c r="D394" s="9">
        <f t="shared" si="20"/>
        <v>1477.0309546876742</v>
      </c>
      <c r="E394" s="29">
        <f t="shared" si="21"/>
        <v>0</v>
      </c>
      <c r="G394" s="23" t="s">
        <v>5301</v>
      </c>
      <c r="H394" s="23" t="s">
        <v>5302</v>
      </c>
      <c r="I394" s="23" t="s">
        <v>5302</v>
      </c>
      <c r="J394" s="23" t="s">
        <v>4339</v>
      </c>
    </row>
    <row r="395" spans="1:10">
      <c r="A395" s="5">
        <f>'returns non-log'!A374</f>
        <v>44286</v>
      </c>
      <c r="B395" s="9">
        <v>3.630012591628029E-2</v>
      </c>
      <c r="C395" s="9">
        <f t="shared" si="19"/>
        <v>1530.6473643250804</v>
      </c>
      <c r="D395" s="9">
        <f t="shared" si="20"/>
        <v>1530.6473643250804</v>
      </c>
      <c r="E395" s="29">
        <f t="shared" si="21"/>
        <v>0</v>
      </c>
      <c r="G395" s="23" t="s">
        <v>5303</v>
      </c>
      <c r="H395" s="23" t="s">
        <v>5304</v>
      </c>
      <c r="I395" s="23" t="s">
        <v>5304</v>
      </c>
      <c r="J395" s="23" t="s">
        <v>4339</v>
      </c>
    </row>
    <row r="396" spans="1:10">
      <c r="A396" s="5">
        <f>'returns non-log'!A375</f>
        <v>44316</v>
      </c>
      <c r="B396" s="9">
        <v>5.3513571844732155E-2</v>
      </c>
      <c r="C396" s="9">
        <f t="shared" si="19"/>
        <v>1612.5577720248405</v>
      </c>
      <c r="D396" s="9">
        <f t="shared" si="20"/>
        <v>1612.5577720248405</v>
      </c>
      <c r="E396" s="29">
        <f t="shared" si="21"/>
        <v>0</v>
      </c>
      <c r="G396" s="23" t="s">
        <v>5305</v>
      </c>
      <c r="H396" s="23" t="s">
        <v>5306</v>
      </c>
      <c r="I396" s="23" t="s">
        <v>5306</v>
      </c>
      <c r="J396" s="23" t="s">
        <v>4339</v>
      </c>
    </row>
    <row r="397" spans="1:10">
      <c r="A397" s="5">
        <f>'returns non-log'!A376</f>
        <v>44347</v>
      </c>
      <c r="B397" s="9">
        <v>3.3721070239549622E-3</v>
      </c>
      <c r="C397" s="9">
        <f t="shared" si="19"/>
        <v>1617.9954894144187</v>
      </c>
      <c r="D397" s="9">
        <f t="shared" si="20"/>
        <v>1617.9954894144187</v>
      </c>
      <c r="E397" s="29">
        <f t="shared" si="21"/>
        <v>0</v>
      </c>
      <c r="G397" s="23" t="s">
        <v>5307</v>
      </c>
      <c r="H397" s="23" t="s">
        <v>5308</v>
      </c>
      <c r="I397" s="23" t="s">
        <v>5308</v>
      </c>
      <c r="J397" s="23" t="s">
        <v>4339</v>
      </c>
    </row>
    <row r="398" spans="1:10">
      <c r="A398" s="5">
        <f>'returns non-log'!A377</f>
        <v>44377</v>
      </c>
      <c r="B398" s="9">
        <v>2.6711467172390035E-2</v>
      </c>
      <c r="C398" s="9">
        <f t="shared" si="19"/>
        <v>1661.214522814987</v>
      </c>
      <c r="D398" s="9">
        <f t="shared" si="20"/>
        <v>1661.214522814987</v>
      </c>
      <c r="E398" s="29">
        <f t="shared" si="21"/>
        <v>0</v>
      </c>
      <c r="G398" s="23" t="s">
        <v>5309</v>
      </c>
      <c r="H398" s="23" t="s">
        <v>5310</v>
      </c>
      <c r="I398" s="23" t="s">
        <v>5310</v>
      </c>
      <c r="J398" s="23" t="s">
        <v>4339</v>
      </c>
    </row>
    <row r="399" spans="1:10">
      <c r="A399" s="5">
        <f>'returns non-log'!A378</f>
        <v>44407</v>
      </c>
      <c r="B399" s="9">
        <v>2.2666703634636853E-2</v>
      </c>
      <c r="C399" s="9">
        <f t="shared" si="19"/>
        <v>1698.8687800771891</v>
      </c>
      <c r="D399" s="9">
        <f t="shared" si="20"/>
        <v>1698.8687800771891</v>
      </c>
      <c r="E399" s="29">
        <f t="shared" si="21"/>
        <v>0</v>
      </c>
      <c r="G399" s="23" t="s">
        <v>5311</v>
      </c>
      <c r="H399" s="23" t="s">
        <v>5312</v>
      </c>
      <c r="I399" s="23" t="s">
        <v>5312</v>
      </c>
      <c r="J399" s="23" t="s">
        <v>4339</v>
      </c>
    </row>
    <row r="400" spans="1:10">
      <c r="A400" s="5">
        <f>'returns non-log'!A379</f>
        <v>44439</v>
      </c>
      <c r="B400" s="9">
        <v>2.8157344573678245E-2</v>
      </c>
      <c r="C400" s="9">
        <f t="shared" si="19"/>
        <v>1746.7044137032869</v>
      </c>
      <c r="D400" s="9">
        <f t="shared" si="20"/>
        <v>1746.7044137032869</v>
      </c>
      <c r="E400" s="29">
        <f t="shared" si="21"/>
        <v>0</v>
      </c>
      <c r="G400" s="23" t="s">
        <v>5313</v>
      </c>
      <c r="H400" s="23" t="s">
        <v>5314</v>
      </c>
      <c r="I400" s="23" t="s">
        <v>5314</v>
      </c>
      <c r="J400" s="23" t="s">
        <v>4339</v>
      </c>
    </row>
    <row r="401" spans="1:10">
      <c r="A401" s="5">
        <f>'returns non-log'!A380</f>
        <v>44469</v>
      </c>
      <c r="B401" s="9">
        <v>-4.8250896204004801E-2</v>
      </c>
      <c r="C401" s="9">
        <f t="shared" si="19"/>
        <v>1662.4243603386126</v>
      </c>
      <c r="D401" s="9">
        <f t="shared" si="20"/>
        <v>1746.7044137032869</v>
      </c>
      <c r="E401" s="29">
        <f t="shared" si="21"/>
        <v>-4.8250896204004801E-2</v>
      </c>
      <c r="G401" s="23" t="s">
        <v>5315</v>
      </c>
      <c r="H401" s="23" t="s">
        <v>5316</v>
      </c>
      <c r="I401" s="23" t="s">
        <v>5314</v>
      </c>
      <c r="J401" s="23" t="s">
        <v>5317</v>
      </c>
    </row>
    <row r="402" spans="1:10">
      <c r="A402" s="5">
        <f>'returns non-log'!A381</f>
        <v>44498</v>
      </c>
      <c r="B402" s="9">
        <v>6.8851778509327666E-2</v>
      </c>
      <c r="C402" s="9">
        <f t="shared" si="19"/>
        <v>1776.8852341851575</v>
      </c>
      <c r="D402" s="9">
        <f t="shared" si="20"/>
        <v>1776.8852341851575</v>
      </c>
      <c r="E402" s="29">
        <f t="shared" si="21"/>
        <v>0</v>
      </c>
      <c r="G402" s="23" t="s">
        <v>5318</v>
      </c>
      <c r="H402" s="23" t="s">
        <v>5319</v>
      </c>
      <c r="I402" s="23" t="s">
        <v>5319</v>
      </c>
      <c r="J402" s="23" t="s">
        <v>4339</v>
      </c>
    </row>
    <row r="403" spans="1:10">
      <c r="A403" s="5">
        <f>'returns non-log'!A382</f>
        <v>44530</v>
      </c>
      <c r="B403" s="9">
        <v>-1.1408853525971763E-2</v>
      </c>
      <c r="C403" s="9">
        <f t="shared" si="19"/>
        <v>1756.613010815877</v>
      </c>
      <c r="D403" s="9">
        <f t="shared" si="20"/>
        <v>1776.8852341851575</v>
      </c>
      <c r="E403" s="29">
        <f t="shared" si="21"/>
        <v>-1.1408853525971756E-2</v>
      </c>
      <c r="G403" s="23" t="s">
        <v>5320</v>
      </c>
      <c r="H403" s="23" t="s">
        <v>5321</v>
      </c>
      <c r="I403" s="23" t="s">
        <v>5319</v>
      </c>
      <c r="J403" s="23" t="s">
        <v>5322</v>
      </c>
    </row>
    <row r="404" spans="1:10">
      <c r="A404" s="5">
        <f>'returns non-log'!A383</f>
        <v>44561</v>
      </c>
      <c r="B404" s="9">
        <v>3.8319961392972557E-2</v>
      </c>
      <c r="C404" s="9">
        <f t="shared" si="19"/>
        <v>1823.9263535727348</v>
      </c>
      <c r="D404" s="9">
        <f t="shared" si="20"/>
        <v>1823.9263535727348</v>
      </c>
      <c r="E404" s="29">
        <f t="shared" si="21"/>
        <v>0</v>
      </c>
      <c r="G404" s="23" t="s">
        <v>5323</v>
      </c>
      <c r="H404" s="23" t="s">
        <v>5324</v>
      </c>
      <c r="I404" s="23" t="s">
        <v>5324</v>
      </c>
      <c r="J404" s="23" t="s">
        <v>4339</v>
      </c>
    </row>
    <row r="405" spans="1:10">
      <c r="A405" s="5">
        <f>'returns non-log'!A384</f>
        <v>44592</v>
      </c>
      <c r="B405" s="9">
        <v>-5.7412984819079638E-2</v>
      </c>
      <c r="C405" s="9">
        <f t="shared" si="19"/>
        <v>1719.2092975239441</v>
      </c>
      <c r="D405" s="9">
        <f t="shared" si="20"/>
        <v>1823.9263535727348</v>
      </c>
      <c r="E405" s="29">
        <f t="shared" si="21"/>
        <v>-5.7412984819079645E-2</v>
      </c>
      <c r="G405" s="23" t="s">
        <v>5325</v>
      </c>
      <c r="H405" s="23" t="s">
        <v>5326</v>
      </c>
      <c r="I405" s="23" t="s">
        <v>5324</v>
      </c>
      <c r="J405" s="23" t="s">
        <v>5327</v>
      </c>
    </row>
    <row r="406" spans="1:10">
      <c r="A406" s="5">
        <f>'returns non-log'!A385</f>
        <v>44620</v>
      </c>
      <c r="B406" s="9">
        <v>-3.0687114118853165E-2</v>
      </c>
      <c r="C406" s="9">
        <f t="shared" si="19"/>
        <v>1666.4517256166334</v>
      </c>
      <c r="D406" s="9">
        <f t="shared" si="20"/>
        <v>1823.9263535727348</v>
      </c>
      <c r="E406" s="29">
        <f t="shared" si="21"/>
        <v>-8.6338260120885718E-2</v>
      </c>
      <c r="G406" s="23" t="s">
        <v>5328</v>
      </c>
      <c r="H406" s="23" t="s">
        <v>5329</v>
      </c>
      <c r="I406" s="23" t="s">
        <v>5324</v>
      </c>
      <c r="J406" s="23" t="s">
        <v>5330</v>
      </c>
    </row>
    <row r="407" spans="1:10">
      <c r="A407" s="5">
        <f>'returns non-log'!A386</f>
        <v>44651</v>
      </c>
      <c r="B407" s="9">
        <v>3.3800397999328879E-2</v>
      </c>
      <c r="C407" s="9">
        <f t="shared" si="19"/>
        <v>1722.7784571891441</v>
      </c>
      <c r="D407" s="9">
        <f t="shared" si="20"/>
        <v>1722.7784571891441</v>
      </c>
      <c r="E407" s="29">
        <f t="shared" si="21"/>
        <v>0</v>
      </c>
      <c r="G407" s="23" t="s">
        <v>5331</v>
      </c>
      <c r="H407" s="23" t="s">
        <v>5332</v>
      </c>
      <c r="I407" s="23" t="s">
        <v>5332</v>
      </c>
      <c r="J407" s="23" t="s">
        <v>4339</v>
      </c>
    </row>
    <row r="408" spans="1:10">
      <c r="A408" s="5">
        <f>'returns non-log'!A387</f>
        <v>44680</v>
      </c>
      <c r="B408" s="9">
        <v>-9.1397678464257281E-2</v>
      </c>
      <c r="C408" s="9">
        <f t="shared" si="19"/>
        <v>1565.3205056938214</v>
      </c>
      <c r="D408" s="9">
        <f t="shared" si="20"/>
        <v>1722.7784571891441</v>
      </c>
      <c r="E408" s="29">
        <f t="shared" si="21"/>
        <v>-9.1397678464257351E-2</v>
      </c>
      <c r="G408" s="23" t="s">
        <v>5333</v>
      </c>
      <c r="H408" s="23" t="s">
        <v>5334</v>
      </c>
      <c r="I408" s="23" t="s">
        <v>5332</v>
      </c>
      <c r="J408" s="23" t="s">
        <v>5335</v>
      </c>
    </row>
    <row r="409" spans="1:10">
      <c r="A409" s="5">
        <f>'returns non-log'!A388</f>
        <v>44712</v>
      </c>
      <c r="B409" s="9">
        <v>-3.9195483032582468E-3</v>
      </c>
      <c r="C409" s="9">
        <f t="shared" si="19"/>
        <v>1559.1851563616738</v>
      </c>
      <c r="D409" s="9">
        <f t="shared" si="20"/>
        <v>1722.7784571891441</v>
      </c>
      <c r="E409" s="29">
        <f t="shared" si="21"/>
        <v>-9.4958989151969292E-2</v>
      </c>
      <c r="G409" s="23" t="s">
        <v>5336</v>
      </c>
      <c r="H409" s="23" t="s">
        <v>5337</v>
      </c>
      <c r="I409" s="23" t="s">
        <v>5332</v>
      </c>
      <c r="J409" s="23" t="s">
        <v>5338</v>
      </c>
    </row>
    <row r="410" spans="1:10">
      <c r="A410" s="5">
        <f>'returns non-log'!A389</f>
        <v>44742</v>
      </c>
      <c r="B410" s="9">
        <v>-8.4163114403213335E-2</v>
      </c>
      <c r="C410" s="9">
        <f t="shared" si="19"/>
        <v>1427.9592776710142</v>
      </c>
      <c r="D410" s="9">
        <f t="shared" si="20"/>
        <v>1565.3205056938214</v>
      </c>
      <c r="E410" s="29">
        <f t="shared" si="21"/>
        <v>-8.7752781314215517E-2</v>
      </c>
      <c r="G410" s="23" t="s">
        <v>5339</v>
      </c>
      <c r="H410" s="23" t="s">
        <v>5340</v>
      </c>
      <c r="I410" s="23" t="s">
        <v>5334</v>
      </c>
      <c r="J410" s="23" t="s">
        <v>5341</v>
      </c>
    </row>
    <row r="411" spans="1:10">
      <c r="A411" s="5">
        <f>'returns non-log'!A390</f>
        <v>44771</v>
      </c>
      <c r="B411" s="9">
        <v>9.2139406019001502E-2</v>
      </c>
      <c r="C411" s="9">
        <f t="shared" si="19"/>
        <v>1559.5305973349439</v>
      </c>
      <c r="D411" s="9">
        <f t="shared" si="20"/>
        <v>1559.5305973349439</v>
      </c>
      <c r="E411" s="29">
        <f t="shared" si="21"/>
        <v>0</v>
      </c>
      <c r="G411" s="23" t="s">
        <v>5342</v>
      </c>
      <c r="H411" s="23" t="s">
        <v>5343</v>
      </c>
      <c r="I411" s="23" t="s">
        <v>5343</v>
      </c>
      <c r="J411" s="23" t="s">
        <v>4339</v>
      </c>
    </row>
    <row r="412" spans="1:10">
      <c r="A412" s="5">
        <f>'returns non-log'!A391</f>
        <v>44804</v>
      </c>
      <c r="B412" s="9">
        <v>-4.0802411787634885E-2</v>
      </c>
      <c r="C412" s="9">
        <f t="shared" si="19"/>
        <v>1495.8979877070674</v>
      </c>
      <c r="D412" s="9">
        <f t="shared" si="20"/>
        <v>1559.5305973349439</v>
      </c>
      <c r="E412" s="29">
        <f t="shared" si="21"/>
        <v>-4.0802411787634822E-2</v>
      </c>
      <c r="G412" s="23" t="s">
        <v>5344</v>
      </c>
      <c r="H412" s="23" t="s">
        <v>5345</v>
      </c>
      <c r="I412" s="23" t="s">
        <v>5343</v>
      </c>
      <c r="J412" s="23" t="s">
        <v>5346</v>
      </c>
    </row>
    <row r="413" spans="1:10">
      <c r="A413" s="5">
        <f>'returns non-log'!A392</f>
        <v>44834</v>
      </c>
      <c r="B413" s="9">
        <v>-9.4016402080028261E-2</v>
      </c>
      <c r="C413" s="9">
        <f t="shared" si="19"/>
        <v>1355.2590410240946</v>
      </c>
      <c r="D413" s="9">
        <f t="shared" si="20"/>
        <v>1559.5305973349439</v>
      </c>
      <c r="E413" s="29">
        <f t="shared" si="21"/>
        <v>-0.13098271791520191</v>
      </c>
      <c r="G413" s="23" t="s">
        <v>5347</v>
      </c>
      <c r="H413" s="23" t="s">
        <v>5348</v>
      </c>
      <c r="I413" s="23" t="s">
        <v>5343</v>
      </c>
      <c r="J413" s="23" t="s">
        <v>5349</v>
      </c>
    </row>
    <row r="414" spans="1:10">
      <c r="A414" s="5">
        <f>'returns non-log'!A393</f>
        <v>44865</v>
      </c>
      <c r="B414" s="9">
        <v>7.8309011917391258E-2</v>
      </c>
      <c r="C414" s="9">
        <f t="shared" si="19"/>
        <v>1461.3880374188027</v>
      </c>
      <c r="D414" s="9">
        <f t="shared" si="20"/>
        <v>1495.8979877070674</v>
      </c>
      <c r="E414" s="29">
        <f t="shared" si="21"/>
        <v>-2.3069721713552142E-2</v>
      </c>
      <c r="G414" s="23" t="s">
        <v>5350</v>
      </c>
      <c r="H414" s="23" t="s">
        <v>5351</v>
      </c>
      <c r="I414" s="23" t="s">
        <v>5345</v>
      </c>
      <c r="J414" s="23" t="s">
        <v>5352</v>
      </c>
    </row>
    <row r="415" spans="1:10">
      <c r="A415" s="5">
        <f>'returns non-log'!A394</f>
        <v>44895</v>
      </c>
      <c r="B415" s="9">
        <v>5.2336141349015763E-2</v>
      </c>
      <c r="C415" s="9">
        <f t="shared" si="19"/>
        <v>1537.8714483109138</v>
      </c>
      <c r="D415" s="9">
        <f t="shared" si="20"/>
        <v>1537.8714483109138</v>
      </c>
      <c r="E415" s="29">
        <f t="shared" si="21"/>
        <v>0</v>
      </c>
      <c r="G415" s="23" t="s">
        <v>5353</v>
      </c>
      <c r="H415" s="23" t="s">
        <v>5354</v>
      </c>
      <c r="I415" s="23" t="s">
        <v>5354</v>
      </c>
      <c r="J415" s="23" t="s">
        <v>4339</v>
      </c>
    </row>
    <row r="416" spans="1:10">
      <c r="A416" s="5">
        <f>'returns non-log'!A395</f>
        <v>44925</v>
      </c>
      <c r="B416" s="9">
        <v>-6.0149077239256776E-2</v>
      </c>
      <c r="C416" s="9">
        <f t="shared" si="19"/>
        <v>1445.3698997824131</v>
      </c>
      <c r="D416" s="9">
        <f t="shared" si="20"/>
        <v>1537.8714483109138</v>
      </c>
      <c r="E416" s="29">
        <f t="shared" si="21"/>
        <v>-6.0149077239256707E-2</v>
      </c>
      <c r="G416" s="23" t="s">
        <v>5355</v>
      </c>
      <c r="H416" s="23" t="s">
        <v>5356</v>
      </c>
      <c r="I416" s="23" t="s">
        <v>5354</v>
      </c>
      <c r="J416" s="23" t="s">
        <v>5357</v>
      </c>
    </row>
    <row r="417" spans="1:10">
      <c r="A417" s="5">
        <f>'returns non-log'!A396</f>
        <v>44957</v>
      </c>
      <c r="B417" s="9">
        <v>6.4760027833688838E-2</v>
      </c>
      <c r="C417" s="9">
        <f t="shared" si="19"/>
        <v>1538.9720947222982</v>
      </c>
      <c r="D417" s="9">
        <f t="shared" si="20"/>
        <v>1538.9720947222982</v>
      </c>
      <c r="E417" s="29">
        <f t="shared" si="21"/>
        <v>0</v>
      </c>
      <c r="G417" s="23" t="s">
        <v>5358</v>
      </c>
      <c r="H417" s="23" t="s">
        <v>5359</v>
      </c>
      <c r="I417" s="23" t="s">
        <v>5359</v>
      </c>
      <c r="J417" s="23" t="s">
        <v>4339</v>
      </c>
    </row>
    <row r="418" spans="1:10">
      <c r="A418" s="5">
        <f>'returns non-log'!A397</f>
        <v>44985</v>
      </c>
      <c r="B418" s="9">
        <v>-2.5554627893368598E-2</v>
      </c>
      <c r="C418" s="9">
        <f t="shared" si="19"/>
        <v>1499.6442355033919</v>
      </c>
      <c r="D418" s="9">
        <f t="shared" si="20"/>
        <v>1538.9720947222982</v>
      </c>
      <c r="E418" s="29">
        <f t="shared" si="21"/>
        <v>-2.5554627893368553E-2</v>
      </c>
      <c r="G418" s="23" t="s">
        <v>5360</v>
      </c>
      <c r="H418" s="23" t="s">
        <v>5361</v>
      </c>
      <c r="I418" s="23" t="s">
        <v>5359</v>
      </c>
      <c r="J418" s="23" t="s">
        <v>5362</v>
      </c>
    </row>
    <row r="419" spans="1:10">
      <c r="A419" s="5">
        <f>'returns non-log'!A398</f>
        <v>45016</v>
      </c>
      <c r="B419" s="9">
        <v>3.386918952236817E-2</v>
      </c>
      <c r="C419" s="9">
        <f t="shared" si="19"/>
        <v>1550.4359703317832</v>
      </c>
      <c r="D419" s="9">
        <f t="shared" si="20"/>
        <v>1550.4359703317832</v>
      </c>
      <c r="E419" s="29">
        <f t="shared" si="21"/>
        <v>0</v>
      </c>
      <c r="G419" s="23" t="s">
        <v>5363</v>
      </c>
      <c r="H419" s="23" t="s">
        <v>5364</v>
      </c>
      <c r="I419" s="23" t="s">
        <v>5364</v>
      </c>
      <c r="J419" s="23" t="s">
        <v>4339</v>
      </c>
    </row>
    <row r="420" spans="1:10">
      <c r="A420" s="5">
        <f>'returns non-log'!A399</f>
        <v>45044</v>
      </c>
      <c r="B420" s="9">
        <v>1.1750141620424426E-2</v>
      </c>
      <c r="C420" s="9">
        <f t="shared" si="19"/>
        <v>1568.6538125565819</v>
      </c>
      <c r="D420" s="9">
        <f t="shared" si="20"/>
        <v>1568.6538125565819</v>
      </c>
      <c r="E420" s="29">
        <f t="shared" si="21"/>
        <v>0</v>
      </c>
      <c r="G420" s="23" t="s">
        <v>5365</v>
      </c>
      <c r="H420" s="23" t="s">
        <v>5366</v>
      </c>
      <c r="I420" s="23" t="s">
        <v>5366</v>
      </c>
      <c r="J420" s="23" t="s">
        <v>4339</v>
      </c>
    </row>
    <row r="421" spans="1:10">
      <c r="A421" s="5">
        <f>'returns non-log'!A400</f>
        <v>45077</v>
      </c>
      <c r="B421" s="9">
        <v>4.6888059440814978E-3</v>
      </c>
      <c r="C421" s="9">
        <f t="shared" si="19"/>
        <v>1576.0089258771034</v>
      </c>
      <c r="D421" s="9">
        <f t="shared" si="20"/>
        <v>1576.0089258771034</v>
      </c>
      <c r="E421" s="29">
        <f t="shared" si="21"/>
        <v>0</v>
      </c>
      <c r="G421" s="23" t="s">
        <v>5367</v>
      </c>
      <c r="H421" s="23" t="s">
        <v>5368</v>
      </c>
      <c r="I421" s="23" t="s">
        <v>5368</v>
      </c>
      <c r="J421" s="23" t="s">
        <v>4339</v>
      </c>
    </row>
    <row r="422" spans="1:10">
      <c r="A422" s="5">
        <f>'returns non-log'!A401</f>
        <v>45107</v>
      </c>
      <c r="B422" s="9">
        <v>6.5347260537991225E-2</v>
      </c>
      <c r="C422" s="9">
        <f t="shared" si="19"/>
        <v>1678.9967917665942</v>
      </c>
      <c r="D422" s="9">
        <f t="shared" si="20"/>
        <v>1678.9967917665942</v>
      </c>
      <c r="E422" s="29">
        <f t="shared" si="21"/>
        <v>0</v>
      </c>
      <c r="G422" s="23" t="s">
        <v>5369</v>
      </c>
      <c r="H422" s="23" t="s">
        <v>5370</v>
      </c>
      <c r="I422" s="23" t="s">
        <v>5370</v>
      </c>
      <c r="J422" s="23" t="s">
        <v>4339</v>
      </c>
    </row>
    <row r="423" spans="1:10">
      <c r="A423" s="5">
        <f>'returns non-log'!A402</f>
        <v>45138</v>
      </c>
      <c r="B423" s="9">
        <v>3.3465315955424124E-2</v>
      </c>
      <c r="C423" s="9">
        <f t="shared" si="19"/>
        <v>1735.1849498912068</v>
      </c>
      <c r="D423" s="9">
        <f t="shared" si="20"/>
        <v>1735.1849498912068</v>
      </c>
      <c r="E423" s="29">
        <f t="shared" si="21"/>
        <v>0</v>
      </c>
      <c r="G423" s="23" t="s">
        <v>5371</v>
      </c>
      <c r="H423" s="23" t="s">
        <v>5372</v>
      </c>
      <c r="I423" s="23" t="s">
        <v>5372</v>
      </c>
      <c r="J423" s="23" t="s">
        <v>4339</v>
      </c>
    </row>
    <row r="424" spans="1:10">
      <c r="A424" s="5">
        <f>'returns non-log'!A403</f>
        <v>45169</v>
      </c>
      <c r="B424" s="9">
        <v>-1.8600727031750863E-2</v>
      </c>
      <c r="C424" s="9">
        <f t="shared" si="19"/>
        <v>1702.9092482886781</v>
      </c>
      <c r="D424" s="9">
        <f t="shared" si="20"/>
        <v>1735.1849498912068</v>
      </c>
      <c r="E424" s="29">
        <f t="shared" si="21"/>
        <v>-1.8600727031750884E-2</v>
      </c>
      <c r="G424" s="23" t="s">
        <v>5373</v>
      </c>
      <c r="H424" s="23" t="s">
        <v>5374</v>
      </c>
      <c r="I424" s="23" t="s">
        <v>5372</v>
      </c>
      <c r="J424" s="23" t="s">
        <v>5375</v>
      </c>
    </row>
    <row r="425" spans="1:10">
      <c r="A425" s="5">
        <f>'returns non-log'!A404</f>
        <v>45198</v>
      </c>
      <c r="B425" s="9">
        <v>-4.791118097766478E-2</v>
      </c>
      <c r="C425" s="9">
        <f t="shared" si="19"/>
        <v>1621.3208551053801</v>
      </c>
      <c r="D425" s="9">
        <f t="shared" si="20"/>
        <v>1735.1849498912068</v>
      </c>
      <c r="E425" s="29">
        <f t="shared" si="21"/>
        <v>-6.5620725210281311E-2</v>
      </c>
      <c r="G425" s="23" t="s">
        <v>5376</v>
      </c>
      <c r="H425" s="23" t="s">
        <v>5377</v>
      </c>
      <c r="I425" s="23" t="s">
        <v>5372</v>
      </c>
      <c r="J425" s="23" t="s">
        <v>5378</v>
      </c>
    </row>
    <row r="426" spans="1:10">
      <c r="A426" s="5">
        <f>'returns non-log'!A405</f>
        <v>45230</v>
      </c>
      <c r="B426" s="9">
        <v>-2.3935617237797913E-2</v>
      </c>
      <c r="C426" s="9">
        <f t="shared" si="19"/>
        <v>1582.5135396979185</v>
      </c>
      <c r="D426" s="9">
        <f t="shared" si="20"/>
        <v>1702.9092482886781</v>
      </c>
      <c r="E426" s="29">
        <f t="shared" si="21"/>
        <v>-7.070001452617046E-2</v>
      </c>
      <c r="G426" s="23" t="s">
        <v>5379</v>
      </c>
      <c r="H426" s="23" t="s">
        <v>5380</v>
      </c>
      <c r="I426" s="23" t="s">
        <v>5374</v>
      </c>
      <c r="J426" s="23" t="s">
        <v>5381</v>
      </c>
    </row>
    <row r="427" spans="1:10">
      <c r="A427" s="5">
        <f>'returns non-log'!A406</f>
        <v>45260</v>
      </c>
      <c r="B427" s="9">
        <v>9.2148669507566394E-2</v>
      </c>
      <c r="C427" s="9">
        <f t="shared" si="19"/>
        <v>1728.3400568587911</v>
      </c>
      <c r="D427" s="9">
        <f t="shared" si="20"/>
        <v>1728.3400568587911</v>
      </c>
      <c r="E427" s="29">
        <f t="shared" si="21"/>
        <v>0</v>
      </c>
      <c r="G427" s="23" t="s">
        <v>5382</v>
      </c>
      <c r="H427" s="23" t="s">
        <v>5383</v>
      </c>
      <c r="I427" s="23" t="s">
        <v>5383</v>
      </c>
      <c r="J427" s="23" t="s">
        <v>4339</v>
      </c>
    </row>
    <row r="428" spans="1:10">
      <c r="A428" s="5">
        <f>'returns non-log'!A407</f>
        <v>45289</v>
      </c>
      <c r="B428" s="9">
        <v>4.5751079922414117E-2</v>
      </c>
      <c r="C428" s="9">
        <f t="shared" si="19"/>
        <v>1807.4134809332475</v>
      </c>
      <c r="D428" s="9">
        <f t="shared" si="20"/>
        <v>1807.4134809332475</v>
      </c>
      <c r="E428" s="29">
        <f t="shared" si="21"/>
        <v>0</v>
      </c>
      <c r="G428" s="23" t="s">
        <v>5384</v>
      </c>
      <c r="H428" s="23" t="s">
        <v>5385</v>
      </c>
      <c r="I428" s="23" t="s">
        <v>5385</v>
      </c>
      <c r="J428" s="23" t="s">
        <v>4339</v>
      </c>
    </row>
    <row r="429" spans="1:10">
      <c r="A429" s="5">
        <f>'returns non-log'!A408</f>
        <v>45322</v>
      </c>
      <c r="B429" s="9">
        <v>1.4695056488269964E-2</v>
      </c>
      <c r="C429" s="9">
        <f t="shared" si="19"/>
        <v>1833.9735241332221</v>
      </c>
      <c r="D429" s="9">
        <f t="shared" si="20"/>
        <v>1833.9735241332221</v>
      </c>
      <c r="E429" s="29">
        <f t="shared" si="21"/>
        <v>0</v>
      </c>
      <c r="G429" s="23" t="s">
        <v>5386</v>
      </c>
      <c r="H429" s="23" t="s">
        <v>5387</v>
      </c>
      <c r="I429" s="23" t="s">
        <v>5387</v>
      </c>
      <c r="J429" s="23" t="s">
        <v>4339</v>
      </c>
    </row>
    <row r="430" spans="1:10">
      <c r="A430" s="5">
        <f>'returns non-log'!A409</f>
        <v>45351</v>
      </c>
      <c r="B430" s="9">
        <v>5.2032096826537977E-2</v>
      </c>
      <c r="C430" s="9">
        <f t="shared" si="19"/>
        <v>1929.3990121182289</v>
      </c>
      <c r="D430" s="9">
        <f t="shared" si="20"/>
        <v>1929.3990121182289</v>
      </c>
      <c r="E430" s="29">
        <f t="shared" si="21"/>
        <v>0</v>
      </c>
      <c r="G430" s="23" t="s">
        <v>5388</v>
      </c>
      <c r="H430" s="23" t="s">
        <v>5389</v>
      </c>
      <c r="I430" s="23" t="s">
        <v>5389</v>
      </c>
      <c r="J430" s="23" t="s">
        <v>4339</v>
      </c>
    </row>
    <row r="431" spans="1:10">
      <c r="A431" s="5">
        <f>'returns non-log'!A410</f>
        <v>45380</v>
      </c>
      <c r="B431" s="9">
        <v>3.0651975724549141E-2</v>
      </c>
      <c r="C431" s="9">
        <f t="shared" si="19"/>
        <v>1988.538903800646</v>
      </c>
      <c r="D431" s="9">
        <f t="shared" si="20"/>
        <v>1988.538903800646</v>
      </c>
      <c r="E431" s="29">
        <f t="shared" si="21"/>
        <v>0</v>
      </c>
      <c r="G431" s="23" t="s">
        <v>5390</v>
      </c>
      <c r="H431" s="23" t="s">
        <v>5391</v>
      </c>
      <c r="I431" s="23" t="s">
        <v>5391</v>
      </c>
      <c r="J431" s="23" t="s">
        <v>4339</v>
      </c>
    </row>
    <row r="432" spans="1:10">
      <c r="A432" s="5">
        <f>'returns non-log'!A411</f>
        <v>45412</v>
      </c>
      <c r="B432" s="9">
        <v>-4.2029881144329151E-2</v>
      </c>
      <c r="C432" s="9">
        <f t="shared" si="19"/>
        <v>1904.9608500230304</v>
      </c>
      <c r="D432" s="9">
        <f t="shared" si="20"/>
        <v>1988.538903800646</v>
      </c>
      <c r="E432" s="29">
        <f t="shared" si="21"/>
        <v>-4.2029881144329109E-2</v>
      </c>
      <c r="G432" s="23" t="s">
        <v>5392</v>
      </c>
      <c r="H432" s="23" t="s">
        <v>5393</v>
      </c>
      <c r="I432" s="23" t="s">
        <v>5391</v>
      </c>
      <c r="J432" s="23" t="s">
        <v>5394</v>
      </c>
    </row>
    <row r="433" spans="1:10">
      <c r="A433" s="5">
        <f>'returns non-log'!A412</f>
        <v>45443</v>
      </c>
      <c r="B433" s="9">
        <v>4.6233993832855091E-2</v>
      </c>
      <c r="C433" s="9">
        <f t="shared" si="19"/>
        <v>1993.0347982148255</v>
      </c>
      <c r="D433" s="9">
        <f t="shared" si="20"/>
        <v>1993.0347982148255</v>
      </c>
      <c r="E433" s="29">
        <f t="shared" si="21"/>
        <v>0</v>
      </c>
      <c r="G433" s="23" t="s">
        <v>5395</v>
      </c>
      <c r="H433" s="23" t="s">
        <v>5396</v>
      </c>
      <c r="I433" s="23" t="s">
        <v>5396</v>
      </c>
      <c r="J433" s="23" t="s">
        <v>4339</v>
      </c>
    </row>
    <row r="434" spans="1:10">
      <c r="A434" s="5">
        <f>'returns non-log'!A413</f>
        <v>45471</v>
      </c>
      <c r="B434" s="9">
        <v>3.4553056899315537E-2</v>
      </c>
      <c r="C434" s="9">
        <f t="shared" si="19"/>
        <v>2061.9002429998582</v>
      </c>
      <c r="D434" s="9">
        <f t="shared" si="20"/>
        <v>2061.9002429998582</v>
      </c>
      <c r="E434" s="29">
        <f t="shared" si="21"/>
        <v>0</v>
      </c>
      <c r="G434" s="23" t="s">
        <v>5397</v>
      </c>
      <c r="H434" s="23" t="s">
        <v>5398</v>
      </c>
      <c r="I434" s="23" t="s">
        <v>5398</v>
      </c>
      <c r="J434" s="23" t="s">
        <v>4339</v>
      </c>
    </row>
    <row r="435" spans="1:10">
      <c r="A435" s="5">
        <f>'returns non-log'!A414</f>
        <v>45504</v>
      </c>
      <c r="B435" s="9">
        <v>1.1716298503140044E-2</v>
      </c>
      <c r="C435" s="9">
        <f t="shared" si="19"/>
        <v>2086.0580817305413</v>
      </c>
      <c r="D435" s="9">
        <f t="shared" si="20"/>
        <v>2086.0580817305413</v>
      </c>
      <c r="E435" s="29">
        <f t="shared" si="21"/>
        <v>0</v>
      </c>
      <c r="G435" s="23" t="s">
        <v>5399</v>
      </c>
      <c r="H435" s="23" t="s">
        <v>5400</v>
      </c>
      <c r="I435" s="23" t="s">
        <v>5400</v>
      </c>
      <c r="J435" s="23" t="s">
        <v>4339</v>
      </c>
    </row>
    <row r="436" spans="1:10">
      <c r="A436" s="5">
        <f>'returns non-log'!A415</f>
        <v>45534</v>
      </c>
      <c r="B436" s="9">
        <v>2.2720407539030374E-2</v>
      </c>
      <c r="C436" s="9">
        <f t="shared" si="19"/>
        <v>2133.4541714975471</v>
      </c>
      <c r="D436" s="9">
        <f t="shared" si="20"/>
        <v>2133.4541714975471</v>
      </c>
      <c r="E436" s="29">
        <f t="shared" si="21"/>
        <v>0</v>
      </c>
      <c r="G436" s="23" t="s">
        <v>5401</v>
      </c>
      <c r="H436" s="23" t="s">
        <v>5402</v>
      </c>
      <c r="I436" s="23" t="s">
        <v>5402</v>
      </c>
      <c r="J436" s="23" t="s">
        <v>4339</v>
      </c>
    </row>
    <row r="437" spans="1:10">
      <c r="A437" s="5">
        <f>'returns non-log'!A416</f>
        <v>45565</v>
      </c>
      <c r="B437" s="9">
        <v>2.0354738107853709E-2</v>
      </c>
      <c r="C437" s="9">
        <f t="shared" si="19"/>
        <v>2176.8800724234875</v>
      </c>
      <c r="D437" s="9">
        <f t="shared" si="20"/>
        <v>2176.8800724234875</v>
      </c>
      <c r="E437" s="29">
        <f t="shared" si="21"/>
        <v>0</v>
      </c>
      <c r="G437" s="23" t="s">
        <v>5403</v>
      </c>
      <c r="H437" s="23" t="s">
        <v>5404</v>
      </c>
      <c r="I437" s="23" t="s">
        <v>5404</v>
      </c>
      <c r="J437" s="23" t="s">
        <v>4339</v>
      </c>
    </row>
    <row r="438" spans="1:10">
      <c r="A438" s="5">
        <f>'returns non-log'!A417</f>
        <v>45596</v>
      </c>
      <c r="B438" s="9">
        <v>-8.1143402043877266E-3</v>
      </c>
      <c r="C438" s="9">
        <f t="shared" si="19"/>
        <v>2159.2161269316912</v>
      </c>
      <c r="D438" s="9">
        <f t="shared" si="20"/>
        <v>2176.8800724234875</v>
      </c>
      <c r="E438" s="29">
        <f t="shared" si="21"/>
        <v>-8.1143402043877006E-3</v>
      </c>
      <c r="G438" s="23" t="s">
        <v>5405</v>
      </c>
      <c r="H438" s="23" t="s">
        <v>5406</v>
      </c>
      <c r="I438" s="23" t="s">
        <v>5404</v>
      </c>
      <c r="J438" s="23" t="s">
        <v>5407</v>
      </c>
    </row>
    <row r="439" spans="1:10">
      <c r="B439" s="9"/>
      <c r="C439" s="9"/>
      <c r="D439" s="9"/>
      <c r="E439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814E0-B8AF-214F-91A3-B54B1DD0FC14}">
  <dimension ref="A1:S438"/>
  <sheetViews>
    <sheetView topLeftCell="C1" workbookViewId="0">
      <selection activeCell="S2" sqref="S2"/>
    </sheetView>
  </sheetViews>
  <sheetFormatPr baseColWidth="10" defaultRowHeight="13"/>
  <cols>
    <col min="1" max="1" width="10.1640625" bestFit="1" customWidth="1"/>
    <col min="2" max="2" width="13.33203125" bestFit="1" customWidth="1"/>
    <col min="3" max="3" width="16.33203125" bestFit="1" customWidth="1"/>
    <col min="4" max="4" width="11.33203125" bestFit="1" customWidth="1"/>
    <col min="13" max="13" width="25.33203125" bestFit="1" customWidth="1"/>
    <col min="14" max="14" width="27.33203125" bestFit="1" customWidth="1"/>
    <col min="15" max="15" width="24.6640625" bestFit="1" customWidth="1"/>
    <col min="18" max="18" width="15.1640625" bestFit="1" customWidth="1"/>
    <col min="19" max="19" width="16.33203125" bestFit="1" customWidth="1"/>
  </cols>
  <sheetData>
    <row r="1" spans="1:19" ht="16">
      <c r="A1" s="24"/>
      <c r="B1" s="21" t="s">
        <v>4327</v>
      </c>
      <c r="C1" s="21" t="s">
        <v>4320</v>
      </c>
      <c r="D1" s="21" t="s">
        <v>4322</v>
      </c>
      <c r="E1" s="21" t="s">
        <v>4323</v>
      </c>
      <c r="F1" s="21" t="s">
        <v>4325</v>
      </c>
      <c r="G1" s="21" t="s">
        <v>5451</v>
      </c>
      <c r="H1" s="21" t="s">
        <v>5408</v>
      </c>
      <c r="I1" s="21" t="s">
        <v>5409</v>
      </c>
      <c r="J1" s="21" t="s">
        <v>5410</v>
      </c>
      <c r="K1" s="21" t="s">
        <v>5411</v>
      </c>
      <c r="L1" s="21" t="s">
        <v>5452</v>
      </c>
      <c r="M1" s="21" t="s">
        <v>6701</v>
      </c>
      <c r="N1" s="21" t="s">
        <v>6702</v>
      </c>
      <c r="O1" s="21" t="s">
        <v>6703</v>
      </c>
      <c r="R1" s="21" t="s">
        <v>6704</v>
      </c>
      <c r="S1" s="21" t="s">
        <v>6705</v>
      </c>
    </row>
    <row r="2" spans="1:19" ht="16">
      <c r="A2" s="21">
        <v>0</v>
      </c>
      <c r="B2" s="22">
        <v>32324</v>
      </c>
      <c r="C2" s="23" t="s">
        <v>4337</v>
      </c>
      <c r="D2" s="23" t="s">
        <v>5453</v>
      </c>
      <c r="E2" s="24"/>
      <c r="F2" s="24"/>
      <c r="G2" s="24"/>
      <c r="H2" s="23" t="s">
        <v>5454</v>
      </c>
      <c r="I2" s="23" t="s">
        <v>4338</v>
      </c>
      <c r="J2" s="23" t="s">
        <v>4338</v>
      </c>
      <c r="K2" s="23" t="s">
        <v>4339</v>
      </c>
      <c r="L2" s="23">
        <v>2</v>
      </c>
      <c r="M2" s="23">
        <v>1</v>
      </c>
      <c r="N2" s="23">
        <v>0</v>
      </c>
      <c r="O2" s="23">
        <v>0</v>
      </c>
      <c r="R2" s="32">
        <v>37833</v>
      </c>
      <c r="S2" s="23">
        <v>0</v>
      </c>
    </row>
    <row r="3" spans="1:19" ht="16">
      <c r="A3" s="21">
        <v>1</v>
      </c>
      <c r="B3" s="22">
        <v>32353</v>
      </c>
      <c r="C3" s="23" t="s">
        <v>4340</v>
      </c>
      <c r="D3" s="23" t="s">
        <v>5455</v>
      </c>
      <c r="E3" s="24"/>
      <c r="F3" s="24"/>
      <c r="G3" s="24"/>
      <c r="H3" s="23" t="s">
        <v>5456</v>
      </c>
      <c r="I3" s="23" t="s">
        <v>5457</v>
      </c>
      <c r="J3" s="23" t="s">
        <v>4338</v>
      </c>
      <c r="K3" s="23" t="s">
        <v>5458</v>
      </c>
      <c r="L3" s="23">
        <v>2</v>
      </c>
      <c r="M3" s="23">
        <v>1</v>
      </c>
      <c r="N3" s="23">
        <v>0</v>
      </c>
      <c r="O3" s="23">
        <v>0</v>
      </c>
      <c r="R3" s="32">
        <v>37862</v>
      </c>
      <c r="S3" s="23">
        <v>0</v>
      </c>
    </row>
    <row r="4" spans="1:19" ht="16">
      <c r="A4" s="21">
        <v>2</v>
      </c>
      <c r="B4" s="22">
        <v>32386</v>
      </c>
      <c r="C4" s="23" t="s">
        <v>4343</v>
      </c>
      <c r="D4" s="23" t="s">
        <v>5459</v>
      </c>
      <c r="E4" s="23" t="s">
        <v>5453</v>
      </c>
      <c r="F4" s="23" t="s">
        <v>5460</v>
      </c>
      <c r="G4" s="24"/>
      <c r="H4" s="23" t="s">
        <v>5461</v>
      </c>
      <c r="I4" s="23" t="s">
        <v>4344</v>
      </c>
      <c r="J4" s="23" t="s">
        <v>4338</v>
      </c>
      <c r="K4" s="23" t="s">
        <v>5462</v>
      </c>
      <c r="L4" s="23">
        <v>0</v>
      </c>
      <c r="M4" s="23">
        <v>0</v>
      </c>
      <c r="N4" s="23">
        <v>1</v>
      </c>
      <c r="O4" s="23">
        <v>0</v>
      </c>
      <c r="R4" s="32">
        <v>37894</v>
      </c>
      <c r="S4" s="23">
        <v>0</v>
      </c>
    </row>
    <row r="5" spans="1:19" ht="16">
      <c r="A5" s="21">
        <v>3</v>
      </c>
      <c r="B5" s="22">
        <v>32416</v>
      </c>
      <c r="C5" s="23" t="s">
        <v>4346</v>
      </c>
      <c r="D5" s="23" t="s">
        <v>5463</v>
      </c>
      <c r="E5" s="23" t="s">
        <v>5463</v>
      </c>
      <c r="F5" s="23" t="s">
        <v>4339</v>
      </c>
      <c r="G5" s="24"/>
      <c r="H5" s="23" t="s">
        <v>5464</v>
      </c>
      <c r="I5" s="23" t="s">
        <v>4347</v>
      </c>
      <c r="J5" s="23" t="s">
        <v>4347</v>
      </c>
      <c r="K5" s="23" t="s">
        <v>4339</v>
      </c>
      <c r="L5" s="23">
        <v>2</v>
      </c>
      <c r="M5" s="23">
        <v>1</v>
      </c>
      <c r="N5" s="23">
        <v>0</v>
      </c>
      <c r="O5" s="23">
        <v>0</v>
      </c>
      <c r="R5" s="32">
        <v>37925</v>
      </c>
      <c r="S5" s="23">
        <v>0</v>
      </c>
    </row>
    <row r="6" spans="1:19" ht="16">
      <c r="A6" s="21">
        <v>4</v>
      </c>
      <c r="B6" s="22">
        <v>32447</v>
      </c>
      <c r="C6" s="23" t="s">
        <v>4348</v>
      </c>
      <c r="D6" s="23" t="s">
        <v>5465</v>
      </c>
      <c r="E6" s="23" t="s">
        <v>5465</v>
      </c>
      <c r="F6" s="23" t="s">
        <v>4339</v>
      </c>
      <c r="G6" s="24"/>
      <c r="H6" s="23" t="s">
        <v>5466</v>
      </c>
      <c r="I6" s="23" t="s">
        <v>4349</v>
      </c>
      <c r="J6" s="23" t="s">
        <v>4349</v>
      </c>
      <c r="K6" s="23" t="s">
        <v>4339</v>
      </c>
      <c r="L6" s="23">
        <v>2</v>
      </c>
      <c r="M6" s="23">
        <v>1</v>
      </c>
      <c r="N6" s="23">
        <v>0</v>
      </c>
      <c r="O6" s="23">
        <v>0</v>
      </c>
      <c r="R6" s="32">
        <v>37953</v>
      </c>
      <c r="S6" s="23">
        <v>0</v>
      </c>
    </row>
    <row r="7" spans="1:19" ht="16">
      <c r="A7" s="21">
        <v>5</v>
      </c>
      <c r="B7" s="22">
        <v>32477</v>
      </c>
      <c r="C7" s="23" t="s">
        <v>4350</v>
      </c>
      <c r="D7" s="23" t="s">
        <v>5467</v>
      </c>
      <c r="E7" s="23" t="s">
        <v>5465</v>
      </c>
      <c r="F7" s="23" t="s">
        <v>5468</v>
      </c>
      <c r="G7" s="24"/>
      <c r="H7" s="23" t="s">
        <v>5469</v>
      </c>
      <c r="I7" s="23" t="s">
        <v>4351</v>
      </c>
      <c r="J7" s="23" t="s">
        <v>4349</v>
      </c>
      <c r="K7" s="23" t="s">
        <v>5470</v>
      </c>
      <c r="L7" s="23">
        <v>2</v>
      </c>
      <c r="M7" s="23">
        <v>1</v>
      </c>
      <c r="N7" s="23">
        <v>0</v>
      </c>
      <c r="O7" s="23">
        <v>0</v>
      </c>
      <c r="R7" s="32">
        <v>37986</v>
      </c>
      <c r="S7" s="23">
        <v>0</v>
      </c>
    </row>
    <row r="8" spans="1:19" ht="16">
      <c r="A8" s="21">
        <v>6</v>
      </c>
      <c r="B8" s="22">
        <v>32507</v>
      </c>
      <c r="C8" s="23" t="s">
        <v>4353</v>
      </c>
      <c r="D8" s="23" t="s">
        <v>5471</v>
      </c>
      <c r="E8" s="23" t="s">
        <v>5465</v>
      </c>
      <c r="F8" s="23" t="s">
        <v>5472</v>
      </c>
      <c r="G8" s="24"/>
      <c r="H8" s="23" t="s">
        <v>5473</v>
      </c>
      <c r="I8" s="23" t="s">
        <v>4354</v>
      </c>
      <c r="J8" s="23" t="s">
        <v>4349</v>
      </c>
      <c r="K8" s="23" t="s">
        <v>5474</v>
      </c>
      <c r="L8" s="23">
        <v>2</v>
      </c>
      <c r="M8" s="23">
        <v>1</v>
      </c>
      <c r="N8" s="23">
        <v>0</v>
      </c>
      <c r="O8" s="23">
        <v>0</v>
      </c>
      <c r="R8" s="32">
        <v>38016</v>
      </c>
      <c r="S8" s="23">
        <v>0</v>
      </c>
    </row>
    <row r="9" spans="1:19" ht="16">
      <c r="A9" s="21">
        <v>7</v>
      </c>
      <c r="B9" s="22">
        <v>32539</v>
      </c>
      <c r="C9" s="23" t="s">
        <v>4356</v>
      </c>
      <c r="D9" s="23" t="s">
        <v>5475</v>
      </c>
      <c r="E9" s="23" t="s">
        <v>5475</v>
      </c>
      <c r="F9" s="23" t="s">
        <v>4339</v>
      </c>
      <c r="G9" s="24"/>
      <c r="H9" s="23" t="s">
        <v>5476</v>
      </c>
      <c r="I9" s="23" t="s">
        <v>5477</v>
      </c>
      <c r="J9" s="23" t="s">
        <v>5477</v>
      </c>
      <c r="K9" s="23" t="s">
        <v>4339</v>
      </c>
      <c r="L9" s="23">
        <v>2</v>
      </c>
      <c r="M9" s="23">
        <v>1</v>
      </c>
      <c r="N9" s="23">
        <v>0</v>
      </c>
      <c r="O9" s="23">
        <v>0</v>
      </c>
      <c r="R9" s="32">
        <v>38044</v>
      </c>
      <c r="S9" s="23">
        <v>0</v>
      </c>
    </row>
    <row r="10" spans="1:19" ht="16">
      <c r="A10" s="21">
        <v>8</v>
      </c>
      <c r="B10" s="22">
        <v>32567</v>
      </c>
      <c r="C10" s="23" t="s">
        <v>4358</v>
      </c>
      <c r="D10" s="23" t="s">
        <v>5478</v>
      </c>
      <c r="E10" s="23" t="s">
        <v>5475</v>
      </c>
      <c r="F10" s="23" t="s">
        <v>5479</v>
      </c>
      <c r="G10" s="24"/>
      <c r="H10" s="23" t="s">
        <v>5480</v>
      </c>
      <c r="I10" s="23" t="s">
        <v>4359</v>
      </c>
      <c r="J10" s="23" t="s">
        <v>5477</v>
      </c>
      <c r="K10" s="23" t="s">
        <v>5481</v>
      </c>
      <c r="L10" s="23">
        <v>0</v>
      </c>
      <c r="M10" s="23">
        <v>0</v>
      </c>
      <c r="N10" s="23">
        <v>1</v>
      </c>
      <c r="O10" s="23">
        <v>0</v>
      </c>
      <c r="R10" s="32">
        <v>38077</v>
      </c>
      <c r="S10" s="23">
        <v>0</v>
      </c>
    </row>
    <row r="11" spans="1:19" ht="16">
      <c r="A11" s="21">
        <v>9</v>
      </c>
      <c r="B11" s="22">
        <v>32598</v>
      </c>
      <c r="C11" s="23" t="s">
        <v>4361</v>
      </c>
      <c r="D11" s="23" t="s">
        <v>5482</v>
      </c>
      <c r="E11" s="23" t="s">
        <v>5475</v>
      </c>
      <c r="F11" s="23" t="s">
        <v>5483</v>
      </c>
      <c r="G11" s="24"/>
      <c r="H11" s="23" t="s">
        <v>4361</v>
      </c>
      <c r="I11" s="23" t="s">
        <v>4362</v>
      </c>
      <c r="J11" s="23" t="s">
        <v>5477</v>
      </c>
      <c r="K11" s="23" t="s">
        <v>5484</v>
      </c>
      <c r="L11" s="23">
        <v>2</v>
      </c>
      <c r="M11" s="23">
        <v>1</v>
      </c>
      <c r="N11" s="23">
        <v>0</v>
      </c>
      <c r="O11" s="23">
        <v>0</v>
      </c>
      <c r="R11" s="32">
        <v>38107</v>
      </c>
      <c r="S11" s="23">
        <v>0</v>
      </c>
    </row>
    <row r="12" spans="1:19" ht="16">
      <c r="A12" s="21">
        <v>10</v>
      </c>
      <c r="B12" s="22">
        <v>32626</v>
      </c>
      <c r="C12" s="23" t="s">
        <v>4364</v>
      </c>
      <c r="D12" s="23" t="s">
        <v>5485</v>
      </c>
      <c r="E12" s="23" t="s">
        <v>5485</v>
      </c>
      <c r="F12" s="23" t="s">
        <v>4339</v>
      </c>
      <c r="G12" s="24"/>
      <c r="H12" s="23" t="s">
        <v>5486</v>
      </c>
      <c r="I12" s="23" t="s">
        <v>4365</v>
      </c>
      <c r="J12" s="23" t="s">
        <v>4365</v>
      </c>
      <c r="K12" s="23" t="s">
        <v>4339</v>
      </c>
      <c r="L12" s="23">
        <v>2</v>
      </c>
      <c r="M12" s="23">
        <v>1</v>
      </c>
      <c r="N12" s="23">
        <v>0</v>
      </c>
      <c r="O12" s="23">
        <v>0</v>
      </c>
      <c r="R12" s="32">
        <v>38138</v>
      </c>
      <c r="S12" s="23">
        <v>0</v>
      </c>
    </row>
    <row r="13" spans="1:19" ht="16">
      <c r="A13" s="21">
        <v>11</v>
      </c>
      <c r="B13" s="22">
        <v>32659</v>
      </c>
      <c r="C13" s="23" t="s">
        <v>4366</v>
      </c>
      <c r="D13" s="23" t="s">
        <v>5487</v>
      </c>
      <c r="E13" s="23" t="s">
        <v>5487</v>
      </c>
      <c r="F13" s="23" t="s">
        <v>4339</v>
      </c>
      <c r="G13" s="24"/>
      <c r="H13" s="23" t="s">
        <v>5488</v>
      </c>
      <c r="I13" s="23" t="s">
        <v>4367</v>
      </c>
      <c r="J13" s="23" t="s">
        <v>4367</v>
      </c>
      <c r="K13" s="23" t="s">
        <v>4339</v>
      </c>
      <c r="L13" s="23">
        <v>2</v>
      </c>
      <c r="M13" s="23">
        <v>1</v>
      </c>
      <c r="N13" s="23">
        <v>0</v>
      </c>
      <c r="O13" s="23">
        <v>0</v>
      </c>
      <c r="R13" s="32">
        <v>38168</v>
      </c>
      <c r="S13" s="23">
        <v>0</v>
      </c>
    </row>
    <row r="14" spans="1:19" ht="16">
      <c r="A14" s="21">
        <v>12</v>
      </c>
      <c r="B14" s="22">
        <v>32689</v>
      </c>
      <c r="C14" s="23" t="s">
        <v>4368</v>
      </c>
      <c r="D14" s="23" t="s">
        <v>5489</v>
      </c>
      <c r="E14" s="23" t="s">
        <v>5487</v>
      </c>
      <c r="F14" s="23" t="s">
        <v>5490</v>
      </c>
      <c r="G14" s="24"/>
      <c r="H14" s="23" t="s">
        <v>5491</v>
      </c>
      <c r="I14" s="23" t="s">
        <v>4369</v>
      </c>
      <c r="J14" s="23" t="s">
        <v>4367</v>
      </c>
      <c r="K14" s="23" t="s">
        <v>5492</v>
      </c>
      <c r="L14" s="23">
        <v>2</v>
      </c>
      <c r="M14" s="23">
        <v>1</v>
      </c>
      <c r="N14" s="23">
        <v>0</v>
      </c>
      <c r="O14" s="23">
        <v>0</v>
      </c>
      <c r="R14" s="32">
        <v>38198</v>
      </c>
      <c r="S14" s="23">
        <v>0</v>
      </c>
    </row>
    <row r="15" spans="1:19" ht="16">
      <c r="A15" s="21">
        <v>13</v>
      </c>
      <c r="B15" s="22">
        <v>32720</v>
      </c>
      <c r="C15" s="23" t="s">
        <v>4371</v>
      </c>
      <c r="D15" s="23" t="s">
        <v>5493</v>
      </c>
      <c r="E15" s="23" t="s">
        <v>5493</v>
      </c>
      <c r="F15" s="23" t="s">
        <v>4339</v>
      </c>
      <c r="G15" s="24"/>
      <c r="H15" s="23" t="s">
        <v>4371</v>
      </c>
      <c r="I15" s="23" t="s">
        <v>4372</v>
      </c>
      <c r="J15" s="23" t="s">
        <v>4372</v>
      </c>
      <c r="K15" s="23" t="s">
        <v>4339</v>
      </c>
      <c r="L15" s="23">
        <v>2</v>
      </c>
      <c r="M15" s="23">
        <v>1</v>
      </c>
      <c r="N15" s="23">
        <v>0</v>
      </c>
      <c r="O15" s="23">
        <v>0</v>
      </c>
      <c r="R15" s="32">
        <v>38230</v>
      </c>
      <c r="S15" s="23">
        <v>0</v>
      </c>
    </row>
    <row r="16" spans="1:19" ht="16">
      <c r="A16" s="21">
        <v>14</v>
      </c>
      <c r="B16" s="22">
        <v>32751</v>
      </c>
      <c r="C16" s="23" t="s">
        <v>4373</v>
      </c>
      <c r="D16" s="23" t="s">
        <v>5494</v>
      </c>
      <c r="E16" s="23" t="s">
        <v>5494</v>
      </c>
      <c r="F16" s="23" t="s">
        <v>4339</v>
      </c>
      <c r="G16" s="24"/>
      <c r="H16" s="23" t="s">
        <v>5495</v>
      </c>
      <c r="I16" s="23" t="s">
        <v>4374</v>
      </c>
      <c r="J16" s="23" t="s">
        <v>4374</v>
      </c>
      <c r="K16" s="23" t="s">
        <v>4339</v>
      </c>
      <c r="L16" s="23">
        <v>2</v>
      </c>
      <c r="M16" s="23">
        <v>1</v>
      </c>
      <c r="N16" s="23">
        <v>0</v>
      </c>
      <c r="O16" s="23">
        <v>0</v>
      </c>
      <c r="R16" s="32">
        <v>38260</v>
      </c>
      <c r="S16" s="23">
        <v>0</v>
      </c>
    </row>
    <row r="17" spans="1:19" ht="16">
      <c r="A17" s="21">
        <v>15</v>
      </c>
      <c r="B17" s="22">
        <v>32780</v>
      </c>
      <c r="C17" s="23" t="s">
        <v>4375</v>
      </c>
      <c r="D17" s="23" t="s">
        <v>5496</v>
      </c>
      <c r="E17" s="23" t="s">
        <v>5494</v>
      </c>
      <c r="F17" s="23" t="s">
        <v>5497</v>
      </c>
      <c r="G17" s="24"/>
      <c r="H17" s="23" t="s">
        <v>5498</v>
      </c>
      <c r="I17" s="23" t="s">
        <v>4376</v>
      </c>
      <c r="J17" s="23" t="s">
        <v>4374</v>
      </c>
      <c r="K17" s="23" t="s">
        <v>5498</v>
      </c>
      <c r="L17" s="23">
        <v>2</v>
      </c>
      <c r="M17" s="23">
        <v>1</v>
      </c>
      <c r="N17" s="23">
        <v>0</v>
      </c>
      <c r="O17" s="23">
        <v>0</v>
      </c>
      <c r="R17" s="32">
        <v>38289</v>
      </c>
      <c r="S17" s="23">
        <v>0</v>
      </c>
    </row>
    <row r="18" spans="1:19" ht="16">
      <c r="A18" s="21">
        <v>16</v>
      </c>
      <c r="B18" s="22">
        <v>32812</v>
      </c>
      <c r="C18" s="23" t="s">
        <v>4378</v>
      </c>
      <c r="D18" s="23" t="s">
        <v>5499</v>
      </c>
      <c r="E18" s="23" t="s">
        <v>5494</v>
      </c>
      <c r="F18" s="23" t="s">
        <v>5500</v>
      </c>
      <c r="G18" s="24"/>
      <c r="H18" s="23" t="s">
        <v>5501</v>
      </c>
      <c r="I18" s="23" t="s">
        <v>4379</v>
      </c>
      <c r="J18" s="23" t="s">
        <v>4374</v>
      </c>
      <c r="K18" s="23" t="s">
        <v>5502</v>
      </c>
      <c r="L18" s="23">
        <v>2</v>
      </c>
      <c r="M18" s="23">
        <v>1</v>
      </c>
      <c r="N18" s="23">
        <v>0</v>
      </c>
      <c r="O18" s="23">
        <v>0</v>
      </c>
      <c r="R18" s="32">
        <v>38321</v>
      </c>
      <c r="S18" s="23">
        <v>0</v>
      </c>
    </row>
    <row r="19" spans="1:19" ht="16">
      <c r="A19" s="21">
        <v>17</v>
      </c>
      <c r="B19" s="22">
        <v>32842</v>
      </c>
      <c r="C19" s="23" t="s">
        <v>4381</v>
      </c>
      <c r="D19" s="23" t="s">
        <v>5503</v>
      </c>
      <c r="E19" s="23" t="s">
        <v>5496</v>
      </c>
      <c r="F19" s="23" t="s">
        <v>5504</v>
      </c>
      <c r="G19" s="24"/>
      <c r="H19" s="23" t="s">
        <v>5505</v>
      </c>
      <c r="I19" s="23" t="s">
        <v>4382</v>
      </c>
      <c r="J19" s="23" t="s">
        <v>4376</v>
      </c>
      <c r="K19" s="23" t="s">
        <v>5506</v>
      </c>
      <c r="L19" s="23">
        <v>2</v>
      </c>
      <c r="M19" s="23">
        <v>1</v>
      </c>
      <c r="N19" s="23">
        <v>0</v>
      </c>
      <c r="O19" s="23">
        <v>0</v>
      </c>
      <c r="R19" s="32">
        <v>38352</v>
      </c>
      <c r="S19" s="23">
        <v>0</v>
      </c>
    </row>
    <row r="20" spans="1:19" ht="16">
      <c r="A20" s="21">
        <v>18</v>
      </c>
      <c r="B20" s="22">
        <v>32871</v>
      </c>
      <c r="C20" s="23" t="s">
        <v>4384</v>
      </c>
      <c r="D20" s="23" t="s">
        <v>5507</v>
      </c>
      <c r="E20" s="23" t="s">
        <v>5507</v>
      </c>
      <c r="F20" s="23" t="s">
        <v>4339</v>
      </c>
      <c r="G20" s="24"/>
      <c r="H20" s="23" t="s">
        <v>5508</v>
      </c>
      <c r="I20" s="23" t="s">
        <v>4385</v>
      </c>
      <c r="J20" s="23" t="s">
        <v>4385</v>
      </c>
      <c r="K20" s="23" t="s">
        <v>4339</v>
      </c>
      <c r="L20" s="23">
        <v>2</v>
      </c>
      <c r="M20" s="23">
        <v>1</v>
      </c>
      <c r="N20" s="23">
        <v>0</v>
      </c>
      <c r="O20" s="23">
        <v>0</v>
      </c>
      <c r="R20" s="32">
        <v>38383</v>
      </c>
      <c r="S20" s="23">
        <v>0</v>
      </c>
    </row>
    <row r="21" spans="1:19" ht="16">
      <c r="A21" s="21">
        <v>19</v>
      </c>
      <c r="B21" s="22">
        <v>32904</v>
      </c>
      <c r="C21" s="23" t="s">
        <v>4386</v>
      </c>
      <c r="D21" s="23" t="s">
        <v>5509</v>
      </c>
      <c r="E21" s="23" t="s">
        <v>5507</v>
      </c>
      <c r="F21" s="23" t="s">
        <v>5510</v>
      </c>
      <c r="G21" s="24"/>
      <c r="H21" s="23" t="s">
        <v>4388</v>
      </c>
      <c r="I21" s="23" t="s">
        <v>5511</v>
      </c>
      <c r="J21" s="23" t="s">
        <v>4385</v>
      </c>
      <c r="K21" s="23" t="s">
        <v>4388</v>
      </c>
      <c r="L21" s="23">
        <v>0</v>
      </c>
      <c r="M21" s="23">
        <v>0</v>
      </c>
      <c r="N21" s="23">
        <v>1</v>
      </c>
      <c r="O21" s="23">
        <v>0</v>
      </c>
      <c r="R21" s="32">
        <v>38411</v>
      </c>
      <c r="S21" s="23">
        <v>0</v>
      </c>
    </row>
    <row r="22" spans="1:19" ht="16">
      <c r="A22" s="21">
        <v>20</v>
      </c>
      <c r="B22" s="22">
        <v>32932</v>
      </c>
      <c r="C22" s="23" t="s">
        <v>4389</v>
      </c>
      <c r="D22" s="23" t="s">
        <v>5512</v>
      </c>
      <c r="E22" s="23" t="s">
        <v>5507</v>
      </c>
      <c r="F22" s="23" t="s">
        <v>5513</v>
      </c>
      <c r="G22" s="24"/>
      <c r="H22" s="23" t="s">
        <v>5514</v>
      </c>
      <c r="I22" s="23" t="s">
        <v>5515</v>
      </c>
      <c r="J22" s="23" t="s">
        <v>4385</v>
      </c>
      <c r="K22" s="23" t="s">
        <v>5516</v>
      </c>
      <c r="L22" s="23">
        <v>0</v>
      </c>
      <c r="M22" s="23">
        <v>0</v>
      </c>
      <c r="N22" s="23">
        <v>1</v>
      </c>
      <c r="O22" s="23">
        <v>0</v>
      </c>
      <c r="R22" s="32">
        <v>38442</v>
      </c>
      <c r="S22" s="23">
        <v>0</v>
      </c>
    </row>
    <row r="23" spans="1:19" ht="16">
      <c r="A23" s="21">
        <v>21</v>
      </c>
      <c r="B23" s="22">
        <v>32962</v>
      </c>
      <c r="C23" s="23" t="s">
        <v>4392</v>
      </c>
      <c r="D23" s="23" t="s">
        <v>5517</v>
      </c>
      <c r="E23" s="23" t="s">
        <v>5517</v>
      </c>
      <c r="F23" s="23" t="s">
        <v>4339</v>
      </c>
      <c r="G23" s="24"/>
      <c r="H23" s="23" t="s">
        <v>5518</v>
      </c>
      <c r="I23" s="23" t="s">
        <v>4393</v>
      </c>
      <c r="J23" s="23" t="s">
        <v>4393</v>
      </c>
      <c r="K23" s="23" t="s">
        <v>4339</v>
      </c>
      <c r="L23" s="23">
        <v>2</v>
      </c>
      <c r="M23" s="23">
        <v>1</v>
      </c>
      <c r="N23" s="23">
        <v>0</v>
      </c>
      <c r="O23" s="23">
        <v>0</v>
      </c>
      <c r="R23" s="32">
        <v>38471</v>
      </c>
      <c r="S23" s="23">
        <v>0</v>
      </c>
    </row>
    <row r="24" spans="1:19" ht="16">
      <c r="A24" s="21">
        <v>22</v>
      </c>
      <c r="B24" s="22">
        <v>32993</v>
      </c>
      <c r="C24" s="23" t="s">
        <v>4394</v>
      </c>
      <c r="D24" s="23" t="s">
        <v>5519</v>
      </c>
      <c r="E24" s="23" t="s">
        <v>5517</v>
      </c>
      <c r="F24" s="23" t="s">
        <v>5520</v>
      </c>
      <c r="G24" s="24"/>
      <c r="H24" s="23" t="s">
        <v>5521</v>
      </c>
      <c r="I24" s="23" t="s">
        <v>4395</v>
      </c>
      <c r="J24" s="23" t="s">
        <v>4393</v>
      </c>
      <c r="K24" s="23" t="s">
        <v>5521</v>
      </c>
      <c r="L24" s="23">
        <v>2</v>
      </c>
      <c r="M24" s="23">
        <v>1</v>
      </c>
      <c r="N24" s="23">
        <v>0</v>
      </c>
      <c r="O24" s="23">
        <v>0</v>
      </c>
      <c r="R24" s="32">
        <v>38503</v>
      </c>
      <c r="S24" s="23">
        <v>0</v>
      </c>
    </row>
    <row r="25" spans="1:19" ht="16">
      <c r="A25" s="21">
        <v>23</v>
      </c>
      <c r="B25" s="22">
        <v>33024</v>
      </c>
      <c r="C25" s="23" t="s">
        <v>4397</v>
      </c>
      <c r="D25" s="23" t="s">
        <v>5522</v>
      </c>
      <c r="E25" s="23" t="s">
        <v>5522</v>
      </c>
      <c r="F25" s="23" t="s">
        <v>4339</v>
      </c>
      <c r="G25" s="24"/>
      <c r="H25" s="23" t="s">
        <v>4397</v>
      </c>
      <c r="I25" s="23" t="s">
        <v>4398</v>
      </c>
      <c r="J25" s="23" t="s">
        <v>4398</v>
      </c>
      <c r="K25" s="23" t="s">
        <v>4339</v>
      </c>
      <c r="L25" s="23">
        <v>2</v>
      </c>
      <c r="M25" s="23">
        <v>1</v>
      </c>
      <c r="N25" s="23">
        <v>0</v>
      </c>
      <c r="O25" s="23">
        <v>0</v>
      </c>
      <c r="R25" s="32">
        <v>38533</v>
      </c>
      <c r="S25" s="23">
        <v>0</v>
      </c>
    </row>
    <row r="26" spans="1:19" ht="16">
      <c r="A26" s="21">
        <v>24</v>
      </c>
      <c r="B26" s="22">
        <v>33053</v>
      </c>
      <c r="C26" s="23" t="s">
        <v>4399</v>
      </c>
      <c r="D26" s="23" t="s">
        <v>5523</v>
      </c>
      <c r="E26" s="23" t="s">
        <v>5522</v>
      </c>
      <c r="F26" s="23" t="s">
        <v>5524</v>
      </c>
      <c r="G26" s="24"/>
      <c r="H26" s="23" t="s">
        <v>5525</v>
      </c>
      <c r="I26" s="23" t="s">
        <v>4400</v>
      </c>
      <c r="J26" s="23" t="s">
        <v>4398</v>
      </c>
      <c r="K26" s="23" t="s">
        <v>5525</v>
      </c>
      <c r="L26" s="23">
        <v>2</v>
      </c>
      <c r="M26" s="23">
        <v>1</v>
      </c>
      <c r="N26" s="23">
        <v>0</v>
      </c>
      <c r="O26" s="23">
        <v>0</v>
      </c>
      <c r="R26" s="32">
        <v>38562</v>
      </c>
      <c r="S26" s="23">
        <v>0</v>
      </c>
    </row>
    <row r="27" spans="1:19" ht="16">
      <c r="A27" s="21">
        <v>25</v>
      </c>
      <c r="B27" s="22">
        <v>33085</v>
      </c>
      <c r="C27" s="23" t="s">
        <v>4402</v>
      </c>
      <c r="D27" s="23" t="s">
        <v>5526</v>
      </c>
      <c r="E27" s="23" t="s">
        <v>5522</v>
      </c>
      <c r="F27" s="23" t="s">
        <v>5527</v>
      </c>
      <c r="G27" s="24"/>
      <c r="H27" s="23" t="s">
        <v>5528</v>
      </c>
      <c r="I27" s="23" t="s">
        <v>4403</v>
      </c>
      <c r="J27" s="23" t="s">
        <v>4398</v>
      </c>
      <c r="K27" s="23" t="s">
        <v>5529</v>
      </c>
      <c r="L27" s="23">
        <v>2</v>
      </c>
      <c r="M27" s="23">
        <v>1</v>
      </c>
      <c r="N27" s="23">
        <v>0</v>
      </c>
      <c r="O27" s="23">
        <v>0</v>
      </c>
      <c r="R27" s="32">
        <v>38595</v>
      </c>
      <c r="S27" s="23">
        <v>0</v>
      </c>
    </row>
    <row r="28" spans="1:19" ht="16">
      <c r="A28" s="21">
        <v>26</v>
      </c>
      <c r="B28" s="22">
        <v>33116</v>
      </c>
      <c r="C28" s="23" t="s">
        <v>4405</v>
      </c>
      <c r="D28" s="23" t="s">
        <v>5530</v>
      </c>
      <c r="E28" s="23" t="s">
        <v>5523</v>
      </c>
      <c r="F28" s="23" t="s">
        <v>5531</v>
      </c>
      <c r="G28" s="24"/>
      <c r="H28" s="23" t="s">
        <v>5532</v>
      </c>
      <c r="I28" s="23" t="s">
        <v>4406</v>
      </c>
      <c r="J28" s="23" t="s">
        <v>4400</v>
      </c>
      <c r="K28" s="23" t="s">
        <v>5533</v>
      </c>
      <c r="L28" s="23">
        <v>0</v>
      </c>
      <c r="M28" s="23">
        <v>0</v>
      </c>
      <c r="N28" s="23">
        <v>1</v>
      </c>
      <c r="O28" s="23">
        <v>0</v>
      </c>
      <c r="R28" s="32">
        <v>38625</v>
      </c>
      <c r="S28" s="23">
        <v>0</v>
      </c>
    </row>
    <row r="29" spans="1:19" ht="16">
      <c r="A29" s="21">
        <v>27</v>
      </c>
      <c r="B29" s="22">
        <v>33144</v>
      </c>
      <c r="C29" s="23" t="s">
        <v>4408</v>
      </c>
      <c r="D29" s="23" t="s">
        <v>5534</v>
      </c>
      <c r="E29" s="23" t="s">
        <v>5526</v>
      </c>
      <c r="F29" s="23" t="s">
        <v>5535</v>
      </c>
      <c r="G29" s="24"/>
      <c r="H29" s="23" t="s">
        <v>5536</v>
      </c>
      <c r="I29" s="23" t="s">
        <v>4409</v>
      </c>
      <c r="J29" s="23" t="s">
        <v>4403</v>
      </c>
      <c r="K29" s="23" t="s">
        <v>5537</v>
      </c>
      <c r="L29" s="23">
        <v>1</v>
      </c>
      <c r="M29" s="23">
        <v>0</v>
      </c>
      <c r="N29" s="23">
        <v>0</v>
      </c>
      <c r="O29" s="23">
        <v>1</v>
      </c>
      <c r="R29" s="32">
        <v>38656</v>
      </c>
      <c r="S29" s="23">
        <v>0</v>
      </c>
    </row>
    <row r="30" spans="1:19" ht="16">
      <c r="A30" s="21">
        <v>28</v>
      </c>
      <c r="B30" s="22">
        <v>33177</v>
      </c>
      <c r="C30" s="23" t="s">
        <v>4411</v>
      </c>
      <c r="D30" s="23" t="s">
        <v>5538</v>
      </c>
      <c r="E30" s="23" t="s">
        <v>5530</v>
      </c>
      <c r="F30" s="23" t="s">
        <v>5539</v>
      </c>
      <c r="G30" s="24"/>
      <c r="H30" s="23" t="s">
        <v>5540</v>
      </c>
      <c r="I30" s="23" t="s">
        <v>5541</v>
      </c>
      <c r="J30" s="23" t="s">
        <v>4406</v>
      </c>
      <c r="K30" s="23" t="s">
        <v>5542</v>
      </c>
      <c r="L30" s="23">
        <v>0</v>
      </c>
      <c r="M30" s="23">
        <v>0</v>
      </c>
      <c r="N30" s="23">
        <v>1</v>
      </c>
      <c r="O30" s="23">
        <v>0</v>
      </c>
      <c r="R30" s="32">
        <v>38686</v>
      </c>
      <c r="S30" s="23">
        <v>0</v>
      </c>
    </row>
    <row r="31" spans="1:19" ht="16">
      <c r="A31" s="21">
        <v>29</v>
      </c>
      <c r="B31" s="22">
        <v>33207</v>
      </c>
      <c r="C31" s="23" t="s">
        <v>4414</v>
      </c>
      <c r="D31" s="23" t="s">
        <v>5543</v>
      </c>
      <c r="E31" s="23" t="s">
        <v>5543</v>
      </c>
      <c r="F31" s="23" t="s">
        <v>4339</v>
      </c>
      <c r="G31" s="24"/>
      <c r="H31" s="23" t="s">
        <v>5544</v>
      </c>
      <c r="I31" s="23" t="s">
        <v>5545</v>
      </c>
      <c r="J31" s="23" t="s">
        <v>5545</v>
      </c>
      <c r="K31" s="23" t="s">
        <v>4339</v>
      </c>
      <c r="L31" s="23">
        <v>2</v>
      </c>
      <c r="M31" s="23">
        <v>1</v>
      </c>
      <c r="N31" s="23">
        <v>0</v>
      </c>
      <c r="O31" s="23">
        <v>0</v>
      </c>
      <c r="R31" s="32">
        <v>38716</v>
      </c>
      <c r="S31" s="23">
        <v>0</v>
      </c>
    </row>
    <row r="32" spans="1:19" ht="16">
      <c r="A32" s="21">
        <v>30</v>
      </c>
      <c r="B32" s="22">
        <v>33238</v>
      </c>
      <c r="C32" s="23" t="s">
        <v>4416</v>
      </c>
      <c r="D32" s="23" t="s">
        <v>5546</v>
      </c>
      <c r="E32" s="23" t="s">
        <v>5546</v>
      </c>
      <c r="F32" s="23" t="s">
        <v>4339</v>
      </c>
      <c r="G32" s="24"/>
      <c r="H32" s="23" t="s">
        <v>5547</v>
      </c>
      <c r="I32" s="23" t="s">
        <v>4417</v>
      </c>
      <c r="J32" s="23" t="s">
        <v>4417</v>
      </c>
      <c r="K32" s="23" t="s">
        <v>4339</v>
      </c>
      <c r="L32" s="23">
        <v>2</v>
      </c>
      <c r="M32" s="23">
        <v>1</v>
      </c>
      <c r="N32" s="23">
        <v>0</v>
      </c>
      <c r="O32" s="23">
        <v>0</v>
      </c>
      <c r="R32" s="32">
        <v>38748</v>
      </c>
      <c r="S32" s="23">
        <v>0</v>
      </c>
    </row>
    <row r="33" spans="1:19" ht="16">
      <c r="A33" s="21">
        <v>31</v>
      </c>
      <c r="B33" s="22">
        <v>33269</v>
      </c>
      <c r="C33" s="23" t="s">
        <v>4418</v>
      </c>
      <c r="D33" s="23" t="s">
        <v>5548</v>
      </c>
      <c r="E33" s="23" t="s">
        <v>5548</v>
      </c>
      <c r="F33" s="23" t="s">
        <v>4339</v>
      </c>
      <c r="G33" s="24"/>
      <c r="H33" s="23" t="s">
        <v>5549</v>
      </c>
      <c r="I33" s="23" t="s">
        <v>4419</v>
      </c>
      <c r="J33" s="23" t="s">
        <v>4419</v>
      </c>
      <c r="K33" s="23" t="s">
        <v>4339</v>
      </c>
      <c r="L33" s="23">
        <v>2</v>
      </c>
      <c r="M33" s="23">
        <v>1</v>
      </c>
      <c r="N33" s="23">
        <v>0</v>
      </c>
      <c r="O33" s="23">
        <v>0</v>
      </c>
      <c r="R33" s="32">
        <v>38776</v>
      </c>
      <c r="S33" s="23">
        <v>0</v>
      </c>
    </row>
    <row r="34" spans="1:19" ht="16">
      <c r="A34" s="21">
        <v>32</v>
      </c>
      <c r="B34" s="22">
        <v>33297</v>
      </c>
      <c r="C34" s="23" t="s">
        <v>4420</v>
      </c>
      <c r="D34" s="23" t="s">
        <v>5550</v>
      </c>
      <c r="E34" s="23" t="s">
        <v>5550</v>
      </c>
      <c r="F34" s="23" t="s">
        <v>4339</v>
      </c>
      <c r="G34" s="24"/>
      <c r="H34" s="23" t="s">
        <v>5551</v>
      </c>
      <c r="I34" s="23" t="s">
        <v>4421</v>
      </c>
      <c r="J34" s="23" t="s">
        <v>4421</v>
      </c>
      <c r="K34" s="23" t="s">
        <v>4339</v>
      </c>
      <c r="L34" s="23">
        <v>2</v>
      </c>
      <c r="M34" s="23">
        <v>1</v>
      </c>
      <c r="N34" s="23">
        <v>0</v>
      </c>
      <c r="O34" s="23">
        <v>0</v>
      </c>
      <c r="R34" s="32">
        <v>38807</v>
      </c>
      <c r="S34" s="23">
        <v>0</v>
      </c>
    </row>
    <row r="35" spans="1:19" ht="16">
      <c r="A35" s="21">
        <v>33</v>
      </c>
      <c r="B35" s="22">
        <v>33326</v>
      </c>
      <c r="C35" s="23" t="s">
        <v>4422</v>
      </c>
      <c r="D35" s="23" t="s">
        <v>5552</v>
      </c>
      <c r="E35" s="23" t="s">
        <v>5552</v>
      </c>
      <c r="F35" s="23" t="s">
        <v>4339</v>
      </c>
      <c r="G35" s="24"/>
      <c r="H35" s="23" t="s">
        <v>5553</v>
      </c>
      <c r="I35" s="23" t="s">
        <v>4423</v>
      </c>
      <c r="J35" s="23" t="s">
        <v>4423</v>
      </c>
      <c r="K35" s="23" t="s">
        <v>4339</v>
      </c>
      <c r="L35" s="23">
        <v>2</v>
      </c>
      <c r="M35" s="23">
        <v>1</v>
      </c>
      <c r="N35" s="23">
        <v>0</v>
      </c>
      <c r="O35" s="23">
        <v>0</v>
      </c>
      <c r="R35" s="32">
        <v>38835</v>
      </c>
      <c r="S35" s="23">
        <v>0</v>
      </c>
    </row>
    <row r="36" spans="1:19" ht="16">
      <c r="A36" s="21">
        <v>34</v>
      </c>
      <c r="B36" s="22">
        <v>33358</v>
      </c>
      <c r="C36" s="23" t="s">
        <v>4424</v>
      </c>
      <c r="D36" s="23" t="s">
        <v>5554</v>
      </c>
      <c r="E36" s="23" t="s">
        <v>5554</v>
      </c>
      <c r="F36" s="23" t="s">
        <v>4339</v>
      </c>
      <c r="G36" s="24"/>
      <c r="H36" s="23" t="s">
        <v>5555</v>
      </c>
      <c r="I36" s="23" t="s">
        <v>4425</v>
      </c>
      <c r="J36" s="23" t="s">
        <v>4425</v>
      </c>
      <c r="K36" s="23" t="s">
        <v>4339</v>
      </c>
      <c r="L36" s="23">
        <v>2</v>
      </c>
      <c r="M36" s="23">
        <v>1</v>
      </c>
      <c r="N36" s="23">
        <v>0</v>
      </c>
      <c r="O36" s="23">
        <v>0</v>
      </c>
      <c r="R36" s="32">
        <v>38868</v>
      </c>
      <c r="S36" s="23">
        <v>0</v>
      </c>
    </row>
    <row r="37" spans="1:19" ht="16">
      <c r="A37" s="21">
        <v>35</v>
      </c>
      <c r="B37" s="22">
        <v>33389</v>
      </c>
      <c r="C37" s="23" t="s">
        <v>4426</v>
      </c>
      <c r="D37" s="23" t="s">
        <v>5556</v>
      </c>
      <c r="E37" s="23" t="s">
        <v>5556</v>
      </c>
      <c r="F37" s="23" t="s">
        <v>4339</v>
      </c>
      <c r="G37" s="24"/>
      <c r="H37" s="23" t="s">
        <v>5557</v>
      </c>
      <c r="I37" s="23" t="s">
        <v>4427</v>
      </c>
      <c r="J37" s="23" t="s">
        <v>4427</v>
      </c>
      <c r="K37" s="23" t="s">
        <v>4339</v>
      </c>
      <c r="L37" s="23">
        <v>2</v>
      </c>
      <c r="M37" s="23">
        <v>1</v>
      </c>
      <c r="N37" s="23">
        <v>0</v>
      </c>
      <c r="O37" s="23">
        <v>0</v>
      </c>
      <c r="R37" s="32">
        <v>38898</v>
      </c>
      <c r="S37" s="23">
        <v>0</v>
      </c>
    </row>
    <row r="38" spans="1:19" ht="16">
      <c r="A38" s="21">
        <v>36</v>
      </c>
      <c r="B38" s="22">
        <v>33417</v>
      </c>
      <c r="C38" s="23" t="s">
        <v>4428</v>
      </c>
      <c r="D38" s="23" t="s">
        <v>5558</v>
      </c>
      <c r="E38" s="23" t="s">
        <v>5556</v>
      </c>
      <c r="F38" s="23" t="s">
        <v>5559</v>
      </c>
      <c r="G38" s="24"/>
      <c r="H38" s="23" t="s">
        <v>4428</v>
      </c>
      <c r="I38" s="23" t="s">
        <v>4429</v>
      </c>
      <c r="J38" s="23" t="s">
        <v>4427</v>
      </c>
      <c r="K38" s="23" t="s">
        <v>4428</v>
      </c>
      <c r="L38" s="23">
        <v>0</v>
      </c>
      <c r="M38" s="23">
        <v>0</v>
      </c>
      <c r="N38" s="23">
        <v>1</v>
      </c>
      <c r="O38" s="23">
        <v>0</v>
      </c>
      <c r="R38" s="32">
        <v>38929</v>
      </c>
      <c r="S38" s="23">
        <v>0</v>
      </c>
    </row>
    <row r="39" spans="1:19" ht="16">
      <c r="A39" s="21">
        <v>37</v>
      </c>
      <c r="B39" s="22">
        <v>33450</v>
      </c>
      <c r="C39" s="23" t="s">
        <v>4431</v>
      </c>
      <c r="D39" s="23" t="s">
        <v>5560</v>
      </c>
      <c r="E39" s="23" t="s">
        <v>5556</v>
      </c>
      <c r="F39" s="23" t="s">
        <v>5561</v>
      </c>
      <c r="G39" s="24"/>
      <c r="H39" s="23" t="s">
        <v>5562</v>
      </c>
      <c r="I39" s="23" t="s">
        <v>4432</v>
      </c>
      <c r="J39" s="23" t="s">
        <v>4427</v>
      </c>
      <c r="K39" s="23" t="s">
        <v>5563</v>
      </c>
      <c r="L39" s="23">
        <v>2</v>
      </c>
      <c r="M39" s="23">
        <v>1</v>
      </c>
      <c r="N39" s="23">
        <v>0</v>
      </c>
      <c r="O39" s="23">
        <v>0</v>
      </c>
      <c r="R39" s="32">
        <v>38960</v>
      </c>
      <c r="S39" s="23">
        <v>0</v>
      </c>
    </row>
    <row r="40" spans="1:19" ht="16">
      <c r="A40" s="21">
        <v>38</v>
      </c>
      <c r="B40" s="22">
        <v>33480</v>
      </c>
      <c r="C40" s="23" t="s">
        <v>4434</v>
      </c>
      <c r="D40" s="23" t="s">
        <v>5564</v>
      </c>
      <c r="E40" s="23" t="s">
        <v>5564</v>
      </c>
      <c r="F40" s="23" t="s">
        <v>4339</v>
      </c>
      <c r="G40" s="24"/>
      <c r="H40" s="23" t="s">
        <v>5565</v>
      </c>
      <c r="I40" s="23" t="s">
        <v>4435</v>
      </c>
      <c r="J40" s="23" t="s">
        <v>4435</v>
      </c>
      <c r="K40" s="23" t="s">
        <v>4339</v>
      </c>
      <c r="L40" s="23">
        <v>2</v>
      </c>
      <c r="M40" s="23">
        <v>1</v>
      </c>
      <c r="N40" s="23">
        <v>0</v>
      </c>
      <c r="O40" s="23">
        <v>0</v>
      </c>
      <c r="R40" s="32">
        <v>38989</v>
      </c>
      <c r="S40" s="23">
        <v>0</v>
      </c>
    </row>
    <row r="41" spans="1:19" ht="16">
      <c r="A41" s="21">
        <v>39</v>
      </c>
      <c r="B41" s="22">
        <v>33511</v>
      </c>
      <c r="C41" s="23" t="s">
        <v>4436</v>
      </c>
      <c r="D41" s="23" t="s">
        <v>5566</v>
      </c>
      <c r="E41" s="23" t="s">
        <v>5564</v>
      </c>
      <c r="F41" s="23" t="s">
        <v>5567</v>
      </c>
      <c r="G41" s="24"/>
      <c r="H41" s="23" t="s">
        <v>5568</v>
      </c>
      <c r="I41" s="23" t="s">
        <v>4437</v>
      </c>
      <c r="J41" s="23" t="s">
        <v>4435</v>
      </c>
      <c r="K41" s="23" t="s">
        <v>5568</v>
      </c>
      <c r="L41" s="23">
        <v>2</v>
      </c>
      <c r="M41" s="23">
        <v>1</v>
      </c>
      <c r="N41" s="23">
        <v>0</v>
      </c>
      <c r="O41" s="23">
        <v>0</v>
      </c>
      <c r="R41" s="32">
        <v>39021</v>
      </c>
      <c r="S41" s="23">
        <v>0</v>
      </c>
    </row>
    <row r="42" spans="1:19" ht="16">
      <c r="A42" s="21">
        <v>40</v>
      </c>
      <c r="B42" s="22">
        <v>33542</v>
      </c>
      <c r="C42" s="23" t="s">
        <v>4439</v>
      </c>
      <c r="D42" s="23" t="s">
        <v>5569</v>
      </c>
      <c r="E42" s="23" t="s">
        <v>5564</v>
      </c>
      <c r="F42" s="23" t="s">
        <v>5570</v>
      </c>
      <c r="G42" s="24"/>
      <c r="H42" s="23" t="s">
        <v>5571</v>
      </c>
      <c r="I42" s="23" t="s">
        <v>4440</v>
      </c>
      <c r="J42" s="23" t="s">
        <v>4435</v>
      </c>
      <c r="K42" s="23" t="s">
        <v>5572</v>
      </c>
      <c r="L42" s="23">
        <v>2</v>
      </c>
      <c r="M42" s="23">
        <v>1</v>
      </c>
      <c r="N42" s="23">
        <v>0</v>
      </c>
      <c r="O42" s="23">
        <v>0</v>
      </c>
      <c r="R42" s="32">
        <v>39051</v>
      </c>
      <c r="S42" s="23">
        <v>0</v>
      </c>
    </row>
    <row r="43" spans="1:19" ht="16">
      <c r="A43" s="21">
        <v>41</v>
      </c>
      <c r="B43" s="22">
        <v>33571</v>
      </c>
      <c r="C43" s="23" t="s">
        <v>4442</v>
      </c>
      <c r="D43" s="23" t="s">
        <v>5573</v>
      </c>
      <c r="E43" s="23" t="s">
        <v>5569</v>
      </c>
      <c r="F43" s="23" t="s">
        <v>5574</v>
      </c>
      <c r="G43" s="24"/>
      <c r="H43" s="23" t="s">
        <v>5575</v>
      </c>
      <c r="I43" s="23" t="s">
        <v>4443</v>
      </c>
      <c r="J43" s="23" t="s">
        <v>4440</v>
      </c>
      <c r="K43" s="23" t="s">
        <v>5576</v>
      </c>
      <c r="L43" s="23">
        <v>0</v>
      </c>
      <c r="M43" s="23">
        <v>0</v>
      </c>
      <c r="N43" s="23">
        <v>1</v>
      </c>
      <c r="O43" s="23">
        <v>0</v>
      </c>
      <c r="R43" s="32">
        <v>39080</v>
      </c>
      <c r="S43" s="23">
        <v>0</v>
      </c>
    </row>
    <row r="44" spans="1:19" ht="16">
      <c r="A44" s="21">
        <v>42</v>
      </c>
      <c r="B44" s="22">
        <v>33603</v>
      </c>
      <c r="C44" s="23" t="s">
        <v>4445</v>
      </c>
      <c r="D44" s="23" t="s">
        <v>5577</v>
      </c>
      <c r="E44" s="23" t="s">
        <v>5577</v>
      </c>
      <c r="F44" s="23" t="s">
        <v>4339</v>
      </c>
      <c r="G44" s="24"/>
      <c r="H44" s="23" t="s">
        <v>5578</v>
      </c>
      <c r="I44" s="23" t="s">
        <v>4446</v>
      </c>
      <c r="J44" s="23" t="s">
        <v>4446</v>
      </c>
      <c r="K44" s="23" t="s">
        <v>4339</v>
      </c>
      <c r="L44" s="23">
        <v>2</v>
      </c>
      <c r="M44" s="23">
        <v>1</v>
      </c>
      <c r="N44" s="23">
        <v>0</v>
      </c>
      <c r="O44" s="23">
        <v>0</v>
      </c>
      <c r="R44" s="32">
        <v>39113</v>
      </c>
      <c r="S44" s="23">
        <v>0</v>
      </c>
    </row>
    <row r="45" spans="1:19" ht="16">
      <c r="A45" s="21">
        <v>43</v>
      </c>
      <c r="B45" s="22">
        <v>33634</v>
      </c>
      <c r="C45" s="23" t="s">
        <v>4447</v>
      </c>
      <c r="D45" s="23" t="s">
        <v>5579</v>
      </c>
      <c r="E45" s="23" t="s">
        <v>5577</v>
      </c>
      <c r="F45" s="23" t="s">
        <v>5580</v>
      </c>
      <c r="G45" s="24"/>
      <c r="H45" s="23" t="s">
        <v>4447</v>
      </c>
      <c r="I45" s="23" t="s">
        <v>4448</v>
      </c>
      <c r="J45" s="23" t="s">
        <v>4446</v>
      </c>
      <c r="K45" s="23" t="s">
        <v>4447</v>
      </c>
      <c r="L45" s="23">
        <v>2</v>
      </c>
      <c r="M45" s="23">
        <v>1</v>
      </c>
      <c r="N45" s="23">
        <v>0</v>
      </c>
      <c r="O45" s="23">
        <v>0</v>
      </c>
      <c r="R45" s="32">
        <v>39141</v>
      </c>
      <c r="S45" s="23">
        <v>0</v>
      </c>
    </row>
    <row r="46" spans="1:19" ht="16">
      <c r="A46" s="21">
        <v>44</v>
      </c>
      <c r="B46" s="22">
        <v>33662</v>
      </c>
      <c r="C46" s="23" t="s">
        <v>4450</v>
      </c>
      <c r="D46" s="23" t="s">
        <v>5581</v>
      </c>
      <c r="E46" s="23" t="s">
        <v>5577</v>
      </c>
      <c r="F46" s="23" t="s">
        <v>5582</v>
      </c>
      <c r="G46" s="24"/>
      <c r="H46" s="23" t="s">
        <v>5583</v>
      </c>
      <c r="I46" s="23" t="s">
        <v>4451</v>
      </c>
      <c r="J46" s="23" t="s">
        <v>4446</v>
      </c>
      <c r="K46" s="23" t="s">
        <v>5584</v>
      </c>
      <c r="L46" s="23">
        <v>2</v>
      </c>
      <c r="M46" s="23">
        <v>1</v>
      </c>
      <c r="N46" s="23">
        <v>0</v>
      </c>
      <c r="O46" s="23">
        <v>0</v>
      </c>
      <c r="R46" s="32">
        <v>39171</v>
      </c>
      <c r="S46" s="23">
        <v>0</v>
      </c>
    </row>
    <row r="47" spans="1:19" ht="16">
      <c r="A47" s="21">
        <v>45</v>
      </c>
      <c r="B47" s="22">
        <v>33694</v>
      </c>
      <c r="C47" s="23" t="s">
        <v>4453</v>
      </c>
      <c r="D47" s="23" t="s">
        <v>5585</v>
      </c>
      <c r="E47" s="23" t="s">
        <v>5581</v>
      </c>
      <c r="F47" s="23" t="s">
        <v>5586</v>
      </c>
      <c r="G47" s="24"/>
      <c r="H47" s="23" t="s">
        <v>5587</v>
      </c>
      <c r="I47" s="23" t="s">
        <v>4454</v>
      </c>
      <c r="J47" s="23" t="s">
        <v>4451</v>
      </c>
      <c r="K47" s="23" t="s">
        <v>5587</v>
      </c>
      <c r="L47" s="23">
        <v>2</v>
      </c>
      <c r="M47" s="23">
        <v>1</v>
      </c>
      <c r="N47" s="23">
        <v>0</v>
      </c>
      <c r="O47" s="23">
        <v>0</v>
      </c>
      <c r="R47" s="32">
        <v>39202</v>
      </c>
      <c r="S47" s="23">
        <v>0</v>
      </c>
    </row>
    <row r="48" spans="1:19" ht="16">
      <c r="A48" s="21">
        <v>46</v>
      </c>
      <c r="B48" s="22">
        <v>33724</v>
      </c>
      <c r="C48" s="23" t="s">
        <v>4456</v>
      </c>
      <c r="D48" s="23" t="s">
        <v>5588</v>
      </c>
      <c r="E48" s="23" t="s">
        <v>5588</v>
      </c>
      <c r="F48" s="23" t="s">
        <v>4339</v>
      </c>
      <c r="G48" s="24"/>
      <c r="H48" s="23" t="s">
        <v>5589</v>
      </c>
      <c r="I48" s="23" t="s">
        <v>4457</v>
      </c>
      <c r="J48" s="23" t="s">
        <v>4457</v>
      </c>
      <c r="K48" s="23" t="s">
        <v>4339</v>
      </c>
      <c r="L48" s="23">
        <v>2</v>
      </c>
      <c r="M48" s="23">
        <v>1</v>
      </c>
      <c r="N48" s="23">
        <v>0</v>
      </c>
      <c r="O48" s="23">
        <v>0</v>
      </c>
      <c r="R48" s="32">
        <v>39233</v>
      </c>
      <c r="S48" s="23">
        <v>0</v>
      </c>
    </row>
    <row r="49" spans="1:19" ht="16">
      <c r="A49" s="21">
        <v>47</v>
      </c>
      <c r="B49" s="22">
        <v>33753</v>
      </c>
      <c r="C49" s="23" t="s">
        <v>4458</v>
      </c>
      <c r="D49" s="23" t="s">
        <v>5590</v>
      </c>
      <c r="E49" s="23" t="s">
        <v>5590</v>
      </c>
      <c r="F49" s="23" t="s">
        <v>4339</v>
      </c>
      <c r="G49" s="24"/>
      <c r="H49" s="23" t="s">
        <v>5591</v>
      </c>
      <c r="I49" s="23" t="s">
        <v>4459</v>
      </c>
      <c r="J49" s="23" t="s">
        <v>4459</v>
      </c>
      <c r="K49" s="23" t="s">
        <v>4339</v>
      </c>
      <c r="L49" s="23">
        <v>2</v>
      </c>
      <c r="M49" s="23">
        <v>1</v>
      </c>
      <c r="N49" s="23">
        <v>0</v>
      </c>
      <c r="O49" s="23">
        <v>0</v>
      </c>
      <c r="R49" s="32">
        <v>39262</v>
      </c>
      <c r="S49" s="23">
        <v>0</v>
      </c>
    </row>
    <row r="50" spans="1:19" ht="16">
      <c r="A50" s="21">
        <v>48</v>
      </c>
      <c r="B50" s="22">
        <v>33785</v>
      </c>
      <c r="C50" s="23" t="s">
        <v>4460</v>
      </c>
      <c r="D50" s="23" t="s">
        <v>5592</v>
      </c>
      <c r="E50" s="23" t="s">
        <v>5590</v>
      </c>
      <c r="F50" s="23" t="s">
        <v>5593</v>
      </c>
      <c r="G50" s="24"/>
      <c r="H50" s="23" t="s">
        <v>5594</v>
      </c>
      <c r="I50" s="23" t="s">
        <v>4461</v>
      </c>
      <c r="J50" s="23" t="s">
        <v>4459</v>
      </c>
      <c r="K50" s="23" t="s">
        <v>5594</v>
      </c>
      <c r="L50" s="23">
        <v>2</v>
      </c>
      <c r="M50" s="23">
        <v>1</v>
      </c>
      <c r="N50" s="23">
        <v>0</v>
      </c>
      <c r="O50" s="23">
        <v>0</v>
      </c>
      <c r="R50" s="32">
        <v>39294</v>
      </c>
      <c r="S50" s="23">
        <v>0</v>
      </c>
    </row>
    <row r="51" spans="1:19" ht="16">
      <c r="A51" s="21">
        <v>49</v>
      </c>
      <c r="B51" s="22">
        <v>33816</v>
      </c>
      <c r="C51" s="23" t="s">
        <v>4463</v>
      </c>
      <c r="D51" s="23" t="s">
        <v>5595</v>
      </c>
      <c r="E51" s="23" t="s">
        <v>5595</v>
      </c>
      <c r="F51" s="23" t="s">
        <v>4339</v>
      </c>
      <c r="G51" s="24"/>
      <c r="H51" s="23" t="s">
        <v>5596</v>
      </c>
      <c r="I51" s="23" t="s">
        <v>4464</v>
      </c>
      <c r="J51" s="23" t="s">
        <v>4464</v>
      </c>
      <c r="K51" s="23" t="s">
        <v>4339</v>
      </c>
      <c r="L51" s="23">
        <v>2</v>
      </c>
      <c r="M51" s="23">
        <v>1</v>
      </c>
      <c r="N51" s="23">
        <v>0</v>
      </c>
      <c r="O51" s="23">
        <v>0</v>
      </c>
      <c r="R51" s="32">
        <v>39325</v>
      </c>
      <c r="S51" s="23">
        <v>0</v>
      </c>
    </row>
    <row r="52" spans="1:19" ht="16">
      <c r="A52" s="21">
        <v>50</v>
      </c>
      <c r="B52" s="22">
        <v>33847</v>
      </c>
      <c r="C52" s="23" t="s">
        <v>4465</v>
      </c>
      <c r="D52" s="23" t="s">
        <v>5597</v>
      </c>
      <c r="E52" s="23" t="s">
        <v>5595</v>
      </c>
      <c r="F52" s="23" t="s">
        <v>5598</v>
      </c>
      <c r="G52" s="24"/>
      <c r="H52" s="23" t="s">
        <v>5599</v>
      </c>
      <c r="I52" s="23" t="s">
        <v>4466</v>
      </c>
      <c r="J52" s="23" t="s">
        <v>4464</v>
      </c>
      <c r="K52" s="23" t="s">
        <v>5600</v>
      </c>
      <c r="L52" s="23">
        <v>2</v>
      </c>
      <c r="M52" s="23">
        <v>1</v>
      </c>
      <c r="N52" s="23">
        <v>0</v>
      </c>
      <c r="O52" s="23">
        <v>0</v>
      </c>
      <c r="R52" s="32">
        <v>39353</v>
      </c>
      <c r="S52" s="23">
        <v>0</v>
      </c>
    </row>
    <row r="53" spans="1:19" ht="16">
      <c r="A53" s="21">
        <v>51</v>
      </c>
      <c r="B53" s="22">
        <v>33877</v>
      </c>
      <c r="C53" s="23" t="s">
        <v>4468</v>
      </c>
      <c r="D53" s="23" t="s">
        <v>5601</v>
      </c>
      <c r="E53" s="23" t="s">
        <v>5595</v>
      </c>
      <c r="F53" s="23" t="s">
        <v>5602</v>
      </c>
      <c r="G53" s="24"/>
      <c r="H53" s="23" t="s">
        <v>5603</v>
      </c>
      <c r="I53" s="23" t="s">
        <v>4469</v>
      </c>
      <c r="J53" s="23" t="s">
        <v>4464</v>
      </c>
      <c r="K53" s="23" t="s">
        <v>5604</v>
      </c>
      <c r="L53" s="23">
        <v>2</v>
      </c>
      <c r="M53" s="23">
        <v>1</v>
      </c>
      <c r="N53" s="23">
        <v>0</v>
      </c>
      <c r="O53" s="23">
        <v>0</v>
      </c>
      <c r="R53" s="32">
        <v>39386</v>
      </c>
      <c r="S53" s="23">
        <v>1</v>
      </c>
    </row>
    <row r="54" spans="1:19" ht="16">
      <c r="A54" s="21">
        <v>52</v>
      </c>
      <c r="B54" s="22">
        <v>33907</v>
      </c>
      <c r="C54" s="23" t="s">
        <v>4471</v>
      </c>
      <c r="D54" s="23" t="s">
        <v>5605</v>
      </c>
      <c r="E54" s="23" t="s">
        <v>5605</v>
      </c>
      <c r="F54" s="23" t="s">
        <v>4339</v>
      </c>
      <c r="G54" s="24"/>
      <c r="H54" s="23" t="s">
        <v>5606</v>
      </c>
      <c r="I54" s="23" t="s">
        <v>4472</v>
      </c>
      <c r="J54" s="23" t="s">
        <v>4472</v>
      </c>
      <c r="K54" s="23" t="s">
        <v>4339</v>
      </c>
      <c r="L54" s="23">
        <v>2</v>
      </c>
      <c r="M54" s="23">
        <v>1</v>
      </c>
      <c r="N54" s="23">
        <v>0</v>
      </c>
      <c r="O54" s="23">
        <v>0</v>
      </c>
      <c r="R54" s="32">
        <v>39416</v>
      </c>
      <c r="S54" s="23">
        <v>0</v>
      </c>
    </row>
    <row r="55" spans="1:19" ht="16">
      <c r="A55" s="21">
        <v>53</v>
      </c>
      <c r="B55" s="22">
        <v>33938</v>
      </c>
      <c r="C55" s="23" t="s">
        <v>4473</v>
      </c>
      <c r="D55" s="23" t="s">
        <v>5607</v>
      </c>
      <c r="E55" s="23" t="s">
        <v>5607</v>
      </c>
      <c r="F55" s="23" t="s">
        <v>4339</v>
      </c>
      <c r="G55" s="24"/>
      <c r="H55" s="23" t="s">
        <v>5608</v>
      </c>
      <c r="I55" s="23" t="s">
        <v>4474</v>
      </c>
      <c r="J55" s="23" t="s">
        <v>4474</v>
      </c>
      <c r="K55" s="23" t="s">
        <v>4339</v>
      </c>
      <c r="L55" s="23">
        <v>2</v>
      </c>
      <c r="M55" s="23">
        <v>1</v>
      </c>
      <c r="N55" s="23">
        <v>0</v>
      </c>
      <c r="O55" s="23">
        <v>0</v>
      </c>
      <c r="R55" s="32">
        <v>39447</v>
      </c>
      <c r="S55" s="23">
        <v>0</v>
      </c>
    </row>
    <row r="56" spans="1:19" ht="16">
      <c r="A56" s="21">
        <v>54</v>
      </c>
      <c r="B56" s="22">
        <v>33969</v>
      </c>
      <c r="C56" s="23" t="s">
        <v>4475</v>
      </c>
      <c r="D56" s="23" t="s">
        <v>5609</v>
      </c>
      <c r="E56" s="23" t="s">
        <v>5609</v>
      </c>
      <c r="F56" s="23" t="s">
        <v>4339</v>
      </c>
      <c r="G56" s="24"/>
      <c r="H56" s="23" t="s">
        <v>5610</v>
      </c>
      <c r="I56" s="23" t="s">
        <v>5611</v>
      </c>
      <c r="J56" s="23" t="s">
        <v>5611</v>
      </c>
      <c r="K56" s="23" t="s">
        <v>4339</v>
      </c>
      <c r="L56" s="23">
        <v>2</v>
      </c>
      <c r="M56" s="23">
        <v>1</v>
      </c>
      <c r="N56" s="23">
        <v>0</v>
      </c>
      <c r="O56" s="23">
        <v>0</v>
      </c>
      <c r="R56" s="32">
        <v>39478</v>
      </c>
      <c r="S56" s="23">
        <v>0</v>
      </c>
    </row>
    <row r="57" spans="1:19" ht="16">
      <c r="A57" s="21">
        <v>55</v>
      </c>
      <c r="B57" s="22">
        <v>33998</v>
      </c>
      <c r="C57" s="23" t="s">
        <v>4477</v>
      </c>
      <c r="D57" s="23" t="s">
        <v>5612</v>
      </c>
      <c r="E57" s="23" t="s">
        <v>5612</v>
      </c>
      <c r="F57" s="23" t="s">
        <v>4339</v>
      </c>
      <c r="G57" s="24"/>
      <c r="H57" s="23" t="s">
        <v>5613</v>
      </c>
      <c r="I57" s="23" t="s">
        <v>4478</v>
      </c>
      <c r="J57" s="23" t="s">
        <v>4478</v>
      </c>
      <c r="K57" s="23" t="s">
        <v>4339</v>
      </c>
      <c r="L57" s="23">
        <v>2</v>
      </c>
      <c r="M57" s="23">
        <v>1</v>
      </c>
      <c r="N57" s="23">
        <v>0</v>
      </c>
      <c r="O57" s="23">
        <v>0</v>
      </c>
      <c r="R57" s="32">
        <v>39507</v>
      </c>
      <c r="S57" s="23">
        <v>1</v>
      </c>
    </row>
    <row r="58" spans="1:19" ht="16">
      <c r="A58" s="21">
        <v>56</v>
      </c>
      <c r="B58" s="22">
        <v>34026</v>
      </c>
      <c r="C58" s="23" t="s">
        <v>4479</v>
      </c>
      <c r="D58" s="23" t="s">
        <v>5614</v>
      </c>
      <c r="E58" s="23" t="s">
        <v>5614</v>
      </c>
      <c r="F58" s="23" t="s">
        <v>4339</v>
      </c>
      <c r="G58" s="24"/>
      <c r="H58" s="23" t="s">
        <v>5615</v>
      </c>
      <c r="I58" s="23" t="s">
        <v>4480</v>
      </c>
      <c r="J58" s="23" t="s">
        <v>4480</v>
      </c>
      <c r="K58" s="23" t="s">
        <v>4339</v>
      </c>
      <c r="L58" s="23">
        <v>2</v>
      </c>
      <c r="M58" s="23">
        <v>1</v>
      </c>
      <c r="N58" s="23">
        <v>0</v>
      </c>
      <c r="O58" s="23">
        <v>0</v>
      </c>
      <c r="R58" s="32">
        <v>39538</v>
      </c>
      <c r="S58" s="23">
        <v>0</v>
      </c>
    </row>
    <row r="59" spans="1:19" ht="16">
      <c r="A59" s="21">
        <v>57</v>
      </c>
      <c r="B59" s="22">
        <v>34059</v>
      </c>
      <c r="C59" s="23" t="s">
        <v>4481</v>
      </c>
      <c r="D59" s="23" t="s">
        <v>5616</v>
      </c>
      <c r="E59" s="23" t="s">
        <v>5616</v>
      </c>
      <c r="F59" s="23" t="s">
        <v>4339</v>
      </c>
      <c r="G59" s="24"/>
      <c r="H59" s="23" t="s">
        <v>5617</v>
      </c>
      <c r="I59" s="23" t="s">
        <v>4482</v>
      </c>
      <c r="J59" s="23" t="s">
        <v>4482</v>
      </c>
      <c r="K59" s="23" t="s">
        <v>4339</v>
      </c>
      <c r="L59" s="23">
        <v>2</v>
      </c>
      <c r="M59" s="23">
        <v>1</v>
      </c>
      <c r="N59" s="23">
        <v>0</v>
      </c>
      <c r="O59" s="23">
        <v>0</v>
      </c>
      <c r="R59" s="32">
        <v>39568</v>
      </c>
      <c r="S59" s="23">
        <v>0</v>
      </c>
    </row>
    <row r="60" spans="1:19" ht="16">
      <c r="A60" s="21">
        <v>58</v>
      </c>
      <c r="B60" s="22">
        <v>34089</v>
      </c>
      <c r="C60" s="23" t="s">
        <v>4483</v>
      </c>
      <c r="D60" s="23" t="s">
        <v>5618</v>
      </c>
      <c r="E60" s="23" t="s">
        <v>5616</v>
      </c>
      <c r="F60" s="23" t="s">
        <v>5619</v>
      </c>
      <c r="G60" s="24"/>
      <c r="H60" s="23" t="s">
        <v>5620</v>
      </c>
      <c r="I60" s="23" t="s">
        <v>4484</v>
      </c>
      <c r="J60" s="23" t="s">
        <v>4482</v>
      </c>
      <c r="K60" s="23" t="s">
        <v>5621</v>
      </c>
      <c r="L60" s="23">
        <v>2</v>
      </c>
      <c r="M60" s="23">
        <v>1</v>
      </c>
      <c r="N60" s="23">
        <v>0</v>
      </c>
      <c r="O60" s="23">
        <v>0</v>
      </c>
      <c r="R60" s="32">
        <v>39598</v>
      </c>
      <c r="S60" s="23">
        <v>0</v>
      </c>
    </row>
    <row r="61" spans="1:19" ht="16">
      <c r="A61" s="21">
        <v>59</v>
      </c>
      <c r="B61" s="22">
        <v>34120</v>
      </c>
      <c r="C61" s="23" t="s">
        <v>4486</v>
      </c>
      <c r="D61" s="23" t="s">
        <v>5622</v>
      </c>
      <c r="E61" s="23" t="s">
        <v>5616</v>
      </c>
      <c r="F61" s="23" t="s">
        <v>5623</v>
      </c>
      <c r="G61" s="24"/>
      <c r="H61" s="23" t="s">
        <v>5624</v>
      </c>
      <c r="I61" s="23" t="s">
        <v>4487</v>
      </c>
      <c r="J61" s="23" t="s">
        <v>4482</v>
      </c>
      <c r="K61" s="23" t="s">
        <v>5625</v>
      </c>
      <c r="L61" s="23">
        <v>2</v>
      </c>
      <c r="M61" s="23">
        <v>1</v>
      </c>
      <c r="N61" s="23">
        <v>0</v>
      </c>
      <c r="O61" s="23">
        <v>0</v>
      </c>
      <c r="R61" s="32">
        <v>39629</v>
      </c>
      <c r="S61" s="23">
        <v>1</v>
      </c>
    </row>
    <row r="62" spans="1:19" ht="16">
      <c r="A62" s="21">
        <v>60</v>
      </c>
      <c r="B62" s="22">
        <v>34150</v>
      </c>
      <c r="C62" s="23" t="s">
        <v>4489</v>
      </c>
      <c r="D62" s="23" t="s">
        <v>5626</v>
      </c>
      <c r="E62" s="23" t="s">
        <v>5626</v>
      </c>
      <c r="F62" s="23" t="s">
        <v>4339</v>
      </c>
      <c r="G62" s="24"/>
      <c r="H62" s="23" t="s">
        <v>5627</v>
      </c>
      <c r="I62" s="23" t="s">
        <v>4490</v>
      </c>
      <c r="J62" s="23" t="s">
        <v>4490</v>
      </c>
      <c r="K62" s="23" t="s">
        <v>4339</v>
      </c>
      <c r="L62" s="23">
        <v>2</v>
      </c>
      <c r="M62" s="23">
        <v>1</v>
      </c>
      <c r="N62" s="23">
        <v>0</v>
      </c>
      <c r="O62" s="23">
        <v>0</v>
      </c>
      <c r="R62" s="32">
        <v>39660</v>
      </c>
      <c r="S62" s="23">
        <v>1</v>
      </c>
    </row>
    <row r="63" spans="1:19" ht="16">
      <c r="A63" s="21">
        <v>61</v>
      </c>
      <c r="B63" s="22">
        <v>34180</v>
      </c>
      <c r="C63" s="23" t="s">
        <v>4491</v>
      </c>
      <c r="D63" s="23" t="s">
        <v>5628</v>
      </c>
      <c r="E63" s="23" t="s">
        <v>5626</v>
      </c>
      <c r="F63" s="23" t="s">
        <v>5629</v>
      </c>
      <c r="G63" s="24"/>
      <c r="H63" s="23" t="s">
        <v>5630</v>
      </c>
      <c r="I63" s="23" t="s">
        <v>4492</v>
      </c>
      <c r="J63" s="23" t="s">
        <v>4490</v>
      </c>
      <c r="K63" s="23" t="s">
        <v>5631</v>
      </c>
      <c r="L63" s="23">
        <v>2</v>
      </c>
      <c r="M63" s="23">
        <v>1</v>
      </c>
      <c r="N63" s="23">
        <v>0</v>
      </c>
      <c r="O63" s="23">
        <v>0</v>
      </c>
      <c r="R63" s="32">
        <v>39689</v>
      </c>
      <c r="S63" s="23">
        <v>0</v>
      </c>
    </row>
    <row r="64" spans="1:19" ht="16">
      <c r="A64" s="21">
        <v>62</v>
      </c>
      <c r="B64" s="22">
        <v>34212</v>
      </c>
      <c r="C64" s="23" t="s">
        <v>4494</v>
      </c>
      <c r="D64" s="23" t="s">
        <v>5632</v>
      </c>
      <c r="E64" s="23" t="s">
        <v>5632</v>
      </c>
      <c r="F64" s="23" t="s">
        <v>4339</v>
      </c>
      <c r="G64" s="24"/>
      <c r="H64" s="23" t="s">
        <v>5633</v>
      </c>
      <c r="I64" s="23" t="s">
        <v>4495</v>
      </c>
      <c r="J64" s="23" t="s">
        <v>4495</v>
      </c>
      <c r="K64" s="23" t="s">
        <v>4339</v>
      </c>
      <c r="L64" s="23">
        <v>2</v>
      </c>
      <c r="M64" s="23">
        <v>1</v>
      </c>
      <c r="N64" s="23">
        <v>0</v>
      </c>
      <c r="O64" s="23">
        <v>0</v>
      </c>
      <c r="R64" s="32">
        <v>39721</v>
      </c>
      <c r="S64" s="23">
        <v>1</v>
      </c>
    </row>
    <row r="65" spans="1:19" ht="16">
      <c r="A65" s="21">
        <v>63</v>
      </c>
      <c r="B65" s="22">
        <v>34242</v>
      </c>
      <c r="C65" s="23" t="s">
        <v>4496</v>
      </c>
      <c r="D65" s="23" t="s">
        <v>5634</v>
      </c>
      <c r="E65" s="23" t="s">
        <v>5632</v>
      </c>
      <c r="F65" s="23" t="s">
        <v>5635</v>
      </c>
      <c r="G65" s="24"/>
      <c r="H65" s="23" t="s">
        <v>5636</v>
      </c>
      <c r="I65" s="23" t="s">
        <v>4497</v>
      </c>
      <c r="J65" s="23" t="s">
        <v>4495</v>
      </c>
      <c r="K65" s="23" t="s">
        <v>5637</v>
      </c>
      <c r="L65" s="23">
        <v>2</v>
      </c>
      <c r="M65" s="23">
        <v>1</v>
      </c>
      <c r="N65" s="23">
        <v>0</v>
      </c>
      <c r="O65" s="23">
        <v>0</v>
      </c>
      <c r="R65" s="32">
        <v>39752</v>
      </c>
      <c r="S65" s="23">
        <v>1</v>
      </c>
    </row>
    <row r="66" spans="1:19" ht="16">
      <c r="A66" s="21">
        <v>64</v>
      </c>
      <c r="B66" s="22">
        <v>34271</v>
      </c>
      <c r="C66" s="23" t="s">
        <v>4499</v>
      </c>
      <c r="D66" s="23" t="s">
        <v>5638</v>
      </c>
      <c r="E66" s="23" t="s">
        <v>5638</v>
      </c>
      <c r="F66" s="23" t="s">
        <v>4339</v>
      </c>
      <c r="G66" s="24"/>
      <c r="H66" s="23" t="s">
        <v>5639</v>
      </c>
      <c r="I66" s="23" t="s">
        <v>4500</v>
      </c>
      <c r="J66" s="23" t="s">
        <v>4500</v>
      </c>
      <c r="K66" s="23" t="s">
        <v>4339</v>
      </c>
      <c r="L66" s="23">
        <v>2</v>
      </c>
      <c r="M66" s="23">
        <v>1</v>
      </c>
      <c r="N66" s="23">
        <v>0</v>
      </c>
      <c r="O66" s="23">
        <v>0</v>
      </c>
      <c r="R66" s="32">
        <v>39780</v>
      </c>
      <c r="S66" s="23">
        <v>2</v>
      </c>
    </row>
    <row r="67" spans="1:19" ht="16">
      <c r="A67" s="21">
        <v>65</v>
      </c>
      <c r="B67" s="22">
        <v>34303</v>
      </c>
      <c r="C67" s="23" t="s">
        <v>4501</v>
      </c>
      <c r="D67" s="23" t="s">
        <v>5640</v>
      </c>
      <c r="E67" s="23" t="s">
        <v>5638</v>
      </c>
      <c r="F67" s="23" t="s">
        <v>5641</v>
      </c>
      <c r="G67" s="24"/>
      <c r="H67" s="23" t="s">
        <v>5642</v>
      </c>
      <c r="I67" s="23" t="s">
        <v>4502</v>
      </c>
      <c r="J67" s="23" t="s">
        <v>4500</v>
      </c>
      <c r="K67" s="23" t="s">
        <v>5642</v>
      </c>
      <c r="L67" s="23">
        <v>2</v>
      </c>
      <c r="M67" s="23">
        <v>1</v>
      </c>
      <c r="N67" s="23">
        <v>0</v>
      </c>
      <c r="O67" s="23">
        <v>0</v>
      </c>
      <c r="R67" s="32">
        <v>39813</v>
      </c>
      <c r="S67" s="23">
        <v>1</v>
      </c>
    </row>
    <row r="68" spans="1:19" ht="16">
      <c r="A68" s="21">
        <v>66</v>
      </c>
      <c r="B68" s="22">
        <v>34334</v>
      </c>
      <c r="C68" s="23" t="s">
        <v>4504</v>
      </c>
      <c r="D68" s="23" t="s">
        <v>5643</v>
      </c>
      <c r="E68" s="23" t="s">
        <v>5643</v>
      </c>
      <c r="F68" s="23" t="s">
        <v>4339</v>
      </c>
      <c r="G68" s="24"/>
      <c r="H68" s="23" t="s">
        <v>5644</v>
      </c>
      <c r="I68" s="23" t="s">
        <v>4505</v>
      </c>
      <c r="J68" s="23" t="s">
        <v>4505</v>
      </c>
      <c r="K68" s="23" t="s">
        <v>4339</v>
      </c>
      <c r="L68" s="23">
        <v>2</v>
      </c>
      <c r="M68" s="23">
        <v>1</v>
      </c>
      <c r="N68" s="23">
        <v>0</v>
      </c>
      <c r="O68" s="23">
        <v>0</v>
      </c>
      <c r="R68" s="32">
        <v>39843</v>
      </c>
      <c r="S68" s="23">
        <v>2</v>
      </c>
    </row>
    <row r="69" spans="1:19" ht="16">
      <c r="A69" s="21">
        <v>67</v>
      </c>
      <c r="B69" s="22">
        <v>34365</v>
      </c>
      <c r="C69" s="23" t="s">
        <v>4506</v>
      </c>
      <c r="D69" s="23" t="s">
        <v>5645</v>
      </c>
      <c r="E69" s="23" t="s">
        <v>5645</v>
      </c>
      <c r="F69" s="23" t="s">
        <v>4339</v>
      </c>
      <c r="G69" s="24"/>
      <c r="H69" s="23" t="s">
        <v>5646</v>
      </c>
      <c r="I69" s="23" t="s">
        <v>5647</v>
      </c>
      <c r="J69" s="23" t="s">
        <v>5647</v>
      </c>
      <c r="K69" s="23" t="s">
        <v>4339</v>
      </c>
      <c r="L69" s="23">
        <v>2</v>
      </c>
      <c r="M69" s="23">
        <v>1</v>
      </c>
      <c r="N69" s="23">
        <v>0</v>
      </c>
      <c r="O69" s="23">
        <v>0</v>
      </c>
      <c r="R69" s="32">
        <v>39871</v>
      </c>
      <c r="S69" s="23">
        <v>1</v>
      </c>
    </row>
    <row r="70" spans="1:19" ht="16">
      <c r="A70" s="21">
        <v>68</v>
      </c>
      <c r="B70" s="22">
        <v>34393</v>
      </c>
      <c r="C70" s="23" t="s">
        <v>4508</v>
      </c>
      <c r="D70" s="23" t="s">
        <v>5648</v>
      </c>
      <c r="E70" s="23" t="s">
        <v>5645</v>
      </c>
      <c r="F70" s="23" t="s">
        <v>5649</v>
      </c>
      <c r="G70" s="24"/>
      <c r="H70" s="23" t="s">
        <v>5650</v>
      </c>
      <c r="I70" s="23" t="s">
        <v>5651</v>
      </c>
      <c r="J70" s="23" t="s">
        <v>5647</v>
      </c>
      <c r="K70" s="23" t="s">
        <v>5652</v>
      </c>
      <c r="L70" s="23">
        <v>2</v>
      </c>
      <c r="M70" s="23">
        <v>1</v>
      </c>
      <c r="N70" s="23">
        <v>0</v>
      </c>
      <c r="O70" s="23">
        <v>0</v>
      </c>
      <c r="R70" s="32">
        <v>39903</v>
      </c>
      <c r="S70" s="23">
        <v>1</v>
      </c>
    </row>
    <row r="71" spans="1:19" ht="16">
      <c r="A71" s="21">
        <v>69</v>
      </c>
      <c r="B71" s="22">
        <v>34424</v>
      </c>
      <c r="C71" s="23" t="s">
        <v>4511</v>
      </c>
      <c r="D71" s="23" t="s">
        <v>5653</v>
      </c>
      <c r="E71" s="23" t="s">
        <v>5645</v>
      </c>
      <c r="F71" s="23" t="s">
        <v>5654</v>
      </c>
      <c r="G71" s="24"/>
      <c r="H71" s="23" t="s">
        <v>5655</v>
      </c>
      <c r="I71" s="23" t="s">
        <v>4512</v>
      </c>
      <c r="J71" s="23" t="s">
        <v>5647</v>
      </c>
      <c r="K71" s="23" t="s">
        <v>5656</v>
      </c>
      <c r="L71" s="23">
        <v>0</v>
      </c>
      <c r="M71" s="23">
        <v>0</v>
      </c>
      <c r="N71" s="23">
        <v>1</v>
      </c>
      <c r="O71" s="23">
        <v>0</v>
      </c>
      <c r="R71" s="32">
        <v>39933</v>
      </c>
      <c r="S71" s="23">
        <v>0</v>
      </c>
    </row>
    <row r="72" spans="1:19" ht="16">
      <c r="A72" s="21">
        <v>70</v>
      </c>
      <c r="B72" s="22">
        <v>34453</v>
      </c>
      <c r="C72" s="23" t="s">
        <v>4514</v>
      </c>
      <c r="D72" s="23" t="s">
        <v>5657</v>
      </c>
      <c r="E72" s="23" t="s">
        <v>5648</v>
      </c>
      <c r="F72" s="23" t="s">
        <v>5658</v>
      </c>
      <c r="G72" s="24"/>
      <c r="H72" s="23" t="s">
        <v>5659</v>
      </c>
      <c r="I72" s="23" t="s">
        <v>4515</v>
      </c>
      <c r="J72" s="23" t="s">
        <v>5651</v>
      </c>
      <c r="K72" s="23" t="s">
        <v>5660</v>
      </c>
      <c r="L72" s="23">
        <v>0</v>
      </c>
      <c r="M72" s="23">
        <v>0</v>
      </c>
      <c r="N72" s="23">
        <v>1</v>
      </c>
      <c r="O72" s="23">
        <v>0</v>
      </c>
      <c r="R72" s="32">
        <v>39962</v>
      </c>
      <c r="S72" s="23">
        <v>0</v>
      </c>
    </row>
    <row r="73" spans="1:19" ht="16">
      <c r="A73" s="21">
        <v>71</v>
      </c>
      <c r="B73" s="22">
        <v>34485</v>
      </c>
      <c r="C73" s="23" t="s">
        <v>4517</v>
      </c>
      <c r="D73" s="23" t="s">
        <v>5661</v>
      </c>
      <c r="E73" s="23" t="s">
        <v>5661</v>
      </c>
      <c r="F73" s="23" t="s">
        <v>4339</v>
      </c>
      <c r="G73" s="24"/>
      <c r="H73" s="23" t="s">
        <v>5662</v>
      </c>
      <c r="I73" s="23" t="s">
        <v>4518</v>
      </c>
      <c r="J73" s="23" t="s">
        <v>4518</v>
      </c>
      <c r="K73" s="23" t="s">
        <v>4339</v>
      </c>
      <c r="L73" s="23">
        <v>2</v>
      </c>
      <c r="M73" s="23">
        <v>1</v>
      </c>
      <c r="N73" s="23">
        <v>0</v>
      </c>
      <c r="O73" s="23">
        <v>0</v>
      </c>
      <c r="R73" s="32">
        <v>39994</v>
      </c>
      <c r="S73" s="23">
        <v>0</v>
      </c>
    </row>
    <row r="74" spans="1:19" ht="16">
      <c r="A74" s="21">
        <v>72</v>
      </c>
      <c r="B74" s="22">
        <v>34515</v>
      </c>
      <c r="C74" s="23" t="s">
        <v>4519</v>
      </c>
      <c r="D74" s="23" t="s">
        <v>5663</v>
      </c>
      <c r="E74" s="23" t="s">
        <v>5661</v>
      </c>
      <c r="F74" s="23" t="s">
        <v>5664</v>
      </c>
      <c r="G74" s="24"/>
      <c r="H74" s="23" t="s">
        <v>5665</v>
      </c>
      <c r="I74" s="23" t="s">
        <v>4520</v>
      </c>
      <c r="J74" s="23" t="s">
        <v>4518</v>
      </c>
      <c r="K74" s="23" t="s">
        <v>5666</v>
      </c>
      <c r="L74" s="23">
        <v>2</v>
      </c>
      <c r="M74" s="23">
        <v>1</v>
      </c>
      <c r="N74" s="23">
        <v>0</v>
      </c>
      <c r="O74" s="23">
        <v>0</v>
      </c>
      <c r="R74" s="32">
        <v>40025</v>
      </c>
      <c r="S74" s="23">
        <v>0</v>
      </c>
    </row>
    <row r="75" spans="1:19" ht="16">
      <c r="A75" s="21">
        <v>73</v>
      </c>
      <c r="B75" s="22">
        <v>34544</v>
      </c>
      <c r="C75" s="23" t="s">
        <v>4522</v>
      </c>
      <c r="D75" s="23" t="s">
        <v>5667</v>
      </c>
      <c r="E75" s="23" t="s">
        <v>5667</v>
      </c>
      <c r="F75" s="23" t="s">
        <v>4339</v>
      </c>
      <c r="G75" s="24"/>
      <c r="H75" s="23" t="s">
        <v>5668</v>
      </c>
      <c r="I75" s="23" t="s">
        <v>4523</v>
      </c>
      <c r="J75" s="23" t="s">
        <v>4523</v>
      </c>
      <c r="K75" s="23" t="s">
        <v>4339</v>
      </c>
      <c r="L75" s="23">
        <v>2</v>
      </c>
      <c r="M75" s="23">
        <v>1</v>
      </c>
      <c r="N75" s="23">
        <v>0</v>
      </c>
      <c r="O75" s="23">
        <v>0</v>
      </c>
      <c r="R75" s="32">
        <v>40056</v>
      </c>
      <c r="S75" s="23">
        <v>0</v>
      </c>
    </row>
    <row r="76" spans="1:19" ht="16">
      <c r="A76" s="21">
        <v>74</v>
      </c>
      <c r="B76" s="22">
        <v>34577</v>
      </c>
      <c r="C76" s="23" t="s">
        <v>4524</v>
      </c>
      <c r="D76" s="23" t="s">
        <v>5669</v>
      </c>
      <c r="E76" s="23" t="s">
        <v>5669</v>
      </c>
      <c r="F76" s="23" t="s">
        <v>4339</v>
      </c>
      <c r="G76" s="24"/>
      <c r="H76" s="23" t="s">
        <v>5670</v>
      </c>
      <c r="I76" s="23" t="s">
        <v>5671</v>
      </c>
      <c r="J76" s="23" t="s">
        <v>5671</v>
      </c>
      <c r="K76" s="23" t="s">
        <v>4339</v>
      </c>
      <c r="L76" s="23">
        <v>2</v>
      </c>
      <c r="M76" s="23">
        <v>1</v>
      </c>
      <c r="N76" s="23">
        <v>0</v>
      </c>
      <c r="O76" s="23">
        <v>0</v>
      </c>
      <c r="R76" s="32">
        <v>40086</v>
      </c>
      <c r="S76" s="23">
        <v>0</v>
      </c>
    </row>
    <row r="77" spans="1:19" ht="16">
      <c r="A77" s="21">
        <v>75</v>
      </c>
      <c r="B77" s="22">
        <v>34607</v>
      </c>
      <c r="C77" s="23" t="s">
        <v>4526</v>
      </c>
      <c r="D77" s="23" t="s">
        <v>5672</v>
      </c>
      <c r="E77" s="23" t="s">
        <v>5669</v>
      </c>
      <c r="F77" s="23" t="s">
        <v>5673</v>
      </c>
      <c r="G77" s="24"/>
      <c r="H77" s="23" t="s">
        <v>5674</v>
      </c>
      <c r="I77" s="23" t="s">
        <v>4527</v>
      </c>
      <c r="J77" s="23" t="s">
        <v>5671</v>
      </c>
      <c r="K77" s="23" t="s">
        <v>5674</v>
      </c>
      <c r="L77" s="23">
        <v>2</v>
      </c>
      <c r="M77" s="23">
        <v>1</v>
      </c>
      <c r="N77" s="23">
        <v>0</v>
      </c>
      <c r="O77" s="23">
        <v>0</v>
      </c>
      <c r="R77" s="32">
        <v>40116</v>
      </c>
      <c r="S77" s="23">
        <v>0</v>
      </c>
    </row>
    <row r="78" spans="1:19" ht="16">
      <c r="A78" s="21">
        <v>76</v>
      </c>
      <c r="B78" s="22">
        <v>34638</v>
      </c>
      <c r="C78" s="23" t="s">
        <v>4529</v>
      </c>
      <c r="D78" s="23" t="s">
        <v>5675</v>
      </c>
      <c r="E78" s="23" t="s">
        <v>5669</v>
      </c>
      <c r="F78" s="23" t="s">
        <v>5676</v>
      </c>
      <c r="G78" s="24"/>
      <c r="H78" s="23" t="s">
        <v>5677</v>
      </c>
      <c r="I78" s="23" t="s">
        <v>4530</v>
      </c>
      <c r="J78" s="23" t="s">
        <v>5671</v>
      </c>
      <c r="K78" s="23" t="s">
        <v>5678</v>
      </c>
      <c r="L78" s="23">
        <v>2</v>
      </c>
      <c r="M78" s="23">
        <v>1</v>
      </c>
      <c r="N78" s="23">
        <v>0</v>
      </c>
      <c r="O78" s="23">
        <v>0</v>
      </c>
      <c r="R78" s="32">
        <v>40147</v>
      </c>
      <c r="S78" s="23">
        <v>0</v>
      </c>
    </row>
    <row r="79" spans="1:19" ht="16">
      <c r="A79" s="21">
        <v>77</v>
      </c>
      <c r="B79" s="22">
        <v>34668</v>
      </c>
      <c r="C79" s="23" t="s">
        <v>4532</v>
      </c>
      <c r="D79" s="23" t="s">
        <v>5679</v>
      </c>
      <c r="E79" s="23" t="s">
        <v>5675</v>
      </c>
      <c r="F79" s="23" t="s">
        <v>5680</v>
      </c>
      <c r="G79" s="24"/>
      <c r="H79" s="23" t="s">
        <v>5681</v>
      </c>
      <c r="I79" s="23" t="s">
        <v>4533</v>
      </c>
      <c r="J79" s="23" t="s">
        <v>4530</v>
      </c>
      <c r="K79" s="23" t="s">
        <v>5682</v>
      </c>
      <c r="L79" s="23">
        <v>0</v>
      </c>
      <c r="M79" s="23">
        <v>0</v>
      </c>
      <c r="N79" s="23">
        <v>1</v>
      </c>
      <c r="O79" s="23">
        <v>0</v>
      </c>
      <c r="R79" s="32">
        <v>40178</v>
      </c>
      <c r="S79" s="23">
        <v>0</v>
      </c>
    </row>
    <row r="80" spans="1:19" ht="16">
      <c r="A80" s="21">
        <v>78</v>
      </c>
      <c r="B80" s="22">
        <v>34698</v>
      </c>
      <c r="C80" s="23" t="s">
        <v>4535</v>
      </c>
      <c r="D80" s="23" t="s">
        <v>5683</v>
      </c>
      <c r="E80" s="23" t="s">
        <v>5675</v>
      </c>
      <c r="F80" s="23" t="s">
        <v>5684</v>
      </c>
      <c r="G80" s="24"/>
      <c r="H80" s="23" t="s">
        <v>5685</v>
      </c>
      <c r="I80" s="23" t="s">
        <v>4536</v>
      </c>
      <c r="J80" s="23" t="s">
        <v>4530</v>
      </c>
      <c r="K80" s="23" t="s">
        <v>5686</v>
      </c>
      <c r="L80" s="23">
        <v>2</v>
      </c>
      <c r="M80" s="23">
        <v>1</v>
      </c>
      <c r="N80" s="23">
        <v>0</v>
      </c>
      <c r="O80" s="23">
        <v>0</v>
      </c>
      <c r="R80" s="32">
        <v>40207</v>
      </c>
      <c r="S80" s="23">
        <v>0</v>
      </c>
    </row>
    <row r="81" spans="1:19" ht="16">
      <c r="A81" s="21">
        <v>79</v>
      </c>
      <c r="B81" s="22">
        <v>34730</v>
      </c>
      <c r="C81" s="23" t="s">
        <v>4538</v>
      </c>
      <c r="D81" s="23" t="s">
        <v>5687</v>
      </c>
      <c r="E81" s="23" t="s">
        <v>5687</v>
      </c>
      <c r="F81" s="23" t="s">
        <v>4339</v>
      </c>
      <c r="G81" s="24"/>
      <c r="H81" s="23" t="s">
        <v>5688</v>
      </c>
      <c r="I81" s="23" t="s">
        <v>5689</v>
      </c>
      <c r="J81" s="23" t="s">
        <v>5689</v>
      </c>
      <c r="K81" s="23" t="s">
        <v>4339</v>
      </c>
      <c r="L81" s="23">
        <v>2</v>
      </c>
      <c r="M81" s="23">
        <v>1</v>
      </c>
      <c r="N81" s="23">
        <v>0</v>
      </c>
      <c r="O81" s="23">
        <v>0</v>
      </c>
      <c r="R81" s="32">
        <v>40235</v>
      </c>
      <c r="S81" s="23">
        <v>0</v>
      </c>
    </row>
    <row r="82" spans="1:19" ht="16">
      <c r="A82" s="21">
        <v>80</v>
      </c>
      <c r="B82" s="22">
        <v>34758</v>
      </c>
      <c r="C82" s="23" t="s">
        <v>4540</v>
      </c>
      <c r="D82" s="23" t="s">
        <v>5690</v>
      </c>
      <c r="E82" s="23" t="s">
        <v>5690</v>
      </c>
      <c r="F82" s="23" t="s">
        <v>4339</v>
      </c>
      <c r="G82" s="24"/>
      <c r="H82" s="23" t="s">
        <v>5691</v>
      </c>
      <c r="I82" s="23" t="s">
        <v>4541</v>
      </c>
      <c r="J82" s="23" t="s">
        <v>4541</v>
      </c>
      <c r="K82" s="23" t="s">
        <v>4339</v>
      </c>
      <c r="L82" s="23">
        <v>2</v>
      </c>
      <c r="M82" s="23">
        <v>1</v>
      </c>
      <c r="N82" s="23">
        <v>0</v>
      </c>
      <c r="O82" s="23">
        <v>0</v>
      </c>
      <c r="R82" s="32">
        <v>40268</v>
      </c>
      <c r="S82" s="23">
        <v>0</v>
      </c>
    </row>
    <row r="83" spans="1:19" ht="16">
      <c r="A83" s="21">
        <v>81</v>
      </c>
      <c r="B83" s="22">
        <v>34789</v>
      </c>
      <c r="C83" s="23" t="s">
        <v>4542</v>
      </c>
      <c r="D83" s="23" t="s">
        <v>5692</v>
      </c>
      <c r="E83" s="23" t="s">
        <v>5692</v>
      </c>
      <c r="F83" s="23" t="s">
        <v>4339</v>
      </c>
      <c r="G83" s="24"/>
      <c r="H83" s="23" t="s">
        <v>5693</v>
      </c>
      <c r="I83" s="23" t="s">
        <v>4543</v>
      </c>
      <c r="J83" s="23" t="s">
        <v>4543</v>
      </c>
      <c r="K83" s="23" t="s">
        <v>4339</v>
      </c>
      <c r="L83" s="23">
        <v>2</v>
      </c>
      <c r="M83" s="23">
        <v>1</v>
      </c>
      <c r="N83" s="23">
        <v>0</v>
      </c>
      <c r="O83" s="23">
        <v>0</v>
      </c>
      <c r="R83" s="32">
        <v>40298</v>
      </c>
      <c r="S83" s="23">
        <v>1</v>
      </c>
    </row>
    <row r="84" spans="1:19" ht="16">
      <c r="A84" s="21">
        <v>82</v>
      </c>
      <c r="B84" s="22">
        <v>34817</v>
      </c>
      <c r="C84" s="23" t="s">
        <v>4544</v>
      </c>
      <c r="D84" s="23" t="s">
        <v>5694</v>
      </c>
      <c r="E84" s="23" t="s">
        <v>5694</v>
      </c>
      <c r="F84" s="23" t="s">
        <v>4339</v>
      </c>
      <c r="G84" s="24"/>
      <c r="H84" s="23" t="s">
        <v>5695</v>
      </c>
      <c r="I84" s="23" t="s">
        <v>4545</v>
      </c>
      <c r="J84" s="23" t="s">
        <v>4545</v>
      </c>
      <c r="K84" s="23" t="s">
        <v>4339</v>
      </c>
      <c r="L84" s="23">
        <v>2</v>
      </c>
      <c r="M84" s="23">
        <v>1</v>
      </c>
      <c r="N84" s="23">
        <v>0</v>
      </c>
      <c r="O84" s="23">
        <v>0</v>
      </c>
      <c r="R84" s="32">
        <v>40329</v>
      </c>
      <c r="S84" s="23">
        <v>0</v>
      </c>
    </row>
    <row r="85" spans="1:19" ht="16">
      <c r="A85" s="21">
        <v>83</v>
      </c>
      <c r="B85" s="22">
        <v>34850</v>
      </c>
      <c r="C85" s="23" t="s">
        <v>4546</v>
      </c>
      <c r="D85" s="23" t="s">
        <v>5696</v>
      </c>
      <c r="E85" s="23" t="s">
        <v>5696</v>
      </c>
      <c r="F85" s="23" t="s">
        <v>4339</v>
      </c>
      <c r="G85" s="24"/>
      <c r="H85" s="23" t="s">
        <v>5697</v>
      </c>
      <c r="I85" s="23" t="s">
        <v>5698</v>
      </c>
      <c r="J85" s="23" t="s">
        <v>5698</v>
      </c>
      <c r="K85" s="23" t="s">
        <v>4339</v>
      </c>
      <c r="L85" s="23">
        <v>2</v>
      </c>
      <c r="M85" s="23">
        <v>1</v>
      </c>
      <c r="N85" s="23">
        <v>0</v>
      </c>
      <c r="O85" s="23">
        <v>0</v>
      </c>
      <c r="R85" s="32">
        <v>40359</v>
      </c>
      <c r="S85" s="23">
        <v>0</v>
      </c>
    </row>
    <row r="86" spans="1:19" ht="16">
      <c r="A86" s="21">
        <v>84</v>
      </c>
      <c r="B86" s="22">
        <v>34880</v>
      </c>
      <c r="C86" s="23" t="s">
        <v>4548</v>
      </c>
      <c r="D86" s="23" t="s">
        <v>5699</v>
      </c>
      <c r="E86" s="23" t="s">
        <v>5699</v>
      </c>
      <c r="F86" s="23" t="s">
        <v>4339</v>
      </c>
      <c r="G86" s="24"/>
      <c r="H86" s="23" t="s">
        <v>5700</v>
      </c>
      <c r="I86" s="23" t="s">
        <v>4549</v>
      </c>
      <c r="J86" s="23" t="s">
        <v>4549</v>
      </c>
      <c r="K86" s="23" t="s">
        <v>4339</v>
      </c>
      <c r="L86" s="23">
        <v>2</v>
      </c>
      <c r="M86" s="23">
        <v>1</v>
      </c>
      <c r="N86" s="23">
        <v>0</v>
      </c>
      <c r="O86" s="23">
        <v>0</v>
      </c>
      <c r="R86" s="32">
        <v>40389</v>
      </c>
      <c r="S86" s="23">
        <v>0</v>
      </c>
    </row>
    <row r="87" spans="1:19" ht="16">
      <c r="A87" s="21">
        <v>85</v>
      </c>
      <c r="B87" s="22">
        <v>34911</v>
      </c>
      <c r="C87" s="23" t="s">
        <v>4550</v>
      </c>
      <c r="D87" s="23" t="s">
        <v>5701</v>
      </c>
      <c r="E87" s="23" t="s">
        <v>5701</v>
      </c>
      <c r="F87" s="23" t="s">
        <v>4339</v>
      </c>
      <c r="G87" s="24"/>
      <c r="H87" s="23" t="s">
        <v>5702</v>
      </c>
      <c r="I87" s="23" t="s">
        <v>4551</v>
      </c>
      <c r="J87" s="23" t="s">
        <v>4551</v>
      </c>
      <c r="K87" s="23" t="s">
        <v>4339</v>
      </c>
      <c r="L87" s="23">
        <v>2</v>
      </c>
      <c r="M87" s="23">
        <v>1</v>
      </c>
      <c r="N87" s="23">
        <v>0</v>
      </c>
      <c r="O87" s="23">
        <v>0</v>
      </c>
      <c r="R87" s="32">
        <v>40421</v>
      </c>
      <c r="S87" s="23">
        <v>0</v>
      </c>
    </row>
    <row r="88" spans="1:19" ht="16">
      <c r="A88" s="21">
        <v>86</v>
      </c>
      <c r="B88" s="22">
        <v>34942</v>
      </c>
      <c r="C88" s="23" t="s">
        <v>4552</v>
      </c>
      <c r="D88" s="23" t="s">
        <v>5703</v>
      </c>
      <c r="E88" s="23" t="s">
        <v>5701</v>
      </c>
      <c r="F88" s="23" t="s">
        <v>5704</v>
      </c>
      <c r="G88" s="24"/>
      <c r="H88" s="23" t="s">
        <v>5705</v>
      </c>
      <c r="I88" s="23" t="s">
        <v>4553</v>
      </c>
      <c r="J88" s="23" t="s">
        <v>4551</v>
      </c>
      <c r="K88" s="23" t="s">
        <v>5705</v>
      </c>
      <c r="L88" s="23">
        <v>2</v>
      </c>
      <c r="M88" s="23">
        <v>1</v>
      </c>
      <c r="N88" s="23">
        <v>0</v>
      </c>
      <c r="O88" s="23">
        <v>0</v>
      </c>
      <c r="R88" s="32">
        <v>40451</v>
      </c>
      <c r="S88" s="23">
        <v>0</v>
      </c>
    </row>
    <row r="89" spans="1:19" ht="16">
      <c r="A89" s="21">
        <v>87</v>
      </c>
      <c r="B89" s="22">
        <v>34971</v>
      </c>
      <c r="C89" s="23" t="s">
        <v>4555</v>
      </c>
      <c r="D89" s="23" t="s">
        <v>5706</v>
      </c>
      <c r="E89" s="23" t="s">
        <v>5706</v>
      </c>
      <c r="F89" s="23" t="s">
        <v>4339</v>
      </c>
      <c r="G89" s="24"/>
      <c r="H89" s="23" t="s">
        <v>5707</v>
      </c>
      <c r="I89" s="23" t="s">
        <v>5708</v>
      </c>
      <c r="J89" s="23" t="s">
        <v>5708</v>
      </c>
      <c r="K89" s="23" t="s">
        <v>4339</v>
      </c>
      <c r="L89" s="23">
        <v>2</v>
      </c>
      <c r="M89" s="23">
        <v>1</v>
      </c>
      <c r="N89" s="23">
        <v>0</v>
      </c>
      <c r="O89" s="23">
        <v>0</v>
      </c>
      <c r="R89" s="32">
        <v>40480</v>
      </c>
      <c r="S89" s="23">
        <v>0</v>
      </c>
    </row>
    <row r="90" spans="1:19" ht="16">
      <c r="A90" s="21">
        <v>88</v>
      </c>
      <c r="B90" s="22">
        <v>35003</v>
      </c>
      <c r="C90" s="23" t="s">
        <v>4557</v>
      </c>
      <c r="D90" s="23" t="s">
        <v>5709</v>
      </c>
      <c r="E90" s="23" t="s">
        <v>5706</v>
      </c>
      <c r="F90" s="23" t="s">
        <v>5710</v>
      </c>
      <c r="G90" s="24"/>
      <c r="H90" s="23" t="s">
        <v>5711</v>
      </c>
      <c r="I90" s="23" t="s">
        <v>4558</v>
      </c>
      <c r="J90" s="23" t="s">
        <v>5708</v>
      </c>
      <c r="K90" s="23" t="s">
        <v>5711</v>
      </c>
      <c r="L90" s="23">
        <v>2</v>
      </c>
      <c r="M90" s="23">
        <v>1</v>
      </c>
      <c r="N90" s="23">
        <v>0</v>
      </c>
      <c r="O90" s="23">
        <v>0</v>
      </c>
      <c r="R90" s="32">
        <v>40512</v>
      </c>
      <c r="S90" s="23">
        <v>0</v>
      </c>
    </row>
    <row r="91" spans="1:19" ht="16">
      <c r="A91" s="21">
        <v>89</v>
      </c>
      <c r="B91" s="22">
        <v>35033</v>
      </c>
      <c r="C91" s="23" t="s">
        <v>4560</v>
      </c>
      <c r="D91" s="23" t="s">
        <v>5712</v>
      </c>
      <c r="E91" s="23" t="s">
        <v>5712</v>
      </c>
      <c r="F91" s="23" t="s">
        <v>4339</v>
      </c>
      <c r="G91" s="24"/>
      <c r="H91" s="23" t="s">
        <v>5713</v>
      </c>
      <c r="I91" s="23" t="s">
        <v>5714</v>
      </c>
      <c r="J91" s="23" t="s">
        <v>5714</v>
      </c>
      <c r="K91" s="23" t="s">
        <v>4339</v>
      </c>
      <c r="L91" s="23">
        <v>2</v>
      </c>
      <c r="M91" s="23">
        <v>1</v>
      </c>
      <c r="N91" s="23">
        <v>0</v>
      </c>
      <c r="O91" s="23">
        <v>0</v>
      </c>
      <c r="R91" s="32">
        <v>40543</v>
      </c>
      <c r="S91" s="23">
        <v>0</v>
      </c>
    </row>
    <row r="92" spans="1:19" ht="16">
      <c r="A92" s="21">
        <v>90</v>
      </c>
      <c r="B92" s="22">
        <v>35062</v>
      </c>
      <c r="C92" s="23" t="s">
        <v>4562</v>
      </c>
      <c r="D92" s="23" t="s">
        <v>5715</v>
      </c>
      <c r="E92" s="23" t="s">
        <v>5715</v>
      </c>
      <c r="F92" s="23" t="s">
        <v>4339</v>
      </c>
      <c r="G92" s="24"/>
      <c r="H92" s="23" t="s">
        <v>5716</v>
      </c>
      <c r="I92" s="23" t="s">
        <v>4563</v>
      </c>
      <c r="J92" s="23" t="s">
        <v>4563</v>
      </c>
      <c r="K92" s="23" t="s">
        <v>4339</v>
      </c>
      <c r="L92" s="23">
        <v>2</v>
      </c>
      <c r="M92" s="23">
        <v>1</v>
      </c>
      <c r="N92" s="23">
        <v>0</v>
      </c>
      <c r="O92" s="23">
        <v>0</v>
      </c>
      <c r="R92" s="32">
        <v>40574</v>
      </c>
      <c r="S92" s="23">
        <v>0</v>
      </c>
    </row>
    <row r="93" spans="1:19" ht="16">
      <c r="A93" s="21">
        <v>91</v>
      </c>
      <c r="B93" s="22">
        <v>35095</v>
      </c>
      <c r="C93" s="23" t="s">
        <v>4564</v>
      </c>
      <c r="D93" s="23" t="s">
        <v>5717</v>
      </c>
      <c r="E93" s="23" t="s">
        <v>5717</v>
      </c>
      <c r="F93" s="23" t="s">
        <v>4339</v>
      </c>
      <c r="G93" s="24"/>
      <c r="H93" s="23" t="s">
        <v>5718</v>
      </c>
      <c r="I93" s="23" t="s">
        <v>5719</v>
      </c>
      <c r="J93" s="23" t="s">
        <v>5719</v>
      </c>
      <c r="K93" s="23" t="s">
        <v>4339</v>
      </c>
      <c r="L93" s="23">
        <v>2</v>
      </c>
      <c r="M93" s="23">
        <v>1</v>
      </c>
      <c r="N93" s="23">
        <v>0</v>
      </c>
      <c r="O93" s="23">
        <v>0</v>
      </c>
      <c r="R93" s="32">
        <v>40602</v>
      </c>
      <c r="S93" s="23">
        <v>0</v>
      </c>
    </row>
    <row r="94" spans="1:19" ht="16">
      <c r="A94" s="21">
        <v>92</v>
      </c>
      <c r="B94" s="22">
        <v>35124</v>
      </c>
      <c r="C94" s="23" t="s">
        <v>4566</v>
      </c>
      <c r="D94" s="23" t="s">
        <v>5720</v>
      </c>
      <c r="E94" s="23" t="s">
        <v>5720</v>
      </c>
      <c r="F94" s="23" t="s">
        <v>4339</v>
      </c>
      <c r="G94" s="24"/>
      <c r="H94" s="23" t="s">
        <v>4566</v>
      </c>
      <c r="I94" s="23" t="s">
        <v>4567</v>
      </c>
      <c r="J94" s="23" t="s">
        <v>4567</v>
      </c>
      <c r="K94" s="23" t="s">
        <v>4339</v>
      </c>
      <c r="L94" s="23">
        <v>2</v>
      </c>
      <c r="M94" s="23">
        <v>1</v>
      </c>
      <c r="N94" s="23">
        <v>0</v>
      </c>
      <c r="O94" s="23">
        <v>0</v>
      </c>
      <c r="R94" s="32">
        <v>40633</v>
      </c>
      <c r="S94" s="23">
        <v>0</v>
      </c>
    </row>
    <row r="95" spans="1:19" ht="16">
      <c r="A95" s="21">
        <v>93</v>
      </c>
      <c r="B95" s="22">
        <v>35153</v>
      </c>
      <c r="C95" s="23" t="s">
        <v>4568</v>
      </c>
      <c r="D95" s="23" t="s">
        <v>5721</v>
      </c>
      <c r="E95" s="23" t="s">
        <v>5721</v>
      </c>
      <c r="F95" s="23" t="s">
        <v>4339</v>
      </c>
      <c r="G95" s="24"/>
      <c r="H95" s="23" t="s">
        <v>5722</v>
      </c>
      <c r="I95" s="23" t="s">
        <v>4569</v>
      </c>
      <c r="J95" s="23" t="s">
        <v>4569</v>
      </c>
      <c r="K95" s="23" t="s">
        <v>4339</v>
      </c>
      <c r="L95" s="23">
        <v>2</v>
      </c>
      <c r="M95" s="23">
        <v>1</v>
      </c>
      <c r="N95" s="23">
        <v>0</v>
      </c>
      <c r="O95" s="23">
        <v>0</v>
      </c>
      <c r="R95" s="32">
        <v>40662</v>
      </c>
      <c r="S95" s="23">
        <v>0</v>
      </c>
    </row>
    <row r="96" spans="1:19" ht="16">
      <c r="A96" s="21">
        <v>94</v>
      </c>
      <c r="B96" s="22">
        <v>35185</v>
      </c>
      <c r="C96" s="23" t="s">
        <v>4570</v>
      </c>
      <c r="D96" s="23" t="s">
        <v>5723</v>
      </c>
      <c r="E96" s="23" t="s">
        <v>5723</v>
      </c>
      <c r="F96" s="23" t="s">
        <v>4339</v>
      </c>
      <c r="G96" s="24"/>
      <c r="H96" s="23" t="s">
        <v>5724</v>
      </c>
      <c r="I96" s="23" t="s">
        <v>4571</v>
      </c>
      <c r="J96" s="23" t="s">
        <v>4571</v>
      </c>
      <c r="K96" s="23" t="s">
        <v>4339</v>
      </c>
      <c r="L96" s="23">
        <v>2</v>
      </c>
      <c r="M96" s="23">
        <v>1</v>
      </c>
      <c r="N96" s="23">
        <v>0</v>
      </c>
      <c r="O96" s="23">
        <v>0</v>
      </c>
      <c r="R96" s="32">
        <v>40694</v>
      </c>
      <c r="S96" s="23">
        <v>0</v>
      </c>
    </row>
    <row r="97" spans="1:19" ht="16">
      <c r="A97" s="21">
        <v>95</v>
      </c>
      <c r="B97" s="22">
        <v>35216</v>
      </c>
      <c r="C97" s="23" t="s">
        <v>4572</v>
      </c>
      <c r="D97" s="23" t="s">
        <v>5725</v>
      </c>
      <c r="E97" s="23" t="s">
        <v>5725</v>
      </c>
      <c r="F97" s="23" t="s">
        <v>4339</v>
      </c>
      <c r="G97" s="24"/>
      <c r="H97" s="23" t="s">
        <v>5726</v>
      </c>
      <c r="I97" s="23" t="s">
        <v>4573</v>
      </c>
      <c r="J97" s="23" t="s">
        <v>4573</v>
      </c>
      <c r="K97" s="23" t="s">
        <v>4339</v>
      </c>
      <c r="L97" s="23">
        <v>2</v>
      </c>
      <c r="M97" s="23">
        <v>1</v>
      </c>
      <c r="N97" s="23">
        <v>0</v>
      </c>
      <c r="O97" s="23">
        <v>0</v>
      </c>
      <c r="R97" s="32">
        <v>40724</v>
      </c>
      <c r="S97" s="23">
        <v>0</v>
      </c>
    </row>
    <row r="98" spans="1:19" ht="16">
      <c r="A98" s="21">
        <v>96</v>
      </c>
      <c r="B98" s="22">
        <v>35244</v>
      </c>
      <c r="C98" s="23" t="s">
        <v>4574</v>
      </c>
      <c r="D98" s="23" t="s">
        <v>5727</v>
      </c>
      <c r="E98" s="23" t="s">
        <v>5727</v>
      </c>
      <c r="F98" s="23" t="s">
        <v>4339</v>
      </c>
      <c r="G98" s="24"/>
      <c r="H98" s="23" t="s">
        <v>5728</v>
      </c>
      <c r="I98" s="23" t="s">
        <v>4575</v>
      </c>
      <c r="J98" s="23" t="s">
        <v>4575</v>
      </c>
      <c r="K98" s="23" t="s">
        <v>4339</v>
      </c>
      <c r="L98" s="23">
        <v>2</v>
      </c>
      <c r="M98" s="23">
        <v>1</v>
      </c>
      <c r="N98" s="23">
        <v>0</v>
      </c>
      <c r="O98" s="23">
        <v>0</v>
      </c>
      <c r="R98" s="32">
        <v>40753</v>
      </c>
      <c r="S98" s="23">
        <v>1</v>
      </c>
    </row>
    <row r="99" spans="1:19" ht="16">
      <c r="A99" s="21">
        <v>97</v>
      </c>
      <c r="B99" s="22">
        <v>35277</v>
      </c>
      <c r="C99" s="23" t="s">
        <v>4576</v>
      </c>
      <c r="D99" s="23" t="s">
        <v>5729</v>
      </c>
      <c r="E99" s="23" t="s">
        <v>5727</v>
      </c>
      <c r="F99" s="23" t="s">
        <v>5730</v>
      </c>
      <c r="G99" s="24"/>
      <c r="H99" s="23" t="s">
        <v>5731</v>
      </c>
      <c r="I99" s="23" t="s">
        <v>5732</v>
      </c>
      <c r="J99" s="23" t="s">
        <v>4575</v>
      </c>
      <c r="K99" s="23" t="s">
        <v>5733</v>
      </c>
      <c r="L99" s="23">
        <v>0</v>
      </c>
      <c r="M99" s="23">
        <v>0</v>
      </c>
      <c r="N99" s="23">
        <v>1</v>
      </c>
      <c r="O99" s="23">
        <v>0</v>
      </c>
      <c r="R99" s="32">
        <v>40786</v>
      </c>
      <c r="S99" s="23">
        <v>1</v>
      </c>
    </row>
    <row r="100" spans="1:19" ht="16">
      <c r="A100" s="21">
        <v>98</v>
      </c>
      <c r="B100" s="22">
        <v>35307</v>
      </c>
      <c r="C100" s="23" t="s">
        <v>4579</v>
      </c>
      <c r="D100" s="23" t="s">
        <v>5734</v>
      </c>
      <c r="E100" s="23" t="s">
        <v>5727</v>
      </c>
      <c r="F100" s="23" t="s">
        <v>5735</v>
      </c>
      <c r="G100" s="24"/>
      <c r="H100" s="23" t="s">
        <v>5736</v>
      </c>
      <c r="I100" s="23" t="s">
        <v>4580</v>
      </c>
      <c r="J100" s="23" t="s">
        <v>4575</v>
      </c>
      <c r="K100" s="23" t="s">
        <v>5737</v>
      </c>
      <c r="L100" s="23">
        <v>2</v>
      </c>
      <c r="M100" s="23">
        <v>1</v>
      </c>
      <c r="N100" s="23">
        <v>0</v>
      </c>
      <c r="O100" s="23">
        <v>0</v>
      </c>
      <c r="R100" s="32">
        <v>40816</v>
      </c>
      <c r="S100" s="23">
        <v>0</v>
      </c>
    </row>
    <row r="101" spans="1:19" ht="16">
      <c r="A101" s="21">
        <v>99</v>
      </c>
      <c r="B101" s="22">
        <v>35338</v>
      </c>
      <c r="C101" s="23" t="s">
        <v>4582</v>
      </c>
      <c r="D101" s="23" t="s">
        <v>5738</v>
      </c>
      <c r="E101" s="23" t="s">
        <v>5738</v>
      </c>
      <c r="F101" s="23" t="s">
        <v>4339</v>
      </c>
      <c r="G101" s="24"/>
      <c r="H101" s="23" t="s">
        <v>5739</v>
      </c>
      <c r="I101" s="23" t="s">
        <v>4583</v>
      </c>
      <c r="J101" s="23" t="s">
        <v>4583</v>
      </c>
      <c r="K101" s="23" t="s">
        <v>4339</v>
      </c>
      <c r="L101" s="23">
        <v>2</v>
      </c>
      <c r="M101" s="23">
        <v>1</v>
      </c>
      <c r="N101" s="23">
        <v>0</v>
      </c>
      <c r="O101" s="23">
        <v>0</v>
      </c>
      <c r="R101" s="32">
        <v>40847</v>
      </c>
      <c r="S101" s="23">
        <v>1</v>
      </c>
    </row>
    <row r="102" spans="1:19" ht="16">
      <c r="A102" s="21">
        <v>100</v>
      </c>
      <c r="B102" s="22">
        <v>35369</v>
      </c>
      <c r="C102" s="23" t="s">
        <v>4584</v>
      </c>
      <c r="D102" s="23" t="s">
        <v>5740</v>
      </c>
      <c r="E102" s="23" t="s">
        <v>5740</v>
      </c>
      <c r="F102" s="23" t="s">
        <v>4339</v>
      </c>
      <c r="G102" s="24"/>
      <c r="H102" s="23" t="s">
        <v>5741</v>
      </c>
      <c r="I102" s="23" t="s">
        <v>4585</v>
      </c>
      <c r="J102" s="23" t="s">
        <v>4585</v>
      </c>
      <c r="K102" s="23" t="s">
        <v>4339</v>
      </c>
      <c r="L102" s="23">
        <v>2</v>
      </c>
      <c r="M102" s="23">
        <v>1</v>
      </c>
      <c r="N102" s="23">
        <v>0</v>
      </c>
      <c r="O102" s="23">
        <v>0</v>
      </c>
      <c r="R102" s="32">
        <v>40877</v>
      </c>
      <c r="S102" s="23">
        <v>0</v>
      </c>
    </row>
    <row r="103" spans="1:19" ht="16">
      <c r="A103" s="21">
        <v>101</v>
      </c>
      <c r="B103" s="22">
        <v>35398</v>
      </c>
      <c r="C103" s="23" t="s">
        <v>4586</v>
      </c>
      <c r="D103" s="23" t="s">
        <v>5742</v>
      </c>
      <c r="E103" s="23" t="s">
        <v>5742</v>
      </c>
      <c r="F103" s="23" t="s">
        <v>4339</v>
      </c>
      <c r="G103" s="24"/>
      <c r="H103" s="23" t="s">
        <v>5743</v>
      </c>
      <c r="I103" s="23" t="s">
        <v>4587</v>
      </c>
      <c r="J103" s="23" t="s">
        <v>4587</v>
      </c>
      <c r="K103" s="23" t="s">
        <v>4339</v>
      </c>
      <c r="L103" s="23">
        <v>2</v>
      </c>
      <c r="M103" s="23">
        <v>1</v>
      </c>
      <c r="N103" s="23">
        <v>0</v>
      </c>
      <c r="O103" s="23">
        <v>0</v>
      </c>
      <c r="R103" s="32">
        <v>40907</v>
      </c>
      <c r="S103" s="23">
        <v>0</v>
      </c>
    </row>
    <row r="104" spans="1:19" ht="16">
      <c r="A104" s="21">
        <v>102</v>
      </c>
      <c r="B104" s="22">
        <v>35430</v>
      </c>
      <c r="C104" s="23" t="s">
        <v>4588</v>
      </c>
      <c r="D104" s="23" t="s">
        <v>5744</v>
      </c>
      <c r="E104" s="23" t="s">
        <v>5742</v>
      </c>
      <c r="F104" s="23" t="s">
        <v>5745</v>
      </c>
      <c r="G104" s="24"/>
      <c r="H104" s="23" t="s">
        <v>4590</v>
      </c>
      <c r="I104" s="23" t="s">
        <v>4589</v>
      </c>
      <c r="J104" s="23" t="s">
        <v>4587</v>
      </c>
      <c r="K104" s="23" t="s">
        <v>4590</v>
      </c>
      <c r="L104" s="23">
        <v>2</v>
      </c>
      <c r="M104" s="23">
        <v>1</v>
      </c>
      <c r="N104" s="23">
        <v>0</v>
      </c>
      <c r="O104" s="23">
        <v>0</v>
      </c>
      <c r="R104" s="32">
        <v>40939</v>
      </c>
      <c r="S104" s="23">
        <v>0</v>
      </c>
    </row>
    <row r="105" spans="1:19" ht="16">
      <c r="A105" s="21">
        <v>103</v>
      </c>
      <c r="B105" s="22">
        <v>35461</v>
      </c>
      <c r="C105" s="23" t="s">
        <v>4591</v>
      </c>
      <c r="D105" s="23" t="s">
        <v>5746</v>
      </c>
      <c r="E105" s="23" t="s">
        <v>5746</v>
      </c>
      <c r="F105" s="23" t="s">
        <v>4339</v>
      </c>
      <c r="G105" s="24"/>
      <c r="H105" s="23" t="s">
        <v>5747</v>
      </c>
      <c r="I105" s="23" t="s">
        <v>4592</v>
      </c>
      <c r="J105" s="23" t="s">
        <v>4592</v>
      </c>
      <c r="K105" s="23" t="s">
        <v>4339</v>
      </c>
      <c r="L105" s="23">
        <v>2</v>
      </c>
      <c r="M105" s="23">
        <v>1</v>
      </c>
      <c r="N105" s="23">
        <v>0</v>
      </c>
      <c r="O105" s="23">
        <v>0</v>
      </c>
      <c r="R105" s="32">
        <v>40968</v>
      </c>
      <c r="S105" s="23">
        <v>0</v>
      </c>
    </row>
    <row r="106" spans="1:19" ht="16">
      <c r="A106" s="21">
        <v>104</v>
      </c>
      <c r="B106" s="22">
        <v>35489</v>
      </c>
      <c r="C106" s="23" t="s">
        <v>4593</v>
      </c>
      <c r="D106" s="23" t="s">
        <v>5748</v>
      </c>
      <c r="E106" s="23" t="s">
        <v>5748</v>
      </c>
      <c r="F106" s="23" t="s">
        <v>4339</v>
      </c>
      <c r="G106" s="24"/>
      <c r="H106" s="23" t="s">
        <v>5749</v>
      </c>
      <c r="I106" s="23" t="s">
        <v>4594</v>
      </c>
      <c r="J106" s="23" t="s">
        <v>4594</v>
      </c>
      <c r="K106" s="23" t="s">
        <v>4339</v>
      </c>
      <c r="L106" s="23">
        <v>2</v>
      </c>
      <c r="M106" s="23">
        <v>1</v>
      </c>
      <c r="N106" s="23">
        <v>0</v>
      </c>
      <c r="O106" s="23">
        <v>0</v>
      </c>
      <c r="R106" s="32">
        <v>40998</v>
      </c>
      <c r="S106" s="23">
        <v>0</v>
      </c>
    </row>
    <row r="107" spans="1:19" ht="16">
      <c r="A107" s="21">
        <v>105</v>
      </c>
      <c r="B107" s="22">
        <v>35520</v>
      </c>
      <c r="C107" s="23" t="s">
        <v>4595</v>
      </c>
      <c r="D107" s="23" t="s">
        <v>5750</v>
      </c>
      <c r="E107" s="23" t="s">
        <v>5748</v>
      </c>
      <c r="F107" s="23" t="s">
        <v>5751</v>
      </c>
      <c r="G107" s="24"/>
      <c r="H107" s="23" t="s">
        <v>5752</v>
      </c>
      <c r="I107" s="23" t="s">
        <v>4596</v>
      </c>
      <c r="J107" s="23" t="s">
        <v>4594</v>
      </c>
      <c r="K107" s="23" t="s">
        <v>5752</v>
      </c>
      <c r="L107" s="23">
        <v>0</v>
      </c>
      <c r="M107" s="23">
        <v>0</v>
      </c>
      <c r="N107" s="23">
        <v>1</v>
      </c>
      <c r="O107" s="23">
        <v>0</v>
      </c>
      <c r="R107" s="32">
        <v>41029</v>
      </c>
      <c r="S107" s="23">
        <v>0</v>
      </c>
    </row>
    <row r="108" spans="1:19" ht="16">
      <c r="A108" s="21">
        <v>106</v>
      </c>
      <c r="B108" s="22">
        <v>35550</v>
      </c>
      <c r="C108" s="23" t="s">
        <v>4598</v>
      </c>
      <c r="D108" s="23" t="s">
        <v>5753</v>
      </c>
      <c r="E108" s="23" t="s">
        <v>5753</v>
      </c>
      <c r="F108" s="23" t="s">
        <v>4339</v>
      </c>
      <c r="G108" s="24"/>
      <c r="H108" s="23" t="s">
        <v>5754</v>
      </c>
      <c r="I108" s="23" t="s">
        <v>4599</v>
      </c>
      <c r="J108" s="23" t="s">
        <v>4599</v>
      </c>
      <c r="K108" s="23" t="s">
        <v>4339</v>
      </c>
      <c r="L108" s="23">
        <v>2</v>
      </c>
      <c r="M108" s="23">
        <v>1</v>
      </c>
      <c r="N108" s="23">
        <v>0</v>
      </c>
      <c r="O108" s="23">
        <v>0</v>
      </c>
      <c r="R108" s="32">
        <v>41060</v>
      </c>
      <c r="S108" s="23">
        <v>0</v>
      </c>
    </row>
    <row r="109" spans="1:19" ht="16">
      <c r="A109" s="21">
        <v>107</v>
      </c>
      <c r="B109" s="22">
        <v>35580</v>
      </c>
      <c r="C109" s="23" t="s">
        <v>4600</v>
      </c>
      <c r="D109" s="23" t="s">
        <v>5755</v>
      </c>
      <c r="E109" s="23" t="s">
        <v>5755</v>
      </c>
      <c r="F109" s="23" t="s">
        <v>4339</v>
      </c>
      <c r="G109" s="24"/>
      <c r="H109" s="23" t="s">
        <v>5756</v>
      </c>
      <c r="I109" s="23" t="s">
        <v>5757</v>
      </c>
      <c r="J109" s="23" t="s">
        <v>5757</v>
      </c>
      <c r="K109" s="23" t="s">
        <v>4339</v>
      </c>
      <c r="L109" s="23">
        <v>2</v>
      </c>
      <c r="M109" s="23">
        <v>1</v>
      </c>
      <c r="N109" s="23">
        <v>0</v>
      </c>
      <c r="O109" s="23">
        <v>0</v>
      </c>
      <c r="R109" s="32">
        <v>41089</v>
      </c>
      <c r="S109" s="23">
        <v>0</v>
      </c>
    </row>
    <row r="110" spans="1:19" ht="16">
      <c r="A110" s="21">
        <v>108</v>
      </c>
      <c r="B110" s="22">
        <v>35611</v>
      </c>
      <c r="C110" s="23" t="s">
        <v>4602</v>
      </c>
      <c r="D110" s="23" t="s">
        <v>5758</v>
      </c>
      <c r="E110" s="23" t="s">
        <v>5758</v>
      </c>
      <c r="F110" s="23" t="s">
        <v>4339</v>
      </c>
      <c r="G110" s="24"/>
      <c r="H110" s="23" t="s">
        <v>5759</v>
      </c>
      <c r="I110" s="23" t="s">
        <v>4603</v>
      </c>
      <c r="J110" s="23" t="s">
        <v>4603</v>
      </c>
      <c r="K110" s="23" t="s">
        <v>4339</v>
      </c>
      <c r="L110" s="23">
        <v>2</v>
      </c>
      <c r="M110" s="23">
        <v>1</v>
      </c>
      <c r="N110" s="23">
        <v>0</v>
      </c>
      <c r="O110" s="23">
        <v>0</v>
      </c>
      <c r="R110" s="32">
        <v>41121</v>
      </c>
      <c r="S110" s="23">
        <v>0</v>
      </c>
    </row>
    <row r="111" spans="1:19" ht="16">
      <c r="A111" s="21">
        <v>109</v>
      </c>
      <c r="B111" s="22">
        <v>35642</v>
      </c>
      <c r="C111" s="23" t="s">
        <v>4604</v>
      </c>
      <c r="D111" s="23" t="s">
        <v>5760</v>
      </c>
      <c r="E111" s="23" t="s">
        <v>5760</v>
      </c>
      <c r="F111" s="23" t="s">
        <v>4339</v>
      </c>
      <c r="G111" s="24"/>
      <c r="H111" s="23" t="s">
        <v>5761</v>
      </c>
      <c r="I111" s="23" t="s">
        <v>4605</v>
      </c>
      <c r="J111" s="23" t="s">
        <v>4605</v>
      </c>
      <c r="K111" s="23" t="s">
        <v>4339</v>
      </c>
      <c r="L111" s="23">
        <v>2</v>
      </c>
      <c r="M111" s="23">
        <v>1</v>
      </c>
      <c r="N111" s="23">
        <v>0</v>
      </c>
      <c r="O111" s="23">
        <v>0</v>
      </c>
      <c r="R111" s="32">
        <v>41152</v>
      </c>
      <c r="S111" s="23">
        <v>0</v>
      </c>
    </row>
    <row r="112" spans="1:19" ht="16">
      <c r="A112" s="21">
        <v>110</v>
      </c>
      <c r="B112" s="22">
        <v>35671</v>
      </c>
      <c r="C112" s="23" t="s">
        <v>4606</v>
      </c>
      <c r="D112" s="23" t="s">
        <v>5762</v>
      </c>
      <c r="E112" s="23" t="s">
        <v>5760</v>
      </c>
      <c r="F112" s="23" t="s">
        <v>4606</v>
      </c>
      <c r="G112" s="24"/>
      <c r="H112" s="23" t="s">
        <v>5763</v>
      </c>
      <c r="I112" s="23" t="s">
        <v>4607</v>
      </c>
      <c r="J112" s="23" t="s">
        <v>4605</v>
      </c>
      <c r="K112" s="23" t="s">
        <v>5763</v>
      </c>
      <c r="L112" s="23">
        <v>0</v>
      </c>
      <c r="M112" s="23">
        <v>0</v>
      </c>
      <c r="N112" s="23">
        <v>1</v>
      </c>
      <c r="O112" s="23">
        <v>0</v>
      </c>
      <c r="R112" s="32">
        <v>41180</v>
      </c>
      <c r="S112" s="23">
        <v>0</v>
      </c>
    </row>
    <row r="113" spans="1:19" ht="16">
      <c r="A113" s="21">
        <v>111</v>
      </c>
      <c r="B113" s="22">
        <v>35703</v>
      </c>
      <c r="C113" s="23" t="s">
        <v>4609</v>
      </c>
      <c r="D113" s="23" t="s">
        <v>5764</v>
      </c>
      <c r="E113" s="23" t="s">
        <v>5760</v>
      </c>
      <c r="F113" s="23" t="s">
        <v>5765</v>
      </c>
      <c r="G113" s="24"/>
      <c r="H113" s="23" t="s">
        <v>5766</v>
      </c>
      <c r="I113" s="23" t="s">
        <v>4610</v>
      </c>
      <c r="J113" s="23" t="s">
        <v>4605</v>
      </c>
      <c r="K113" s="23" t="s">
        <v>5767</v>
      </c>
      <c r="L113" s="23">
        <v>2</v>
      </c>
      <c r="M113" s="23">
        <v>1</v>
      </c>
      <c r="N113" s="23">
        <v>0</v>
      </c>
      <c r="O113" s="23">
        <v>0</v>
      </c>
      <c r="R113" s="32">
        <v>41213</v>
      </c>
      <c r="S113" s="23">
        <v>0</v>
      </c>
    </row>
    <row r="114" spans="1:19" ht="16">
      <c r="A114" s="21">
        <v>112</v>
      </c>
      <c r="B114" s="22">
        <v>35734</v>
      </c>
      <c r="C114" s="23" t="s">
        <v>4612</v>
      </c>
      <c r="D114" s="23" t="s">
        <v>5768</v>
      </c>
      <c r="E114" s="23" t="s">
        <v>5764</v>
      </c>
      <c r="F114" s="23" t="s">
        <v>5769</v>
      </c>
      <c r="G114" s="24"/>
      <c r="H114" s="23" t="s">
        <v>5770</v>
      </c>
      <c r="I114" s="23" t="s">
        <v>4613</v>
      </c>
      <c r="J114" s="23" t="s">
        <v>4610</v>
      </c>
      <c r="K114" s="23" t="s">
        <v>5771</v>
      </c>
      <c r="L114" s="23">
        <v>2</v>
      </c>
      <c r="M114" s="23">
        <v>1</v>
      </c>
      <c r="N114" s="23">
        <v>0</v>
      </c>
      <c r="O114" s="23">
        <v>0</v>
      </c>
      <c r="R114" s="32">
        <v>41243</v>
      </c>
      <c r="S114" s="23">
        <v>0</v>
      </c>
    </row>
    <row r="115" spans="1:19" ht="16">
      <c r="A115" s="21">
        <v>113</v>
      </c>
      <c r="B115" s="22">
        <v>35762</v>
      </c>
      <c r="C115" s="23" t="s">
        <v>4615</v>
      </c>
      <c r="D115" s="23" t="s">
        <v>5772</v>
      </c>
      <c r="E115" s="23" t="s">
        <v>5772</v>
      </c>
      <c r="F115" s="23" t="s">
        <v>4339</v>
      </c>
      <c r="G115" s="24"/>
      <c r="H115" s="23" t="s">
        <v>5773</v>
      </c>
      <c r="I115" s="23" t="s">
        <v>5774</v>
      </c>
      <c r="J115" s="23" t="s">
        <v>5774</v>
      </c>
      <c r="K115" s="23" t="s">
        <v>4339</v>
      </c>
      <c r="L115" s="23">
        <v>2</v>
      </c>
      <c r="M115" s="23">
        <v>1</v>
      </c>
      <c r="N115" s="23">
        <v>0</v>
      </c>
      <c r="O115" s="23">
        <v>0</v>
      </c>
      <c r="R115" s="32">
        <v>41274</v>
      </c>
      <c r="S115" s="23">
        <v>0</v>
      </c>
    </row>
    <row r="116" spans="1:19" ht="16">
      <c r="A116" s="21">
        <v>114</v>
      </c>
      <c r="B116" s="22">
        <v>35795</v>
      </c>
      <c r="C116" s="23" t="s">
        <v>4617</v>
      </c>
      <c r="D116" s="23" t="s">
        <v>5775</v>
      </c>
      <c r="E116" s="23" t="s">
        <v>5775</v>
      </c>
      <c r="F116" s="23" t="s">
        <v>4339</v>
      </c>
      <c r="G116" s="24"/>
      <c r="H116" s="23" t="s">
        <v>5776</v>
      </c>
      <c r="I116" s="23" t="s">
        <v>4618</v>
      </c>
      <c r="J116" s="23" t="s">
        <v>4618</v>
      </c>
      <c r="K116" s="23" t="s">
        <v>4339</v>
      </c>
      <c r="L116" s="23">
        <v>2</v>
      </c>
      <c r="M116" s="23">
        <v>1</v>
      </c>
      <c r="N116" s="23">
        <v>0</v>
      </c>
      <c r="O116" s="23">
        <v>0</v>
      </c>
      <c r="R116" s="32">
        <v>41305</v>
      </c>
      <c r="S116" s="23">
        <v>0</v>
      </c>
    </row>
    <row r="117" spans="1:19" ht="16">
      <c r="A117" s="21">
        <v>115</v>
      </c>
      <c r="B117" s="22">
        <v>35825</v>
      </c>
      <c r="C117" s="23" t="s">
        <v>4619</v>
      </c>
      <c r="D117" s="23" t="s">
        <v>5777</v>
      </c>
      <c r="E117" s="23" t="s">
        <v>5777</v>
      </c>
      <c r="F117" s="23" t="s">
        <v>4339</v>
      </c>
      <c r="G117" s="24"/>
      <c r="H117" s="23" t="s">
        <v>5778</v>
      </c>
      <c r="I117" s="23" t="s">
        <v>4620</v>
      </c>
      <c r="J117" s="23" t="s">
        <v>4620</v>
      </c>
      <c r="K117" s="23" t="s">
        <v>4339</v>
      </c>
      <c r="L117" s="23">
        <v>2</v>
      </c>
      <c r="M117" s="23">
        <v>1</v>
      </c>
      <c r="N117" s="23">
        <v>0</v>
      </c>
      <c r="O117" s="23">
        <v>0</v>
      </c>
      <c r="R117" s="32">
        <v>41333</v>
      </c>
      <c r="S117" s="23">
        <v>0</v>
      </c>
    </row>
    <row r="118" spans="1:19" ht="16">
      <c r="A118" s="21">
        <v>116</v>
      </c>
      <c r="B118" s="22">
        <v>35853</v>
      </c>
      <c r="C118" s="23" t="s">
        <v>4621</v>
      </c>
      <c r="D118" s="23" t="s">
        <v>5779</v>
      </c>
      <c r="E118" s="23" t="s">
        <v>5779</v>
      </c>
      <c r="F118" s="23" t="s">
        <v>4339</v>
      </c>
      <c r="G118" s="24"/>
      <c r="H118" s="23" t="s">
        <v>5780</v>
      </c>
      <c r="I118" s="23" t="s">
        <v>4622</v>
      </c>
      <c r="J118" s="23" t="s">
        <v>4622</v>
      </c>
      <c r="K118" s="23" t="s">
        <v>4339</v>
      </c>
      <c r="L118" s="23">
        <v>2</v>
      </c>
      <c r="M118" s="23">
        <v>1</v>
      </c>
      <c r="N118" s="23">
        <v>0</v>
      </c>
      <c r="O118" s="23">
        <v>0</v>
      </c>
      <c r="R118" s="32">
        <v>41362</v>
      </c>
      <c r="S118" s="23">
        <v>0</v>
      </c>
    </row>
    <row r="119" spans="1:19" ht="16">
      <c r="A119" s="21">
        <v>117</v>
      </c>
      <c r="B119" s="22">
        <v>35885</v>
      </c>
      <c r="C119" s="23" t="s">
        <v>4623</v>
      </c>
      <c r="D119" s="23" t="s">
        <v>5781</v>
      </c>
      <c r="E119" s="23" t="s">
        <v>5781</v>
      </c>
      <c r="F119" s="23" t="s">
        <v>4339</v>
      </c>
      <c r="G119" s="24"/>
      <c r="H119" s="23" t="s">
        <v>5782</v>
      </c>
      <c r="I119" s="23" t="s">
        <v>4624</v>
      </c>
      <c r="J119" s="23" t="s">
        <v>4624</v>
      </c>
      <c r="K119" s="23" t="s">
        <v>4339</v>
      </c>
      <c r="L119" s="23">
        <v>2</v>
      </c>
      <c r="M119" s="23">
        <v>1</v>
      </c>
      <c r="N119" s="23">
        <v>0</v>
      </c>
      <c r="O119" s="23">
        <v>0</v>
      </c>
      <c r="R119" s="32">
        <v>41394</v>
      </c>
      <c r="S119" s="23">
        <v>0</v>
      </c>
    </row>
    <row r="120" spans="1:19" ht="16">
      <c r="A120" s="21">
        <v>118</v>
      </c>
      <c r="B120" s="22">
        <v>35915</v>
      </c>
      <c r="C120" s="23" t="s">
        <v>4625</v>
      </c>
      <c r="D120" s="23" t="s">
        <v>5783</v>
      </c>
      <c r="E120" s="23" t="s">
        <v>5783</v>
      </c>
      <c r="F120" s="23" t="s">
        <v>4339</v>
      </c>
      <c r="G120" s="24"/>
      <c r="H120" s="23" t="s">
        <v>5784</v>
      </c>
      <c r="I120" s="23" t="s">
        <v>4626</v>
      </c>
      <c r="J120" s="23" t="s">
        <v>4626</v>
      </c>
      <c r="K120" s="23" t="s">
        <v>4339</v>
      </c>
      <c r="L120" s="23">
        <v>2</v>
      </c>
      <c r="M120" s="23">
        <v>1</v>
      </c>
      <c r="N120" s="23">
        <v>0</v>
      </c>
      <c r="O120" s="23">
        <v>0</v>
      </c>
      <c r="R120" s="32">
        <v>41425</v>
      </c>
      <c r="S120" s="23">
        <v>0</v>
      </c>
    </row>
    <row r="121" spans="1:19" ht="16">
      <c r="A121" s="21">
        <v>119</v>
      </c>
      <c r="B121" s="22">
        <v>35944</v>
      </c>
      <c r="C121" s="23" t="s">
        <v>4627</v>
      </c>
      <c r="D121" s="23" t="s">
        <v>5785</v>
      </c>
      <c r="E121" s="23" t="s">
        <v>5783</v>
      </c>
      <c r="F121" s="23" t="s">
        <v>5786</v>
      </c>
      <c r="G121" s="24"/>
      <c r="H121" s="23" t="s">
        <v>5787</v>
      </c>
      <c r="I121" s="23" t="s">
        <v>5788</v>
      </c>
      <c r="J121" s="23" t="s">
        <v>4626</v>
      </c>
      <c r="K121" s="23" t="s">
        <v>5787</v>
      </c>
      <c r="L121" s="23">
        <v>2</v>
      </c>
      <c r="M121" s="23">
        <v>1</v>
      </c>
      <c r="N121" s="23">
        <v>0</v>
      </c>
      <c r="O121" s="23">
        <v>0</v>
      </c>
      <c r="R121" s="32">
        <v>41453</v>
      </c>
      <c r="S121" s="23">
        <v>0</v>
      </c>
    </row>
    <row r="122" spans="1:19" ht="16">
      <c r="A122" s="21">
        <v>120</v>
      </c>
      <c r="B122" s="22">
        <v>35976</v>
      </c>
      <c r="C122" s="23" t="s">
        <v>4630</v>
      </c>
      <c r="D122" s="23" t="s">
        <v>5789</v>
      </c>
      <c r="E122" s="23" t="s">
        <v>5789</v>
      </c>
      <c r="F122" s="23" t="s">
        <v>4339</v>
      </c>
      <c r="G122" s="24"/>
      <c r="H122" s="23" t="s">
        <v>5790</v>
      </c>
      <c r="I122" s="23" t="s">
        <v>4631</v>
      </c>
      <c r="J122" s="23" t="s">
        <v>4631</v>
      </c>
      <c r="K122" s="23" t="s">
        <v>4339</v>
      </c>
      <c r="L122" s="23">
        <v>2</v>
      </c>
      <c r="M122" s="23">
        <v>1</v>
      </c>
      <c r="N122" s="23">
        <v>0</v>
      </c>
      <c r="O122" s="23">
        <v>0</v>
      </c>
      <c r="R122" s="32">
        <v>41486</v>
      </c>
      <c r="S122" s="23">
        <v>0</v>
      </c>
    </row>
    <row r="123" spans="1:19" ht="16">
      <c r="A123" s="21">
        <v>121</v>
      </c>
      <c r="B123" s="22">
        <v>36007</v>
      </c>
      <c r="C123" s="23" t="s">
        <v>4632</v>
      </c>
      <c r="D123" s="23" t="s">
        <v>5791</v>
      </c>
      <c r="E123" s="23" t="s">
        <v>5789</v>
      </c>
      <c r="F123" s="23" t="s">
        <v>5792</v>
      </c>
      <c r="G123" s="24"/>
      <c r="H123" s="23" t="s">
        <v>5793</v>
      </c>
      <c r="I123" s="23" t="s">
        <v>4633</v>
      </c>
      <c r="J123" s="23" t="s">
        <v>4631</v>
      </c>
      <c r="K123" s="23" t="s">
        <v>5793</v>
      </c>
      <c r="L123" s="23">
        <v>2</v>
      </c>
      <c r="M123" s="23">
        <v>1</v>
      </c>
      <c r="N123" s="23">
        <v>0</v>
      </c>
      <c r="O123" s="23">
        <v>0</v>
      </c>
      <c r="R123" s="32">
        <v>41516</v>
      </c>
      <c r="S123" s="23">
        <v>0</v>
      </c>
    </row>
    <row r="124" spans="1:19" ht="16">
      <c r="A124" s="21">
        <v>122</v>
      </c>
      <c r="B124" s="22">
        <v>36038</v>
      </c>
      <c r="C124" s="23" t="s">
        <v>4635</v>
      </c>
      <c r="D124" s="23" t="s">
        <v>5794</v>
      </c>
      <c r="E124" s="23" t="s">
        <v>5789</v>
      </c>
      <c r="F124" s="23" t="s">
        <v>5795</v>
      </c>
      <c r="G124" s="24"/>
      <c r="H124" s="23" t="s">
        <v>5796</v>
      </c>
      <c r="I124" s="23" t="s">
        <v>5797</v>
      </c>
      <c r="J124" s="23" t="s">
        <v>4631</v>
      </c>
      <c r="K124" s="23" t="s">
        <v>4637</v>
      </c>
      <c r="L124" s="23">
        <v>1</v>
      </c>
      <c r="M124" s="23">
        <v>0</v>
      </c>
      <c r="N124" s="23">
        <v>0</v>
      </c>
      <c r="O124" s="23">
        <v>1</v>
      </c>
      <c r="R124" s="32">
        <v>41547</v>
      </c>
      <c r="S124" s="23">
        <v>0</v>
      </c>
    </row>
    <row r="125" spans="1:19" ht="16">
      <c r="A125" s="21">
        <v>123</v>
      </c>
      <c r="B125" s="22">
        <v>36068</v>
      </c>
      <c r="C125" s="23" t="s">
        <v>4638</v>
      </c>
      <c r="D125" s="23" t="s">
        <v>5798</v>
      </c>
      <c r="E125" s="23" t="s">
        <v>5791</v>
      </c>
      <c r="F125" s="23" t="s">
        <v>4640</v>
      </c>
      <c r="G125" s="24"/>
      <c r="H125" s="23" t="s">
        <v>5799</v>
      </c>
      <c r="I125" s="23" t="s">
        <v>4639</v>
      </c>
      <c r="J125" s="23" t="s">
        <v>4633</v>
      </c>
      <c r="K125" s="23" t="s">
        <v>5800</v>
      </c>
      <c r="L125" s="23">
        <v>0</v>
      </c>
      <c r="M125" s="23">
        <v>0</v>
      </c>
      <c r="N125" s="23">
        <v>1</v>
      </c>
      <c r="O125" s="23">
        <v>0</v>
      </c>
      <c r="R125" s="32">
        <v>41578</v>
      </c>
      <c r="S125" s="23">
        <v>0</v>
      </c>
    </row>
    <row r="126" spans="1:19" ht="16">
      <c r="A126" s="21">
        <v>124</v>
      </c>
      <c r="B126" s="22">
        <v>36098</v>
      </c>
      <c r="C126" s="23" t="s">
        <v>4641</v>
      </c>
      <c r="D126" s="23" t="s">
        <v>5801</v>
      </c>
      <c r="E126" s="23" t="s">
        <v>5801</v>
      </c>
      <c r="F126" s="23" t="s">
        <v>4339</v>
      </c>
      <c r="G126" s="24"/>
      <c r="H126" s="23" t="s">
        <v>5802</v>
      </c>
      <c r="I126" s="23" t="s">
        <v>5803</v>
      </c>
      <c r="J126" s="23" t="s">
        <v>5803</v>
      </c>
      <c r="K126" s="23" t="s">
        <v>4339</v>
      </c>
      <c r="L126" s="23">
        <v>2</v>
      </c>
      <c r="M126" s="23">
        <v>1</v>
      </c>
      <c r="N126" s="23">
        <v>0</v>
      </c>
      <c r="O126" s="23">
        <v>0</v>
      </c>
      <c r="R126" s="32">
        <v>41607</v>
      </c>
      <c r="S126" s="23">
        <v>0</v>
      </c>
    </row>
    <row r="127" spans="1:19" ht="16">
      <c r="A127" s="21">
        <v>125</v>
      </c>
      <c r="B127" s="22">
        <v>36129</v>
      </c>
      <c r="C127" s="23" t="s">
        <v>4643</v>
      </c>
      <c r="D127" s="23" t="s">
        <v>5804</v>
      </c>
      <c r="E127" s="23" t="s">
        <v>5804</v>
      </c>
      <c r="F127" s="23" t="s">
        <v>4339</v>
      </c>
      <c r="G127" s="24"/>
      <c r="H127" s="23" t="s">
        <v>5805</v>
      </c>
      <c r="I127" s="23" t="s">
        <v>5806</v>
      </c>
      <c r="J127" s="23" t="s">
        <v>5806</v>
      </c>
      <c r="K127" s="23" t="s">
        <v>4339</v>
      </c>
      <c r="L127" s="23">
        <v>2</v>
      </c>
      <c r="M127" s="23">
        <v>1</v>
      </c>
      <c r="N127" s="23">
        <v>0</v>
      </c>
      <c r="O127" s="23">
        <v>0</v>
      </c>
      <c r="R127" s="32">
        <v>41639</v>
      </c>
      <c r="S127" s="23">
        <v>0</v>
      </c>
    </row>
    <row r="128" spans="1:19" ht="16">
      <c r="A128" s="21">
        <v>126</v>
      </c>
      <c r="B128" s="22">
        <v>36160</v>
      </c>
      <c r="C128" s="23" t="s">
        <v>4645</v>
      </c>
      <c r="D128" s="23" t="s">
        <v>5807</v>
      </c>
      <c r="E128" s="23" t="s">
        <v>5807</v>
      </c>
      <c r="F128" s="23" t="s">
        <v>4339</v>
      </c>
      <c r="G128" s="24"/>
      <c r="H128" s="23" t="s">
        <v>5808</v>
      </c>
      <c r="I128" s="23" t="s">
        <v>4646</v>
      </c>
      <c r="J128" s="23" t="s">
        <v>4646</v>
      </c>
      <c r="K128" s="23" t="s">
        <v>4339</v>
      </c>
      <c r="L128" s="23">
        <v>2</v>
      </c>
      <c r="M128" s="23">
        <v>1</v>
      </c>
      <c r="N128" s="23">
        <v>0</v>
      </c>
      <c r="O128" s="23">
        <v>0</v>
      </c>
      <c r="R128" s="32">
        <v>41670</v>
      </c>
      <c r="S128" s="23">
        <v>0</v>
      </c>
    </row>
    <row r="129" spans="1:19" ht="16">
      <c r="A129" s="21">
        <v>127</v>
      </c>
      <c r="B129" s="22">
        <v>36189</v>
      </c>
      <c r="C129" s="23" t="s">
        <v>4647</v>
      </c>
      <c r="D129" s="23" t="s">
        <v>5809</v>
      </c>
      <c r="E129" s="23" t="s">
        <v>5809</v>
      </c>
      <c r="F129" s="23" t="s">
        <v>4339</v>
      </c>
      <c r="G129" s="24"/>
      <c r="H129" s="23" t="s">
        <v>5810</v>
      </c>
      <c r="I129" s="23" t="s">
        <v>4648</v>
      </c>
      <c r="J129" s="23" t="s">
        <v>4648</v>
      </c>
      <c r="K129" s="23" t="s">
        <v>4339</v>
      </c>
      <c r="L129" s="23">
        <v>2</v>
      </c>
      <c r="M129" s="23">
        <v>1</v>
      </c>
      <c r="N129" s="23">
        <v>0</v>
      </c>
      <c r="O129" s="23">
        <v>0</v>
      </c>
      <c r="R129" s="32">
        <v>41698</v>
      </c>
      <c r="S129" s="23">
        <v>0</v>
      </c>
    </row>
    <row r="130" spans="1:19" ht="16">
      <c r="A130" s="21">
        <v>128</v>
      </c>
      <c r="B130" s="22">
        <v>36217</v>
      </c>
      <c r="C130" s="23" t="s">
        <v>4649</v>
      </c>
      <c r="D130" s="23" t="s">
        <v>5811</v>
      </c>
      <c r="E130" s="23" t="s">
        <v>5809</v>
      </c>
      <c r="F130" s="23" t="s">
        <v>5812</v>
      </c>
      <c r="G130" s="24"/>
      <c r="H130" s="23" t="s">
        <v>5813</v>
      </c>
      <c r="I130" s="23" t="s">
        <v>4650</v>
      </c>
      <c r="J130" s="23" t="s">
        <v>4648</v>
      </c>
      <c r="K130" s="23" t="s">
        <v>5814</v>
      </c>
      <c r="L130" s="23">
        <v>2</v>
      </c>
      <c r="M130" s="23">
        <v>1</v>
      </c>
      <c r="N130" s="23">
        <v>0</v>
      </c>
      <c r="O130" s="23">
        <v>0</v>
      </c>
      <c r="R130" s="32">
        <v>41729</v>
      </c>
      <c r="S130" s="23">
        <v>0</v>
      </c>
    </row>
    <row r="131" spans="1:19" ht="16">
      <c r="A131" s="21">
        <v>129</v>
      </c>
      <c r="B131" s="22">
        <v>36250</v>
      </c>
      <c r="C131" s="23" t="s">
        <v>4652</v>
      </c>
      <c r="D131" s="23" t="s">
        <v>5815</v>
      </c>
      <c r="E131" s="23" t="s">
        <v>5815</v>
      </c>
      <c r="F131" s="23" t="s">
        <v>4339</v>
      </c>
      <c r="G131" s="24"/>
      <c r="H131" s="23" t="s">
        <v>5816</v>
      </c>
      <c r="I131" s="23" t="s">
        <v>4653</v>
      </c>
      <c r="J131" s="23" t="s">
        <v>4653</v>
      </c>
      <c r="K131" s="23" t="s">
        <v>4339</v>
      </c>
      <c r="L131" s="23">
        <v>2</v>
      </c>
      <c r="M131" s="23">
        <v>1</v>
      </c>
      <c r="N131" s="23">
        <v>0</v>
      </c>
      <c r="O131" s="23">
        <v>0</v>
      </c>
      <c r="R131" s="32">
        <v>41759</v>
      </c>
      <c r="S131" s="23">
        <v>0</v>
      </c>
    </row>
    <row r="132" spans="1:19" ht="16">
      <c r="A132" s="21">
        <v>130</v>
      </c>
      <c r="B132" s="22">
        <v>36280</v>
      </c>
      <c r="C132" s="23" t="s">
        <v>4654</v>
      </c>
      <c r="D132" s="23" t="s">
        <v>5817</v>
      </c>
      <c r="E132" s="23" t="s">
        <v>5817</v>
      </c>
      <c r="F132" s="23" t="s">
        <v>4339</v>
      </c>
      <c r="G132" s="24"/>
      <c r="H132" s="23" t="s">
        <v>5818</v>
      </c>
      <c r="I132" s="23" t="s">
        <v>4655</v>
      </c>
      <c r="J132" s="23" t="s">
        <v>4655</v>
      </c>
      <c r="K132" s="23" t="s">
        <v>4339</v>
      </c>
      <c r="L132" s="23">
        <v>2</v>
      </c>
      <c r="M132" s="23">
        <v>1</v>
      </c>
      <c r="N132" s="23">
        <v>0</v>
      </c>
      <c r="O132" s="23">
        <v>0</v>
      </c>
      <c r="R132" s="32">
        <v>41789</v>
      </c>
      <c r="S132" s="23">
        <v>0</v>
      </c>
    </row>
    <row r="133" spans="1:19" ht="16">
      <c r="A133" s="21">
        <v>131</v>
      </c>
      <c r="B133" s="22">
        <v>36311</v>
      </c>
      <c r="C133" s="23" t="s">
        <v>4656</v>
      </c>
      <c r="D133" s="23" t="s">
        <v>5819</v>
      </c>
      <c r="E133" s="23" t="s">
        <v>5817</v>
      </c>
      <c r="F133" s="23" t="s">
        <v>5820</v>
      </c>
      <c r="G133" s="24"/>
      <c r="H133" s="23" t="s">
        <v>5821</v>
      </c>
      <c r="I133" s="23" t="s">
        <v>4657</v>
      </c>
      <c r="J133" s="23" t="s">
        <v>4655</v>
      </c>
      <c r="K133" s="23" t="s">
        <v>5822</v>
      </c>
      <c r="L133" s="23">
        <v>2</v>
      </c>
      <c r="M133" s="23">
        <v>1</v>
      </c>
      <c r="N133" s="23">
        <v>0</v>
      </c>
      <c r="O133" s="23">
        <v>0</v>
      </c>
      <c r="R133" s="32">
        <v>41820</v>
      </c>
      <c r="S133" s="23">
        <v>0</v>
      </c>
    </row>
    <row r="134" spans="1:19" ht="16">
      <c r="A134" s="21">
        <v>132</v>
      </c>
      <c r="B134" s="22">
        <v>36341</v>
      </c>
      <c r="C134" s="23" t="s">
        <v>4659</v>
      </c>
      <c r="D134" s="23" t="s">
        <v>5823</v>
      </c>
      <c r="E134" s="23" t="s">
        <v>5823</v>
      </c>
      <c r="F134" s="23" t="s">
        <v>4339</v>
      </c>
      <c r="G134" s="24"/>
      <c r="H134" s="23" t="s">
        <v>5824</v>
      </c>
      <c r="I134" s="23" t="s">
        <v>4660</v>
      </c>
      <c r="J134" s="23" t="s">
        <v>4660</v>
      </c>
      <c r="K134" s="23" t="s">
        <v>4339</v>
      </c>
      <c r="L134" s="23">
        <v>2</v>
      </c>
      <c r="M134" s="23">
        <v>1</v>
      </c>
      <c r="N134" s="23">
        <v>0</v>
      </c>
      <c r="O134" s="23">
        <v>0</v>
      </c>
      <c r="R134" s="32">
        <v>41851</v>
      </c>
      <c r="S134" s="23">
        <v>0</v>
      </c>
    </row>
    <row r="135" spans="1:19" ht="16">
      <c r="A135" s="21">
        <v>133</v>
      </c>
      <c r="B135" s="22">
        <v>36371</v>
      </c>
      <c r="C135" s="23" t="s">
        <v>4661</v>
      </c>
      <c r="D135" s="23" t="s">
        <v>5825</v>
      </c>
      <c r="E135" s="23" t="s">
        <v>5823</v>
      </c>
      <c r="F135" s="23" t="s">
        <v>5826</v>
      </c>
      <c r="G135" s="24"/>
      <c r="H135" s="23" t="s">
        <v>5827</v>
      </c>
      <c r="I135" s="23" t="s">
        <v>4662</v>
      </c>
      <c r="J135" s="23" t="s">
        <v>4660</v>
      </c>
      <c r="K135" s="23" t="s">
        <v>5828</v>
      </c>
      <c r="L135" s="23">
        <v>0</v>
      </c>
      <c r="M135" s="23">
        <v>0</v>
      </c>
      <c r="N135" s="23">
        <v>1</v>
      </c>
      <c r="O135" s="23">
        <v>0</v>
      </c>
      <c r="R135" s="32">
        <v>41880</v>
      </c>
      <c r="S135" s="23">
        <v>0</v>
      </c>
    </row>
    <row r="136" spans="1:19" ht="16">
      <c r="A136" s="21">
        <v>134</v>
      </c>
      <c r="B136" s="22">
        <v>36403</v>
      </c>
      <c r="C136" s="23" t="s">
        <v>4664</v>
      </c>
      <c r="D136" s="23" t="s">
        <v>5829</v>
      </c>
      <c r="E136" s="23" t="s">
        <v>5823</v>
      </c>
      <c r="F136" s="23" t="s">
        <v>5830</v>
      </c>
      <c r="G136" s="24"/>
      <c r="H136" s="23" t="s">
        <v>5831</v>
      </c>
      <c r="I136" s="23" t="s">
        <v>4665</v>
      </c>
      <c r="J136" s="23" t="s">
        <v>4660</v>
      </c>
      <c r="K136" s="23" t="s">
        <v>5832</v>
      </c>
      <c r="L136" s="23">
        <v>0</v>
      </c>
      <c r="M136" s="23">
        <v>0</v>
      </c>
      <c r="N136" s="23">
        <v>1</v>
      </c>
      <c r="O136" s="23">
        <v>0</v>
      </c>
      <c r="R136" s="32">
        <v>41912</v>
      </c>
      <c r="S136" s="23">
        <v>0</v>
      </c>
    </row>
    <row r="137" spans="1:19" ht="16">
      <c r="A137" s="21">
        <v>135</v>
      </c>
      <c r="B137" s="22">
        <v>36433</v>
      </c>
      <c r="C137" s="23" t="s">
        <v>4667</v>
      </c>
      <c r="D137" s="23" t="s">
        <v>5833</v>
      </c>
      <c r="E137" s="23" t="s">
        <v>5825</v>
      </c>
      <c r="F137" s="23" t="s">
        <v>5834</v>
      </c>
      <c r="G137" s="24"/>
      <c r="H137" s="23" t="s">
        <v>5835</v>
      </c>
      <c r="I137" s="23" t="s">
        <v>4668</v>
      </c>
      <c r="J137" s="23" t="s">
        <v>4662</v>
      </c>
      <c r="K137" s="23" t="s">
        <v>5836</v>
      </c>
      <c r="L137" s="23">
        <v>0</v>
      </c>
      <c r="M137" s="23">
        <v>0</v>
      </c>
      <c r="N137" s="23">
        <v>1</v>
      </c>
      <c r="O137" s="23">
        <v>0</v>
      </c>
      <c r="R137" s="32">
        <v>41943</v>
      </c>
      <c r="S137" s="23">
        <v>0</v>
      </c>
    </row>
    <row r="138" spans="1:19" ht="16">
      <c r="A138" s="21">
        <v>136</v>
      </c>
      <c r="B138" s="22">
        <v>36462</v>
      </c>
      <c r="C138" s="23" t="s">
        <v>4670</v>
      </c>
      <c r="D138" s="23" t="s">
        <v>5837</v>
      </c>
      <c r="E138" s="23" t="s">
        <v>5837</v>
      </c>
      <c r="F138" s="23" t="s">
        <v>4339</v>
      </c>
      <c r="G138" s="24"/>
      <c r="H138" s="23" t="s">
        <v>5838</v>
      </c>
      <c r="I138" s="23" t="s">
        <v>4671</v>
      </c>
      <c r="J138" s="23" t="s">
        <v>4671</v>
      </c>
      <c r="K138" s="23" t="s">
        <v>4339</v>
      </c>
      <c r="L138" s="23">
        <v>2</v>
      </c>
      <c r="M138" s="23">
        <v>1</v>
      </c>
      <c r="N138" s="23">
        <v>0</v>
      </c>
      <c r="O138" s="23">
        <v>0</v>
      </c>
      <c r="R138" s="32">
        <v>41971</v>
      </c>
      <c r="S138" s="23">
        <v>0</v>
      </c>
    </row>
    <row r="139" spans="1:19" ht="16">
      <c r="A139" s="21">
        <v>137</v>
      </c>
      <c r="B139" s="22">
        <v>36494</v>
      </c>
      <c r="C139" s="23" t="s">
        <v>4672</v>
      </c>
      <c r="D139" s="23" t="s">
        <v>5839</v>
      </c>
      <c r="E139" s="23" t="s">
        <v>5839</v>
      </c>
      <c r="F139" s="23" t="s">
        <v>4339</v>
      </c>
      <c r="G139" s="24"/>
      <c r="H139" s="23" t="s">
        <v>5840</v>
      </c>
      <c r="I139" s="23" t="s">
        <v>4673</v>
      </c>
      <c r="J139" s="23" t="s">
        <v>4673</v>
      </c>
      <c r="K139" s="23" t="s">
        <v>4339</v>
      </c>
      <c r="L139" s="23">
        <v>2</v>
      </c>
      <c r="M139" s="23">
        <v>1</v>
      </c>
      <c r="N139" s="23">
        <v>0</v>
      </c>
      <c r="O139" s="23">
        <v>0</v>
      </c>
      <c r="R139" s="32">
        <v>42004</v>
      </c>
      <c r="S139" s="23">
        <v>0</v>
      </c>
    </row>
    <row r="140" spans="1:19" ht="16">
      <c r="A140" s="21">
        <v>138</v>
      </c>
      <c r="B140" s="22">
        <v>36525</v>
      </c>
      <c r="C140" s="23" t="s">
        <v>4674</v>
      </c>
      <c r="D140" s="23" t="s">
        <v>5841</v>
      </c>
      <c r="E140" s="23" t="s">
        <v>5841</v>
      </c>
      <c r="F140" s="23" t="s">
        <v>4339</v>
      </c>
      <c r="G140" s="24"/>
      <c r="H140" s="23" t="s">
        <v>5842</v>
      </c>
      <c r="I140" s="23" t="s">
        <v>4675</v>
      </c>
      <c r="J140" s="23" t="s">
        <v>4675</v>
      </c>
      <c r="K140" s="23" t="s">
        <v>4339</v>
      </c>
      <c r="L140" s="23">
        <v>2</v>
      </c>
      <c r="M140" s="23">
        <v>1</v>
      </c>
      <c r="N140" s="23">
        <v>0</v>
      </c>
      <c r="O140" s="23">
        <v>0</v>
      </c>
      <c r="R140" s="32">
        <v>42034</v>
      </c>
      <c r="S140" s="23">
        <v>0</v>
      </c>
    </row>
    <row r="141" spans="1:19" ht="16">
      <c r="A141" s="21">
        <v>139</v>
      </c>
      <c r="B141" s="22">
        <v>36556</v>
      </c>
      <c r="C141" s="23" t="s">
        <v>4676</v>
      </c>
      <c r="D141" s="23" t="s">
        <v>5843</v>
      </c>
      <c r="E141" s="23" t="s">
        <v>5841</v>
      </c>
      <c r="F141" s="23" t="s">
        <v>5844</v>
      </c>
      <c r="G141" s="24"/>
      <c r="H141" s="23" t="s">
        <v>5845</v>
      </c>
      <c r="I141" s="23" t="s">
        <v>4677</v>
      </c>
      <c r="J141" s="23" t="s">
        <v>4675</v>
      </c>
      <c r="K141" s="23" t="s">
        <v>5845</v>
      </c>
      <c r="L141" s="23">
        <v>0</v>
      </c>
      <c r="M141" s="23">
        <v>0</v>
      </c>
      <c r="N141" s="23">
        <v>1</v>
      </c>
      <c r="O141" s="23">
        <v>0</v>
      </c>
      <c r="R141" s="32">
        <v>42062</v>
      </c>
      <c r="S141" s="23">
        <v>0</v>
      </c>
    </row>
    <row r="142" spans="1:19" ht="16">
      <c r="A142" s="21">
        <v>140</v>
      </c>
      <c r="B142" s="22">
        <v>36585</v>
      </c>
      <c r="C142" s="23" t="s">
        <v>4679</v>
      </c>
      <c r="D142" s="23" t="s">
        <v>5846</v>
      </c>
      <c r="E142" s="23" t="s">
        <v>5841</v>
      </c>
      <c r="F142" s="23" t="s">
        <v>5847</v>
      </c>
      <c r="G142" s="24"/>
      <c r="H142" s="23" t="s">
        <v>5848</v>
      </c>
      <c r="I142" s="23" t="s">
        <v>4680</v>
      </c>
      <c r="J142" s="23" t="s">
        <v>4675</v>
      </c>
      <c r="K142" s="23" t="s">
        <v>5849</v>
      </c>
      <c r="L142" s="23">
        <v>0</v>
      </c>
      <c r="M142" s="23">
        <v>0</v>
      </c>
      <c r="N142" s="23">
        <v>1</v>
      </c>
      <c r="O142" s="23">
        <v>0</v>
      </c>
      <c r="R142" s="32">
        <v>42094</v>
      </c>
      <c r="S142" s="23">
        <v>0</v>
      </c>
    </row>
    <row r="143" spans="1:19" ht="16">
      <c r="A143" s="21">
        <v>141</v>
      </c>
      <c r="B143" s="22">
        <v>36616</v>
      </c>
      <c r="C143" s="23" t="s">
        <v>4682</v>
      </c>
      <c r="D143" s="23" t="s">
        <v>5850</v>
      </c>
      <c r="E143" s="23" t="s">
        <v>5850</v>
      </c>
      <c r="F143" s="23" t="s">
        <v>4339</v>
      </c>
      <c r="G143" s="24"/>
      <c r="H143" s="23" t="s">
        <v>5851</v>
      </c>
      <c r="I143" s="23" t="s">
        <v>4683</v>
      </c>
      <c r="J143" s="23" t="s">
        <v>4683</v>
      </c>
      <c r="K143" s="23" t="s">
        <v>4339</v>
      </c>
      <c r="L143" s="23">
        <v>2</v>
      </c>
      <c r="M143" s="23">
        <v>1</v>
      </c>
      <c r="N143" s="23">
        <v>0</v>
      </c>
      <c r="O143" s="23">
        <v>0</v>
      </c>
      <c r="R143" s="32">
        <v>42124</v>
      </c>
      <c r="S143" s="23">
        <v>0</v>
      </c>
    </row>
    <row r="144" spans="1:19" ht="16">
      <c r="A144" s="21">
        <v>142</v>
      </c>
      <c r="B144" s="22">
        <v>36644</v>
      </c>
      <c r="C144" s="23" t="s">
        <v>4684</v>
      </c>
      <c r="D144" s="23" t="s">
        <v>5852</v>
      </c>
      <c r="E144" s="23" t="s">
        <v>5850</v>
      </c>
      <c r="F144" s="23" t="s">
        <v>5853</v>
      </c>
      <c r="G144" s="24"/>
      <c r="H144" s="23" t="s">
        <v>5854</v>
      </c>
      <c r="I144" s="23" t="s">
        <v>4685</v>
      </c>
      <c r="J144" s="23" t="s">
        <v>4683</v>
      </c>
      <c r="K144" s="23" t="s">
        <v>5855</v>
      </c>
      <c r="L144" s="23">
        <v>0</v>
      </c>
      <c r="M144" s="23">
        <v>0</v>
      </c>
      <c r="N144" s="23">
        <v>1</v>
      </c>
      <c r="O144" s="23">
        <v>0</v>
      </c>
      <c r="R144" s="32">
        <v>42153</v>
      </c>
      <c r="S144" s="23">
        <v>0</v>
      </c>
    </row>
    <row r="145" spans="1:19" ht="16">
      <c r="A145" s="21">
        <v>143</v>
      </c>
      <c r="B145" s="22">
        <v>36677</v>
      </c>
      <c r="C145" s="23" t="s">
        <v>4687</v>
      </c>
      <c r="D145" s="23" t="s">
        <v>5856</v>
      </c>
      <c r="E145" s="23" t="s">
        <v>5850</v>
      </c>
      <c r="F145" s="23" t="s">
        <v>5857</v>
      </c>
      <c r="G145" s="24"/>
      <c r="H145" s="23" t="s">
        <v>5858</v>
      </c>
      <c r="I145" s="23" t="s">
        <v>4688</v>
      </c>
      <c r="J145" s="23" t="s">
        <v>4683</v>
      </c>
      <c r="K145" s="23" t="s">
        <v>5859</v>
      </c>
      <c r="L145" s="23">
        <v>0</v>
      </c>
      <c r="M145" s="23">
        <v>0</v>
      </c>
      <c r="N145" s="23">
        <v>1</v>
      </c>
      <c r="O145" s="23">
        <v>0</v>
      </c>
      <c r="R145" s="32">
        <v>42185</v>
      </c>
      <c r="S145" s="23">
        <v>0</v>
      </c>
    </row>
    <row r="146" spans="1:19" ht="16">
      <c r="A146" s="21">
        <v>144</v>
      </c>
      <c r="B146" s="22">
        <v>36707</v>
      </c>
      <c r="C146" s="23" t="s">
        <v>4690</v>
      </c>
      <c r="D146" s="23" t="s">
        <v>5860</v>
      </c>
      <c r="E146" s="23" t="s">
        <v>5852</v>
      </c>
      <c r="F146" s="23" t="s">
        <v>5861</v>
      </c>
      <c r="G146" s="24"/>
      <c r="H146" s="23" t="s">
        <v>5862</v>
      </c>
      <c r="I146" s="23" t="s">
        <v>4691</v>
      </c>
      <c r="J146" s="23" t="s">
        <v>4685</v>
      </c>
      <c r="K146" s="23" t="s">
        <v>5863</v>
      </c>
      <c r="L146" s="23">
        <v>2</v>
      </c>
      <c r="M146" s="23">
        <v>1</v>
      </c>
      <c r="N146" s="23">
        <v>0</v>
      </c>
      <c r="O146" s="23">
        <v>0</v>
      </c>
      <c r="R146" s="32">
        <v>42216</v>
      </c>
      <c r="S146" s="23">
        <v>0</v>
      </c>
    </row>
    <row r="147" spans="1:19" ht="16">
      <c r="A147" s="21">
        <v>145</v>
      </c>
      <c r="B147" s="22">
        <v>36738</v>
      </c>
      <c r="C147" s="23" t="s">
        <v>4693</v>
      </c>
      <c r="D147" s="23" t="s">
        <v>5864</v>
      </c>
      <c r="E147" s="23" t="s">
        <v>5860</v>
      </c>
      <c r="F147" s="23" t="s">
        <v>5865</v>
      </c>
      <c r="G147" s="24"/>
      <c r="H147" s="23" t="s">
        <v>5866</v>
      </c>
      <c r="I147" s="23" t="s">
        <v>4694</v>
      </c>
      <c r="J147" s="23" t="s">
        <v>4691</v>
      </c>
      <c r="K147" s="23" t="s">
        <v>5867</v>
      </c>
      <c r="L147" s="23">
        <v>2</v>
      </c>
      <c r="M147" s="23">
        <v>1</v>
      </c>
      <c r="N147" s="23">
        <v>0</v>
      </c>
      <c r="O147" s="23">
        <v>0</v>
      </c>
      <c r="R147" s="32">
        <v>42247</v>
      </c>
      <c r="S147" s="23">
        <v>0</v>
      </c>
    </row>
    <row r="148" spans="1:19" ht="16">
      <c r="A148" s="21">
        <v>146</v>
      </c>
      <c r="B148" s="22">
        <v>36769</v>
      </c>
      <c r="C148" s="23" t="s">
        <v>4696</v>
      </c>
      <c r="D148" s="23" t="s">
        <v>5868</v>
      </c>
      <c r="E148" s="23" t="s">
        <v>5868</v>
      </c>
      <c r="F148" s="23" t="s">
        <v>4339</v>
      </c>
      <c r="G148" s="24"/>
      <c r="H148" s="23" t="s">
        <v>5869</v>
      </c>
      <c r="I148" s="23" t="s">
        <v>4697</v>
      </c>
      <c r="J148" s="23" t="s">
        <v>4697</v>
      </c>
      <c r="K148" s="23" t="s">
        <v>4339</v>
      </c>
      <c r="L148" s="23">
        <v>2</v>
      </c>
      <c r="M148" s="23">
        <v>1</v>
      </c>
      <c r="N148" s="23">
        <v>0</v>
      </c>
      <c r="O148" s="23">
        <v>0</v>
      </c>
      <c r="R148" s="32">
        <v>42277</v>
      </c>
      <c r="S148" s="23">
        <v>0</v>
      </c>
    </row>
    <row r="149" spans="1:19" ht="16">
      <c r="A149" s="21">
        <v>147</v>
      </c>
      <c r="B149" s="22">
        <v>36798</v>
      </c>
      <c r="C149" s="23" t="s">
        <v>4698</v>
      </c>
      <c r="D149" s="23" t="s">
        <v>5870</v>
      </c>
      <c r="E149" s="23" t="s">
        <v>5868</v>
      </c>
      <c r="F149" s="23" t="s">
        <v>5871</v>
      </c>
      <c r="G149" s="24"/>
      <c r="H149" s="23" t="s">
        <v>5872</v>
      </c>
      <c r="I149" s="23" t="s">
        <v>4699</v>
      </c>
      <c r="J149" s="23" t="s">
        <v>4697</v>
      </c>
      <c r="K149" s="23" t="s">
        <v>5872</v>
      </c>
      <c r="L149" s="23">
        <v>0</v>
      </c>
      <c r="M149" s="23">
        <v>0</v>
      </c>
      <c r="N149" s="23">
        <v>1</v>
      </c>
      <c r="O149" s="23">
        <v>0</v>
      </c>
      <c r="R149" s="32">
        <v>42307</v>
      </c>
      <c r="S149" s="23">
        <v>0</v>
      </c>
    </row>
    <row r="150" spans="1:19" ht="16">
      <c r="A150" s="21">
        <v>148</v>
      </c>
      <c r="B150" s="22">
        <v>36830</v>
      </c>
      <c r="C150" s="23" t="s">
        <v>4701</v>
      </c>
      <c r="D150" s="23" t="s">
        <v>5873</v>
      </c>
      <c r="E150" s="23" t="s">
        <v>5868</v>
      </c>
      <c r="F150" s="23" t="s">
        <v>5874</v>
      </c>
      <c r="G150" s="24"/>
      <c r="H150" s="23" t="s">
        <v>5875</v>
      </c>
      <c r="I150" s="23" t="s">
        <v>4702</v>
      </c>
      <c r="J150" s="23" t="s">
        <v>4697</v>
      </c>
      <c r="K150" s="23" t="s">
        <v>5876</v>
      </c>
      <c r="L150" s="23">
        <v>0</v>
      </c>
      <c r="M150" s="23">
        <v>0</v>
      </c>
      <c r="N150" s="23">
        <v>1</v>
      </c>
      <c r="O150" s="23">
        <v>0</v>
      </c>
      <c r="R150" s="32">
        <v>42338</v>
      </c>
      <c r="S150" s="23">
        <v>0</v>
      </c>
    </row>
    <row r="151" spans="1:19" ht="16">
      <c r="A151" s="21">
        <v>149</v>
      </c>
      <c r="B151" s="22">
        <v>36860</v>
      </c>
      <c r="C151" s="23" t="s">
        <v>4704</v>
      </c>
      <c r="D151" s="23" t="s">
        <v>5877</v>
      </c>
      <c r="E151" s="23" t="s">
        <v>5870</v>
      </c>
      <c r="F151" s="23" t="s">
        <v>5878</v>
      </c>
      <c r="G151" s="24"/>
      <c r="H151" s="23" t="s">
        <v>5879</v>
      </c>
      <c r="I151" s="23" t="s">
        <v>4705</v>
      </c>
      <c r="J151" s="23" t="s">
        <v>4699</v>
      </c>
      <c r="K151" s="23" t="s">
        <v>5880</v>
      </c>
      <c r="L151" s="23">
        <v>0</v>
      </c>
      <c r="M151" s="23">
        <v>0</v>
      </c>
      <c r="N151" s="23">
        <v>1</v>
      </c>
      <c r="O151" s="23">
        <v>0</v>
      </c>
      <c r="R151" s="32">
        <v>42369</v>
      </c>
      <c r="S151" s="23">
        <v>1</v>
      </c>
    </row>
    <row r="152" spans="1:19" ht="16">
      <c r="A152" s="21">
        <v>150</v>
      </c>
      <c r="B152" s="22">
        <v>36889</v>
      </c>
      <c r="C152" s="23" t="s">
        <v>4707</v>
      </c>
      <c r="D152" s="23" t="s">
        <v>5881</v>
      </c>
      <c r="E152" s="23" t="s">
        <v>5873</v>
      </c>
      <c r="F152" s="23" t="s">
        <v>5882</v>
      </c>
      <c r="G152" s="24"/>
      <c r="H152" s="23" t="s">
        <v>5883</v>
      </c>
      <c r="I152" s="23" t="s">
        <v>4708</v>
      </c>
      <c r="J152" s="23" t="s">
        <v>4702</v>
      </c>
      <c r="K152" s="23" t="s">
        <v>5884</v>
      </c>
      <c r="L152" s="23">
        <v>0</v>
      </c>
      <c r="M152" s="23">
        <v>0</v>
      </c>
      <c r="N152" s="23">
        <v>1</v>
      </c>
      <c r="O152" s="23">
        <v>0</v>
      </c>
      <c r="R152" s="32">
        <v>42398</v>
      </c>
      <c r="S152" s="23">
        <v>1</v>
      </c>
    </row>
    <row r="153" spans="1:19" ht="16">
      <c r="A153" s="21">
        <v>151</v>
      </c>
      <c r="B153" s="22">
        <v>36922</v>
      </c>
      <c r="C153" s="23" t="s">
        <v>4710</v>
      </c>
      <c r="D153" s="23" t="s">
        <v>5885</v>
      </c>
      <c r="E153" s="23" t="s">
        <v>5885</v>
      </c>
      <c r="F153" s="23" t="s">
        <v>4339</v>
      </c>
      <c r="G153" s="24"/>
      <c r="H153" s="23" t="s">
        <v>5886</v>
      </c>
      <c r="I153" s="23" t="s">
        <v>4711</v>
      </c>
      <c r="J153" s="23" t="s">
        <v>4711</v>
      </c>
      <c r="K153" s="23" t="s">
        <v>4339</v>
      </c>
      <c r="L153" s="23">
        <v>2</v>
      </c>
      <c r="M153" s="23">
        <v>1</v>
      </c>
      <c r="N153" s="23">
        <v>0</v>
      </c>
      <c r="O153" s="23">
        <v>0</v>
      </c>
      <c r="R153" s="32">
        <v>42429</v>
      </c>
      <c r="S153" s="23">
        <v>1</v>
      </c>
    </row>
    <row r="154" spans="1:19" ht="16">
      <c r="A154" s="21">
        <v>152</v>
      </c>
      <c r="B154" s="22">
        <v>36950</v>
      </c>
      <c r="C154" s="23" t="s">
        <v>4712</v>
      </c>
      <c r="D154" s="23" t="s">
        <v>5887</v>
      </c>
      <c r="E154" s="23" t="s">
        <v>5885</v>
      </c>
      <c r="F154" s="23" t="s">
        <v>5888</v>
      </c>
      <c r="G154" s="24"/>
      <c r="H154" s="23" t="s">
        <v>4712</v>
      </c>
      <c r="I154" s="23" t="s">
        <v>4713</v>
      </c>
      <c r="J154" s="23" t="s">
        <v>4711</v>
      </c>
      <c r="K154" s="23" t="s">
        <v>5889</v>
      </c>
      <c r="L154" s="23">
        <v>0</v>
      </c>
      <c r="M154" s="23">
        <v>0</v>
      </c>
      <c r="N154" s="23">
        <v>1</v>
      </c>
      <c r="O154" s="23">
        <v>0</v>
      </c>
      <c r="R154" s="32">
        <v>42460</v>
      </c>
      <c r="S154" s="23">
        <v>0</v>
      </c>
    </row>
    <row r="155" spans="1:19" ht="16">
      <c r="A155" s="21">
        <v>153</v>
      </c>
      <c r="B155" s="22">
        <v>36980</v>
      </c>
      <c r="C155" s="23" t="s">
        <v>4715</v>
      </c>
      <c r="D155" s="23" t="s">
        <v>5890</v>
      </c>
      <c r="E155" s="23" t="s">
        <v>5885</v>
      </c>
      <c r="F155" s="23" t="s">
        <v>5891</v>
      </c>
      <c r="G155" s="24"/>
      <c r="H155" s="23" t="s">
        <v>5892</v>
      </c>
      <c r="I155" s="23" t="s">
        <v>4716</v>
      </c>
      <c r="J155" s="23" t="s">
        <v>4711</v>
      </c>
      <c r="K155" s="23" t="s">
        <v>5893</v>
      </c>
      <c r="L155" s="23">
        <v>1</v>
      </c>
      <c r="M155" s="23">
        <v>0</v>
      </c>
      <c r="N155" s="23">
        <v>0</v>
      </c>
      <c r="O155" s="23">
        <v>1</v>
      </c>
      <c r="R155" s="32">
        <v>42489</v>
      </c>
      <c r="S155" s="23">
        <v>0</v>
      </c>
    </row>
    <row r="156" spans="1:19" ht="16">
      <c r="A156" s="21">
        <v>154</v>
      </c>
      <c r="B156" s="22">
        <v>37011</v>
      </c>
      <c r="C156" s="23" t="s">
        <v>4718</v>
      </c>
      <c r="D156" s="23" t="s">
        <v>5894</v>
      </c>
      <c r="E156" s="23" t="s">
        <v>5894</v>
      </c>
      <c r="F156" s="23" t="s">
        <v>4339</v>
      </c>
      <c r="G156" s="24"/>
      <c r="H156" s="23" t="s">
        <v>5895</v>
      </c>
      <c r="I156" s="23" t="s">
        <v>5896</v>
      </c>
      <c r="J156" s="23" t="s">
        <v>5896</v>
      </c>
      <c r="K156" s="23" t="s">
        <v>4339</v>
      </c>
      <c r="L156" s="23">
        <v>2</v>
      </c>
      <c r="M156" s="23">
        <v>1</v>
      </c>
      <c r="N156" s="23">
        <v>0</v>
      </c>
      <c r="O156" s="23">
        <v>0</v>
      </c>
      <c r="R156" s="32">
        <v>42521</v>
      </c>
      <c r="S156" s="23">
        <v>0</v>
      </c>
    </row>
    <row r="157" spans="1:19" ht="16">
      <c r="A157" s="21">
        <v>155</v>
      </c>
      <c r="B157" s="22">
        <v>37042</v>
      </c>
      <c r="C157" s="23" t="s">
        <v>4720</v>
      </c>
      <c r="D157" s="23" t="s">
        <v>5897</v>
      </c>
      <c r="E157" s="23" t="s">
        <v>5897</v>
      </c>
      <c r="F157" s="23" t="s">
        <v>4339</v>
      </c>
      <c r="G157" s="24"/>
      <c r="H157" s="23" t="s">
        <v>5898</v>
      </c>
      <c r="I157" s="23" t="s">
        <v>4721</v>
      </c>
      <c r="J157" s="23" t="s">
        <v>4721</v>
      </c>
      <c r="K157" s="23" t="s">
        <v>4339</v>
      </c>
      <c r="L157" s="23">
        <v>2</v>
      </c>
      <c r="M157" s="23">
        <v>1</v>
      </c>
      <c r="N157" s="23">
        <v>0</v>
      </c>
      <c r="O157" s="23">
        <v>0</v>
      </c>
      <c r="R157" s="32">
        <v>42551</v>
      </c>
      <c r="S157" s="23">
        <v>0</v>
      </c>
    </row>
    <row r="158" spans="1:19" ht="16">
      <c r="A158" s="21">
        <v>156</v>
      </c>
      <c r="B158" s="22">
        <v>37071</v>
      </c>
      <c r="C158" s="23" t="s">
        <v>4722</v>
      </c>
      <c r="D158" s="23" t="s">
        <v>5899</v>
      </c>
      <c r="E158" s="23" t="s">
        <v>5897</v>
      </c>
      <c r="F158" s="23" t="s">
        <v>5900</v>
      </c>
      <c r="G158" s="24"/>
      <c r="H158" s="23" t="s">
        <v>5900</v>
      </c>
      <c r="I158" s="23" t="s">
        <v>4723</v>
      </c>
      <c r="J158" s="23" t="s">
        <v>4721</v>
      </c>
      <c r="K158" s="23" t="s">
        <v>5901</v>
      </c>
      <c r="L158" s="23">
        <v>2</v>
      </c>
      <c r="M158" s="23">
        <v>1</v>
      </c>
      <c r="N158" s="23">
        <v>0</v>
      </c>
      <c r="O158" s="23">
        <v>0</v>
      </c>
      <c r="R158" s="32">
        <v>42580</v>
      </c>
      <c r="S158" s="23">
        <v>0</v>
      </c>
    </row>
    <row r="159" spans="1:19" ht="16">
      <c r="A159" s="21">
        <v>157</v>
      </c>
      <c r="B159" s="22">
        <v>37103</v>
      </c>
      <c r="C159" s="23" t="s">
        <v>4725</v>
      </c>
      <c r="D159" s="23" t="s">
        <v>5902</v>
      </c>
      <c r="E159" s="23" t="s">
        <v>5897</v>
      </c>
      <c r="F159" s="23" t="s">
        <v>5903</v>
      </c>
      <c r="G159" s="24"/>
      <c r="H159" s="23" t="s">
        <v>5904</v>
      </c>
      <c r="I159" s="23" t="s">
        <v>4726</v>
      </c>
      <c r="J159" s="23" t="s">
        <v>4721</v>
      </c>
      <c r="K159" s="23" t="s">
        <v>5905</v>
      </c>
      <c r="L159" s="23">
        <v>0</v>
      </c>
      <c r="M159" s="23">
        <v>0</v>
      </c>
      <c r="N159" s="23">
        <v>1</v>
      </c>
      <c r="O159" s="23">
        <v>0</v>
      </c>
      <c r="R159" s="32">
        <v>42613</v>
      </c>
      <c r="S159" s="23">
        <v>0</v>
      </c>
    </row>
    <row r="160" spans="1:19" ht="16">
      <c r="A160" s="21">
        <v>158</v>
      </c>
      <c r="B160" s="22">
        <v>37134</v>
      </c>
      <c r="C160" s="23" t="s">
        <v>4728</v>
      </c>
      <c r="D160" s="23" t="s">
        <v>5906</v>
      </c>
      <c r="E160" s="23" t="s">
        <v>5899</v>
      </c>
      <c r="F160" s="23" t="s">
        <v>5907</v>
      </c>
      <c r="G160" s="24"/>
      <c r="H160" s="23" t="s">
        <v>5908</v>
      </c>
      <c r="I160" s="23" t="s">
        <v>4729</v>
      </c>
      <c r="J160" s="23" t="s">
        <v>4723</v>
      </c>
      <c r="K160" s="23" t="s">
        <v>5909</v>
      </c>
      <c r="L160" s="23">
        <v>0</v>
      </c>
      <c r="M160" s="23">
        <v>0</v>
      </c>
      <c r="N160" s="23">
        <v>1</v>
      </c>
      <c r="O160" s="23">
        <v>0</v>
      </c>
      <c r="R160" s="32">
        <v>42643</v>
      </c>
      <c r="S160" s="23">
        <v>0</v>
      </c>
    </row>
    <row r="161" spans="1:19" ht="16">
      <c r="A161" s="21">
        <v>159</v>
      </c>
      <c r="B161" s="22">
        <v>37162</v>
      </c>
      <c r="C161" s="23" t="s">
        <v>4731</v>
      </c>
      <c r="D161" s="23" t="s">
        <v>5910</v>
      </c>
      <c r="E161" s="23" t="s">
        <v>5902</v>
      </c>
      <c r="F161" s="23" t="s">
        <v>4733</v>
      </c>
      <c r="G161" s="24"/>
      <c r="H161" s="23" t="s">
        <v>5911</v>
      </c>
      <c r="I161" s="23" t="s">
        <v>5912</v>
      </c>
      <c r="J161" s="23" t="s">
        <v>4726</v>
      </c>
      <c r="K161" s="23" t="s">
        <v>4733</v>
      </c>
      <c r="L161" s="23">
        <v>1</v>
      </c>
      <c r="M161" s="23">
        <v>0</v>
      </c>
      <c r="N161" s="23">
        <v>0</v>
      </c>
      <c r="O161" s="23">
        <v>1</v>
      </c>
      <c r="R161" s="32">
        <v>42674</v>
      </c>
      <c r="S161" s="23">
        <v>0</v>
      </c>
    </row>
    <row r="162" spans="1:19" ht="16">
      <c r="A162" s="21">
        <v>160</v>
      </c>
      <c r="B162" s="22">
        <v>37195</v>
      </c>
      <c r="C162" s="23" t="s">
        <v>4734</v>
      </c>
      <c r="D162" s="23" t="s">
        <v>5913</v>
      </c>
      <c r="E162" s="23" t="s">
        <v>5906</v>
      </c>
      <c r="F162" s="23" t="s">
        <v>5914</v>
      </c>
      <c r="G162" s="24"/>
      <c r="H162" s="23" t="s">
        <v>5915</v>
      </c>
      <c r="I162" s="23" t="s">
        <v>4735</v>
      </c>
      <c r="J162" s="23" t="s">
        <v>4729</v>
      </c>
      <c r="K162" s="23" t="s">
        <v>5916</v>
      </c>
      <c r="L162" s="23">
        <v>0</v>
      </c>
      <c r="M162" s="23">
        <v>0</v>
      </c>
      <c r="N162" s="23">
        <v>1</v>
      </c>
      <c r="O162" s="23">
        <v>0</v>
      </c>
      <c r="R162" s="32">
        <v>42704</v>
      </c>
      <c r="S162" s="23">
        <v>0</v>
      </c>
    </row>
    <row r="163" spans="1:19" ht="16">
      <c r="A163" s="21">
        <v>161</v>
      </c>
      <c r="B163" s="22">
        <v>37225</v>
      </c>
      <c r="C163" s="23" t="s">
        <v>4737</v>
      </c>
      <c r="D163" s="23" t="s">
        <v>5917</v>
      </c>
      <c r="E163" s="23" t="s">
        <v>5917</v>
      </c>
      <c r="F163" s="23" t="s">
        <v>4339</v>
      </c>
      <c r="G163" s="24"/>
      <c r="H163" s="23" t="s">
        <v>5918</v>
      </c>
      <c r="I163" s="23" t="s">
        <v>4738</v>
      </c>
      <c r="J163" s="23" t="s">
        <v>4738</v>
      </c>
      <c r="K163" s="23" t="s">
        <v>4339</v>
      </c>
      <c r="L163" s="23">
        <v>2</v>
      </c>
      <c r="M163" s="23">
        <v>1</v>
      </c>
      <c r="N163" s="23">
        <v>0</v>
      </c>
      <c r="O163" s="23">
        <v>0</v>
      </c>
      <c r="R163" s="32">
        <v>42734</v>
      </c>
      <c r="S163" s="23">
        <v>0</v>
      </c>
    </row>
    <row r="164" spans="1:19" ht="16">
      <c r="A164" s="21">
        <v>162</v>
      </c>
      <c r="B164" s="22">
        <v>37256</v>
      </c>
      <c r="C164" s="23" t="s">
        <v>4739</v>
      </c>
      <c r="D164" s="23" t="s">
        <v>5919</v>
      </c>
      <c r="E164" s="23" t="s">
        <v>5919</v>
      </c>
      <c r="F164" s="23" t="s">
        <v>4339</v>
      </c>
      <c r="G164" s="24"/>
      <c r="H164" s="23" t="s">
        <v>5920</v>
      </c>
      <c r="I164" s="23" t="s">
        <v>4740</v>
      </c>
      <c r="J164" s="23" t="s">
        <v>4740</v>
      </c>
      <c r="K164" s="23" t="s">
        <v>4339</v>
      </c>
      <c r="L164" s="23">
        <v>2</v>
      </c>
      <c r="M164" s="23">
        <v>1</v>
      </c>
      <c r="N164" s="23">
        <v>0</v>
      </c>
      <c r="O164" s="23">
        <v>0</v>
      </c>
      <c r="R164" s="32">
        <v>42766</v>
      </c>
      <c r="S164" s="23">
        <v>0</v>
      </c>
    </row>
    <row r="165" spans="1:19" ht="16">
      <c r="A165" s="21">
        <v>163</v>
      </c>
      <c r="B165" s="22">
        <v>37287</v>
      </c>
      <c r="C165" s="23" t="s">
        <v>4741</v>
      </c>
      <c r="D165" s="23" t="s">
        <v>5921</v>
      </c>
      <c r="E165" s="23" t="s">
        <v>5919</v>
      </c>
      <c r="F165" s="23" t="s">
        <v>5922</v>
      </c>
      <c r="G165" s="24"/>
      <c r="H165" s="23" t="s">
        <v>5923</v>
      </c>
      <c r="I165" s="23" t="s">
        <v>4742</v>
      </c>
      <c r="J165" s="23" t="s">
        <v>4740</v>
      </c>
      <c r="K165" s="23" t="s">
        <v>5923</v>
      </c>
      <c r="L165" s="23">
        <v>2</v>
      </c>
      <c r="M165" s="23">
        <v>1</v>
      </c>
      <c r="N165" s="23">
        <v>0</v>
      </c>
      <c r="O165" s="23">
        <v>0</v>
      </c>
      <c r="R165" s="32">
        <v>42794</v>
      </c>
      <c r="S165" s="23">
        <v>0</v>
      </c>
    </row>
    <row r="166" spans="1:19" ht="16">
      <c r="A166" s="21">
        <v>164</v>
      </c>
      <c r="B166" s="22">
        <v>37315</v>
      </c>
      <c r="C166" s="23" t="s">
        <v>4744</v>
      </c>
      <c r="D166" s="23" t="s">
        <v>5924</v>
      </c>
      <c r="E166" s="23" t="s">
        <v>5919</v>
      </c>
      <c r="F166" s="23" t="s">
        <v>5925</v>
      </c>
      <c r="G166" s="24"/>
      <c r="H166" s="23" t="s">
        <v>5926</v>
      </c>
      <c r="I166" s="23" t="s">
        <v>4745</v>
      </c>
      <c r="J166" s="23" t="s">
        <v>4740</v>
      </c>
      <c r="K166" s="23" t="s">
        <v>5927</v>
      </c>
      <c r="L166" s="23">
        <v>0</v>
      </c>
      <c r="M166" s="23">
        <v>0</v>
      </c>
      <c r="N166" s="23">
        <v>1</v>
      </c>
      <c r="O166" s="23">
        <v>0</v>
      </c>
      <c r="R166" s="32">
        <v>42825</v>
      </c>
      <c r="S166" s="23">
        <v>0</v>
      </c>
    </row>
    <row r="167" spans="1:19" ht="16">
      <c r="A167" s="21">
        <v>165</v>
      </c>
      <c r="B167" s="22">
        <v>37344</v>
      </c>
      <c r="C167" s="23" t="s">
        <v>4747</v>
      </c>
      <c r="D167" s="23" t="s">
        <v>5928</v>
      </c>
      <c r="E167" s="23" t="s">
        <v>5928</v>
      </c>
      <c r="F167" s="23" t="s">
        <v>4339</v>
      </c>
      <c r="G167" s="24"/>
      <c r="H167" s="23" t="s">
        <v>5929</v>
      </c>
      <c r="I167" s="23" t="s">
        <v>4748</v>
      </c>
      <c r="J167" s="23" t="s">
        <v>4748</v>
      </c>
      <c r="K167" s="23" t="s">
        <v>4339</v>
      </c>
      <c r="L167" s="23">
        <v>2</v>
      </c>
      <c r="M167" s="23">
        <v>1</v>
      </c>
      <c r="N167" s="23">
        <v>0</v>
      </c>
      <c r="O167" s="23">
        <v>0</v>
      </c>
      <c r="R167" s="32">
        <v>42853</v>
      </c>
      <c r="S167" s="23">
        <v>0</v>
      </c>
    </row>
    <row r="168" spans="1:19" ht="16">
      <c r="A168" s="21">
        <v>166</v>
      </c>
      <c r="B168" s="22">
        <v>37376</v>
      </c>
      <c r="C168" s="23" t="s">
        <v>4749</v>
      </c>
      <c r="D168" s="23" t="s">
        <v>5930</v>
      </c>
      <c r="E168" s="23" t="s">
        <v>5928</v>
      </c>
      <c r="F168" s="23" t="s">
        <v>4749</v>
      </c>
      <c r="G168" s="24"/>
      <c r="H168" s="23" t="s">
        <v>5931</v>
      </c>
      <c r="I168" s="23" t="s">
        <v>4750</v>
      </c>
      <c r="J168" s="23" t="s">
        <v>4748</v>
      </c>
      <c r="K168" s="23" t="s">
        <v>5932</v>
      </c>
      <c r="L168" s="23">
        <v>0</v>
      </c>
      <c r="M168" s="23">
        <v>0</v>
      </c>
      <c r="N168" s="23">
        <v>1</v>
      </c>
      <c r="O168" s="23">
        <v>0</v>
      </c>
      <c r="R168" s="32">
        <v>42886</v>
      </c>
      <c r="S168" s="23">
        <v>0</v>
      </c>
    </row>
    <row r="169" spans="1:19" ht="16">
      <c r="A169" s="21">
        <v>167</v>
      </c>
      <c r="B169" s="22">
        <v>37407</v>
      </c>
      <c r="C169" s="23" t="s">
        <v>4752</v>
      </c>
      <c r="D169" s="23" t="s">
        <v>5933</v>
      </c>
      <c r="E169" s="23" t="s">
        <v>5928</v>
      </c>
      <c r="F169" s="23" t="s">
        <v>5934</v>
      </c>
      <c r="G169" s="24"/>
      <c r="H169" s="23" t="s">
        <v>5935</v>
      </c>
      <c r="I169" s="23" t="s">
        <v>4753</v>
      </c>
      <c r="J169" s="23" t="s">
        <v>4748</v>
      </c>
      <c r="K169" s="23" t="s">
        <v>5936</v>
      </c>
      <c r="L169" s="23">
        <v>0</v>
      </c>
      <c r="M169" s="23">
        <v>0</v>
      </c>
      <c r="N169" s="23">
        <v>1</v>
      </c>
      <c r="O169" s="23">
        <v>0</v>
      </c>
      <c r="R169" s="32">
        <v>42916</v>
      </c>
      <c r="S169" s="23">
        <v>0</v>
      </c>
    </row>
    <row r="170" spans="1:19" ht="16">
      <c r="A170" s="21">
        <v>168</v>
      </c>
      <c r="B170" s="22">
        <v>37435</v>
      </c>
      <c r="C170" s="23" t="s">
        <v>4755</v>
      </c>
      <c r="D170" s="23" t="s">
        <v>5937</v>
      </c>
      <c r="E170" s="23" t="s">
        <v>5930</v>
      </c>
      <c r="F170" s="23" t="s">
        <v>5938</v>
      </c>
      <c r="G170" s="24"/>
      <c r="H170" s="23" t="s">
        <v>5939</v>
      </c>
      <c r="I170" s="23" t="s">
        <v>4756</v>
      </c>
      <c r="J170" s="23" t="s">
        <v>4750</v>
      </c>
      <c r="K170" s="23" t="s">
        <v>5940</v>
      </c>
      <c r="L170" s="23">
        <v>0</v>
      </c>
      <c r="M170" s="23">
        <v>0</v>
      </c>
      <c r="N170" s="23">
        <v>1</v>
      </c>
      <c r="O170" s="23">
        <v>0</v>
      </c>
      <c r="R170" s="32">
        <v>42947</v>
      </c>
      <c r="S170" s="23">
        <v>0</v>
      </c>
    </row>
    <row r="171" spans="1:19" ht="16">
      <c r="A171" s="21">
        <v>169</v>
      </c>
      <c r="B171" s="22">
        <v>37468</v>
      </c>
      <c r="C171" s="23" t="s">
        <v>4758</v>
      </c>
      <c r="D171" s="23" t="s">
        <v>5941</v>
      </c>
      <c r="E171" s="23" t="s">
        <v>5933</v>
      </c>
      <c r="F171" s="23" t="s">
        <v>5942</v>
      </c>
      <c r="G171" s="24"/>
      <c r="H171" s="23" t="s">
        <v>5943</v>
      </c>
      <c r="I171" s="23" t="s">
        <v>4759</v>
      </c>
      <c r="J171" s="23" t="s">
        <v>4753</v>
      </c>
      <c r="K171" s="23" t="s">
        <v>5944</v>
      </c>
      <c r="L171" s="23">
        <v>1</v>
      </c>
      <c r="M171" s="23">
        <v>0</v>
      </c>
      <c r="N171" s="23">
        <v>0</v>
      </c>
      <c r="O171" s="23">
        <v>1</v>
      </c>
      <c r="R171" s="32">
        <v>42978</v>
      </c>
      <c r="S171" s="23">
        <v>0</v>
      </c>
    </row>
    <row r="172" spans="1:19" ht="16">
      <c r="A172" s="21">
        <v>170</v>
      </c>
      <c r="B172" s="22">
        <v>37498</v>
      </c>
      <c r="C172" s="23" t="s">
        <v>4761</v>
      </c>
      <c r="D172" s="23" t="s">
        <v>5945</v>
      </c>
      <c r="E172" s="23" t="s">
        <v>5937</v>
      </c>
      <c r="F172" s="23" t="s">
        <v>5946</v>
      </c>
      <c r="G172" s="24"/>
      <c r="H172" s="23" t="s">
        <v>5947</v>
      </c>
      <c r="I172" s="23" t="s">
        <v>4762</v>
      </c>
      <c r="J172" s="23" t="s">
        <v>4756</v>
      </c>
      <c r="K172" s="23" t="s">
        <v>5948</v>
      </c>
      <c r="L172" s="23">
        <v>0</v>
      </c>
      <c r="M172" s="23">
        <v>0</v>
      </c>
      <c r="N172" s="23">
        <v>1</v>
      </c>
      <c r="O172" s="23">
        <v>0</v>
      </c>
      <c r="R172" s="32">
        <v>43007</v>
      </c>
      <c r="S172" s="23">
        <v>0</v>
      </c>
    </row>
    <row r="173" spans="1:19" ht="16">
      <c r="A173" s="21">
        <v>171</v>
      </c>
      <c r="B173" s="22">
        <v>37529</v>
      </c>
      <c r="C173" s="23" t="s">
        <v>4764</v>
      </c>
      <c r="D173" s="23" t="s">
        <v>5949</v>
      </c>
      <c r="E173" s="23" t="s">
        <v>5945</v>
      </c>
      <c r="F173" s="23" t="s">
        <v>5950</v>
      </c>
      <c r="G173" s="24"/>
      <c r="H173" s="23" t="s">
        <v>5951</v>
      </c>
      <c r="I173" s="23" t="s">
        <v>5952</v>
      </c>
      <c r="J173" s="23" t="s">
        <v>4762</v>
      </c>
      <c r="K173" s="23" t="s">
        <v>5953</v>
      </c>
      <c r="L173" s="23">
        <v>1</v>
      </c>
      <c r="M173" s="23">
        <v>0</v>
      </c>
      <c r="N173" s="23">
        <v>0</v>
      </c>
      <c r="O173" s="23">
        <v>1</v>
      </c>
      <c r="R173" s="32">
        <v>43039</v>
      </c>
      <c r="S173" s="23">
        <v>0</v>
      </c>
    </row>
    <row r="174" spans="1:19" ht="16">
      <c r="A174" s="21">
        <v>172</v>
      </c>
      <c r="B174" s="22">
        <v>37560</v>
      </c>
      <c r="C174" s="23" t="s">
        <v>4767</v>
      </c>
      <c r="D174" s="23" t="s">
        <v>5954</v>
      </c>
      <c r="E174" s="23" t="s">
        <v>5945</v>
      </c>
      <c r="F174" s="23" t="s">
        <v>5955</v>
      </c>
      <c r="G174" s="24"/>
      <c r="H174" s="23" t="s">
        <v>5956</v>
      </c>
      <c r="I174" s="23" t="s">
        <v>4768</v>
      </c>
      <c r="J174" s="23" t="s">
        <v>4762</v>
      </c>
      <c r="K174" s="23" t="s">
        <v>5957</v>
      </c>
      <c r="L174" s="23">
        <v>0</v>
      </c>
      <c r="M174" s="23">
        <v>0</v>
      </c>
      <c r="N174" s="23">
        <v>1</v>
      </c>
      <c r="O174" s="23">
        <v>0</v>
      </c>
      <c r="R174" s="32">
        <v>43069</v>
      </c>
      <c r="S174" s="23">
        <v>0</v>
      </c>
    </row>
    <row r="175" spans="1:19" ht="16">
      <c r="A175" s="21">
        <v>173</v>
      </c>
      <c r="B175" s="22">
        <v>37589</v>
      </c>
      <c r="C175" s="23" t="s">
        <v>4770</v>
      </c>
      <c r="D175" s="23" t="s">
        <v>5958</v>
      </c>
      <c r="E175" s="23" t="s">
        <v>5958</v>
      </c>
      <c r="F175" s="23" t="s">
        <v>4339</v>
      </c>
      <c r="G175" s="24"/>
      <c r="H175" s="23" t="s">
        <v>5959</v>
      </c>
      <c r="I175" s="23" t="s">
        <v>4771</v>
      </c>
      <c r="J175" s="23" t="s">
        <v>4771</v>
      </c>
      <c r="K175" s="23" t="s">
        <v>4339</v>
      </c>
      <c r="L175" s="23">
        <v>2</v>
      </c>
      <c r="M175" s="23">
        <v>1</v>
      </c>
      <c r="N175" s="23">
        <v>0</v>
      </c>
      <c r="O175" s="23">
        <v>0</v>
      </c>
      <c r="R175" s="32">
        <v>43098</v>
      </c>
      <c r="S175" s="23">
        <v>0</v>
      </c>
    </row>
    <row r="176" spans="1:19" ht="16">
      <c r="A176" s="21">
        <v>174</v>
      </c>
      <c r="B176" s="22">
        <v>37621</v>
      </c>
      <c r="C176" s="23" t="s">
        <v>4772</v>
      </c>
      <c r="D176" s="23" t="s">
        <v>5960</v>
      </c>
      <c r="E176" s="23" t="s">
        <v>5958</v>
      </c>
      <c r="F176" s="23" t="s">
        <v>5961</v>
      </c>
      <c r="G176" s="24"/>
      <c r="H176" s="23" t="s">
        <v>5962</v>
      </c>
      <c r="I176" s="23" t="s">
        <v>4773</v>
      </c>
      <c r="J176" s="23" t="s">
        <v>4771</v>
      </c>
      <c r="K176" s="23" t="s">
        <v>5962</v>
      </c>
      <c r="L176" s="23">
        <v>0</v>
      </c>
      <c r="M176" s="23">
        <v>0</v>
      </c>
      <c r="N176" s="23">
        <v>1</v>
      </c>
      <c r="O176" s="23">
        <v>0</v>
      </c>
      <c r="R176" s="32">
        <v>43131</v>
      </c>
      <c r="S176" s="23">
        <v>0</v>
      </c>
    </row>
    <row r="177" spans="1:19" ht="16">
      <c r="A177" s="21">
        <v>175</v>
      </c>
      <c r="B177" s="22">
        <v>37652</v>
      </c>
      <c r="C177" s="23" t="s">
        <v>4774</v>
      </c>
      <c r="D177" s="23" t="s">
        <v>5963</v>
      </c>
      <c r="E177" s="23" t="s">
        <v>5958</v>
      </c>
      <c r="F177" s="23" t="s">
        <v>5964</v>
      </c>
      <c r="G177" s="24"/>
      <c r="H177" s="23" t="s">
        <v>4774</v>
      </c>
      <c r="I177" s="23" t="s">
        <v>4775</v>
      </c>
      <c r="J177" s="23" t="s">
        <v>4771</v>
      </c>
      <c r="K177" s="23" t="s">
        <v>4776</v>
      </c>
      <c r="L177" s="23">
        <v>0</v>
      </c>
      <c r="M177" s="23">
        <v>0</v>
      </c>
      <c r="N177" s="23">
        <v>1</v>
      </c>
      <c r="O177" s="23">
        <v>0</v>
      </c>
      <c r="R177" s="32">
        <v>43159</v>
      </c>
      <c r="S177" s="23">
        <v>0</v>
      </c>
    </row>
    <row r="178" spans="1:19" ht="16">
      <c r="A178" s="21">
        <v>176</v>
      </c>
      <c r="B178" s="22">
        <v>37680</v>
      </c>
      <c r="C178" s="23" t="s">
        <v>4777</v>
      </c>
      <c r="D178" s="23" t="s">
        <v>5965</v>
      </c>
      <c r="E178" s="23" t="s">
        <v>5960</v>
      </c>
      <c r="F178" s="23" t="s">
        <v>5966</v>
      </c>
      <c r="G178" s="24"/>
      <c r="H178" s="23" t="s">
        <v>5967</v>
      </c>
      <c r="I178" s="23" t="s">
        <v>4778</v>
      </c>
      <c r="J178" s="23" t="s">
        <v>4773</v>
      </c>
      <c r="K178" s="23" t="s">
        <v>5968</v>
      </c>
      <c r="L178" s="23">
        <v>0</v>
      </c>
      <c r="M178" s="23">
        <v>0</v>
      </c>
      <c r="N178" s="23">
        <v>1</v>
      </c>
      <c r="O178" s="23">
        <v>0</v>
      </c>
      <c r="R178" s="32">
        <v>43189</v>
      </c>
      <c r="S178" s="23">
        <v>0</v>
      </c>
    </row>
    <row r="179" spans="1:19" ht="16">
      <c r="A179" s="21">
        <v>177</v>
      </c>
      <c r="B179" s="22">
        <v>37711</v>
      </c>
      <c r="C179" s="23" t="s">
        <v>4780</v>
      </c>
      <c r="D179" s="23" t="s">
        <v>5969</v>
      </c>
      <c r="E179" s="23" t="s">
        <v>5963</v>
      </c>
      <c r="F179" s="23" t="s">
        <v>5970</v>
      </c>
      <c r="G179" s="24"/>
      <c r="H179" s="23" t="s">
        <v>5971</v>
      </c>
      <c r="I179" s="23" t="s">
        <v>4781</v>
      </c>
      <c r="J179" s="23" t="s">
        <v>4775</v>
      </c>
      <c r="K179" s="23" t="s">
        <v>5972</v>
      </c>
      <c r="L179" s="23">
        <v>2</v>
      </c>
      <c r="M179" s="23">
        <v>1</v>
      </c>
      <c r="N179" s="23">
        <v>0</v>
      </c>
      <c r="O179" s="23">
        <v>0</v>
      </c>
      <c r="R179" s="32">
        <v>43220</v>
      </c>
      <c r="S179" s="23">
        <v>0</v>
      </c>
    </row>
    <row r="180" spans="1:19" ht="16">
      <c r="A180" s="21">
        <v>178</v>
      </c>
      <c r="B180" s="22">
        <v>37741</v>
      </c>
      <c r="C180" s="23" t="s">
        <v>4783</v>
      </c>
      <c r="D180" s="23" t="s">
        <v>5973</v>
      </c>
      <c r="E180" s="23" t="s">
        <v>5973</v>
      </c>
      <c r="F180" s="23" t="s">
        <v>4339</v>
      </c>
      <c r="G180" s="24"/>
      <c r="H180" s="23" t="s">
        <v>5974</v>
      </c>
      <c r="I180" s="23" t="s">
        <v>4784</v>
      </c>
      <c r="J180" s="23" t="s">
        <v>4784</v>
      </c>
      <c r="K180" s="23" t="s">
        <v>4339</v>
      </c>
      <c r="L180" s="23">
        <v>2</v>
      </c>
      <c r="M180" s="23">
        <v>1</v>
      </c>
      <c r="N180" s="23">
        <v>0</v>
      </c>
      <c r="O180" s="23">
        <v>0</v>
      </c>
      <c r="R180" s="32">
        <v>43251</v>
      </c>
      <c r="S180" s="23">
        <v>0</v>
      </c>
    </row>
    <row r="181" spans="1:19" ht="16">
      <c r="A181" s="21">
        <v>179</v>
      </c>
      <c r="B181" s="22">
        <v>37771</v>
      </c>
      <c r="C181" s="23" t="s">
        <v>4785</v>
      </c>
      <c r="D181" s="23" t="s">
        <v>5975</v>
      </c>
      <c r="E181" s="23" t="s">
        <v>5975</v>
      </c>
      <c r="F181" s="23" t="s">
        <v>4339</v>
      </c>
      <c r="G181" s="24"/>
      <c r="H181" s="23" t="s">
        <v>5976</v>
      </c>
      <c r="I181" s="23" t="s">
        <v>4786</v>
      </c>
      <c r="J181" s="23" t="s">
        <v>4786</v>
      </c>
      <c r="K181" s="23" t="s">
        <v>4339</v>
      </c>
      <c r="L181" s="23">
        <v>2</v>
      </c>
      <c r="M181" s="23">
        <v>1</v>
      </c>
      <c r="N181" s="23">
        <v>0</v>
      </c>
      <c r="O181" s="23">
        <v>0</v>
      </c>
      <c r="R181" s="32">
        <v>43280</v>
      </c>
      <c r="S181" s="23">
        <v>0</v>
      </c>
    </row>
    <row r="182" spans="1:19" ht="16">
      <c r="A182" s="21">
        <v>180</v>
      </c>
      <c r="B182" s="22">
        <v>37802</v>
      </c>
      <c r="C182" s="23" t="s">
        <v>4787</v>
      </c>
      <c r="D182" s="23" t="s">
        <v>5977</v>
      </c>
      <c r="E182" s="23" t="s">
        <v>5977</v>
      </c>
      <c r="F182" s="23" t="s">
        <v>4339</v>
      </c>
      <c r="G182" s="24"/>
      <c r="H182" s="23" t="s">
        <v>5978</v>
      </c>
      <c r="I182" s="23" t="s">
        <v>4788</v>
      </c>
      <c r="J182" s="23" t="s">
        <v>4788</v>
      </c>
      <c r="K182" s="23" t="s">
        <v>4339</v>
      </c>
      <c r="L182" s="23">
        <v>2</v>
      </c>
      <c r="M182" s="23">
        <v>1</v>
      </c>
      <c r="N182" s="23">
        <v>0</v>
      </c>
      <c r="O182" s="23">
        <v>0</v>
      </c>
      <c r="R182" s="32">
        <v>43312</v>
      </c>
      <c r="S182" s="23">
        <v>0</v>
      </c>
    </row>
    <row r="183" spans="1:19" ht="16">
      <c r="A183" s="21">
        <v>181</v>
      </c>
      <c r="B183" s="22">
        <v>37833</v>
      </c>
      <c r="C183" s="23" t="s">
        <v>4789</v>
      </c>
      <c r="D183" s="23" t="s">
        <v>5979</v>
      </c>
      <c r="E183" s="23" t="s">
        <v>5979</v>
      </c>
      <c r="F183" s="23" t="s">
        <v>4339</v>
      </c>
      <c r="G183" s="24"/>
      <c r="H183" s="23" t="s">
        <v>5980</v>
      </c>
      <c r="I183" s="23" t="s">
        <v>4790</v>
      </c>
      <c r="J183" s="23" t="s">
        <v>4790</v>
      </c>
      <c r="K183" s="23" t="s">
        <v>4339</v>
      </c>
      <c r="L183" s="23">
        <v>2</v>
      </c>
      <c r="M183" s="23">
        <v>1</v>
      </c>
      <c r="N183" s="23">
        <v>0</v>
      </c>
      <c r="O183" s="23">
        <v>0</v>
      </c>
      <c r="R183" s="32">
        <v>43343</v>
      </c>
      <c r="S183" s="23">
        <v>0</v>
      </c>
    </row>
    <row r="184" spans="1:19" ht="16">
      <c r="A184" s="21">
        <v>182</v>
      </c>
      <c r="B184" s="22">
        <v>37862</v>
      </c>
      <c r="C184" s="23" t="s">
        <v>4791</v>
      </c>
      <c r="D184" s="23" t="s">
        <v>5981</v>
      </c>
      <c r="E184" s="23" t="s">
        <v>5981</v>
      </c>
      <c r="F184" s="23" t="s">
        <v>4339</v>
      </c>
      <c r="G184" s="24"/>
      <c r="H184" s="23" t="s">
        <v>5982</v>
      </c>
      <c r="I184" s="23" t="s">
        <v>4792</v>
      </c>
      <c r="J184" s="23" t="s">
        <v>4792</v>
      </c>
      <c r="K184" s="23" t="s">
        <v>4339</v>
      </c>
      <c r="L184" s="23">
        <v>2</v>
      </c>
      <c r="M184" s="23">
        <v>1</v>
      </c>
      <c r="N184" s="23">
        <v>0</v>
      </c>
      <c r="O184" s="23">
        <v>0</v>
      </c>
      <c r="R184" s="32">
        <v>43371</v>
      </c>
      <c r="S184" s="23">
        <v>0</v>
      </c>
    </row>
    <row r="185" spans="1:19" ht="16">
      <c r="A185" s="21">
        <v>183</v>
      </c>
      <c r="B185" s="22">
        <v>37894</v>
      </c>
      <c r="C185" s="23" t="s">
        <v>4793</v>
      </c>
      <c r="D185" s="23" t="s">
        <v>5983</v>
      </c>
      <c r="E185" s="23" t="s">
        <v>5981</v>
      </c>
      <c r="F185" s="23" t="s">
        <v>5984</v>
      </c>
      <c r="G185" s="24"/>
      <c r="H185" s="23" t="s">
        <v>5985</v>
      </c>
      <c r="I185" s="23" t="s">
        <v>4794</v>
      </c>
      <c r="J185" s="23" t="s">
        <v>4792</v>
      </c>
      <c r="K185" s="23" t="s">
        <v>5986</v>
      </c>
      <c r="L185" s="23">
        <v>2</v>
      </c>
      <c r="M185" s="23">
        <v>1</v>
      </c>
      <c r="N185" s="23">
        <v>0</v>
      </c>
      <c r="O185" s="23">
        <v>0</v>
      </c>
      <c r="R185" s="32">
        <v>43404</v>
      </c>
      <c r="S185" s="23">
        <v>0</v>
      </c>
    </row>
    <row r="186" spans="1:19" ht="16">
      <c r="A186" s="21">
        <v>184</v>
      </c>
      <c r="B186" s="22">
        <v>37925</v>
      </c>
      <c r="C186" s="23" t="s">
        <v>4796</v>
      </c>
      <c r="D186" s="23" t="s">
        <v>5987</v>
      </c>
      <c r="E186" s="23" t="s">
        <v>5987</v>
      </c>
      <c r="F186" s="23" t="s">
        <v>4339</v>
      </c>
      <c r="G186" s="24"/>
      <c r="H186" s="23" t="s">
        <v>5988</v>
      </c>
      <c r="I186" s="23" t="s">
        <v>5989</v>
      </c>
      <c r="J186" s="23" t="s">
        <v>5989</v>
      </c>
      <c r="K186" s="23" t="s">
        <v>4339</v>
      </c>
      <c r="L186" s="23">
        <v>2</v>
      </c>
      <c r="M186" s="23">
        <v>1</v>
      </c>
      <c r="N186" s="23">
        <v>0</v>
      </c>
      <c r="O186" s="23">
        <v>0</v>
      </c>
      <c r="R186" s="32">
        <v>43434</v>
      </c>
      <c r="S186" s="23">
        <v>1</v>
      </c>
    </row>
    <row r="187" spans="1:19" ht="16">
      <c r="A187" s="21">
        <v>185</v>
      </c>
      <c r="B187" s="22">
        <v>37953</v>
      </c>
      <c r="C187" s="23" t="s">
        <v>4798</v>
      </c>
      <c r="D187" s="23" t="s">
        <v>5990</v>
      </c>
      <c r="E187" s="23" t="s">
        <v>5990</v>
      </c>
      <c r="F187" s="23" t="s">
        <v>4339</v>
      </c>
      <c r="G187" s="24"/>
      <c r="H187" s="23" t="s">
        <v>5991</v>
      </c>
      <c r="I187" s="23" t="s">
        <v>4799</v>
      </c>
      <c r="J187" s="23" t="s">
        <v>4799</v>
      </c>
      <c r="K187" s="23" t="s">
        <v>4339</v>
      </c>
      <c r="L187" s="23">
        <v>2</v>
      </c>
      <c r="M187" s="23">
        <v>1</v>
      </c>
      <c r="N187" s="23">
        <v>0</v>
      </c>
      <c r="O187" s="23">
        <v>0</v>
      </c>
      <c r="R187" s="32">
        <v>43465</v>
      </c>
      <c r="S187" s="23">
        <v>1</v>
      </c>
    </row>
    <row r="188" spans="1:19" ht="16">
      <c r="A188" s="21">
        <v>186</v>
      </c>
      <c r="B188" s="22">
        <v>37986</v>
      </c>
      <c r="C188" s="23" t="s">
        <v>4800</v>
      </c>
      <c r="D188" s="23" t="s">
        <v>5992</v>
      </c>
      <c r="E188" s="23" t="s">
        <v>5992</v>
      </c>
      <c r="F188" s="23" t="s">
        <v>4339</v>
      </c>
      <c r="G188" s="24"/>
      <c r="H188" s="23" t="s">
        <v>5993</v>
      </c>
      <c r="I188" s="23" t="s">
        <v>4801</v>
      </c>
      <c r="J188" s="23" t="s">
        <v>4801</v>
      </c>
      <c r="K188" s="23" t="s">
        <v>4339</v>
      </c>
      <c r="L188" s="23">
        <v>2</v>
      </c>
      <c r="M188" s="23">
        <v>1</v>
      </c>
      <c r="N188" s="23">
        <v>0</v>
      </c>
      <c r="O188" s="23">
        <v>0</v>
      </c>
      <c r="R188" s="32">
        <v>43496</v>
      </c>
      <c r="S188" s="23">
        <v>0</v>
      </c>
    </row>
    <row r="189" spans="1:19" ht="16">
      <c r="A189" s="21">
        <v>187</v>
      </c>
      <c r="B189" s="22">
        <v>38016</v>
      </c>
      <c r="C189" s="23" t="s">
        <v>4802</v>
      </c>
      <c r="D189" s="23" t="s">
        <v>5994</v>
      </c>
      <c r="E189" s="23" t="s">
        <v>5994</v>
      </c>
      <c r="F189" s="23" t="s">
        <v>4339</v>
      </c>
      <c r="G189" s="24"/>
      <c r="H189" s="23" t="s">
        <v>5995</v>
      </c>
      <c r="I189" s="23" t="s">
        <v>4803</v>
      </c>
      <c r="J189" s="23" t="s">
        <v>4803</v>
      </c>
      <c r="K189" s="23" t="s">
        <v>4339</v>
      </c>
      <c r="L189" s="23">
        <v>2</v>
      </c>
      <c r="M189" s="23">
        <v>1</v>
      </c>
      <c r="N189" s="23">
        <v>0</v>
      </c>
      <c r="O189" s="23">
        <v>0</v>
      </c>
      <c r="R189" s="32">
        <v>43524</v>
      </c>
      <c r="S189" s="23">
        <v>0</v>
      </c>
    </row>
    <row r="190" spans="1:19" ht="16">
      <c r="A190" s="21">
        <v>188</v>
      </c>
      <c r="B190" s="22">
        <v>38044</v>
      </c>
      <c r="C190" s="23" t="s">
        <v>4804</v>
      </c>
      <c r="D190" s="23" t="s">
        <v>5996</v>
      </c>
      <c r="E190" s="23" t="s">
        <v>5996</v>
      </c>
      <c r="F190" s="23" t="s">
        <v>4339</v>
      </c>
      <c r="G190" s="24"/>
      <c r="H190" s="23" t="s">
        <v>5997</v>
      </c>
      <c r="I190" s="23" t="s">
        <v>4805</v>
      </c>
      <c r="J190" s="23" t="s">
        <v>4805</v>
      </c>
      <c r="K190" s="23" t="s">
        <v>4339</v>
      </c>
      <c r="L190" s="23">
        <v>2</v>
      </c>
      <c r="M190" s="23">
        <v>1</v>
      </c>
      <c r="N190" s="23">
        <v>0</v>
      </c>
      <c r="O190" s="23">
        <v>0</v>
      </c>
      <c r="R190" s="32">
        <v>43553</v>
      </c>
      <c r="S190" s="23">
        <v>0</v>
      </c>
    </row>
    <row r="191" spans="1:19" ht="16">
      <c r="A191" s="21">
        <v>189</v>
      </c>
      <c r="B191" s="22">
        <v>38077</v>
      </c>
      <c r="C191" s="23" t="s">
        <v>4806</v>
      </c>
      <c r="D191" s="23" t="s">
        <v>5998</v>
      </c>
      <c r="E191" s="23" t="s">
        <v>5996</v>
      </c>
      <c r="F191" s="23" t="s">
        <v>5999</v>
      </c>
      <c r="G191" s="24"/>
      <c r="H191" s="23" t="s">
        <v>6000</v>
      </c>
      <c r="I191" s="23" t="s">
        <v>4807</v>
      </c>
      <c r="J191" s="23" t="s">
        <v>4805</v>
      </c>
      <c r="K191" s="23" t="s">
        <v>6000</v>
      </c>
      <c r="L191" s="23">
        <v>2</v>
      </c>
      <c r="M191" s="23">
        <v>1</v>
      </c>
      <c r="N191" s="23">
        <v>0</v>
      </c>
      <c r="O191" s="23">
        <v>0</v>
      </c>
      <c r="R191" s="32">
        <v>43585</v>
      </c>
      <c r="S191" s="23">
        <v>0</v>
      </c>
    </row>
    <row r="192" spans="1:19" ht="16">
      <c r="A192" s="21">
        <v>190</v>
      </c>
      <c r="B192" s="22">
        <v>38107</v>
      </c>
      <c r="C192" s="23" t="s">
        <v>4808</v>
      </c>
      <c r="D192" s="23" t="s">
        <v>6001</v>
      </c>
      <c r="E192" s="23" t="s">
        <v>5996</v>
      </c>
      <c r="F192" s="23" t="s">
        <v>6002</v>
      </c>
      <c r="G192" s="24"/>
      <c r="H192" s="23" t="s">
        <v>6003</v>
      </c>
      <c r="I192" s="23" t="s">
        <v>4809</v>
      </c>
      <c r="J192" s="23" t="s">
        <v>4805</v>
      </c>
      <c r="K192" s="23" t="s">
        <v>6004</v>
      </c>
      <c r="L192" s="23">
        <v>0</v>
      </c>
      <c r="M192" s="23">
        <v>0</v>
      </c>
      <c r="N192" s="23">
        <v>1</v>
      </c>
      <c r="O192" s="23">
        <v>0</v>
      </c>
      <c r="R192" s="32">
        <v>43616</v>
      </c>
      <c r="S192" s="23">
        <v>0</v>
      </c>
    </row>
    <row r="193" spans="1:19" ht="16">
      <c r="A193" s="21">
        <v>191</v>
      </c>
      <c r="B193" s="22">
        <v>38138</v>
      </c>
      <c r="C193" s="23" t="s">
        <v>4811</v>
      </c>
      <c r="D193" s="23" t="s">
        <v>6005</v>
      </c>
      <c r="E193" s="23" t="s">
        <v>5998</v>
      </c>
      <c r="F193" s="23" t="s">
        <v>6006</v>
      </c>
      <c r="G193" s="24"/>
      <c r="H193" s="23" t="s">
        <v>6007</v>
      </c>
      <c r="I193" s="23" t="s">
        <v>4812</v>
      </c>
      <c r="J193" s="23" t="s">
        <v>4807</v>
      </c>
      <c r="K193" s="23" t="s">
        <v>6008</v>
      </c>
      <c r="L193" s="23">
        <v>2</v>
      </c>
      <c r="M193" s="23">
        <v>1</v>
      </c>
      <c r="N193" s="23">
        <v>0</v>
      </c>
      <c r="O193" s="23">
        <v>0</v>
      </c>
      <c r="R193" s="32">
        <v>43644</v>
      </c>
      <c r="S193" s="23">
        <v>0</v>
      </c>
    </row>
    <row r="194" spans="1:19" ht="16">
      <c r="A194" s="21">
        <v>192</v>
      </c>
      <c r="B194" s="22">
        <v>38168</v>
      </c>
      <c r="C194" s="23" t="s">
        <v>4814</v>
      </c>
      <c r="D194" s="23" t="s">
        <v>6009</v>
      </c>
      <c r="E194" s="23" t="s">
        <v>6009</v>
      </c>
      <c r="F194" s="23" t="s">
        <v>4339</v>
      </c>
      <c r="G194" s="24"/>
      <c r="H194" s="23" t="s">
        <v>6010</v>
      </c>
      <c r="I194" s="23" t="s">
        <v>4815</v>
      </c>
      <c r="J194" s="23" t="s">
        <v>4815</v>
      </c>
      <c r="K194" s="23" t="s">
        <v>4339</v>
      </c>
      <c r="L194" s="23">
        <v>2</v>
      </c>
      <c r="M194" s="23">
        <v>1</v>
      </c>
      <c r="N194" s="23">
        <v>0</v>
      </c>
      <c r="O194" s="23">
        <v>0</v>
      </c>
      <c r="R194" s="32">
        <v>43677</v>
      </c>
      <c r="S194" s="23">
        <v>0</v>
      </c>
    </row>
    <row r="195" spans="1:19" ht="16">
      <c r="A195" s="21">
        <v>193</v>
      </c>
      <c r="B195" s="22">
        <v>38198</v>
      </c>
      <c r="C195" s="23" t="s">
        <v>4816</v>
      </c>
      <c r="D195" s="23" t="s">
        <v>6011</v>
      </c>
      <c r="E195" s="23" t="s">
        <v>6009</v>
      </c>
      <c r="F195" s="23" t="s">
        <v>6012</v>
      </c>
      <c r="G195" s="24"/>
      <c r="H195" s="23" t="s">
        <v>6013</v>
      </c>
      <c r="I195" s="23" t="s">
        <v>4817</v>
      </c>
      <c r="J195" s="23" t="s">
        <v>4815</v>
      </c>
      <c r="K195" s="23" t="s">
        <v>6013</v>
      </c>
      <c r="L195" s="23">
        <v>0</v>
      </c>
      <c r="M195" s="23">
        <v>0</v>
      </c>
      <c r="N195" s="23">
        <v>1</v>
      </c>
      <c r="O195" s="23">
        <v>0</v>
      </c>
      <c r="R195" s="32">
        <v>43707</v>
      </c>
      <c r="S195" s="23">
        <v>0</v>
      </c>
    </row>
    <row r="196" spans="1:19" ht="16">
      <c r="A196" s="21">
        <v>194</v>
      </c>
      <c r="B196" s="22">
        <v>38230</v>
      </c>
      <c r="C196" s="23" t="s">
        <v>4819</v>
      </c>
      <c r="D196" s="23" t="s">
        <v>6014</v>
      </c>
      <c r="E196" s="23" t="s">
        <v>6009</v>
      </c>
      <c r="F196" s="23" t="s">
        <v>6015</v>
      </c>
      <c r="G196" s="24"/>
      <c r="H196" s="23" t="s">
        <v>6016</v>
      </c>
      <c r="I196" s="23" t="s">
        <v>4820</v>
      </c>
      <c r="J196" s="23" t="s">
        <v>4815</v>
      </c>
      <c r="K196" s="23" t="s">
        <v>6017</v>
      </c>
      <c r="L196" s="23">
        <v>2</v>
      </c>
      <c r="M196" s="23">
        <v>1</v>
      </c>
      <c r="N196" s="23">
        <v>0</v>
      </c>
      <c r="O196" s="23">
        <v>0</v>
      </c>
      <c r="R196" s="32">
        <v>43738</v>
      </c>
      <c r="S196" s="23">
        <v>0</v>
      </c>
    </row>
    <row r="197" spans="1:19" ht="16">
      <c r="A197" s="21">
        <v>195</v>
      </c>
      <c r="B197" s="22">
        <v>38260</v>
      </c>
      <c r="C197" s="23" t="s">
        <v>4822</v>
      </c>
      <c r="D197" s="23" t="s">
        <v>6018</v>
      </c>
      <c r="E197" s="23" t="s">
        <v>6018</v>
      </c>
      <c r="F197" s="23" t="s">
        <v>4339</v>
      </c>
      <c r="G197" s="24"/>
      <c r="H197" s="23" t="s">
        <v>6019</v>
      </c>
      <c r="I197" s="23" t="s">
        <v>4823</v>
      </c>
      <c r="J197" s="23" t="s">
        <v>4823</v>
      </c>
      <c r="K197" s="23" t="s">
        <v>4339</v>
      </c>
      <c r="L197" s="23">
        <v>2</v>
      </c>
      <c r="M197" s="23">
        <v>1</v>
      </c>
      <c r="N197" s="23">
        <v>0</v>
      </c>
      <c r="O197" s="23">
        <v>0</v>
      </c>
      <c r="R197" s="32">
        <v>43769</v>
      </c>
      <c r="S197" s="23">
        <v>0</v>
      </c>
    </row>
    <row r="198" spans="1:19" ht="16">
      <c r="A198" s="21">
        <v>196</v>
      </c>
      <c r="B198" s="22">
        <v>38289</v>
      </c>
      <c r="C198" s="23" t="s">
        <v>4824</v>
      </c>
      <c r="D198" s="23" t="s">
        <v>6020</v>
      </c>
      <c r="E198" s="23" t="s">
        <v>6020</v>
      </c>
      <c r="F198" s="23" t="s">
        <v>4339</v>
      </c>
      <c r="G198" s="24"/>
      <c r="H198" s="23" t="s">
        <v>6021</v>
      </c>
      <c r="I198" s="23" t="s">
        <v>4825</v>
      </c>
      <c r="J198" s="23" t="s">
        <v>4825</v>
      </c>
      <c r="K198" s="23" t="s">
        <v>4339</v>
      </c>
      <c r="L198" s="23">
        <v>2</v>
      </c>
      <c r="M198" s="23">
        <v>1</v>
      </c>
      <c r="N198" s="23">
        <v>0</v>
      </c>
      <c r="O198" s="23">
        <v>0</v>
      </c>
      <c r="R198" s="32">
        <v>43798</v>
      </c>
      <c r="S198" s="23">
        <v>0</v>
      </c>
    </row>
    <row r="199" spans="1:19" ht="16">
      <c r="A199" s="21">
        <v>197</v>
      </c>
      <c r="B199" s="22">
        <v>38321</v>
      </c>
      <c r="C199" s="23" t="s">
        <v>4826</v>
      </c>
      <c r="D199" s="23" t="s">
        <v>6022</v>
      </c>
      <c r="E199" s="23" t="s">
        <v>6022</v>
      </c>
      <c r="F199" s="23" t="s">
        <v>4339</v>
      </c>
      <c r="G199" s="24"/>
      <c r="H199" s="23" t="s">
        <v>6023</v>
      </c>
      <c r="I199" s="23" t="s">
        <v>4827</v>
      </c>
      <c r="J199" s="23" t="s">
        <v>4827</v>
      </c>
      <c r="K199" s="23" t="s">
        <v>4339</v>
      </c>
      <c r="L199" s="23">
        <v>2</v>
      </c>
      <c r="M199" s="23">
        <v>1</v>
      </c>
      <c r="N199" s="23">
        <v>0</v>
      </c>
      <c r="O199" s="23">
        <v>0</v>
      </c>
      <c r="R199" s="32">
        <v>43830</v>
      </c>
      <c r="S199" s="23">
        <v>0</v>
      </c>
    </row>
    <row r="200" spans="1:19" ht="16">
      <c r="A200" s="21">
        <v>198</v>
      </c>
      <c r="B200" s="22">
        <v>38352</v>
      </c>
      <c r="C200" s="23" t="s">
        <v>4828</v>
      </c>
      <c r="D200" s="23" t="s">
        <v>6024</v>
      </c>
      <c r="E200" s="23" t="s">
        <v>6024</v>
      </c>
      <c r="F200" s="23" t="s">
        <v>4339</v>
      </c>
      <c r="G200" s="24"/>
      <c r="H200" s="23" t="s">
        <v>6025</v>
      </c>
      <c r="I200" s="23" t="s">
        <v>6026</v>
      </c>
      <c r="J200" s="23" t="s">
        <v>6026</v>
      </c>
      <c r="K200" s="23" t="s">
        <v>4339</v>
      </c>
      <c r="L200" s="23">
        <v>2</v>
      </c>
      <c r="M200" s="23">
        <v>1</v>
      </c>
      <c r="N200" s="23">
        <v>0</v>
      </c>
      <c r="O200" s="23">
        <v>0</v>
      </c>
      <c r="R200" s="32">
        <v>43861</v>
      </c>
      <c r="S200" s="23">
        <v>0</v>
      </c>
    </row>
    <row r="201" spans="1:19" ht="16">
      <c r="A201" s="21">
        <v>199</v>
      </c>
      <c r="B201" s="22">
        <v>38383</v>
      </c>
      <c r="C201" s="23" t="s">
        <v>4830</v>
      </c>
      <c r="D201" s="23" t="s">
        <v>6027</v>
      </c>
      <c r="E201" s="23" t="s">
        <v>6024</v>
      </c>
      <c r="F201" s="23" t="s">
        <v>6028</v>
      </c>
      <c r="G201" s="24"/>
      <c r="H201" s="23" t="s">
        <v>6029</v>
      </c>
      <c r="I201" s="23" t="s">
        <v>6030</v>
      </c>
      <c r="J201" s="23" t="s">
        <v>6026</v>
      </c>
      <c r="K201" s="23" t="s">
        <v>6029</v>
      </c>
      <c r="L201" s="23">
        <v>2</v>
      </c>
      <c r="M201" s="23">
        <v>1</v>
      </c>
      <c r="N201" s="23">
        <v>0</v>
      </c>
      <c r="O201" s="23">
        <v>0</v>
      </c>
      <c r="R201" s="32">
        <v>43889</v>
      </c>
      <c r="S201" s="23">
        <v>0</v>
      </c>
    </row>
    <row r="202" spans="1:19" ht="16">
      <c r="A202" s="21">
        <v>200</v>
      </c>
      <c r="B202" s="22">
        <v>38411</v>
      </c>
      <c r="C202" s="23" t="s">
        <v>4833</v>
      </c>
      <c r="D202" s="23" t="s">
        <v>6031</v>
      </c>
      <c r="E202" s="23" t="s">
        <v>6024</v>
      </c>
      <c r="F202" s="23" t="s">
        <v>6032</v>
      </c>
      <c r="G202" s="24"/>
      <c r="H202" s="23" t="s">
        <v>6033</v>
      </c>
      <c r="I202" s="23" t="s">
        <v>6034</v>
      </c>
      <c r="J202" s="23" t="s">
        <v>6026</v>
      </c>
      <c r="K202" s="23" t="s">
        <v>4835</v>
      </c>
      <c r="L202" s="23">
        <v>2</v>
      </c>
      <c r="M202" s="23">
        <v>1</v>
      </c>
      <c r="N202" s="23">
        <v>0</v>
      </c>
      <c r="O202" s="23">
        <v>0</v>
      </c>
      <c r="R202" s="32">
        <v>43921</v>
      </c>
      <c r="S202" s="23">
        <v>0</v>
      </c>
    </row>
    <row r="203" spans="1:19" ht="16">
      <c r="A203" s="21">
        <v>201</v>
      </c>
      <c r="B203" s="22">
        <v>38442</v>
      </c>
      <c r="C203" s="23" t="s">
        <v>4836</v>
      </c>
      <c r="D203" s="23" t="s">
        <v>6035</v>
      </c>
      <c r="E203" s="23" t="s">
        <v>6031</v>
      </c>
      <c r="F203" s="23" t="s">
        <v>6036</v>
      </c>
      <c r="G203" s="24"/>
      <c r="H203" s="23" t="s">
        <v>4838</v>
      </c>
      <c r="I203" s="23" t="s">
        <v>4837</v>
      </c>
      <c r="J203" s="23" t="s">
        <v>6034</v>
      </c>
      <c r="K203" s="23" t="s">
        <v>4838</v>
      </c>
      <c r="L203" s="23">
        <v>2</v>
      </c>
      <c r="M203" s="23">
        <v>1</v>
      </c>
      <c r="N203" s="23">
        <v>0</v>
      </c>
      <c r="O203" s="23">
        <v>0</v>
      </c>
      <c r="R203" s="32">
        <v>43951</v>
      </c>
      <c r="S203" s="23">
        <v>2</v>
      </c>
    </row>
    <row r="204" spans="1:19" ht="16">
      <c r="A204" s="21">
        <v>202</v>
      </c>
      <c r="B204" s="22">
        <v>38471</v>
      </c>
      <c r="C204" s="23" t="s">
        <v>4839</v>
      </c>
      <c r="D204" s="23" t="s">
        <v>6037</v>
      </c>
      <c r="E204" s="23" t="s">
        <v>6031</v>
      </c>
      <c r="F204" s="23" t="s">
        <v>6038</v>
      </c>
      <c r="G204" s="24"/>
      <c r="H204" s="23" t="s">
        <v>6039</v>
      </c>
      <c r="I204" s="23" t="s">
        <v>4840</v>
      </c>
      <c r="J204" s="23" t="s">
        <v>6034</v>
      </c>
      <c r="K204" s="23" t="s">
        <v>6040</v>
      </c>
      <c r="L204" s="23">
        <v>0</v>
      </c>
      <c r="M204" s="23">
        <v>0</v>
      </c>
      <c r="N204" s="23">
        <v>1</v>
      </c>
      <c r="O204" s="23">
        <v>0</v>
      </c>
      <c r="R204" s="32">
        <v>43980</v>
      </c>
      <c r="S204" s="23">
        <v>0</v>
      </c>
    </row>
    <row r="205" spans="1:19" ht="16">
      <c r="A205" s="21">
        <v>203</v>
      </c>
      <c r="B205" s="22">
        <v>38503</v>
      </c>
      <c r="C205" s="23" t="s">
        <v>4842</v>
      </c>
      <c r="D205" s="23" t="s">
        <v>6041</v>
      </c>
      <c r="E205" s="23" t="s">
        <v>6041</v>
      </c>
      <c r="F205" s="23" t="s">
        <v>4339</v>
      </c>
      <c r="G205" s="24"/>
      <c r="H205" s="23" t="s">
        <v>6042</v>
      </c>
      <c r="I205" s="23" t="s">
        <v>6043</v>
      </c>
      <c r="J205" s="23" t="s">
        <v>6043</v>
      </c>
      <c r="K205" s="23" t="s">
        <v>4339</v>
      </c>
      <c r="L205" s="23">
        <v>2</v>
      </c>
      <c r="M205" s="23">
        <v>1</v>
      </c>
      <c r="N205" s="23">
        <v>0</v>
      </c>
      <c r="O205" s="23">
        <v>0</v>
      </c>
      <c r="R205" s="32">
        <v>44012</v>
      </c>
      <c r="S205" s="23">
        <v>0</v>
      </c>
    </row>
    <row r="206" spans="1:19" ht="16">
      <c r="A206" s="21">
        <v>204</v>
      </c>
      <c r="B206" s="22">
        <v>38533</v>
      </c>
      <c r="C206" s="23" t="s">
        <v>4844</v>
      </c>
      <c r="D206" s="23" t="s">
        <v>6044</v>
      </c>
      <c r="E206" s="23" t="s">
        <v>6044</v>
      </c>
      <c r="F206" s="23" t="s">
        <v>4339</v>
      </c>
      <c r="G206" s="24"/>
      <c r="H206" s="23" t="s">
        <v>6045</v>
      </c>
      <c r="I206" s="23" t="s">
        <v>4845</v>
      </c>
      <c r="J206" s="23" t="s">
        <v>4845</v>
      </c>
      <c r="K206" s="23" t="s">
        <v>4339</v>
      </c>
      <c r="L206" s="23">
        <v>2</v>
      </c>
      <c r="M206" s="23">
        <v>1</v>
      </c>
      <c r="N206" s="23">
        <v>0</v>
      </c>
      <c r="O206" s="23">
        <v>0</v>
      </c>
      <c r="R206" s="32">
        <v>44043</v>
      </c>
      <c r="S206" s="23">
        <v>0</v>
      </c>
    </row>
    <row r="207" spans="1:19" ht="16">
      <c r="A207" s="21">
        <v>205</v>
      </c>
      <c r="B207" s="22">
        <v>38562</v>
      </c>
      <c r="C207" s="23" t="s">
        <v>4846</v>
      </c>
      <c r="D207" s="23" t="s">
        <v>6046</v>
      </c>
      <c r="E207" s="23" t="s">
        <v>6046</v>
      </c>
      <c r="F207" s="23" t="s">
        <v>4339</v>
      </c>
      <c r="G207" s="24"/>
      <c r="H207" s="23" t="s">
        <v>6047</v>
      </c>
      <c r="I207" s="23" t="s">
        <v>6048</v>
      </c>
      <c r="J207" s="23" t="s">
        <v>6048</v>
      </c>
      <c r="K207" s="23" t="s">
        <v>4339</v>
      </c>
      <c r="L207" s="23">
        <v>2</v>
      </c>
      <c r="M207" s="23">
        <v>1</v>
      </c>
      <c r="N207" s="23">
        <v>0</v>
      </c>
      <c r="O207" s="23">
        <v>0</v>
      </c>
      <c r="R207" s="32">
        <v>44074</v>
      </c>
      <c r="S207" s="23">
        <v>0</v>
      </c>
    </row>
    <row r="208" spans="1:19" ht="16">
      <c r="A208" s="21">
        <v>206</v>
      </c>
      <c r="B208" s="22">
        <v>38595</v>
      </c>
      <c r="C208" s="23" t="s">
        <v>4848</v>
      </c>
      <c r="D208" s="23" t="s">
        <v>6049</v>
      </c>
      <c r="E208" s="23" t="s">
        <v>6046</v>
      </c>
      <c r="F208" s="23" t="s">
        <v>6050</v>
      </c>
      <c r="G208" s="24"/>
      <c r="H208" s="23" t="s">
        <v>6051</v>
      </c>
      <c r="I208" s="23" t="s">
        <v>4849</v>
      </c>
      <c r="J208" s="23" t="s">
        <v>6048</v>
      </c>
      <c r="K208" s="23" t="s">
        <v>6051</v>
      </c>
      <c r="L208" s="23">
        <v>2</v>
      </c>
      <c r="M208" s="23">
        <v>1</v>
      </c>
      <c r="N208" s="23">
        <v>0</v>
      </c>
      <c r="O208" s="23">
        <v>0</v>
      </c>
      <c r="R208" s="32">
        <v>44104</v>
      </c>
      <c r="S208" s="23">
        <v>0</v>
      </c>
    </row>
    <row r="209" spans="1:19" ht="16">
      <c r="A209" s="21">
        <v>207</v>
      </c>
      <c r="B209" s="22">
        <v>38625</v>
      </c>
      <c r="C209" s="23" t="s">
        <v>4851</v>
      </c>
      <c r="D209" s="23" t="s">
        <v>6052</v>
      </c>
      <c r="E209" s="23" t="s">
        <v>6046</v>
      </c>
      <c r="F209" s="23" t="s">
        <v>6053</v>
      </c>
      <c r="G209" s="24"/>
      <c r="H209" s="23" t="s">
        <v>6054</v>
      </c>
      <c r="I209" s="23" t="s">
        <v>6055</v>
      </c>
      <c r="J209" s="23" t="s">
        <v>6048</v>
      </c>
      <c r="K209" s="23" t="s">
        <v>6056</v>
      </c>
      <c r="L209" s="23">
        <v>2</v>
      </c>
      <c r="M209" s="23">
        <v>1</v>
      </c>
      <c r="N209" s="23">
        <v>0</v>
      </c>
      <c r="O209" s="23">
        <v>0</v>
      </c>
      <c r="R209" s="32">
        <v>44134</v>
      </c>
      <c r="S209" s="23">
        <v>0</v>
      </c>
    </row>
    <row r="210" spans="1:19" ht="16">
      <c r="A210" s="21">
        <v>208</v>
      </c>
      <c r="B210" s="22">
        <v>38656</v>
      </c>
      <c r="C210" s="23" t="s">
        <v>4854</v>
      </c>
      <c r="D210" s="23" t="s">
        <v>6057</v>
      </c>
      <c r="E210" s="23" t="s">
        <v>6052</v>
      </c>
      <c r="F210" s="23" t="s">
        <v>6058</v>
      </c>
      <c r="G210" s="24"/>
      <c r="H210" s="23" t="s">
        <v>6059</v>
      </c>
      <c r="I210" s="23" t="s">
        <v>6060</v>
      </c>
      <c r="J210" s="23" t="s">
        <v>6055</v>
      </c>
      <c r="K210" s="23" t="s">
        <v>6059</v>
      </c>
      <c r="L210" s="23">
        <v>2</v>
      </c>
      <c r="M210" s="23">
        <v>1</v>
      </c>
      <c r="N210" s="23">
        <v>0</v>
      </c>
      <c r="O210" s="23">
        <v>0</v>
      </c>
      <c r="R210" s="32">
        <v>44165</v>
      </c>
      <c r="S210" s="23">
        <v>1</v>
      </c>
    </row>
    <row r="211" spans="1:19" ht="16">
      <c r="A211" s="21">
        <v>209</v>
      </c>
      <c r="B211" s="22">
        <v>38686</v>
      </c>
      <c r="C211" s="23" t="s">
        <v>4857</v>
      </c>
      <c r="D211" s="23" t="s">
        <v>6061</v>
      </c>
      <c r="E211" s="23" t="s">
        <v>6061</v>
      </c>
      <c r="F211" s="23" t="s">
        <v>4339</v>
      </c>
      <c r="G211" s="24"/>
      <c r="H211" s="23" t="s">
        <v>6062</v>
      </c>
      <c r="I211" s="23" t="s">
        <v>4858</v>
      </c>
      <c r="J211" s="23" t="s">
        <v>4858</v>
      </c>
      <c r="K211" s="23" t="s">
        <v>4339</v>
      </c>
      <c r="L211" s="23">
        <v>2</v>
      </c>
      <c r="M211" s="23">
        <v>1</v>
      </c>
      <c r="N211" s="23">
        <v>0</v>
      </c>
      <c r="O211" s="23">
        <v>0</v>
      </c>
      <c r="R211" s="32">
        <v>44196</v>
      </c>
      <c r="S211" s="23">
        <v>0</v>
      </c>
    </row>
    <row r="212" spans="1:19" ht="16">
      <c r="A212" s="21">
        <v>210</v>
      </c>
      <c r="B212" s="22">
        <v>38716</v>
      </c>
      <c r="C212" s="23" t="s">
        <v>4859</v>
      </c>
      <c r="D212" s="23" t="s">
        <v>6063</v>
      </c>
      <c r="E212" s="23" t="s">
        <v>6061</v>
      </c>
      <c r="F212" s="23" t="s">
        <v>6064</v>
      </c>
      <c r="G212" s="24"/>
      <c r="H212" s="23" t="s">
        <v>6065</v>
      </c>
      <c r="I212" s="23" t="s">
        <v>4860</v>
      </c>
      <c r="J212" s="23" t="s">
        <v>4858</v>
      </c>
      <c r="K212" s="23" t="s">
        <v>6065</v>
      </c>
      <c r="L212" s="23">
        <v>2</v>
      </c>
      <c r="M212" s="23">
        <v>1</v>
      </c>
      <c r="N212" s="23">
        <v>0</v>
      </c>
      <c r="O212" s="23">
        <v>0</v>
      </c>
      <c r="R212" s="32">
        <v>44225</v>
      </c>
      <c r="S212" s="23">
        <v>1</v>
      </c>
    </row>
    <row r="213" spans="1:19" ht="16">
      <c r="A213" s="21">
        <v>211</v>
      </c>
      <c r="B213" s="22">
        <v>38748</v>
      </c>
      <c r="C213" s="23" t="s">
        <v>4862</v>
      </c>
      <c r="D213" s="23" t="s">
        <v>6066</v>
      </c>
      <c r="E213" s="23" t="s">
        <v>6066</v>
      </c>
      <c r="F213" s="23" t="s">
        <v>4339</v>
      </c>
      <c r="G213" s="24"/>
      <c r="H213" s="23" t="s">
        <v>6067</v>
      </c>
      <c r="I213" s="23" t="s">
        <v>4863</v>
      </c>
      <c r="J213" s="23" t="s">
        <v>4863</v>
      </c>
      <c r="K213" s="23" t="s">
        <v>4339</v>
      </c>
      <c r="L213" s="23">
        <v>2</v>
      </c>
      <c r="M213" s="23">
        <v>1</v>
      </c>
      <c r="N213" s="23">
        <v>0</v>
      </c>
      <c r="O213" s="23">
        <v>0</v>
      </c>
      <c r="R213" s="32">
        <v>44253</v>
      </c>
      <c r="S213" s="23">
        <v>0</v>
      </c>
    </row>
    <row r="214" spans="1:19" ht="16">
      <c r="A214" s="21">
        <v>212</v>
      </c>
      <c r="B214" s="22">
        <v>38776</v>
      </c>
      <c r="C214" s="23" t="s">
        <v>4864</v>
      </c>
      <c r="D214" s="23" t="s">
        <v>6068</v>
      </c>
      <c r="E214" s="23" t="s">
        <v>6066</v>
      </c>
      <c r="F214" s="23" t="s">
        <v>6069</v>
      </c>
      <c r="G214" s="24"/>
      <c r="H214" s="23" t="s">
        <v>6070</v>
      </c>
      <c r="I214" s="23" t="s">
        <v>6071</v>
      </c>
      <c r="J214" s="23" t="s">
        <v>4863</v>
      </c>
      <c r="K214" s="23" t="s">
        <v>6070</v>
      </c>
      <c r="L214" s="23">
        <v>2</v>
      </c>
      <c r="M214" s="23">
        <v>1</v>
      </c>
      <c r="N214" s="23">
        <v>0</v>
      </c>
      <c r="O214" s="23">
        <v>0</v>
      </c>
      <c r="R214" s="32">
        <v>44286</v>
      </c>
      <c r="S214" s="23">
        <v>0</v>
      </c>
    </row>
    <row r="215" spans="1:19" ht="16">
      <c r="A215" s="21">
        <v>213</v>
      </c>
      <c r="B215" s="22">
        <v>38807</v>
      </c>
      <c r="C215" s="23" t="s">
        <v>4867</v>
      </c>
      <c r="D215" s="23" t="s">
        <v>6072</v>
      </c>
      <c r="E215" s="23" t="s">
        <v>6072</v>
      </c>
      <c r="F215" s="23" t="s">
        <v>4339</v>
      </c>
      <c r="G215" s="24"/>
      <c r="H215" s="23" t="s">
        <v>6073</v>
      </c>
      <c r="I215" s="23" t="s">
        <v>4868</v>
      </c>
      <c r="J215" s="23" t="s">
        <v>4868</v>
      </c>
      <c r="K215" s="23" t="s">
        <v>4339</v>
      </c>
      <c r="L215" s="23">
        <v>2</v>
      </c>
      <c r="M215" s="23">
        <v>1</v>
      </c>
      <c r="N215" s="23">
        <v>0</v>
      </c>
      <c r="O215" s="23">
        <v>0</v>
      </c>
      <c r="R215" s="32">
        <v>44316</v>
      </c>
      <c r="S215" s="23">
        <v>0</v>
      </c>
    </row>
    <row r="216" spans="1:19" ht="16">
      <c r="A216" s="21">
        <v>214</v>
      </c>
      <c r="B216" s="22">
        <v>38835</v>
      </c>
      <c r="C216" s="23" t="s">
        <v>4869</v>
      </c>
      <c r="D216" s="23" t="s">
        <v>6074</v>
      </c>
      <c r="E216" s="23" t="s">
        <v>6074</v>
      </c>
      <c r="F216" s="23" t="s">
        <v>4339</v>
      </c>
      <c r="G216" s="24"/>
      <c r="H216" s="23" t="s">
        <v>6075</v>
      </c>
      <c r="I216" s="23" t="s">
        <v>4870</v>
      </c>
      <c r="J216" s="23" t="s">
        <v>4870</v>
      </c>
      <c r="K216" s="23" t="s">
        <v>4339</v>
      </c>
      <c r="L216" s="23">
        <v>2</v>
      </c>
      <c r="M216" s="23">
        <v>1</v>
      </c>
      <c r="N216" s="23">
        <v>0</v>
      </c>
      <c r="O216" s="23">
        <v>0</v>
      </c>
      <c r="R216" s="32">
        <v>44347</v>
      </c>
      <c r="S216" s="23">
        <v>0</v>
      </c>
    </row>
    <row r="217" spans="1:19" ht="16">
      <c r="A217" s="21">
        <v>215</v>
      </c>
      <c r="B217" s="22">
        <v>38868</v>
      </c>
      <c r="C217" s="23" t="s">
        <v>4871</v>
      </c>
      <c r="D217" s="23" t="s">
        <v>6076</v>
      </c>
      <c r="E217" s="23" t="s">
        <v>6074</v>
      </c>
      <c r="F217" s="23" t="s">
        <v>6077</v>
      </c>
      <c r="G217" s="24"/>
      <c r="H217" s="23" t="s">
        <v>6078</v>
      </c>
      <c r="I217" s="23" t="s">
        <v>6079</v>
      </c>
      <c r="J217" s="23" t="s">
        <v>4870</v>
      </c>
      <c r="K217" s="23" t="s">
        <v>6080</v>
      </c>
      <c r="L217" s="23">
        <v>2</v>
      </c>
      <c r="M217" s="23">
        <v>1</v>
      </c>
      <c r="N217" s="23">
        <v>0</v>
      </c>
      <c r="O217" s="23">
        <v>0</v>
      </c>
      <c r="R217" s="32">
        <v>44377</v>
      </c>
      <c r="S217" s="23">
        <v>0</v>
      </c>
    </row>
    <row r="218" spans="1:19" ht="16">
      <c r="A218" s="21">
        <v>216</v>
      </c>
      <c r="B218" s="22">
        <v>38898</v>
      </c>
      <c r="C218" s="23" t="s">
        <v>4874</v>
      </c>
      <c r="D218" s="23" t="s">
        <v>6081</v>
      </c>
      <c r="E218" s="23" t="s">
        <v>6074</v>
      </c>
      <c r="F218" s="23" t="s">
        <v>6082</v>
      </c>
      <c r="G218" s="24"/>
      <c r="H218" s="23" t="s">
        <v>6083</v>
      </c>
      <c r="I218" s="23" t="s">
        <v>4875</v>
      </c>
      <c r="J218" s="23" t="s">
        <v>4870</v>
      </c>
      <c r="K218" s="23" t="s">
        <v>4876</v>
      </c>
      <c r="L218" s="23">
        <v>2</v>
      </c>
      <c r="M218" s="23">
        <v>1</v>
      </c>
      <c r="N218" s="23">
        <v>0</v>
      </c>
      <c r="O218" s="23">
        <v>0</v>
      </c>
      <c r="R218" s="32">
        <v>44407</v>
      </c>
      <c r="S218" s="23">
        <v>0</v>
      </c>
    </row>
    <row r="219" spans="1:19" ht="16">
      <c r="A219" s="21">
        <v>217</v>
      </c>
      <c r="B219" s="22">
        <v>38929</v>
      </c>
      <c r="C219" s="23" t="s">
        <v>4877</v>
      </c>
      <c r="D219" s="23" t="s">
        <v>6084</v>
      </c>
      <c r="E219" s="23" t="s">
        <v>6084</v>
      </c>
      <c r="F219" s="23" t="s">
        <v>4339</v>
      </c>
      <c r="G219" s="24"/>
      <c r="H219" s="23" t="s">
        <v>6085</v>
      </c>
      <c r="I219" s="23" t="s">
        <v>4878</v>
      </c>
      <c r="J219" s="23" t="s">
        <v>4878</v>
      </c>
      <c r="K219" s="23" t="s">
        <v>4339</v>
      </c>
      <c r="L219" s="23">
        <v>2</v>
      </c>
      <c r="M219" s="23">
        <v>1</v>
      </c>
      <c r="N219" s="23">
        <v>0</v>
      </c>
      <c r="O219" s="23">
        <v>0</v>
      </c>
      <c r="R219" s="32">
        <v>44439</v>
      </c>
      <c r="S219" s="23">
        <v>0</v>
      </c>
    </row>
    <row r="220" spans="1:19" ht="16">
      <c r="A220" s="21">
        <v>218</v>
      </c>
      <c r="B220" s="22">
        <v>38960</v>
      </c>
      <c r="C220" s="23" t="s">
        <v>4879</v>
      </c>
      <c r="D220" s="23" t="s">
        <v>6086</v>
      </c>
      <c r="E220" s="23" t="s">
        <v>6086</v>
      </c>
      <c r="F220" s="23" t="s">
        <v>4339</v>
      </c>
      <c r="G220" s="24"/>
      <c r="H220" s="23" t="s">
        <v>6087</v>
      </c>
      <c r="I220" s="23" t="s">
        <v>4880</v>
      </c>
      <c r="J220" s="23" t="s">
        <v>4880</v>
      </c>
      <c r="K220" s="23" t="s">
        <v>4339</v>
      </c>
      <c r="L220" s="23">
        <v>2</v>
      </c>
      <c r="M220" s="23">
        <v>1</v>
      </c>
      <c r="N220" s="23">
        <v>0</v>
      </c>
      <c r="O220" s="23">
        <v>0</v>
      </c>
      <c r="R220" s="32">
        <v>44469</v>
      </c>
      <c r="S220" s="23">
        <v>0</v>
      </c>
    </row>
    <row r="221" spans="1:19" ht="16">
      <c r="A221" s="21">
        <v>219</v>
      </c>
      <c r="B221" s="22">
        <v>38989</v>
      </c>
      <c r="C221" s="23" t="s">
        <v>4881</v>
      </c>
      <c r="D221" s="23" t="s">
        <v>6088</v>
      </c>
      <c r="E221" s="23" t="s">
        <v>6088</v>
      </c>
      <c r="F221" s="23" t="s">
        <v>4339</v>
      </c>
      <c r="G221" s="24"/>
      <c r="H221" s="23" t="s">
        <v>6089</v>
      </c>
      <c r="I221" s="23" t="s">
        <v>4882</v>
      </c>
      <c r="J221" s="23" t="s">
        <v>4882</v>
      </c>
      <c r="K221" s="23" t="s">
        <v>4339</v>
      </c>
      <c r="L221" s="23">
        <v>2</v>
      </c>
      <c r="M221" s="23">
        <v>1</v>
      </c>
      <c r="N221" s="23">
        <v>0</v>
      </c>
      <c r="O221" s="23">
        <v>0</v>
      </c>
      <c r="R221" s="32">
        <v>44498</v>
      </c>
      <c r="S221" s="23">
        <v>0</v>
      </c>
    </row>
    <row r="222" spans="1:19" ht="16">
      <c r="A222" s="21">
        <v>220</v>
      </c>
      <c r="B222" s="22">
        <v>39021</v>
      </c>
      <c r="C222" s="23" t="s">
        <v>4883</v>
      </c>
      <c r="D222" s="23" t="s">
        <v>6090</v>
      </c>
      <c r="E222" s="23" t="s">
        <v>6090</v>
      </c>
      <c r="F222" s="23" t="s">
        <v>4339</v>
      </c>
      <c r="G222" s="24"/>
      <c r="H222" s="23" t="s">
        <v>4883</v>
      </c>
      <c r="I222" s="23" t="s">
        <v>4884</v>
      </c>
      <c r="J222" s="23" t="s">
        <v>4884</v>
      </c>
      <c r="K222" s="23" t="s">
        <v>4339</v>
      </c>
      <c r="L222" s="23">
        <v>2</v>
      </c>
      <c r="M222" s="23">
        <v>1</v>
      </c>
      <c r="N222" s="23">
        <v>0</v>
      </c>
      <c r="O222" s="23">
        <v>0</v>
      </c>
      <c r="R222" s="32">
        <v>44530</v>
      </c>
      <c r="S222" s="23">
        <v>0</v>
      </c>
    </row>
    <row r="223" spans="1:19" ht="16">
      <c r="A223" s="21">
        <v>221</v>
      </c>
      <c r="B223" s="22">
        <v>39051</v>
      </c>
      <c r="C223" s="23" t="s">
        <v>4885</v>
      </c>
      <c r="D223" s="23" t="s">
        <v>6091</v>
      </c>
      <c r="E223" s="23" t="s">
        <v>6091</v>
      </c>
      <c r="F223" s="23" t="s">
        <v>4339</v>
      </c>
      <c r="G223" s="24"/>
      <c r="H223" s="23" t="s">
        <v>6092</v>
      </c>
      <c r="I223" s="23" t="s">
        <v>4886</v>
      </c>
      <c r="J223" s="23" t="s">
        <v>4886</v>
      </c>
      <c r="K223" s="23" t="s">
        <v>4339</v>
      </c>
      <c r="L223" s="23">
        <v>2</v>
      </c>
      <c r="M223" s="23">
        <v>1</v>
      </c>
      <c r="N223" s="23">
        <v>0</v>
      </c>
      <c r="O223" s="23">
        <v>0</v>
      </c>
      <c r="R223" s="32">
        <v>44561</v>
      </c>
      <c r="S223" s="23">
        <v>0</v>
      </c>
    </row>
    <row r="224" spans="1:19" ht="16">
      <c r="A224" s="21">
        <v>222</v>
      </c>
      <c r="B224" s="22">
        <v>39080</v>
      </c>
      <c r="C224" s="23" t="s">
        <v>4887</v>
      </c>
      <c r="D224" s="23" t="s">
        <v>6093</v>
      </c>
      <c r="E224" s="23" t="s">
        <v>6093</v>
      </c>
      <c r="F224" s="23" t="s">
        <v>4339</v>
      </c>
      <c r="G224" s="24"/>
      <c r="H224" s="23" t="s">
        <v>6094</v>
      </c>
      <c r="I224" s="23" t="s">
        <v>4888</v>
      </c>
      <c r="J224" s="23" t="s">
        <v>4888</v>
      </c>
      <c r="K224" s="23" t="s">
        <v>4339</v>
      </c>
      <c r="L224" s="23">
        <v>2</v>
      </c>
      <c r="M224" s="23">
        <v>1</v>
      </c>
      <c r="N224" s="23">
        <v>0</v>
      </c>
      <c r="O224" s="23">
        <v>0</v>
      </c>
      <c r="R224" s="32">
        <v>44592</v>
      </c>
      <c r="S224" s="23">
        <v>0</v>
      </c>
    </row>
    <row r="225" spans="1:19" ht="16">
      <c r="A225" s="21">
        <v>223</v>
      </c>
      <c r="B225" s="22">
        <v>39113</v>
      </c>
      <c r="C225" s="23" t="s">
        <v>4889</v>
      </c>
      <c r="D225" s="23" t="s">
        <v>6095</v>
      </c>
      <c r="E225" s="23" t="s">
        <v>6095</v>
      </c>
      <c r="F225" s="23" t="s">
        <v>4339</v>
      </c>
      <c r="G225" s="24"/>
      <c r="H225" s="23" t="s">
        <v>6096</v>
      </c>
      <c r="I225" s="23" t="s">
        <v>4890</v>
      </c>
      <c r="J225" s="23" t="s">
        <v>4890</v>
      </c>
      <c r="K225" s="23" t="s">
        <v>4339</v>
      </c>
      <c r="L225" s="23">
        <v>2</v>
      </c>
      <c r="M225" s="23">
        <v>1</v>
      </c>
      <c r="N225" s="23">
        <v>0</v>
      </c>
      <c r="O225" s="23">
        <v>0</v>
      </c>
      <c r="R225" s="32">
        <v>44620</v>
      </c>
      <c r="S225" s="23">
        <v>0</v>
      </c>
    </row>
    <row r="226" spans="1:19" ht="16">
      <c r="A226" s="21">
        <v>224</v>
      </c>
      <c r="B226" s="22">
        <v>39141</v>
      </c>
      <c r="C226" s="23" t="s">
        <v>4891</v>
      </c>
      <c r="D226" s="23" t="s">
        <v>6097</v>
      </c>
      <c r="E226" s="23" t="s">
        <v>6095</v>
      </c>
      <c r="F226" s="23" t="s">
        <v>6098</v>
      </c>
      <c r="G226" s="24"/>
      <c r="H226" s="23" t="s">
        <v>6099</v>
      </c>
      <c r="I226" s="23" t="s">
        <v>4892</v>
      </c>
      <c r="J226" s="23" t="s">
        <v>4890</v>
      </c>
      <c r="K226" s="23" t="s">
        <v>6100</v>
      </c>
      <c r="L226" s="23">
        <v>2</v>
      </c>
      <c r="M226" s="23">
        <v>1</v>
      </c>
      <c r="N226" s="23">
        <v>0</v>
      </c>
      <c r="O226" s="23">
        <v>0</v>
      </c>
      <c r="R226" s="32">
        <v>44651</v>
      </c>
      <c r="S226" s="23">
        <v>0</v>
      </c>
    </row>
    <row r="227" spans="1:19" ht="16">
      <c r="A227" s="21">
        <v>225</v>
      </c>
      <c r="B227" s="22">
        <v>39171</v>
      </c>
      <c r="C227" s="23" t="s">
        <v>4894</v>
      </c>
      <c r="D227" s="23" t="s">
        <v>6101</v>
      </c>
      <c r="E227" s="23" t="s">
        <v>6095</v>
      </c>
      <c r="F227" s="23" t="s">
        <v>6102</v>
      </c>
      <c r="G227" s="24"/>
      <c r="H227" s="23" t="s">
        <v>6103</v>
      </c>
      <c r="I227" s="23" t="s">
        <v>4895</v>
      </c>
      <c r="J227" s="23" t="s">
        <v>4890</v>
      </c>
      <c r="K227" s="23" t="s">
        <v>6104</v>
      </c>
      <c r="L227" s="23">
        <v>2</v>
      </c>
      <c r="M227" s="23">
        <v>1</v>
      </c>
      <c r="N227" s="23">
        <v>0</v>
      </c>
      <c r="O227" s="23">
        <v>0</v>
      </c>
      <c r="R227" s="32">
        <v>44680</v>
      </c>
      <c r="S227" s="23">
        <v>1</v>
      </c>
    </row>
    <row r="228" spans="1:19" ht="16">
      <c r="A228" s="21">
        <v>226</v>
      </c>
      <c r="B228" s="22">
        <v>39202</v>
      </c>
      <c r="C228" s="23" t="s">
        <v>4897</v>
      </c>
      <c r="D228" s="23" t="s">
        <v>6105</v>
      </c>
      <c r="E228" s="23" t="s">
        <v>6105</v>
      </c>
      <c r="F228" s="23" t="s">
        <v>4339</v>
      </c>
      <c r="G228" s="24"/>
      <c r="H228" s="23" t="s">
        <v>6106</v>
      </c>
      <c r="I228" s="23" t="s">
        <v>4898</v>
      </c>
      <c r="J228" s="23" t="s">
        <v>4898</v>
      </c>
      <c r="K228" s="23" t="s">
        <v>4339</v>
      </c>
      <c r="L228" s="23">
        <v>2</v>
      </c>
      <c r="M228" s="23">
        <v>1</v>
      </c>
      <c r="N228" s="23">
        <v>0</v>
      </c>
      <c r="O228" s="23">
        <v>0</v>
      </c>
      <c r="R228" s="32">
        <v>44712</v>
      </c>
      <c r="S228" s="23">
        <v>1</v>
      </c>
    </row>
    <row r="229" spans="1:19" ht="16">
      <c r="A229" s="21">
        <v>227</v>
      </c>
      <c r="B229" s="22">
        <v>39233</v>
      </c>
      <c r="C229" s="23" t="s">
        <v>4899</v>
      </c>
      <c r="D229" s="23" t="s">
        <v>6107</v>
      </c>
      <c r="E229" s="23" t="s">
        <v>6107</v>
      </c>
      <c r="F229" s="23" t="s">
        <v>4339</v>
      </c>
      <c r="G229" s="24"/>
      <c r="H229" s="23" t="s">
        <v>6108</v>
      </c>
      <c r="I229" s="23" t="s">
        <v>4900</v>
      </c>
      <c r="J229" s="23" t="s">
        <v>4900</v>
      </c>
      <c r="K229" s="23" t="s">
        <v>4339</v>
      </c>
      <c r="L229" s="23">
        <v>2</v>
      </c>
      <c r="M229" s="23">
        <v>1</v>
      </c>
      <c r="N229" s="23">
        <v>0</v>
      </c>
      <c r="O229" s="23">
        <v>0</v>
      </c>
      <c r="R229" s="32">
        <v>44742</v>
      </c>
      <c r="S229" s="23">
        <v>0</v>
      </c>
    </row>
    <row r="230" spans="1:19" ht="16">
      <c r="A230" s="21">
        <v>228</v>
      </c>
      <c r="B230" s="22">
        <v>39262</v>
      </c>
      <c r="C230" s="23" t="s">
        <v>4901</v>
      </c>
      <c r="D230" s="23" t="s">
        <v>6109</v>
      </c>
      <c r="E230" s="23" t="s">
        <v>6107</v>
      </c>
      <c r="F230" s="23" t="s">
        <v>6110</v>
      </c>
      <c r="G230" s="24"/>
      <c r="H230" s="23" t="s">
        <v>6111</v>
      </c>
      <c r="I230" s="23" t="s">
        <v>4902</v>
      </c>
      <c r="J230" s="23" t="s">
        <v>4900</v>
      </c>
      <c r="K230" s="23" t="s">
        <v>6112</v>
      </c>
      <c r="L230" s="23">
        <v>2</v>
      </c>
      <c r="M230" s="23">
        <v>1</v>
      </c>
      <c r="N230" s="23">
        <v>0</v>
      </c>
      <c r="O230" s="23">
        <v>0</v>
      </c>
      <c r="R230" s="32">
        <v>44771</v>
      </c>
      <c r="S230" s="23">
        <v>1</v>
      </c>
    </row>
    <row r="231" spans="1:19" ht="16">
      <c r="A231" s="21">
        <v>229</v>
      </c>
      <c r="B231" s="22">
        <v>39294</v>
      </c>
      <c r="C231" s="23" t="s">
        <v>4904</v>
      </c>
      <c r="D231" s="23" t="s">
        <v>6113</v>
      </c>
      <c r="E231" s="23" t="s">
        <v>6107</v>
      </c>
      <c r="F231" s="23" t="s">
        <v>6114</v>
      </c>
      <c r="G231" s="24"/>
      <c r="H231" s="23" t="s">
        <v>6115</v>
      </c>
      <c r="I231" s="23" t="s">
        <v>4905</v>
      </c>
      <c r="J231" s="23" t="s">
        <v>4900</v>
      </c>
      <c r="K231" s="23" t="s">
        <v>6116</v>
      </c>
      <c r="L231" s="23">
        <v>0</v>
      </c>
      <c r="M231" s="23">
        <v>0</v>
      </c>
      <c r="N231" s="23">
        <v>1</v>
      </c>
      <c r="O231" s="23">
        <v>0</v>
      </c>
      <c r="R231" s="32">
        <v>44804</v>
      </c>
      <c r="S231" s="23">
        <v>0</v>
      </c>
    </row>
    <row r="232" spans="1:19" ht="16">
      <c r="A232" s="21">
        <v>230</v>
      </c>
      <c r="B232" s="22">
        <v>39325</v>
      </c>
      <c r="C232" s="23" t="s">
        <v>4907</v>
      </c>
      <c r="D232" s="23" t="s">
        <v>6117</v>
      </c>
      <c r="E232" s="23" t="s">
        <v>6109</v>
      </c>
      <c r="F232" s="23" t="s">
        <v>6118</v>
      </c>
      <c r="G232" s="24"/>
      <c r="H232" s="23" t="s">
        <v>6119</v>
      </c>
      <c r="I232" s="23" t="s">
        <v>4908</v>
      </c>
      <c r="J232" s="23" t="s">
        <v>4902</v>
      </c>
      <c r="K232" s="23" t="s">
        <v>6120</v>
      </c>
      <c r="L232" s="23">
        <v>2</v>
      </c>
      <c r="M232" s="23">
        <v>1</v>
      </c>
      <c r="N232" s="23">
        <v>0</v>
      </c>
      <c r="O232" s="23">
        <v>0</v>
      </c>
      <c r="R232" s="32">
        <v>44834</v>
      </c>
      <c r="S232" s="23">
        <v>1</v>
      </c>
    </row>
    <row r="233" spans="1:19" ht="16">
      <c r="A233" s="21">
        <v>231</v>
      </c>
      <c r="B233" s="22">
        <v>39353</v>
      </c>
      <c r="C233" s="23" t="s">
        <v>4910</v>
      </c>
      <c r="D233" s="23" t="s">
        <v>6121</v>
      </c>
      <c r="E233" s="23" t="s">
        <v>6121</v>
      </c>
      <c r="F233" s="23" t="s">
        <v>4339</v>
      </c>
      <c r="G233" s="24"/>
      <c r="H233" s="23" t="s">
        <v>6122</v>
      </c>
      <c r="I233" s="23" t="s">
        <v>4911</v>
      </c>
      <c r="J233" s="23" t="s">
        <v>4911</v>
      </c>
      <c r="K233" s="23" t="s">
        <v>4339</v>
      </c>
      <c r="L233" s="23">
        <v>2</v>
      </c>
      <c r="M233" s="23">
        <v>1</v>
      </c>
      <c r="N233" s="23">
        <v>0</v>
      </c>
      <c r="O233" s="23">
        <v>0</v>
      </c>
      <c r="R233" s="32">
        <v>44865</v>
      </c>
      <c r="S233" s="23">
        <v>0</v>
      </c>
    </row>
    <row r="234" spans="1:19" ht="16">
      <c r="A234" s="21">
        <v>232</v>
      </c>
      <c r="B234" s="22">
        <v>39386</v>
      </c>
      <c r="C234" s="23" t="s">
        <v>4912</v>
      </c>
      <c r="D234" s="23" t="s">
        <v>6123</v>
      </c>
      <c r="E234" s="23" t="s">
        <v>6123</v>
      </c>
      <c r="F234" s="23" t="s">
        <v>4339</v>
      </c>
      <c r="G234" s="24"/>
      <c r="H234" s="23" t="s">
        <v>6124</v>
      </c>
      <c r="I234" s="23" t="s">
        <v>4913</v>
      </c>
      <c r="J234" s="23" t="s">
        <v>4913</v>
      </c>
      <c r="K234" s="23" t="s">
        <v>4339</v>
      </c>
      <c r="L234" s="23">
        <v>2</v>
      </c>
      <c r="M234" s="23">
        <v>1</v>
      </c>
      <c r="N234" s="23">
        <v>0</v>
      </c>
      <c r="O234" s="23">
        <v>0</v>
      </c>
      <c r="R234" s="32">
        <v>44895</v>
      </c>
      <c r="S234" s="23">
        <v>0</v>
      </c>
    </row>
    <row r="235" spans="1:19" ht="16">
      <c r="A235" s="21">
        <v>233</v>
      </c>
      <c r="B235" s="22">
        <v>39416</v>
      </c>
      <c r="C235" s="23" t="s">
        <v>4914</v>
      </c>
      <c r="D235" s="23" t="s">
        <v>6125</v>
      </c>
      <c r="E235" s="23" t="s">
        <v>6123</v>
      </c>
      <c r="F235" s="23" t="s">
        <v>6126</v>
      </c>
      <c r="G235" s="24"/>
      <c r="H235" s="23" t="s">
        <v>6127</v>
      </c>
      <c r="I235" s="23" t="s">
        <v>4915</v>
      </c>
      <c r="J235" s="23" t="s">
        <v>4913</v>
      </c>
      <c r="K235" s="23" t="s">
        <v>6128</v>
      </c>
      <c r="L235" s="23">
        <v>0</v>
      </c>
      <c r="M235" s="23">
        <v>0</v>
      </c>
      <c r="N235" s="23">
        <v>1</v>
      </c>
      <c r="O235" s="23">
        <v>0</v>
      </c>
      <c r="R235" s="32">
        <v>44925</v>
      </c>
      <c r="S235" s="23">
        <v>0</v>
      </c>
    </row>
    <row r="236" spans="1:19" ht="16">
      <c r="A236" s="21">
        <v>234</v>
      </c>
      <c r="B236" s="22">
        <v>39447</v>
      </c>
      <c r="C236" s="23" t="s">
        <v>4917</v>
      </c>
      <c r="D236" s="23" t="s">
        <v>6129</v>
      </c>
      <c r="E236" s="23" t="s">
        <v>6123</v>
      </c>
      <c r="F236" s="23" t="s">
        <v>6130</v>
      </c>
      <c r="G236" s="24"/>
      <c r="H236" s="23" t="s">
        <v>6131</v>
      </c>
      <c r="I236" s="23" t="s">
        <v>4918</v>
      </c>
      <c r="J236" s="23" t="s">
        <v>4913</v>
      </c>
      <c r="K236" s="23" t="s">
        <v>6132</v>
      </c>
      <c r="L236" s="23">
        <v>0</v>
      </c>
      <c r="M236" s="23">
        <v>0</v>
      </c>
      <c r="N236" s="23">
        <v>1</v>
      </c>
      <c r="O236" s="23">
        <v>0</v>
      </c>
      <c r="R236" s="32">
        <v>44957</v>
      </c>
      <c r="S236" s="23">
        <v>0</v>
      </c>
    </row>
    <row r="237" spans="1:19" ht="16">
      <c r="A237" s="21">
        <v>235</v>
      </c>
      <c r="B237" s="22">
        <v>39478</v>
      </c>
      <c r="C237" s="23" t="s">
        <v>4920</v>
      </c>
      <c r="D237" s="23" t="s">
        <v>6133</v>
      </c>
      <c r="E237" s="23" t="s">
        <v>6125</v>
      </c>
      <c r="F237" s="23" t="s">
        <v>6134</v>
      </c>
      <c r="G237" s="24"/>
      <c r="H237" s="23" t="s">
        <v>6135</v>
      </c>
      <c r="I237" s="23" t="s">
        <v>4921</v>
      </c>
      <c r="J237" s="23" t="s">
        <v>4915</v>
      </c>
      <c r="K237" s="23" t="s">
        <v>6136</v>
      </c>
      <c r="L237" s="23">
        <v>0</v>
      </c>
      <c r="M237" s="23">
        <v>0</v>
      </c>
      <c r="N237" s="23">
        <v>1</v>
      </c>
      <c r="O237" s="23">
        <v>0</v>
      </c>
      <c r="R237" s="32">
        <v>44985</v>
      </c>
      <c r="S237" s="23">
        <v>0</v>
      </c>
    </row>
    <row r="238" spans="1:19" ht="16">
      <c r="A238" s="21">
        <v>236</v>
      </c>
      <c r="B238" s="22">
        <v>39507</v>
      </c>
      <c r="C238" s="23" t="s">
        <v>4923</v>
      </c>
      <c r="D238" s="23" t="s">
        <v>6137</v>
      </c>
      <c r="E238" s="23" t="s">
        <v>6129</v>
      </c>
      <c r="F238" s="23" t="s">
        <v>6138</v>
      </c>
      <c r="G238" s="24"/>
      <c r="H238" s="23" t="s">
        <v>6139</v>
      </c>
      <c r="I238" s="23" t="s">
        <v>4924</v>
      </c>
      <c r="J238" s="23" t="s">
        <v>4918</v>
      </c>
      <c r="K238" s="23" t="s">
        <v>4925</v>
      </c>
      <c r="L238" s="23">
        <v>0</v>
      </c>
      <c r="M238" s="23">
        <v>0</v>
      </c>
      <c r="N238" s="23">
        <v>1</v>
      </c>
      <c r="O238" s="23">
        <v>0</v>
      </c>
      <c r="R238" s="32">
        <v>45016</v>
      </c>
      <c r="S238" s="23">
        <v>0</v>
      </c>
    </row>
    <row r="239" spans="1:19" ht="16">
      <c r="A239" s="21">
        <v>237</v>
      </c>
      <c r="B239" s="22">
        <v>39538</v>
      </c>
      <c r="C239" s="23" t="s">
        <v>4926</v>
      </c>
      <c r="D239" s="23" t="s">
        <v>6140</v>
      </c>
      <c r="E239" s="23" t="s">
        <v>6133</v>
      </c>
      <c r="F239" s="23" t="s">
        <v>6141</v>
      </c>
      <c r="G239" s="24"/>
      <c r="H239" s="23" t="s">
        <v>6142</v>
      </c>
      <c r="I239" s="23" t="s">
        <v>4927</v>
      </c>
      <c r="J239" s="23" t="s">
        <v>4921</v>
      </c>
      <c r="K239" s="23" t="s">
        <v>6143</v>
      </c>
      <c r="L239" s="23">
        <v>0</v>
      </c>
      <c r="M239" s="23">
        <v>0</v>
      </c>
      <c r="N239" s="23">
        <v>1</v>
      </c>
      <c r="O239" s="23">
        <v>0</v>
      </c>
      <c r="R239" s="32">
        <v>45044</v>
      </c>
      <c r="S239" s="23">
        <v>0</v>
      </c>
    </row>
    <row r="240" spans="1:19" ht="16">
      <c r="A240" s="21">
        <v>238</v>
      </c>
      <c r="B240" s="22">
        <v>39568</v>
      </c>
      <c r="C240" s="23" t="s">
        <v>4929</v>
      </c>
      <c r="D240" s="23" t="s">
        <v>6144</v>
      </c>
      <c r="E240" s="23" t="s">
        <v>6144</v>
      </c>
      <c r="F240" s="23" t="s">
        <v>4339</v>
      </c>
      <c r="G240" s="24"/>
      <c r="H240" s="23" t="s">
        <v>6145</v>
      </c>
      <c r="I240" s="23" t="s">
        <v>4930</v>
      </c>
      <c r="J240" s="23" t="s">
        <v>4930</v>
      </c>
      <c r="K240" s="23" t="s">
        <v>4339</v>
      </c>
      <c r="L240" s="23">
        <v>2</v>
      </c>
      <c r="M240" s="23">
        <v>1</v>
      </c>
      <c r="N240" s="23">
        <v>0</v>
      </c>
      <c r="O240" s="23">
        <v>0</v>
      </c>
      <c r="R240" s="32">
        <v>45077</v>
      </c>
      <c r="S240" s="23">
        <v>0</v>
      </c>
    </row>
    <row r="241" spans="1:19" ht="16">
      <c r="A241" s="21">
        <v>239</v>
      </c>
      <c r="B241" s="22">
        <v>39598</v>
      </c>
      <c r="C241" s="23" t="s">
        <v>4931</v>
      </c>
      <c r="D241" s="23" t="s">
        <v>6146</v>
      </c>
      <c r="E241" s="23" t="s">
        <v>6146</v>
      </c>
      <c r="F241" s="23" t="s">
        <v>4339</v>
      </c>
      <c r="G241" s="24"/>
      <c r="H241" s="23" t="s">
        <v>6147</v>
      </c>
      <c r="I241" s="23" t="s">
        <v>4932</v>
      </c>
      <c r="J241" s="23" t="s">
        <v>4932</v>
      </c>
      <c r="K241" s="23" t="s">
        <v>4339</v>
      </c>
      <c r="L241" s="23">
        <v>2</v>
      </c>
      <c r="M241" s="23">
        <v>1</v>
      </c>
      <c r="N241" s="23">
        <v>0</v>
      </c>
      <c r="O241" s="23">
        <v>0</v>
      </c>
      <c r="R241" s="32">
        <v>45107</v>
      </c>
      <c r="S241" s="23">
        <v>0</v>
      </c>
    </row>
    <row r="242" spans="1:19" ht="16">
      <c r="A242" s="21">
        <v>240</v>
      </c>
      <c r="B242" s="22">
        <v>39629</v>
      </c>
      <c r="C242" s="23" t="s">
        <v>4933</v>
      </c>
      <c r="D242" s="23" t="s">
        <v>6148</v>
      </c>
      <c r="E242" s="23" t="s">
        <v>6146</v>
      </c>
      <c r="F242" s="23" t="s">
        <v>6149</v>
      </c>
      <c r="G242" s="24"/>
      <c r="H242" s="23" t="s">
        <v>6150</v>
      </c>
      <c r="I242" s="23" t="s">
        <v>4934</v>
      </c>
      <c r="J242" s="23" t="s">
        <v>4932</v>
      </c>
      <c r="K242" s="23" t="s">
        <v>6150</v>
      </c>
      <c r="L242" s="23">
        <v>0</v>
      </c>
      <c r="M242" s="23">
        <v>0</v>
      </c>
      <c r="N242" s="23">
        <v>1</v>
      </c>
      <c r="O242" s="23">
        <v>0</v>
      </c>
      <c r="R242" s="32">
        <v>45138</v>
      </c>
      <c r="S242" s="23">
        <v>0</v>
      </c>
    </row>
    <row r="243" spans="1:19" ht="16">
      <c r="A243" s="21">
        <v>241</v>
      </c>
      <c r="B243" s="22">
        <v>39660</v>
      </c>
      <c r="C243" s="23" t="s">
        <v>4935</v>
      </c>
      <c r="D243" s="23" t="s">
        <v>6151</v>
      </c>
      <c r="E243" s="23" t="s">
        <v>6146</v>
      </c>
      <c r="F243" s="23" t="s">
        <v>6152</v>
      </c>
      <c r="G243" s="24"/>
      <c r="H243" s="23" t="s">
        <v>6153</v>
      </c>
      <c r="I243" s="23" t="s">
        <v>4936</v>
      </c>
      <c r="J243" s="23" t="s">
        <v>4932</v>
      </c>
      <c r="K243" s="23" t="s">
        <v>6154</v>
      </c>
      <c r="L243" s="23">
        <v>0</v>
      </c>
      <c r="M243" s="23">
        <v>0</v>
      </c>
      <c r="N243" s="23">
        <v>1</v>
      </c>
      <c r="O243" s="23">
        <v>0</v>
      </c>
      <c r="R243" s="32">
        <v>45169</v>
      </c>
      <c r="S243" s="23">
        <v>0</v>
      </c>
    </row>
    <row r="244" spans="1:19" ht="16">
      <c r="A244" s="21">
        <v>242</v>
      </c>
      <c r="B244" s="22">
        <v>39689</v>
      </c>
      <c r="C244" s="23" t="s">
        <v>4938</v>
      </c>
      <c r="D244" s="23" t="s">
        <v>6155</v>
      </c>
      <c r="E244" s="23" t="s">
        <v>6148</v>
      </c>
      <c r="F244" s="23" t="s">
        <v>6156</v>
      </c>
      <c r="G244" s="24"/>
      <c r="H244" s="23" t="s">
        <v>6157</v>
      </c>
      <c r="I244" s="23" t="s">
        <v>4939</v>
      </c>
      <c r="J244" s="23" t="s">
        <v>4934</v>
      </c>
      <c r="K244" s="23" t="s">
        <v>6158</v>
      </c>
      <c r="L244" s="23">
        <v>2</v>
      </c>
      <c r="M244" s="23">
        <v>1</v>
      </c>
      <c r="N244" s="23">
        <v>0</v>
      </c>
      <c r="O244" s="23">
        <v>0</v>
      </c>
      <c r="R244" s="32">
        <v>45198</v>
      </c>
      <c r="S244" s="23">
        <v>0</v>
      </c>
    </row>
    <row r="245" spans="1:19" ht="16">
      <c r="A245" s="21">
        <v>243</v>
      </c>
      <c r="B245" s="22">
        <v>39721</v>
      </c>
      <c r="C245" s="23" t="s">
        <v>4941</v>
      </c>
      <c r="D245" s="23" t="s">
        <v>6159</v>
      </c>
      <c r="E245" s="23" t="s">
        <v>6155</v>
      </c>
      <c r="F245" s="23" t="s">
        <v>4943</v>
      </c>
      <c r="G245" s="24"/>
      <c r="H245" s="23" t="s">
        <v>6160</v>
      </c>
      <c r="I245" s="23" t="s">
        <v>6161</v>
      </c>
      <c r="J245" s="23" t="s">
        <v>4939</v>
      </c>
      <c r="K245" s="23" t="s">
        <v>6160</v>
      </c>
      <c r="L245" s="23">
        <v>0</v>
      </c>
      <c r="M245" s="23">
        <v>0</v>
      </c>
      <c r="N245" s="23">
        <v>1</v>
      </c>
      <c r="O245" s="23">
        <v>0</v>
      </c>
      <c r="R245" s="32">
        <v>45230</v>
      </c>
      <c r="S245" s="23">
        <v>0</v>
      </c>
    </row>
    <row r="246" spans="1:19" ht="16">
      <c r="A246" s="21">
        <v>244</v>
      </c>
      <c r="B246" s="22">
        <v>39752</v>
      </c>
      <c r="C246" s="23" t="s">
        <v>4944</v>
      </c>
      <c r="D246" s="23" t="s">
        <v>6162</v>
      </c>
      <c r="E246" s="23" t="s">
        <v>6155</v>
      </c>
      <c r="F246" s="23" t="s">
        <v>6163</v>
      </c>
      <c r="G246" s="24"/>
      <c r="H246" s="23" t="s">
        <v>6164</v>
      </c>
      <c r="I246" s="23" t="s">
        <v>6165</v>
      </c>
      <c r="J246" s="23" t="s">
        <v>4939</v>
      </c>
      <c r="K246" s="23" t="s">
        <v>6166</v>
      </c>
      <c r="L246" s="23">
        <v>1</v>
      </c>
      <c r="M246" s="23">
        <v>0</v>
      </c>
      <c r="N246" s="23">
        <v>0</v>
      </c>
      <c r="O246" s="23">
        <v>1</v>
      </c>
      <c r="R246" s="32">
        <v>45260</v>
      </c>
      <c r="S246" s="23">
        <v>0</v>
      </c>
    </row>
    <row r="247" spans="1:19" ht="16">
      <c r="A247" s="21">
        <v>245</v>
      </c>
      <c r="B247" s="22">
        <v>39780</v>
      </c>
      <c r="C247" s="23" t="s">
        <v>4947</v>
      </c>
      <c r="D247" s="23" t="s">
        <v>6167</v>
      </c>
      <c r="E247" s="23" t="s">
        <v>6159</v>
      </c>
      <c r="F247" s="23" t="s">
        <v>6168</v>
      </c>
      <c r="G247" s="24"/>
      <c r="H247" s="23" t="s">
        <v>6169</v>
      </c>
      <c r="I247" s="23" t="s">
        <v>4948</v>
      </c>
      <c r="J247" s="23" t="s">
        <v>6161</v>
      </c>
      <c r="K247" s="23" t="s">
        <v>6170</v>
      </c>
      <c r="L247" s="23">
        <v>1</v>
      </c>
      <c r="M247" s="23">
        <v>0</v>
      </c>
      <c r="N247" s="23">
        <v>0</v>
      </c>
      <c r="O247" s="23">
        <v>1</v>
      </c>
      <c r="R247" s="32">
        <v>45289</v>
      </c>
      <c r="S247" s="23">
        <v>0</v>
      </c>
    </row>
    <row r="248" spans="1:19" ht="16">
      <c r="A248" s="21">
        <v>246</v>
      </c>
      <c r="B248" s="22">
        <v>39813</v>
      </c>
      <c r="C248" s="23" t="s">
        <v>4950</v>
      </c>
      <c r="D248" s="23" t="s">
        <v>6171</v>
      </c>
      <c r="E248" s="23" t="s">
        <v>6162</v>
      </c>
      <c r="F248" s="23" t="s">
        <v>6172</v>
      </c>
      <c r="G248" s="24"/>
      <c r="H248" s="23" t="s">
        <v>6173</v>
      </c>
      <c r="I248" s="23" t="s">
        <v>6174</v>
      </c>
      <c r="J248" s="23" t="s">
        <v>6165</v>
      </c>
      <c r="K248" s="23" t="s">
        <v>6175</v>
      </c>
      <c r="L248" s="23">
        <v>0</v>
      </c>
      <c r="M248" s="23">
        <v>0</v>
      </c>
      <c r="N248" s="23">
        <v>1</v>
      </c>
      <c r="O248" s="23">
        <v>0</v>
      </c>
      <c r="R248" s="32">
        <v>45322</v>
      </c>
      <c r="S248" s="23">
        <v>0</v>
      </c>
    </row>
    <row r="249" spans="1:19" ht="16">
      <c r="A249" s="21">
        <v>247</v>
      </c>
      <c r="B249" s="22">
        <v>39843</v>
      </c>
      <c r="C249" s="23" t="s">
        <v>4953</v>
      </c>
      <c r="D249" s="23" t="s">
        <v>6176</v>
      </c>
      <c r="E249" s="23" t="s">
        <v>6171</v>
      </c>
      <c r="F249" s="23" t="s">
        <v>6177</v>
      </c>
      <c r="G249" s="24"/>
      <c r="H249" s="23" t="s">
        <v>6178</v>
      </c>
      <c r="I249" s="23" t="s">
        <v>4954</v>
      </c>
      <c r="J249" s="23" t="s">
        <v>6174</v>
      </c>
      <c r="K249" s="23" t="s">
        <v>6179</v>
      </c>
      <c r="L249" s="23">
        <v>0</v>
      </c>
      <c r="M249" s="23">
        <v>0</v>
      </c>
      <c r="N249" s="23">
        <v>1</v>
      </c>
      <c r="O249" s="23">
        <v>0</v>
      </c>
      <c r="R249" s="32">
        <v>45351</v>
      </c>
      <c r="S249" s="23">
        <v>0</v>
      </c>
    </row>
    <row r="250" spans="1:19" ht="16">
      <c r="A250" s="21">
        <v>248</v>
      </c>
      <c r="B250" s="22">
        <v>39871</v>
      </c>
      <c r="C250" s="23" t="s">
        <v>4956</v>
      </c>
      <c r="D250" s="23" t="s">
        <v>6180</v>
      </c>
      <c r="E250" s="23" t="s">
        <v>6171</v>
      </c>
      <c r="F250" s="23" t="s">
        <v>4958</v>
      </c>
      <c r="G250" s="24"/>
      <c r="H250" s="23" t="s">
        <v>6181</v>
      </c>
      <c r="I250" s="23" t="s">
        <v>4957</v>
      </c>
      <c r="J250" s="23" t="s">
        <v>6174</v>
      </c>
      <c r="K250" s="23" t="s">
        <v>6182</v>
      </c>
      <c r="L250" s="23">
        <v>1</v>
      </c>
      <c r="M250" s="23">
        <v>0</v>
      </c>
      <c r="N250" s="23">
        <v>0</v>
      </c>
      <c r="O250" s="23">
        <v>1</v>
      </c>
      <c r="R250" s="32">
        <v>45380</v>
      </c>
      <c r="S250" s="23">
        <v>0</v>
      </c>
    </row>
    <row r="251" spans="1:19" ht="16">
      <c r="A251" s="21">
        <v>249</v>
      </c>
      <c r="B251" s="22">
        <v>39903</v>
      </c>
      <c r="C251" s="23" t="s">
        <v>4959</v>
      </c>
      <c r="D251" s="23" t="s">
        <v>6183</v>
      </c>
      <c r="E251" s="23" t="s">
        <v>6176</v>
      </c>
      <c r="F251" s="23" t="s">
        <v>6184</v>
      </c>
      <c r="G251" s="24"/>
      <c r="H251" s="23" t="s">
        <v>6185</v>
      </c>
      <c r="I251" s="23" t="s">
        <v>4960</v>
      </c>
      <c r="J251" s="23" t="s">
        <v>4954</v>
      </c>
      <c r="K251" s="23" t="s">
        <v>6186</v>
      </c>
      <c r="L251" s="23">
        <v>2</v>
      </c>
      <c r="M251" s="23">
        <v>1</v>
      </c>
      <c r="N251" s="23">
        <v>0</v>
      </c>
      <c r="O251" s="23">
        <v>0</v>
      </c>
      <c r="R251" s="32">
        <v>45412</v>
      </c>
      <c r="S251" s="23">
        <v>0</v>
      </c>
    </row>
    <row r="252" spans="1:19" ht="16">
      <c r="A252" s="21">
        <v>250</v>
      </c>
      <c r="B252" s="22">
        <v>39933</v>
      </c>
      <c r="C252" s="23" t="s">
        <v>4962</v>
      </c>
      <c r="D252" s="23" t="s">
        <v>6187</v>
      </c>
      <c r="E252" s="23" t="s">
        <v>6187</v>
      </c>
      <c r="F252" s="23" t="s">
        <v>4339</v>
      </c>
      <c r="G252" s="24"/>
      <c r="H252" s="23" t="s">
        <v>6188</v>
      </c>
      <c r="I252" s="23" t="s">
        <v>4963</v>
      </c>
      <c r="J252" s="23" t="s">
        <v>4963</v>
      </c>
      <c r="K252" s="23" t="s">
        <v>4339</v>
      </c>
      <c r="L252" s="23">
        <v>2</v>
      </c>
      <c r="M252" s="23">
        <v>1</v>
      </c>
      <c r="N252" s="23">
        <v>0</v>
      </c>
      <c r="O252" s="23">
        <v>0</v>
      </c>
      <c r="R252" s="32">
        <v>45443</v>
      </c>
      <c r="S252" s="23">
        <v>0</v>
      </c>
    </row>
    <row r="253" spans="1:19" ht="16">
      <c r="A253" s="21">
        <v>251</v>
      </c>
      <c r="B253" s="22">
        <v>39962</v>
      </c>
      <c r="C253" s="23" t="s">
        <v>4964</v>
      </c>
      <c r="D253" s="23" t="s">
        <v>6189</v>
      </c>
      <c r="E253" s="23" t="s">
        <v>6189</v>
      </c>
      <c r="F253" s="23" t="s">
        <v>4339</v>
      </c>
      <c r="G253" s="24"/>
      <c r="H253" s="23" t="s">
        <v>6190</v>
      </c>
      <c r="I253" s="23" t="s">
        <v>4965</v>
      </c>
      <c r="J253" s="23" t="s">
        <v>4965</v>
      </c>
      <c r="K253" s="23" t="s">
        <v>4339</v>
      </c>
      <c r="L253" s="23">
        <v>2</v>
      </c>
      <c r="M253" s="23">
        <v>1</v>
      </c>
      <c r="N253" s="23">
        <v>0</v>
      </c>
      <c r="O253" s="23">
        <v>0</v>
      </c>
      <c r="R253" s="32">
        <v>45471</v>
      </c>
      <c r="S253" s="23">
        <v>0</v>
      </c>
    </row>
    <row r="254" spans="1:19" ht="16">
      <c r="A254" s="21">
        <v>252</v>
      </c>
      <c r="B254" s="22">
        <v>39994</v>
      </c>
      <c r="C254" s="23" t="s">
        <v>4966</v>
      </c>
      <c r="D254" s="23" t="s">
        <v>6191</v>
      </c>
      <c r="E254" s="23" t="s">
        <v>6191</v>
      </c>
      <c r="F254" s="23" t="s">
        <v>4339</v>
      </c>
      <c r="G254" s="24"/>
      <c r="H254" s="23" t="s">
        <v>6192</v>
      </c>
      <c r="I254" s="23" t="s">
        <v>4967</v>
      </c>
      <c r="J254" s="23" t="s">
        <v>4967</v>
      </c>
      <c r="K254" s="23" t="s">
        <v>4339</v>
      </c>
      <c r="L254" s="23">
        <v>2</v>
      </c>
      <c r="M254" s="23">
        <v>1</v>
      </c>
      <c r="N254" s="23">
        <v>0</v>
      </c>
      <c r="O254" s="23">
        <v>0</v>
      </c>
      <c r="R254" s="32">
        <v>45504</v>
      </c>
      <c r="S254" s="23">
        <v>1</v>
      </c>
    </row>
    <row r="255" spans="1:19" ht="16">
      <c r="A255" s="21">
        <v>253</v>
      </c>
      <c r="B255" s="22">
        <v>40025</v>
      </c>
      <c r="C255" s="23" t="s">
        <v>4968</v>
      </c>
      <c r="D255" s="23" t="s">
        <v>6193</v>
      </c>
      <c r="E255" s="23" t="s">
        <v>6193</v>
      </c>
      <c r="F255" s="23" t="s">
        <v>4339</v>
      </c>
      <c r="G255" s="24"/>
      <c r="H255" s="23" t="s">
        <v>6194</v>
      </c>
      <c r="I255" s="23" t="s">
        <v>6195</v>
      </c>
      <c r="J255" s="23" t="s">
        <v>6195</v>
      </c>
      <c r="K255" s="23" t="s">
        <v>4339</v>
      </c>
      <c r="L255" s="23">
        <v>2</v>
      </c>
      <c r="M255" s="23">
        <v>1</v>
      </c>
      <c r="N255" s="23">
        <v>0</v>
      </c>
      <c r="O255" s="23">
        <v>0</v>
      </c>
      <c r="R255" s="32">
        <v>45534</v>
      </c>
      <c r="S255" s="23">
        <v>0</v>
      </c>
    </row>
    <row r="256" spans="1:19" ht="16">
      <c r="A256" s="21">
        <v>254</v>
      </c>
      <c r="B256" s="22">
        <v>40056</v>
      </c>
      <c r="C256" s="23" t="s">
        <v>4970</v>
      </c>
      <c r="D256" s="23" t="s">
        <v>6196</v>
      </c>
      <c r="E256" s="23" t="s">
        <v>6196</v>
      </c>
      <c r="F256" s="23" t="s">
        <v>4339</v>
      </c>
      <c r="G256" s="24"/>
      <c r="H256" s="23" t="s">
        <v>6197</v>
      </c>
      <c r="I256" s="23" t="s">
        <v>4971</v>
      </c>
      <c r="J256" s="23" t="s">
        <v>4971</v>
      </c>
      <c r="K256" s="23" t="s">
        <v>4339</v>
      </c>
      <c r="L256" s="23">
        <v>2</v>
      </c>
      <c r="M256" s="23">
        <v>1</v>
      </c>
      <c r="N256" s="23">
        <v>0</v>
      </c>
      <c r="O256" s="23">
        <v>0</v>
      </c>
      <c r="R256" s="32">
        <v>45565</v>
      </c>
      <c r="S256" s="23">
        <v>0</v>
      </c>
    </row>
    <row r="257" spans="1:19" ht="16">
      <c r="A257" s="21">
        <v>255</v>
      </c>
      <c r="B257" s="22">
        <v>40086</v>
      </c>
      <c r="C257" s="23" t="s">
        <v>4972</v>
      </c>
      <c r="D257" s="23" t="s">
        <v>6198</v>
      </c>
      <c r="E257" s="23" t="s">
        <v>6198</v>
      </c>
      <c r="F257" s="23" t="s">
        <v>4339</v>
      </c>
      <c r="G257" s="24"/>
      <c r="H257" s="23" t="s">
        <v>6199</v>
      </c>
      <c r="I257" s="23" t="s">
        <v>4973</v>
      </c>
      <c r="J257" s="23" t="s">
        <v>4973</v>
      </c>
      <c r="K257" s="23" t="s">
        <v>4339</v>
      </c>
      <c r="L257" s="23">
        <v>2</v>
      </c>
      <c r="M257" s="23">
        <v>1</v>
      </c>
      <c r="N257" s="23">
        <v>0</v>
      </c>
      <c r="O257" s="23">
        <v>0</v>
      </c>
      <c r="R257" s="32">
        <v>45596</v>
      </c>
      <c r="S257" s="23">
        <v>0</v>
      </c>
    </row>
    <row r="258" spans="1:19" ht="16">
      <c r="A258" s="21">
        <v>256</v>
      </c>
      <c r="B258" s="22">
        <v>40116</v>
      </c>
      <c r="C258" s="23" t="s">
        <v>4974</v>
      </c>
      <c r="D258" s="23" t="s">
        <v>6200</v>
      </c>
      <c r="E258" s="23" t="s">
        <v>6198</v>
      </c>
      <c r="F258" s="23" t="s">
        <v>4976</v>
      </c>
      <c r="G258" s="24"/>
      <c r="H258" s="23" t="s">
        <v>6201</v>
      </c>
      <c r="I258" s="23" t="s">
        <v>4975</v>
      </c>
      <c r="J258" s="23" t="s">
        <v>4973</v>
      </c>
      <c r="K258" s="23" t="s">
        <v>6201</v>
      </c>
      <c r="L258" s="23">
        <v>2</v>
      </c>
      <c r="M258" s="23">
        <v>1</v>
      </c>
      <c r="N258" s="23">
        <v>0</v>
      </c>
      <c r="O258" s="23">
        <v>0</v>
      </c>
    </row>
    <row r="259" spans="1:19" ht="16">
      <c r="A259" s="21">
        <v>257</v>
      </c>
      <c r="B259" s="22">
        <v>40147</v>
      </c>
      <c r="C259" s="23" t="s">
        <v>4977</v>
      </c>
      <c r="D259" s="23" t="s">
        <v>6202</v>
      </c>
      <c r="E259" s="23" t="s">
        <v>6202</v>
      </c>
      <c r="F259" s="23" t="s">
        <v>4339</v>
      </c>
      <c r="G259" s="24"/>
      <c r="H259" s="23" t="s">
        <v>6203</v>
      </c>
      <c r="I259" s="23" t="s">
        <v>4978</v>
      </c>
      <c r="J259" s="23" t="s">
        <v>4978</v>
      </c>
      <c r="K259" s="23" t="s">
        <v>4339</v>
      </c>
      <c r="L259" s="23">
        <v>2</v>
      </c>
      <c r="M259" s="23">
        <v>1</v>
      </c>
      <c r="N259" s="23">
        <v>0</v>
      </c>
      <c r="O259" s="23">
        <v>0</v>
      </c>
    </row>
    <row r="260" spans="1:19" ht="16">
      <c r="A260" s="21">
        <v>258</v>
      </c>
      <c r="B260" s="22">
        <v>40178</v>
      </c>
      <c r="C260" s="23" t="s">
        <v>4979</v>
      </c>
      <c r="D260" s="23" t="s">
        <v>6204</v>
      </c>
      <c r="E260" s="23" t="s">
        <v>6204</v>
      </c>
      <c r="F260" s="23" t="s">
        <v>4339</v>
      </c>
      <c r="G260" s="24"/>
      <c r="H260" s="23" t="s">
        <v>6205</v>
      </c>
      <c r="I260" s="23" t="s">
        <v>4980</v>
      </c>
      <c r="J260" s="23" t="s">
        <v>4980</v>
      </c>
      <c r="K260" s="23" t="s">
        <v>4339</v>
      </c>
      <c r="L260" s="23">
        <v>2</v>
      </c>
      <c r="M260" s="23">
        <v>1</v>
      </c>
      <c r="N260" s="23">
        <v>0</v>
      </c>
      <c r="O260" s="23">
        <v>0</v>
      </c>
    </row>
    <row r="261" spans="1:19" ht="16">
      <c r="A261" s="21">
        <v>259</v>
      </c>
      <c r="B261" s="22">
        <v>40207</v>
      </c>
      <c r="C261" s="23" t="s">
        <v>4981</v>
      </c>
      <c r="D261" s="23" t="s">
        <v>6206</v>
      </c>
      <c r="E261" s="23" t="s">
        <v>6204</v>
      </c>
      <c r="F261" s="23" t="s">
        <v>6207</v>
      </c>
      <c r="G261" s="24"/>
      <c r="H261" s="23" t="s">
        <v>6208</v>
      </c>
      <c r="I261" s="23" t="s">
        <v>4982</v>
      </c>
      <c r="J261" s="23" t="s">
        <v>4980</v>
      </c>
      <c r="K261" s="23" t="s">
        <v>6209</v>
      </c>
      <c r="L261" s="23">
        <v>0</v>
      </c>
      <c r="M261" s="23">
        <v>0</v>
      </c>
      <c r="N261" s="23">
        <v>1</v>
      </c>
      <c r="O261" s="23">
        <v>0</v>
      </c>
    </row>
    <row r="262" spans="1:19" ht="16">
      <c r="A262" s="21">
        <v>260</v>
      </c>
      <c r="B262" s="22">
        <v>40235</v>
      </c>
      <c r="C262" s="23" t="s">
        <v>4984</v>
      </c>
      <c r="D262" s="23" t="s">
        <v>6210</v>
      </c>
      <c r="E262" s="23" t="s">
        <v>6204</v>
      </c>
      <c r="F262" s="23" t="s">
        <v>6211</v>
      </c>
      <c r="G262" s="24"/>
      <c r="H262" s="23" t="s">
        <v>6212</v>
      </c>
      <c r="I262" s="23" t="s">
        <v>4985</v>
      </c>
      <c r="J262" s="23" t="s">
        <v>4980</v>
      </c>
      <c r="K262" s="23" t="s">
        <v>6213</v>
      </c>
      <c r="L262" s="23">
        <v>2</v>
      </c>
      <c r="M262" s="23">
        <v>1</v>
      </c>
      <c r="N262" s="23">
        <v>0</v>
      </c>
      <c r="O262" s="23">
        <v>0</v>
      </c>
    </row>
    <row r="263" spans="1:19" ht="16">
      <c r="A263" s="21">
        <v>261</v>
      </c>
      <c r="B263" s="22">
        <v>40268</v>
      </c>
      <c r="C263" s="23" t="s">
        <v>4987</v>
      </c>
      <c r="D263" s="23" t="s">
        <v>6214</v>
      </c>
      <c r="E263" s="23" t="s">
        <v>6214</v>
      </c>
      <c r="F263" s="23" t="s">
        <v>4339</v>
      </c>
      <c r="G263" s="24"/>
      <c r="H263" s="23" t="s">
        <v>6215</v>
      </c>
      <c r="I263" s="23" t="s">
        <v>4988</v>
      </c>
      <c r="J263" s="23" t="s">
        <v>4988</v>
      </c>
      <c r="K263" s="23" t="s">
        <v>4339</v>
      </c>
      <c r="L263" s="23">
        <v>2</v>
      </c>
      <c r="M263" s="23">
        <v>1</v>
      </c>
      <c r="N263" s="23">
        <v>0</v>
      </c>
      <c r="O263" s="23">
        <v>0</v>
      </c>
    </row>
    <row r="264" spans="1:19" ht="16">
      <c r="A264" s="21">
        <v>262</v>
      </c>
      <c r="B264" s="22">
        <v>40298</v>
      </c>
      <c r="C264" s="23" t="s">
        <v>4989</v>
      </c>
      <c r="D264" s="23" t="s">
        <v>6216</v>
      </c>
      <c r="E264" s="23" t="s">
        <v>6216</v>
      </c>
      <c r="F264" s="23" t="s">
        <v>4339</v>
      </c>
      <c r="G264" s="24"/>
      <c r="H264" s="23" t="s">
        <v>6217</v>
      </c>
      <c r="I264" s="23" t="s">
        <v>4990</v>
      </c>
      <c r="J264" s="23" t="s">
        <v>4990</v>
      </c>
      <c r="K264" s="23" t="s">
        <v>4339</v>
      </c>
      <c r="L264" s="23">
        <v>2</v>
      </c>
      <c r="M264" s="23">
        <v>1</v>
      </c>
      <c r="N264" s="23">
        <v>0</v>
      </c>
      <c r="O264" s="23">
        <v>0</v>
      </c>
    </row>
    <row r="265" spans="1:19" ht="16">
      <c r="A265" s="21">
        <v>263</v>
      </c>
      <c r="B265" s="22">
        <v>40329</v>
      </c>
      <c r="C265" s="23" t="s">
        <v>4991</v>
      </c>
      <c r="D265" s="23" t="s">
        <v>6218</v>
      </c>
      <c r="E265" s="23" t="s">
        <v>6216</v>
      </c>
      <c r="F265" s="23" t="s">
        <v>6219</v>
      </c>
      <c r="G265" s="24"/>
      <c r="H265" s="23" t="s">
        <v>6220</v>
      </c>
      <c r="I265" s="23" t="s">
        <v>4992</v>
      </c>
      <c r="J265" s="23" t="s">
        <v>4990</v>
      </c>
      <c r="K265" s="23" t="s">
        <v>6221</v>
      </c>
      <c r="L265" s="23">
        <v>0</v>
      </c>
      <c r="M265" s="23">
        <v>0</v>
      </c>
      <c r="N265" s="23">
        <v>1</v>
      </c>
      <c r="O265" s="23">
        <v>0</v>
      </c>
    </row>
    <row r="266" spans="1:19" ht="16">
      <c r="A266" s="21">
        <v>264</v>
      </c>
      <c r="B266" s="22">
        <v>40359</v>
      </c>
      <c r="C266" s="23" t="s">
        <v>4994</v>
      </c>
      <c r="D266" s="23" t="s">
        <v>6222</v>
      </c>
      <c r="E266" s="23" t="s">
        <v>6216</v>
      </c>
      <c r="F266" s="23" t="s">
        <v>6223</v>
      </c>
      <c r="G266" s="24"/>
      <c r="H266" s="23" t="s">
        <v>6224</v>
      </c>
      <c r="I266" s="23" t="s">
        <v>4995</v>
      </c>
      <c r="J266" s="23" t="s">
        <v>4990</v>
      </c>
      <c r="K266" s="23" t="s">
        <v>6223</v>
      </c>
      <c r="L266" s="23">
        <v>1</v>
      </c>
      <c r="M266" s="23">
        <v>0</v>
      </c>
      <c r="N266" s="23">
        <v>0</v>
      </c>
      <c r="O266" s="23">
        <v>1</v>
      </c>
    </row>
    <row r="267" spans="1:19" ht="16">
      <c r="A267" s="21">
        <v>265</v>
      </c>
      <c r="B267" s="22">
        <v>40389</v>
      </c>
      <c r="C267" s="23" t="s">
        <v>4997</v>
      </c>
      <c r="D267" s="23" t="s">
        <v>6225</v>
      </c>
      <c r="E267" s="23" t="s">
        <v>6225</v>
      </c>
      <c r="F267" s="23" t="s">
        <v>4339</v>
      </c>
      <c r="G267" s="24"/>
      <c r="H267" s="23" t="s">
        <v>6226</v>
      </c>
      <c r="I267" s="23" t="s">
        <v>4998</v>
      </c>
      <c r="J267" s="23" t="s">
        <v>4998</v>
      </c>
      <c r="K267" s="23" t="s">
        <v>4339</v>
      </c>
      <c r="L267" s="23">
        <v>2</v>
      </c>
      <c r="M267" s="23">
        <v>1</v>
      </c>
      <c r="N267" s="23">
        <v>0</v>
      </c>
      <c r="O267" s="23">
        <v>0</v>
      </c>
    </row>
    <row r="268" spans="1:19" ht="16">
      <c r="A268" s="21">
        <v>266</v>
      </c>
      <c r="B268" s="22">
        <v>40421</v>
      </c>
      <c r="C268" s="23" t="s">
        <v>4999</v>
      </c>
      <c r="D268" s="23" t="s">
        <v>6227</v>
      </c>
      <c r="E268" s="23" t="s">
        <v>6225</v>
      </c>
      <c r="F268" s="23" t="s">
        <v>6228</v>
      </c>
      <c r="G268" s="24"/>
      <c r="H268" s="23" t="s">
        <v>6229</v>
      </c>
      <c r="I268" s="23" t="s">
        <v>6230</v>
      </c>
      <c r="J268" s="23" t="s">
        <v>4998</v>
      </c>
      <c r="K268" s="23" t="s">
        <v>6229</v>
      </c>
      <c r="L268" s="23">
        <v>0</v>
      </c>
      <c r="M268" s="23">
        <v>0</v>
      </c>
      <c r="N268" s="23">
        <v>1</v>
      </c>
      <c r="O268" s="23">
        <v>0</v>
      </c>
    </row>
    <row r="269" spans="1:19" ht="16">
      <c r="A269" s="21">
        <v>267</v>
      </c>
      <c r="B269" s="22">
        <v>40451</v>
      </c>
      <c r="C269" s="23" t="s">
        <v>5002</v>
      </c>
      <c r="D269" s="23" t="s">
        <v>6231</v>
      </c>
      <c r="E269" s="23" t="s">
        <v>6231</v>
      </c>
      <c r="F269" s="23" t="s">
        <v>4339</v>
      </c>
      <c r="G269" s="24"/>
      <c r="H269" s="23" t="s">
        <v>6232</v>
      </c>
      <c r="I269" s="23" t="s">
        <v>5003</v>
      </c>
      <c r="J269" s="23" t="s">
        <v>5003</v>
      </c>
      <c r="K269" s="23" t="s">
        <v>4339</v>
      </c>
      <c r="L269" s="23">
        <v>2</v>
      </c>
      <c r="M269" s="23">
        <v>1</v>
      </c>
      <c r="N269" s="23">
        <v>0</v>
      </c>
      <c r="O269" s="23">
        <v>0</v>
      </c>
    </row>
    <row r="270" spans="1:19" ht="16">
      <c r="A270" s="21">
        <v>268</v>
      </c>
      <c r="B270" s="22">
        <v>40480</v>
      </c>
      <c r="C270" s="23" t="s">
        <v>5004</v>
      </c>
      <c r="D270" s="23" t="s">
        <v>6233</v>
      </c>
      <c r="E270" s="23" t="s">
        <v>6233</v>
      </c>
      <c r="F270" s="23" t="s">
        <v>4339</v>
      </c>
      <c r="G270" s="24"/>
      <c r="H270" s="23" t="s">
        <v>6234</v>
      </c>
      <c r="I270" s="23" t="s">
        <v>6235</v>
      </c>
      <c r="J270" s="23" t="s">
        <v>6235</v>
      </c>
      <c r="K270" s="23" t="s">
        <v>4339</v>
      </c>
      <c r="L270" s="23">
        <v>2</v>
      </c>
      <c r="M270" s="23">
        <v>1</v>
      </c>
      <c r="N270" s="23">
        <v>0</v>
      </c>
      <c r="O270" s="23">
        <v>0</v>
      </c>
    </row>
    <row r="271" spans="1:19" ht="16">
      <c r="A271" s="21">
        <v>269</v>
      </c>
      <c r="B271" s="22">
        <v>40512</v>
      </c>
      <c r="C271" s="23" t="s">
        <v>5006</v>
      </c>
      <c r="D271" s="23" t="s">
        <v>6236</v>
      </c>
      <c r="E271" s="23" t="s">
        <v>6233</v>
      </c>
      <c r="F271" s="23" t="s">
        <v>6237</v>
      </c>
      <c r="G271" s="24"/>
      <c r="H271" s="23" t="s">
        <v>6238</v>
      </c>
      <c r="I271" s="23" t="s">
        <v>5007</v>
      </c>
      <c r="J271" s="23" t="s">
        <v>6235</v>
      </c>
      <c r="K271" s="23" t="s">
        <v>6238</v>
      </c>
      <c r="L271" s="23">
        <v>2</v>
      </c>
      <c r="M271" s="23">
        <v>1</v>
      </c>
      <c r="N271" s="23">
        <v>0</v>
      </c>
      <c r="O271" s="23">
        <v>0</v>
      </c>
    </row>
    <row r="272" spans="1:19" ht="16">
      <c r="A272" s="21">
        <v>270</v>
      </c>
      <c r="B272" s="22">
        <v>40543</v>
      </c>
      <c r="C272" s="23" t="s">
        <v>5009</v>
      </c>
      <c r="D272" s="23" t="s">
        <v>6239</v>
      </c>
      <c r="E272" s="23" t="s">
        <v>6239</v>
      </c>
      <c r="F272" s="23" t="s">
        <v>4339</v>
      </c>
      <c r="G272" s="24"/>
      <c r="H272" s="23" t="s">
        <v>6240</v>
      </c>
      <c r="I272" s="23" t="s">
        <v>5010</v>
      </c>
      <c r="J272" s="23" t="s">
        <v>5010</v>
      </c>
      <c r="K272" s="23" t="s">
        <v>4339</v>
      </c>
      <c r="L272" s="23">
        <v>2</v>
      </c>
      <c r="M272" s="23">
        <v>1</v>
      </c>
      <c r="N272" s="23">
        <v>0</v>
      </c>
      <c r="O272" s="23">
        <v>0</v>
      </c>
    </row>
    <row r="273" spans="1:15" ht="16">
      <c r="A273" s="21">
        <v>271</v>
      </c>
      <c r="B273" s="22">
        <v>40574</v>
      </c>
      <c r="C273" s="23" t="s">
        <v>5011</v>
      </c>
      <c r="D273" s="23" t="s">
        <v>6241</v>
      </c>
      <c r="E273" s="23" t="s">
        <v>6241</v>
      </c>
      <c r="F273" s="23" t="s">
        <v>4339</v>
      </c>
      <c r="G273" s="24"/>
      <c r="H273" s="23" t="s">
        <v>6242</v>
      </c>
      <c r="I273" s="23" t="s">
        <v>6243</v>
      </c>
      <c r="J273" s="23" t="s">
        <v>6243</v>
      </c>
      <c r="K273" s="23" t="s">
        <v>4339</v>
      </c>
      <c r="L273" s="23">
        <v>2</v>
      </c>
      <c r="M273" s="23">
        <v>1</v>
      </c>
      <c r="N273" s="23">
        <v>0</v>
      </c>
      <c r="O273" s="23">
        <v>0</v>
      </c>
    </row>
    <row r="274" spans="1:15" ht="16">
      <c r="A274" s="21">
        <v>272</v>
      </c>
      <c r="B274" s="22">
        <v>40602</v>
      </c>
      <c r="C274" s="23" t="s">
        <v>5013</v>
      </c>
      <c r="D274" s="23" t="s">
        <v>6244</v>
      </c>
      <c r="E274" s="23" t="s">
        <v>6244</v>
      </c>
      <c r="F274" s="23" t="s">
        <v>4339</v>
      </c>
      <c r="G274" s="24"/>
      <c r="H274" s="23" t="s">
        <v>6245</v>
      </c>
      <c r="I274" s="23" t="s">
        <v>5014</v>
      </c>
      <c r="J274" s="23" t="s">
        <v>5014</v>
      </c>
      <c r="K274" s="23" t="s">
        <v>4339</v>
      </c>
      <c r="L274" s="23">
        <v>2</v>
      </c>
      <c r="M274" s="23">
        <v>1</v>
      </c>
      <c r="N274" s="23">
        <v>0</v>
      </c>
      <c r="O274" s="23">
        <v>0</v>
      </c>
    </row>
    <row r="275" spans="1:15" ht="16">
      <c r="A275" s="21">
        <v>273</v>
      </c>
      <c r="B275" s="22">
        <v>40633</v>
      </c>
      <c r="C275" s="23" t="s">
        <v>5015</v>
      </c>
      <c r="D275" s="23" t="s">
        <v>6246</v>
      </c>
      <c r="E275" s="23" t="s">
        <v>6244</v>
      </c>
      <c r="F275" s="23" t="s">
        <v>6247</v>
      </c>
      <c r="G275" s="24"/>
      <c r="H275" s="23" t="s">
        <v>6248</v>
      </c>
      <c r="I275" s="23" t="s">
        <v>5016</v>
      </c>
      <c r="J275" s="23" t="s">
        <v>5014</v>
      </c>
      <c r="K275" s="23" t="s">
        <v>6249</v>
      </c>
      <c r="L275" s="23">
        <v>2</v>
      </c>
      <c r="M275" s="23">
        <v>1</v>
      </c>
      <c r="N275" s="23">
        <v>0</v>
      </c>
      <c r="O275" s="23">
        <v>0</v>
      </c>
    </row>
    <row r="276" spans="1:15" ht="16">
      <c r="A276" s="21">
        <v>274</v>
      </c>
      <c r="B276" s="22">
        <v>40662</v>
      </c>
      <c r="C276" s="23" t="s">
        <v>5018</v>
      </c>
      <c r="D276" s="23" t="s">
        <v>6250</v>
      </c>
      <c r="E276" s="23" t="s">
        <v>6250</v>
      </c>
      <c r="F276" s="23" t="s">
        <v>4339</v>
      </c>
      <c r="G276" s="24"/>
      <c r="H276" s="23" t="s">
        <v>6251</v>
      </c>
      <c r="I276" s="23" t="s">
        <v>5019</v>
      </c>
      <c r="J276" s="23" t="s">
        <v>5019</v>
      </c>
      <c r="K276" s="23" t="s">
        <v>4339</v>
      </c>
      <c r="L276" s="23">
        <v>2</v>
      </c>
      <c r="M276" s="23">
        <v>1</v>
      </c>
      <c r="N276" s="23">
        <v>0</v>
      </c>
      <c r="O276" s="23">
        <v>0</v>
      </c>
    </row>
    <row r="277" spans="1:15" ht="16">
      <c r="A277" s="21">
        <v>275</v>
      </c>
      <c r="B277" s="22">
        <v>40694</v>
      </c>
      <c r="C277" s="23" t="s">
        <v>5020</v>
      </c>
      <c r="D277" s="23" t="s">
        <v>6252</v>
      </c>
      <c r="E277" s="23" t="s">
        <v>6250</v>
      </c>
      <c r="F277" s="23" t="s">
        <v>6253</v>
      </c>
      <c r="G277" s="24"/>
      <c r="H277" s="23" t="s">
        <v>6254</v>
      </c>
      <c r="I277" s="23" t="s">
        <v>5021</v>
      </c>
      <c r="J277" s="23" t="s">
        <v>5019</v>
      </c>
      <c r="K277" s="23" t="s">
        <v>6254</v>
      </c>
      <c r="L277" s="23">
        <v>2</v>
      </c>
      <c r="M277" s="23">
        <v>1</v>
      </c>
      <c r="N277" s="23">
        <v>0</v>
      </c>
      <c r="O277" s="23">
        <v>0</v>
      </c>
    </row>
    <row r="278" spans="1:15" ht="16">
      <c r="A278" s="21">
        <v>276</v>
      </c>
      <c r="B278" s="22">
        <v>40724</v>
      </c>
      <c r="C278" s="23" t="s">
        <v>5023</v>
      </c>
      <c r="D278" s="23" t="s">
        <v>6255</v>
      </c>
      <c r="E278" s="23" t="s">
        <v>6250</v>
      </c>
      <c r="F278" s="23" t="s">
        <v>6256</v>
      </c>
      <c r="G278" s="24"/>
      <c r="H278" s="23" t="s">
        <v>6257</v>
      </c>
      <c r="I278" s="23" t="s">
        <v>5024</v>
      </c>
      <c r="J278" s="23" t="s">
        <v>5019</v>
      </c>
      <c r="K278" s="23" t="s">
        <v>6258</v>
      </c>
      <c r="L278" s="23">
        <v>2</v>
      </c>
      <c r="M278" s="23">
        <v>1</v>
      </c>
      <c r="N278" s="23">
        <v>0</v>
      </c>
      <c r="O278" s="23">
        <v>0</v>
      </c>
    </row>
    <row r="279" spans="1:15" ht="16">
      <c r="A279" s="21">
        <v>277</v>
      </c>
      <c r="B279" s="22">
        <v>40753</v>
      </c>
      <c r="C279" s="23" t="s">
        <v>5026</v>
      </c>
      <c r="D279" s="23" t="s">
        <v>6259</v>
      </c>
      <c r="E279" s="23" t="s">
        <v>6252</v>
      </c>
      <c r="F279" s="23" t="s">
        <v>6260</v>
      </c>
      <c r="G279" s="24"/>
      <c r="H279" s="23" t="s">
        <v>6261</v>
      </c>
      <c r="I279" s="23" t="s">
        <v>5027</v>
      </c>
      <c r="J279" s="23" t="s">
        <v>5021</v>
      </c>
      <c r="K279" s="23" t="s">
        <v>6262</v>
      </c>
      <c r="L279" s="23">
        <v>0</v>
      </c>
      <c r="M279" s="23">
        <v>0</v>
      </c>
      <c r="N279" s="23">
        <v>1</v>
      </c>
      <c r="O279" s="23">
        <v>0</v>
      </c>
    </row>
    <row r="280" spans="1:15" ht="16">
      <c r="A280" s="21">
        <v>278</v>
      </c>
      <c r="B280" s="22">
        <v>40786</v>
      </c>
      <c r="C280" s="23" t="s">
        <v>5029</v>
      </c>
      <c r="D280" s="23" t="s">
        <v>6263</v>
      </c>
      <c r="E280" s="23" t="s">
        <v>6255</v>
      </c>
      <c r="F280" s="23" t="s">
        <v>6264</v>
      </c>
      <c r="G280" s="24"/>
      <c r="H280" s="23" t="s">
        <v>5029</v>
      </c>
      <c r="I280" s="23" t="s">
        <v>5030</v>
      </c>
      <c r="J280" s="23" t="s">
        <v>5024</v>
      </c>
      <c r="K280" s="23" t="s">
        <v>6265</v>
      </c>
      <c r="L280" s="23">
        <v>0</v>
      </c>
      <c r="M280" s="23">
        <v>0</v>
      </c>
      <c r="N280" s="23">
        <v>1</v>
      </c>
      <c r="O280" s="23">
        <v>0</v>
      </c>
    </row>
    <row r="281" spans="1:15" ht="16">
      <c r="A281" s="21">
        <v>279</v>
      </c>
      <c r="B281" s="22">
        <v>40816</v>
      </c>
      <c r="C281" s="23" t="s">
        <v>5032</v>
      </c>
      <c r="D281" s="23" t="s">
        <v>6266</v>
      </c>
      <c r="E281" s="23" t="s">
        <v>6259</v>
      </c>
      <c r="F281" s="23" t="s">
        <v>6267</v>
      </c>
      <c r="G281" s="24"/>
      <c r="H281" s="23" t="s">
        <v>6268</v>
      </c>
      <c r="I281" s="23" t="s">
        <v>5033</v>
      </c>
      <c r="J281" s="23" t="s">
        <v>5027</v>
      </c>
      <c r="K281" s="23" t="s">
        <v>6269</v>
      </c>
      <c r="L281" s="23">
        <v>1</v>
      </c>
      <c r="M281" s="23">
        <v>0</v>
      </c>
      <c r="N281" s="23">
        <v>0</v>
      </c>
      <c r="O281" s="23">
        <v>1</v>
      </c>
    </row>
    <row r="282" spans="1:15" ht="16">
      <c r="A282" s="21">
        <v>280</v>
      </c>
      <c r="B282" s="22">
        <v>40847</v>
      </c>
      <c r="C282" s="23" t="s">
        <v>5035</v>
      </c>
      <c r="D282" s="23" t="s">
        <v>6270</v>
      </c>
      <c r="E282" s="23" t="s">
        <v>6270</v>
      </c>
      <c r="F282" s="23" t="s">
        <v>4339</v>
      </c>
      <c r="G282" s="24"/>
      <c r="H282" s="23" t="s">
        <v>6271</v>
      </c>
      <c r="I282" s="23" t="s">
        <v>5036</v>
      </c>
      <c r="J282" s="23" t="s">
        <v>5036</v>
      </c>
      <c r="K282" s="23" t="s">
        <v>4339</v>
      </c>
      <c r="L282" s="23">
        <v>2</v>
      </c>
      <c r="M282" s="23">
        <v>1</v>
      </c>
      <c r="N282" s="23">
        <v>0</v>
      </c>
      <c r="O282" s="23">
        <v>0</v>
      </c>
    </row>
    <row r="283" spans="1:15" ht="16">
      <c r="A283" s="21">
        <v>281</v>
      </c>
      <c r="B283" s="22">
        <v>40877</v>
      </c>
      <c r="C283" s="23" t="s">
        <v>5037</v>
      </c>
      <c r="D283" s="23" t="s">
        <v>6272</v>
      </c>
      <c r="E283" s="23" t="s">
        <v>6270</v>
      </c>
      <c r="F283" s="23" t="s">
        <v>6273</v>
      </c>
      <c r="G283" s="24"/>
      <c r="H283" s="23" t="s">
        <v>6274</v>
      </c>
      <c r="I283" s="23" t="s">
        <v>5038</v>
      </c>
      <c r="J283" s="23" t="s">
        <v>5036</v>
      </c>
      <c r="K283" s="23" t="s">
        <v>6275</v>
      </c>
      <c r="L283" s="23">
        <v>2</v>
      </c>
      <c r="M283" s="23">
        <v>1</v>
      </c>
      <c r="N283" s="23">
        <v>0</v>
      </c>
      <c r="O283" s="23">
        <v>0</v>
      </c>
    </row>
    <row r="284" spans="1:15" ht="16">
      <c r="A284" s="21">
        <v>282</v>
      </c>
      <c r="B284" s="22">
        <v>40907</v>
      </c>
      <c r="C284" s="23" t="s">
        <v>5040</v>
      </c>
      <c r="D284" s="23" t="s">
        <v>6276</v>
      </c>
      <c r="E284" s="23" t="s">
        <v>6276</v>
      </c>
      <c r="F284" s="23" t="s">
        <v>4339</v>
      </c>
      <c r="G284" s="24"/>
      <c r="H284" s="23" t="s">
        <v>6277</v>
      </c>
      <c r="I284" s="23" t="s">
        <v>5041</v>
      </c>
      <c r="J284" s="23" t="s">
        <v>5041</v>
      </c>
      <c r="K284" s="23" t="s">
        <v>4339</v>
      </c>
      <c r="L284" s="23">
        <v>2</v>
      </c>
      <c r="M284" s="23">
        <v>1</v>
      </c>
      <c r="N284" s="23">
        <v>0</v>
      </c>
      <c r="O284" s="23">
        <v>0</v>
      </c>
    </row>
    <row r="285" spans="1:15" ht="16">
      <c r="A285" s="21">
        <v>283</v>
      </c>
      <c r="B285" s="22">
        <v>40939</v>
      </c>
      <c r="C285" s="23" t="s">
        <v>5042</v>
      </c>
      <c r="D285" s="23" t="s">
        <v>6278</v>
      </c>
      <c r="E285" s="23" t="s">
        <v>6278</v>
      </c>
      <c r="F285" s="23" t="s">
        <v>4339</v>
      </c>
      <c r="G285" s="24"/>
      <c r="H285" s="23" t="s">
        <v>6279</v>
      </c>
      <c r="I285" s="23" t="s">
        <v>5043</v>
      </c>
      <c r="J285" s="23" t="s">
        <v>5043</v>
      </c>
      <c r="K285" s="23" t="s">
        <v>4339</v>
      </c>
      <c r="L285" s="23">
        <v>2</v>
      </c>
      <c r="M285" s="23">
        <v>1</v>
      </c>
      <c r="N285" s="23">
        <v>0</v>
      </c>
      <c r="O285" s="23">
        <v>0</v>
      </c>
    </row>
    <row r="286" spans="1:15" ht="16">
      <c r="A286" s="21">
        <v>284</v>
      </c>
      <c r="B286" s="22">
        <v>40968</v>
      </c>
      <c r="C286" s="23" t="s">
        <v>5044</v>
      </c>
      <c r="D286" s="23" t="s">
        <v>6280</v>
      </c>
      <c r="E286" s="23" t="s">
        <v>6280</v>
      </c>
      <c r="F286" s="23" t="s">
        <v>4339</v>
      </c>
      <c r="G286" s="24"/>
      <c r="H286" s="23" t="s">
        <v>6281</v>
      </c>
      <c r="I286" s="23" t="s">
        <v>5045</v>
      </c>
      <c r="J286" s="23" t="s">
        <v>5045</v>
      </c>
      <c r="K286" s="23" t="s">
        <v>4339</v>
      </c>
      <c r="L286" s="23">
        <v>2</v>
      </c>
      <c r="M286" s="23">
        <v>1</v>
      </c>
      <c r="N286" s="23">
        <v>0</v>
      </c>
      <c r="O286" s="23">
        <v>0</v>
      </c>
    </row>
    <row r="287" spans="1:15" ht="16">
      <c r="A287" s="21">
        <v>285</v>
      </c>
      <c r="B287" s="22">
        <v>40998</v>
      </c>
      <c r="C287" s="23" t="s">
        <v>5046</v>
      </c>
      <c r="D287" s="23" t="s">
        <v>6282</v>
      </c>
      <c r="E287" s="23" t="s">
        <v>6282</v>
      </c>
      <c r="F287" s="23" t="s">
        <v>4339</v>
      </c>
      <c r="G287" s="24"/>
      <c r="H287" s="23" t="s">
        <v>6283</v>
      </c>
      <c r="I287" s="23" t="s">
        <v>5047</v>
      </c>
      <c r="J287" s="23" t="s">
        <v>5047</v>
      </c>
      <c r="K287" s="23" t="s">
        <v>4339</v>
      </c>
      <c r="L287" s="23">
        <v>2</v>
      </c>
      <c r="M287" s="23">
        <v>1</v>
      </c>
      <c r="N287" s="23">
        <v>0</v>
      </c>
      <c r="O287" s="23">
        <v>0</v>
      </c>
    </row>
    <row r="288" spans="1:15" ht="16">
      <c r="A288" s="21">
        <v>286</v>
      </c>
      <c r="B288" s="22">
        <v>41029</v>
      </c>
      <c r="C288" s="23" t="s">
        <v>5048</v>
      </c>
      <c r="D288" s="23" t="s">
        <v>6284</v>
      </c>
      <c r="E288" s="23" t="s">
        <v>6282</v>
      </c>
      <c r="F288" s="23" t="s">
        <v>6285</v>
      </c>
      <c r="G288" s="24"/>
      <c r="H288" s="23" t="s">
        <v>6286</v>
      </c>
      <c r="I288" s="23" t="s">
        <v>5049</v>
      </c>
      <c r="J288" s="23" t="s">
        <v>5047</v>
      </c>
      <c r="K288" s="23" t="s">
        <v>6287</v>
      </c>
      <c r="L288" s="23">
        <v>2</v>
      </c>
      <c r="M288" s="23">
        <v>1</v>
      </c>
      <c r="N288" s="23">
        <v>0</v>
      </c>
      <c r="O288" s="23">
        <v>0</v>
      </c>
    </row>
    <row r="289" spans="1:15" ht="16">
      <c r="A289" s="21">
        <v>287</v>
      </c>
      <c r="B289" s="22">
        <v>41060</v>
      </c>
      <c r="C289" s="23" t="s">
        <v>5051</v>
      </c>
      <c r="D289" s="23" t="s">
        <v>6288</v>
      </c>
      <c r="E289" s="23" t="s">
        <v>6282</v>
      </c>
      <c r="F289" s="23" t="s">
        <v>6289</v>
      </c>
      <c r="G289" s="24"/>
      <c r="H289" s="23" t="s">
        <v>6290</v>
      </c>
      <c r="I289" s="23" t="s">
        <v>5052</v>
      </c>
      <c r="J289" s="23" t="s">
        <v>5047</v>
      </c>
      <c r="K289" s="23" t="s">
        <v>6291</v>
      </c>
      <c r="L289" s="23">
        <v>0</v>
      </c>
      <c r="M289" s="23">
        <v>0</v>
      </c>
      <c r="N289" s="23">
        <v>1</v>
      </c>
      <c r="O289" s="23">
        <v>0</v>
      </c>
    </row>
    <row r="290" spans="1:15" ht="16">
      <c r="A290" s="21">
        <v>288</v>
      </c>
      <c r="B290" s="22">
        <v>41089</v>
      </c>
      <c r="C290" s="23" t="s">
        <v>5054</v>
      </c>
      <c r="D290" s="23" t="s">
        <v>6292</v>
      </c>
      <c r="E290" s="23" t="s">
        <v>6284</v>
      </c>
      <c r="F290" s="23" t="s">
        <v>6293</v>
      </c>
      <c r="G290" s="24"/>
      <c r="H290" s="23" t="s">
        <v>6294</v>
      </c>
      <c r="I290" s="23" t="s">
        <v>5055</v>
      </c>
      <c r="J290" s="23" t="s">
        <v>5049</v>
      </c>
      <c r="K290" s="23" t="s">
        <v>6295</v>
      </c>
      <c r="L290" s="23">
        <v>2</v>
      </c>
      <c r="M290" s="23">
        <v>1</v>
      </c>
      <c r="N290" s="23">
        <v>0</v>
      </c>
      <c r="O290" s="23">
        <v>0</v>
      </c>
    </row>
    <row r="291" spans="1:15" ht="16">
      <c r="A291" s="21">
        <v>289</v>
      </c>
      <c r="B291" s="22">
        <v>41121</v>
      </c>
      <c r="C291" s="23" t="s">
        <v>5057</v>
      </c>
      <c r="D291" s="23" t="s">
        <v>6296</v>
      </c>
      <c r="E291" s="23" t="s">
        <v>6296</v>
      </c>
      <c r="F291" s="23" t="s">
        <v>4339</v>
      </c>
      <c r="G291" s="24"/>
      <c r="H291" s="23" t="s">
        <v>6297</v>
      </c>
      <c r="I291" s="23" t="s">
        <v>5058</v>
      </c>
      <c r="J291" s="23" t="s">
        <v>5058</v>
      </c>
      <c r="K291" s="23" t="s">
        <v>4339</v>
      </c>
      <c r="L291" s="23">
        <v>2</v>
      </c>
      <c r="M291" s="23">
        <v>1</v>
      </c>
      <c r="N291" s="23">
        <v>0</v>
      </c>
      <c r="O291" s="23">
        <v>0</v>
      </c>
    </row>
    <row r="292" spans="1:15" ht="16">
      <c r="A292" s="21">
        <v>290</v>
      </c>
      <c r="B292" s="22">
        <v>41152</v>
      </c>
      <c r="C292" s="23" t="s">
        <v>5059</v>
      </c>
      <c r="D292" s="23" t="s">
        <v>6298</v>
      </c>
      <c r="E292" s="23" t="s">
        <v>6298</v>
      </c>
      <c r="F292" s="23" t="s">
        <v>4339</v>
      </c>
      <c r="G292" s="24"/>
      <c r="H292" s="23" t="s">
        <v>6299</v>
      </c>
      <c r="I292" s="23" t="s">
        <v>5060</v>
      </c>
      <c r="J292" s="23" t="s">
        <v>5060</v>
      </c>
      <c r="K292" s="23" t="s">
        <v>4339</v>
      </c>
      <c r="L292" s="23">
        <v>2</v>
      </c>
      <c r="M292" s="23">
        <v>1</v>
      </c>
      <c r="N292" s="23">
        <v>0</v>
      </c>
      <c r="O292" s="23">
        <v>0</v>
      </c>
    </row>
    <row r="293" spans="1:15" ht="16">
      <c r="A293" s="21">
        <v>291</v>
      </c>
      <c r="B293" s="22">
        <v>41180</v>
      </c>
      <c r="C293" s="23" t="s">
        <v>5061</v>
      </c>
      <c r="D293" s="23" t="s">
        <v>6300</v>
      </c>
      <c r="E293" s="23" t="s">
        <v>6300</v>
      </c>
      <c r="F293" s="23" t="s">
        <v>4339</v>
      </c>
      <c r="G293" s="24"/>
      <c r="H293" s="23" t="s">
        <v>6301</v>
      </c>
      <c r="I293" s="23" t="s">
        <v>5062</v>
      </c>
      <c r="J293" s="23" t="s">
        <v>5062</v>
      </c>
      <c r="K293" s="23" t="s">
        <v>4339</v>
      </c>
      <c r="L293" s="23">
        <v>2</v>
      </c>
      <c r="M293" s="23">
        <v>1</v>
      </c>
      <c r="N293" s="23">
        <v>0</v>
      </c>
      <c r="O293" s="23">
        <v>0</v>
      </c>
    </row>
    <row r="294" spans="1:15" ht="16">
      <c r="A294" s="21">
        <v>292</v>
      </c>
      <c r="B294" s="22">
        <v>41213</v>
      </c>
      <c r="C294" s="23" t="s">
        <v>5063</v>
      </c>
      <c r="D294" s="23" t="s">
        <v>6302</v>
      </c>
      <c r="E294" s="23" t="s">
        <v>6300</v>
      </c>
      <c r="F294" s="23" t="s">
        <v>6303</v>
      </c>
      <c r="G294" s="24"/>
      <c r="H294" s="23" t="s">
        <v>6304</v>
      </c>
      <c r="I294" s="23" t="s">
        <v>5064</v>
      </c>
      <c r="J294" s="23" t="s">
        <v>5062</v>
      </c>
      <c r="K294" s="23" t="s">
        <v>6304</v>
      </c>
      <c r="L294" s="23">
        <v>2</v>
      </c>
      <c r="M294" s="23">
        <v>1</v>
      </c>
      <c r="N294" s="23">
        <v>0</v>
      </c>
      <c r="O294" s="23">
        <v>0</v>
      </c>
    </row>
    <row r="295" spans="1:15" ht="16">
      <c r="A295" s="21">
        <v>293</v>
      </c>
      <c r="B295" s="22">
        <v>41243</v>
      </c>
      <c r="C295" s="23" t="s">
        <v>5066</v>
      </c>
      <c r="D295" s="23" t="s">
        <v>6305</v>
      </c>
      <c r="E295" s="23" t="s">
        <v>6300</v>
      </c>
      <c r="F295" s="23" t="s">
        <v>6306</v>
      </c>
      <c r="G295" s="24"/>
      <c r="H295" s="23" t="s">
        <v>6307</v>
      </c>
      <c r="I295" s="23" t="s">
        <v>5067</v>
      </c>
      <c r="J295" s="23" t="s">
        <v>5062</v>
      </c>
      <c r="K295" s="23" t="s">
        <v>6308</v>
      </c>
      <c r="L295" s="23">
        <v>2</v>
      </c>
      <c r="M295" s="23">
        <v>1</v>
      </c>
      <c r="N295" s="23">
        <v>0</v>
      </c>
      <c r="O295" s="23">
        <v>0</v>
      </c>
    </row>
    <row r="296" spans="1:15" ht="16">
      <c r="A296" s="21">
        <v>294</v>
      </c>
      <c r="B296" s="22">
        <v>41274</v>
      </c>
      <c r="C296" s="23" t="s">
        <v>5069</v>
      </c>
      <c r="D296" s="23" t="s">
        <v>6309</v>
      </c>
      <c r="E296" s="23" t="s">
        <v>6309</v>
      </c>
      <c r="F296" s="23" t="s">
        <v>4339</v>
      </c>
      <c r="G296" s="24"/>
      <c r="H296" s="23" t="s">
        <v>6310</v>
      </c>
      <c r="I296" s="23" t="s">
        <v>5070</v>
      </c>
      <c r="J296" s="23" t="s">
        <v>5070</v>
      </c>
      <c r="K296" s="23" t="s">
        <v>4339</v>
      </c>
      <c r="L296" s="23">
        <v>2</v>
      </c>
      <c r="M296" s="23">
        <v>1</v>
      </c>
      <c r="N296" s="23">
        <v>0</v>
      </c>
      <c r="O296" s="23">
        <v>0</v>
      </c>
    </row>
    <row r="297" spans="1:15" ht="16">
      <c r="A297" s="21">
        <v>295</v>
      </c>
      <c r="B297" s="22">
        <v>41305</v>
      </c>
      <c r="C297" s="23" t="s">
        <v>5071</v>
      </c>
      <c r="D297" s="23" t="s">
        <v>6311</v>
      </c>
      <c r="E297" s="23" t="s">
        <v>6311</v>
      </c>
      <c r="F297" s="23" t="s">
        <v>4339</v>
      </c>
      <c r="G297" s="24"/>
      <c r="H297" s="23" t="s">
        <v>6312</v>
      </c>
      <c r="I297" s="23" t="s">
        <v>5072</v>
      </c>
      <c r="J297" s="23" t="s">
        <v>5072</v>
      </c>
      <c r="K297" s="23" t="s">
        <v>4339</v>
      </c>
      <c r="L297" s="23">
        <v>2</v>
      </c>
      <c r="M297" s="23">
        <v>1</v>
      </c>
      <c r="N297" s="23">
        <v>0</v>
      </c>
      <c r="O297" s="23">
        <v>0</v>
      </c>
    </row>
    <row r="298" spans="1:15" ht="16">
      <c r="A298" s="21">
        <v>296</v>
      </c>
      <c r="B298" s="22">
        <v>41333</v>
      </c>
      <c r="C298" s="23" t="s">
        <v>5073</v>
      </c>
      <c r="D298" s="23" t="s">
        <v>6313</v>
      </c>
      <c r="E298" s="23" t="s">
        <v>6313</v>
      </c>
      <c r="F298" s="23" t="s">
        <v>4339</v>
      </c>
      <c r="G298" s="24"/>
      <c r="H298" s="23" t="s">
        <v>6314</v>
      </c>
      <c r="I298" s="23" t="s">
        <v>5074</v>
      </c>
      <c r="J298" s="23" t="s">
        <v>5074</v>
      </c>
      <c r="K298" s="23" t="s">
        <v>4339</v>
      </c>
      <c r="L298" s="23">
        <v>2</v>
      </c>
      <c r="M298" s="23">
        <v>1</v>
      </c>
      <c r="N298" s="23">
        <v>0</v>
      </c>
      <c r="O298" s="23">
        <v>0</v>
      </c>
    </row>
    <row r="299" spans="1:15" ht="16">
      <c r="A299" s="21">
        <v>297</v>
      </c>
      <c r="B299" s="22">
        <v>41362</v>
      </c>
      <c r="C299" s="23" t="s">
        <v>5075</v>
      </c>
      <c r="D299" s="23" t="s">
        <v>6315</v>
      </c>
      <c r="E299" s="23" t="s">
        <v>6315</v>
      </c>
      <c r="F299" s="23" t="s">
        <v>4339</v>
      </c>
      <c r="G299" s="24"/>
      <c r="H299" s="23" t="s">
        <v>6316</v>
      </c>
      <c r="I299" s="23" t="s">
        <v>5076</v>
      </c>
      <c r="J299" s="23" t="s">
        <v>5076</v>
      </c>
      <c r="K299" s="23" t="s">
        <v>4339</v>
      </c>
      <c r="L299" s="23">
        <v>2</v>
      </c>
      <c r="M299" s="23">
        <v>1</v>
      </c>
      <c r="N299" s="23">
        <v>0</v>
      </c>
      <c r="O299" s="23">
        <v>0</v>
      </c>
    </row>
    <row r="300" spans="1:15" ht="16">
      <c r="A300" s="21">
        <v>298</v>
      </c>
      <c r="B300" s="22">
        <v>41394</v>
      </c>
      <c r="C300" s="23" t="s">
        <v>5077</v>
      </c>
      <c r="D300" s="23" t="s">
        <v>6317</v>
      </c>
      <c r="E300" s="23" t="s">
        <v>6317</v>
      </c>
      <c r="F300" s="23" t="s">
        <v>4339</v>
      </c>
      <c r="G300" s="24"/>
      <c r="H300" s="23" t="s">
        <v>6318</v>
      </c>
      <c r="I300" s="23" t="s">
        <v>5078</v>
      </c>
      <c r="J300" s="23" t="s">
        <v>5078</v>
      </c>
      <c r="K300" s="23" t="s">
        <v>4339</v>
      </c>
      <c r="L300" s="23">
        <v>2</v>
      </c>
      <c r="M300" s="23">
        <v>1</v>
      </c>
      <c r="N300" s="23">
        <v>0</v>
      </c>
      <c r="O300" s="23">
        <v>0</v>
      </c>
    </row>
    <row r="301" spans="1:15" ht="16">
      <c r="A301" s="21">
        <v>299</v>
      </c>
      <c r="B301" s="22">
        <v>41425</v>
      </c>
      <c r="C301" s="23" t="s">
        <v>5079</v>
      </c>
      <c r="D301" s="23" t="s">
        <v>6319</v>
      </c>
      <c r="E301" s="23" t="s">
        <v>6319</v>
      </c>
      <c r="F301" s="23" t="s">
        <v>4339</v>
      </c>
      <c r="G301" s="24"/>
      <c r="H301" s="23" t="s">
        <v>6320</v>
      </c>
      <c r="I301" s="23" t="s">
        <v>5080</v>
      </c>
      <c r="J301" s="23" t="s">
        <v>5080</v>
      </c>
      <c r="K301" s="23" t="s">
        <v>4339</v>
      </c>
      <c r="L301" s="23">
        <v>2</v>
      </c>
      <c r="M301" s="23">
        <v>1</v>
      </c>
      <c r="N301" s="23">
        <v>0</v>
      </c>
      <c r="O301" s="23">
        <v>0</v>
      </c>
    </row>
    <row r="302" spans="1:15" ht="16">
      <c r="A302" s="21">
        <v>300</v>
      </c>
      <c r="B302" s="22">
        <v>41453</v>
      </c>
      <c r="C302" s="23" t="s">
        <v>5081</v>
      </c>
      <c r="D302" s="23" t="s">
        <v>6321</v>
      </c>
      <c r="E302" s="23" t="s">
        <v>6319</v>
      </c>
      <c r="F302" s="23" t="s">
        <v>6322</v>
      </c>
      <c r="G302" s="24"/>
      <c r="H302" s="23" t="s">
        <v>6323</v>
      </c>
      <c r="I302" s="23" t="s">
        <v>5082</v>
      </c>
      <c r="J302" s="23" t="s">
        <v>5080</v>
      </c>
      <c r="K302" s="23" t="s">
        <v>6324</v>
      </c>
      <c r="L302" s="23">
        <v>2</v>
      </c>
      <c r="M302" s="23">
        <v>1</v>
      </c>
      <c r="N302" s="23">
        <v>0</v>
      </c>
      <c r="O302" s="23">
        <v>0</v>
      </c>
    </row>
    <row r="303" spans="1:15" ht="16">
      <c r="A303" s="21">
        <v>301</v>
      </c>
      <c r="B303" s="22">
        <v>41486</v>
      </c>
      <c r="C303" s="23" t="s">
        <v>5084</v>
      </c>
      <c r="D303" s="23" t="s">
        <v>6325</v>
      </c>
      <c r="E303" s="23" t="s">
        <v>6325</v>
      </c>
      <c r="F303" s="23" t="s">
        <v>4339</v>
      </c>
      <c r="G303" s="24"/>
      <c r="H303" s="23" t="s">
        <v>6326</v>
      </c>
      <c r="I303" s="23" t="s">
        <v>5085</v>
      </c>
      <c r="J303" s="23" t="s">
        <v>5085</v>
      </c>
      <c r="K303" s="23" t="s">
        <v>4339</v>
      </c>
      <c r="L303" s="23">
        <v>2</v>
      </c>
      <c r="M303" s="23">
        <v>1</v>
      </c>
      <c r="N303" s="23">
        <v>0</v>
      </c>
      <c r="O303" s="23">
        <v>0</v>
      </c>
    </row>
    <row r="304" spans="1:15" ht="16">
      <c r="A304" s="21">
        <v>302</v>
      </c>
      <c r="B304" s="22">
        <v>41516</v>
      </c>
      <c r="C304" s="23" t="s">
        <v>5086</v>
      </c>
      <c r="D304" s="23" t="s">
        <v>6327</v>
      </c>
      <c r="E304" s="23" t="s">
        <v>6325</v>
      </c>
      <c r="F304" s="23" t="s">
        <v>6328</v>
      </c>
      <c r="G304" s="24"/>
      <c r="H304" s="23" t="s">
        <v>6329</v>
      </c>
      <c r="I304" s="23" t="s">
        <v>5087</v>
      </c>
      <c r="J304" s="23" t="s">
        <v>5085</v>
      </c>
      <c r="K304" s="23" t="s">
        <v>6329</v>
      </c>
      <c r="L304" s="23">
        <v>2</v>
      </c>
      <c r="M304" s="23">
        <v>1</v>
      </c>
      <c r="N304" s="23">
        <v>0</v>
      </c>
      <c r="O304" s="23">
        <v>0</v>
      </c>
    </row>
    <row r="305" spans="1:15" ht="16">
      <c r="A305" s="21">
        <v>303</v>
      </c>
      <c r="B305" s="22">
        <v>41547</v>
      </c>
      <c r="C305" s="23" t="s">
        <v>5088</v>
      </c>
      <c r="D305" s="23" t="s">
        <v>6330</v>
      </c>
      <c r="E305" s="23" t="s">
        <v>6330</v>
      </c>
      <c r="F305" s="23" t="s">
        <v>4339</v>
      </c>
      <c r="G305" s="24"/>
      <c r="H305" s="23" t="s">
        <v>6331</v>
      </c>
      <c r="I305" s="23" t="s">
        <v>5089</v>
      </c>
      <c r="J305" s="23" t="s">
        <v>5089</v>
      </c>
      <c r="K305" s="23" t="s">
        <v>4339</v>
      </c>
      <c r="L305" s="23">
        <v>2</v>
      </c>
      <c r="M305" s="23">
        <v>1</v>
      </c>
      <c r="N305" s="23">
        <v>0</v>
      </c>
      <c r="O305" s="23">
        <v>0</v>
      </c>
    </row>
    <row r="306" spans="1:15" ht="16">
      <c r="A306" s="21">
        <v>304</v>
      </c>
      <c r="B306" s="22">
        <v>41578</v>
      </c>
      <c r="C306" s="23" t="s">
        <v>5090</v>
      </c>
      <c r="D306" s="23" t="s">
        <v>6332</v>
      </c>
      <c r="E306" s="23" t="s">
        <v>6332</v>
      </c>
      <c r="F306" s="23" t="s">
        <v>4339</v>
      </c>
      <c r="G306" s="24"/>
      <c r="H306" s="23" t="s">
        <v>6333</v>
      </c>
      <c r="I306" s="23" t="s">
        <v>5091</v>
      </c>
      <c r="J306" s="23" t="s">
        <v>5091</v>
      </c>
      <c r="K306" s="23" t="s">
        <v>4339</v>
      </c>
      <c r="L306" s="23">
        <v>2</v>
      </c>
      <c r="M306" s="23">
        <v>1</v>
      </c>
      <c r="N306" s="23">
        <v>0</v>
      </c>
      <c r="O306" s="23">
        <v>0</v>
      </c>
    </row>
    <row r="307" spans="1:15" ht="16">
      <c r="A307" s="21">
        <v>305</v>
      </c>
      <c r="B307" s="22">
        <v>41607</v>
      </c>
      <c r="C307" s="23" t="s">
        <v>5092</v>
      </c>
      <c r="D307" s="23" t="s">
        <v>6334</v>
      </c>
      <c r="E307" s="23" t="s">
        <v>6334</v>
      </c>
      <c r="F307" s="23" t="s">
        <v>4339</v>
      </c>
      <c r="G307" s="24"/>
      <c r="H307" s="23" t="s">
        <v>6335</v>
      </c>
      <c r="I307" s="23" t="s">
        <v>5093</v>
      </c>
      <c r="J307" s="23" t="s">
        <v>5093</v>
      </c>
      <c r="K307" s="23" t="s">
        <v>4339</v>
      </c>
      <c r="L307" s="23">
        <v>2</v>
      </c>
      <c r="M307" s="23">
        <v>1</v>
      </c>
      <c r="N307" s="23">
        <v>0</v>
      </c>
      <c r="O307" s="23">
        <v>0</v>
      </c>
    </row>
    <row r="308" spans="1:15" ht="16">
      <c r="A308" s="21">
        <v>306</v>
      </c>
      <c r="B308" s="22">
        <v>41639</v>
      </c>
      <c r="C308" s="23" t="s">
        <v>5094</v>
      </c>
      <c r="D308" s="23" t="s">
        <v>6336</v>
      </c>
      <c r="E308" s="23" t="s">
        <v>6336</v>
      </c>
      <c r="F308" s="23" t="s">
        <v>4339</v>
      </c>
      <c r="G308" s="24"/>
      <c r="H308" s="23" t="s">
        <v>6337</v>
      </c>
      <c r="I308" s="23" t="s">
        <v>5095</v>
      </c>
      <c r="J308" s="23" t="s">
        <v>5095</v>
      </c>
      <c r="K308" s="23" t="s">
        <v>4339</v>
      </c>
      <c r="L308" s="23">
        <v>2</v>
      </c>
      <c r="M308" s="23">
        <v>1</v>
      </c>
      <c r="N308" s="23">
        <v>0</v>
      </c>
      <c r="O308" s="23">
        <v>0</v>
      </c>
    </row>
    <row r="309" spans="1:15" ht="16">
      <c r="A309" s="21">
        <v>307</v>
      </c>
      <c r="B309" s="22">
        <v>41670</v>
      </c>
      <c r="C309" s="23" t="s">
        <v>5096</v>
      </c>
      <c r="D309" s="23" t="s">
        <v>6338</v>
      </c>
      <c r="E309" s="23" t="s">
        <v>6336</v>
      </c>
      <c r="F309" s="23" t="s">
        <v>6339</v>
      </c>
      <c r="G309" s="24"/>
      <c r="H309" s="23" t="s">
        <v>6340</v>
      </c>
      <c r="I309" s="23" t="s">
        <v>5097</v>
      </c>
      <c r="J309" s="23" t="s">
        <v>5095</v>
      </c>
      <c r="K309" s="23" t="s">
        <v>6341</v>
      </c>
      <c r="L309" s="23">
        <v>0</v>
      </c>
      <c r="M309" s="23">
        <v>0</v>
      </c>
      <c r="N309" s="23">
        <v>1</v>
      </c>
      <c r="O309" s="23">
        <v>0</v>
      </c>
    </row>
    <row r="310" spans="1:15" ht="16">
      <c r="A310" s="21">
        <v>308</v>
      </c>
      <c r="B310" s="22">
        <v>41698</v>
      </c>
      <c r="C310" s="23" t="s">
        <v>5099</v>
      </c>
      <c r="D310" s="23" t="s">
        <v>6342</v>
      </c>
      <c r="E310" s="23" t="s">
        <v>6342</v>
      </c>
      <c r="F310" s="23" t="s">
        <v>4339</v>
      </c>
      <c r="G310" s="24"/>
      <c r="H310" s="23" t="s">
        <v>6343</v>
      </c>
      <c r="I310" s="23" t="s">
        <v>5100</v>
      </c>
      <c r="J310" s="23" t="s">
        <v>5100</v>
      </c>
      <c r="K310" s="23" t="s">
        <v>4339</v>
      </c>
      <c r="L310" s="23">
        <v>2</v>
      </c>
      <c r="M310" s="23">
        <v>1</v>
      </c>
      <c r="N310" s="23">
        <v>0</v>
      </c>
      <c r="O310" s="23">
        <v>0</v>
      </c>
    </row>
    <row r="311" spans="1:15" ht="16">
      <c r="A311" s="21">
        <v>309</v>
      </c>
      <c r="B311" s="22">
        <v>41729</v>
      </c>
      <c r="C311" s="23" t="s">
        <v>5101</v>
      </c>
      <c r="D311" s="23" t="s">
        <v>6344</v>
      </c>
      <c r="E311" s="23" t="s">
        <v>6344</v>
      </c>
      <c r="F311" s="23" t="s">
        <v>4339</v>
      </c>
      <c r="G311" s="24"/>
      <c r="H311" s="23" t="s">
        <v>6345</v>
      </c>
      <c r="I311" s="23" t="s">
        <v>5102</v>
      </c>
      <c r="J311" s="23" t="s">
        <v>5102</v>
      </c>
      <c r="K311" s="23" t="s">
        <v>4339</v>
      </c>
      <c r="L311" s="23">
        <v>2</v>
      </c>
      <c r="M311" s="23">
        <v>1</v>
      </c>
      <c r="N311" s="23">
        <v>0</v>
      </c>
      <c r="O311" s="23">
        <v>0</v>
      </c>
    </row>
    <row r="312" spans="1:15" ht="16">
      <c r="A312" s="21">
        <v>310</v>
      </c>
      <c r="B312" s="22">
        <v>41759</v>
      </c>
      <c r="C312" s="23" t="s">
        <v>5103</v>
      </c>
      <c r="D312" s="23" t="s">
        <v>6346</v>
      </c>
      <c r="E312" s="23" t="s">
        <v>6346</v>
      </c>
      <c r="F312" s="23" t="s">
        <v>4339</v>
      </c>
      <c r="G312" s="24"/>
      <c r="H312" s="23" t="s">
        <v>6347</v>
      </c>
      <c r="I312" s="23" t="s">
        <v>5104</v>
      </c>
      <c r="J312" s="23" t="s">
        <v>5104</v>
      </c>
      <c r="K312" s="23" t="s">
        <v>4339</v>
      </c>
      <c r="L312" s="23">
        <v>2</v>
      </c>
      <c r="M312" s="23">
        <v>1</v>
      </c>
      <c r="N312" s="23">
        <v>0</v>
      </c>
      <c r="O312" s="23">
        <v>0</v>
      </c>
    </row>
    <row r="313" spans="1:15" ht="16">
      <c r="A313" s="21">
        <v>311</v>
      </c>
      <c r="B313" s="22">
        <v>41789</v>
      </c>
      <c r="C313" s="23" t="s">
        <v>5105</v>
      </c>
      <c r="D313" s="23" t="s">
        <v>6348</v>
      </c>
      <c r="E313" s="23" t="s">
        <v>6348</v>
      </c>
      <c r="F313" s="23" t="s">
        <v>4339</v>
      </c>
      <c r="G313" s="24"/>
      <c r="H313" s="23" t="s">
        <v>6349</v>
      </c>
      <c r="I313" s="23" t="s">
        <v>5106</v>
      </c>
      <c r="J313" s="23" t="s">
        <v>5106</v>
      </c>
      <c r="K313" s="23" t="s">
        <v>4339</v>
      </c>
      <c r="L313" s="23">
        <v>2</v>
      </c>
      <c r="M313" s="23">
        <v>1</v>
      </c>
      <c r="N313" s="23">
        <v>0</v>
      </c>
      <c r="O313" s="23">
        <v>0</v>
      </c>
    </row>
    <row r="314" spans="1:15" ht="16">
      <c r="A314" s="21">
        <v>312</v>
      </c>
      <c r="B314" s="22">
        <v>41820</v>
      </c>
      <c r="C314" s="23" t="s">
        <v>5107</v>
      </c>
      <c r="D314" s="23" t="s">
        <v>6350</v>
      </c>
      <c r="E314" s="23" t="s">
        <v>6350</v>
      </c>
      <c r="F314" s="23" t="s">
        <v>4339</v>
      </c>
      <c r="G314" s="24"/>
      <c r="H314" s="23" t="s">
        <v>6351</v>
      </c>
      <c r="I314" s="23" t="s">
        <v>5108</v>
      </c>
      <c r="J314" s="23" t="s">
        <v>5108</v>
      </c>
      <c r="K314" s="23" t="s">
        <v>4339</v>
      </c>
      <c r="L314" s="23">
        <v>2</v>
      </c>
      <c r="M314" s="23">
        <v>1</v>
      </c>
      <c r="N314" s="23">
        <v>0</v>
      </c>
      <c r="O314" s="23">
        <v>0</v>
      </c>
    </row>
    <row r="315" spans="1:15" ht="16">
      <c r="A315" s="21">
        <v>313</v>
      </c>
      <c r="B315" s="22">
        <v>41851</v>
      </c>
      <c r="C315" s="23" t="s">
        <v>5109</v>
      </c>
      <c r="D315" s="23" t="s">
        <v>6352</v>
      </c>
      <c r="E315" s="23" t="s">
        <v>6350</v>
      </c>
      <c r="F315" s="23" t="s">
        <v>6353</v>
      </c>
      <c r="G315" s="24"/>
      <c r="H315" s="23" t="s">
        <v>6354</v>
      </c>
      <c r="I315" s="23" t="s">
        <v>5110</v>
      </c>
      <c r="J315" s="23" t="s">
        <v>5108</v>
      </c>
      <c r="K315" s="23" t="s">
        <v>6355</v>
      </c>
      <c r="L315" s="23">
        <v>2</v>
      </c>
      <c r="M315" s="23">
        <v>1</v>
      </c>
      <c r="N315" s="23">
        <v>0</v>
      </c>
      <c r="O315" s="23">
        <v>0</v>
      </c>
    </row>
    <row r="316" spans="1:15" ht="16">
      <c r="A316" s="21">
        <v>314</v>
      </c>
      <c r="B316" s="22">
        <v>41880</v>
      </c>
      <c r="C316" s="23" t="s">
        <v>5112</v>
      </c>
      <c r="D316" s="23" t="s">
        <v>6356</v>
      </c>
      <c r="E316" s="23" t="s">
        <v>6356</v>
      </c>
      <c r="F316" s="23" t="s">
        <v>4339</v>
      </c>
      <c r="G316" s="24"/>
      <c r="H316" s="23" t="s">
        <v>6357</v>
      </c>
      <c r="I316" s="23" t="s">
        <v>5113</v>
      </c>
      <c r="J316" s="23" t="s">
        <v>5113</v>
      </c>
      <c r="K316" s="23" t="s">
        <v>4339</v>
      </c>
      <c r="L316" s="23">
        <v>2</v>
      </c>
      <c r="M316" s="23">
        <v>1</v>
      </c>
      <c r="N316" s="23">
        <v>0</v>
      </c>
      <c r="O316" s="23">
        <v>0</v>
      </c>
    </row>
    <row r="317" spans="1:15" ht="16">
      <c r="A317" s="21">
        <v>315</v>
      </c>
      <c r="B317" s="22">
        <v>41912</v>
      </c>
      <c r="C317" s="23" t="s">
        <v>5114</v>
      </c>
      <c r="D317" s="23" t="s">
        <v>6358</v>
      </c>
      <c r="E317" s="23" t="s">
        <v>6356</v>
      </c>
      <c r="F317" s="23" t="s">
        <v>6359</v>
      </c>
      <c r="G317" s="24"/>
      <c r="H317" s="23" t="s">
        <v>6360</v>
      </c>
      <c r="I317" s="23" t="s">
        <v>5115</v>
      </c>
      <c r="J317" s="23" t="s">
        <v>5113</v>
      </c>
      <c r="K317" s="23" t="s">
        <v>6360</v>
      </c>
      <c r="L317" s="23">
        <v>2</v>
      </c>
      <c r="M317" s="23">
        <v>1</v>
      </c>
      <c r="N317" s="23">
        <v>0</v>
      </c>
      <c r="O317" s="23">
        <v>0</v>
      </c>
    </row>
    <row r="318" spans="1:15" ht="16">
      <c r="A318" s="21">
        <v>316</v>
      </c>
      <c r="B318" s="22">
        <v>41943</v>
      </c>
      <c r="C318" s="23" t="s">
        <v>5117</v>
      </c>
      <c r="D318" s="23" t="s">
        <v>6361</v>
      </c>
      <c r="E318" s="23" t="s">
        <v>6361</v>
      </c>
      <c r="F318" s="23" t="s">
        <v>4339</v>
      </c>
      <c r="G318" s="24"/>
      <c r="H318" s="23" t="s">
        <v>6362</v>
      </c>
      <c r="I318" s="23" t="s">
        <v>5118</v>
      </c>
      <c r="J318" s="23" t="s">
        <v>5118</v>
      </c>
      <c r="K318" s="23" t="s">
        <v>4339</v>
      </c>
      <c r="L318" s="23">
        <v>2</v>
      </c>
      <c r="M318" s="23">
        <v>1</v>
      </c>
      <c r="N318" s="23">
        <v>0</v>
      </c>
      <c r="O318" s="23">
        <v>0</v>
      </c>
    </row>
    <row r="319" spans="1:15" ht="16">
      <c r="A319" s="21">
        <v>317</v>
      </c>
      <c r="B319" s="22">
        <v>41971</v>
      </c>
      <c r="C319" s="23" t="s">
        <v>5119</v>
      </c>
      <c r="D319" s="23" t="s">
        <v>6363</v>
      </c>
      <c r="E319" s="23" t="s">
        <v>6363</v>
      </c>
      <c r="F319" s="23" t="s">
        <v>4339</v>
      </c>
      <c r="G319" s="24"/>
      <c r="H319" s="23" t="s">
        <v>6364</v>
      </c>
      <c r="I319" s="23" t="s">
        <v>5120</v>
      </c>
      <c r="J319" s="23" t="s">
        <v>5120</v>
      </c>
      <c r="K319" s="23" t="s">
        <v>4339</v>
      </c>
      <c r="L319" s="23">
        <v>2</v>
      </c>
      <c r="M319" s="23">
        <v>1</v>
      </c>
      <c r="N319" s="23">
        <v>0</v>
      </c>
      <c r="O319" s="23">
        <v>0</v>
      </c>
    </row>
    <row r="320" spans="1:15" ht="16">
      <c r="A320" s="21">
        <v>318</v>
      </c>
      <c r="B320" s="22">
        <v>42004</v>
      </c>
      <c r="C320" s="23" t="s">
        <v>5121</v>
      </c>
      <c r="D320" s="23" t="s">
        <v>6365</v>
      </c>
      <c r="E320" s="23" t="s">
        <v>6363</v>
      </c>
      <c r="F320" s="23" t="s">
        <v>6366</v>
      </c>
      <c r="G320" s="24"/>
      <c r="H320" s="23" t="s">
        <v>6367</v>
      </c>
      <c r="I320" s="23" t="s">
        <v>5122</v>
      </c>
      <c r="J320" s="23" t="s">
        <v>5120</v>
      </c>
      <c r="K320" s="23" t="s">
        <v>6367</v>
      </c>
      <c r="L320" s="23">
        <v>2</v>
      </c>
      <c r="M320" s="23">
        <v>1</v>
      </c>
      <c r="N320" s="23">
        <v>0</v>
      </c>
      <c r="O320" s="23">
        <v>0</v>
      </c>
    </row>
    <row r="321" spans="1:15" ht="16">
      <c r="A321" s="21">
        <v>319</v>
      </c>
      <c r="B321" s="22">
        <v>42034</v>
      </c>
      <c r="C321" s="23" t="s">
        <v>5124</v>
      </c>
      <c r="D321" s="23" t="s">
        <v>6368</v>
      </c>
      <c r="E321" s="23" t="s">
        <v>6363</v>
      </c>
      <c r="F321" s="23" t="s">
        <v>6369</v>
      </c>
      <c r="G321" s="24"/>
      <c r="H321" s="23" t="s">
        <v>6370</v>
      </c>
      <c r="I321" s="23" t="s">
        <v>5125</v>
      </c>
      <c r="J321" s="23" t="s">
        <v>5120</v>
      </c>
      <c r="K321" s="23" t="s">
        <v>6371</v>
      </c>
      <c r="L321" s="23">
        <v>0</v>
      </c>
      <c r="M321" s="23">
        <v>0</v>
      </c>
      <c r="N321" s="23">
        <v>1</v>
      </c>
      <c r="O321" s="23">
        <v>0</v>
      </c>
    </row>
    <row r="322" spans="1:15" ht="16">
      <c r="A322" s="21">
        <v>320</v>
      </c>
      <c r="B322" s="22">
        <v>42062</v>
      </c>
      <c r="C322" s="23" t="s">
        <v>5127</v>
      </c>
      <c r="D322" s="23" t="s">
        <v>6372</v>
      </c>
      <c r="E322" s="23" t="s">
        <v>6372</v>
      </c>
      <c r="F322" s="23" t="s">
        <v>4339</v>
      </c>
      <c r="G322" s="24"/>
      <c r="H322" s="23" t="s">
        <v>6373</v>
      </c>
      <c r="I322" s="23" t="s">
        <v>5128</v>
      </c>
      <c r="J322" s="23" t="s">
        <v>5128</v>
      </c>
      <c r="K322" s="23" t="s">
        <v>4339</v>
      </c>
      <c r="L322" s="23">
        <v>2</v>
      </c>
      <c r="M322" s="23">
        <v>1</v>
      </c>
      <c r="N322" s="23">
        <v>0</v>
      </c>
      <c r="O322" s="23">
        <v>0</v>
      </c>
    </row>
    <row r="323" spans="1:15" ht="16">
      <c r="A323" s="21">
        <v>321</v>
      </c>
      <c r="B323" s="22">
        <v>42094</v>
      </c>
      <c r="C323" s="23" t="s">
        <v>5129</v>
      </c>
      <c r="D323" s="23" t="s">
        <v>6374</v>
      </c>
      <c r="E323" s="23" t="s">
        <v>6372</v>
      </c>
      <c r="F323" s="23" t="s">
        <v>5129</v>
      </c>
      <c r="G323" s="24"/>
      <c r="H323" s="23" t="s">
        <v>6375</v>
      </c>
      <c r="I323" s="23" t="s">
        <v>5130</v>
      </c>
      <c r="J323" s="23" t="s">
        <v>5128</v>
      </c>
      <c r="K323" s="23" t="s">
        <v>6376</v>
      </c>
      <c r="L323" s="23">
        <v>2</v>
      </c>
      <c r="M323" s="23">
        <v>1</v>
      </c>
      <c r="N323" s="23">
        <v>0</v>
      </c>
      <c r="O323" s="23">
        <v>0</v>
      </c>
    </row>
    <row r="324" spans="1:15" ht="16">
      <c r="A324" s="21">
        <v>322</v>
      </c>
      <c r="B324" s="22">
        <v>42124</v>
      </c>
      <c r="C324" s="23" t="s">
        <v>5132</v>
      </c>
      <c r="D324" s="23" t="s">
        <v>6377</v>
      </c>
      <c r="E324" s="23" t="s">
        <v>6372</v>
      </c>
      <c r="F324" s="23" t="s">
        <v>6378</v>
      </c>
      <c r="G324" s="24"/>
      <c r="H324" s="23" t="s">
        <v>6379</v>
      </c>
      <c r="I324" s="23" t="s">
        <v>5133</v>
      </c>
      <c r="J324" s="23" t="s">
        <v>5128</v>
      </c>
      <c r="K324" s="23" t="s">
        <v>6380</v>
      </c>
      <c r="L324" s="23">
        <v>2</v>
      </c>
      <c r="M324" s="23">
        <v>1</v>
      </c>
      <c r="N324" s="23">
        <v>0</v>
      </c>
      <c r="O324" s="23">
        <v>0</v>
      </c>
    </row>
    <row r="325" spans="1:15" ht="16">
      <c r="A325" s="21">
        <v>323</v>
      </c>
      <c r="B325" s="22">
        <v>42153</v>
      </c>
      <c r="C325" s="23" t="s">
        <v>5135</v>
      </c>
      <c r="D325" s="23" t="s">
        <v>6381</v>
      </c>
      <c r="E325" s="23" t="s">
        <v>6381</v>
      </c>
      <c r="F325" s="23" t="s">
        <v>4339</v>
      </c>
      <c r="G325" s="24"/>
      <c r="H325" s="23" t="s">
        <v>6382</v>
      </c>
      <c r="I325" s="23" t="s">
        <v>5136</v>
      </c>
      <c r="J325" s="23" t="s">
        <v>5136</v>
      </c>
      <c r="K325" s="23" t="s">
        <v>4339</v>
      </c>
      <c r="L325" s="23">
        <v>2</v>
      </c>
      <c r="M325" s="23">
        <v>1</v>
      </c>
      <c r="N325" s="23">
        <v>0</v>
      </c>
      <c r="O325" s="23">
        <v>0</v>
      </c>
    </row>
    <row r="326" spans="1:15" ht="16">
      <c r="A326" s="21">
        <v>324</v>
      </c>
      <c r="B326" s="22">
        <v>42185</v>
      </c>
      <c r="C326" s="23" t="s">
        <v>5137</v>
      </c>
      <c r="D326" s="23" t="s">
        <v>6383</v>
      </c>
      <c r="E326" s="23" t="s">
        <v>6381</v>
      </c>
      <c r="F326" s="23" t="s">
        <v>6384</v>
      </c>
      <c r="G326" s="24"/>
      <c r="H326" s="23" t="s">
        <v>6385</v>
      </c>
      <c r="I326" s="23" t="s">
        <v>5138</v>
      </c>
      <c r="J326" s="23" t="s">
        <v>5136</v>
      </c>
      <c r="K326" s="23" t="s">
        <v>6386</v>
      </c>
      <c r="L326" s="23">
        <v>2</v>
      </c>
      <c r="M326" s="23">
        <v>1</v>
      </c>
      <c r="N326" s="23">
        <v>0</v>
      </c>
      <c r="O326" s="23">
        <v>0</v>
      </c>
    </row>
    <row r="327" spans="1:15" ht="16">
      <c r="A327" s="21">
        <v>325</v>
      </c>
      <c r="B327" s="22">
        <v>42216</v>
      </c>
      <c r="C327" s="23" t="s">
        <v>5140</v>
      </c>
      <c r="D327" s="23" t="s">
        <v>6387</v>
      </c>
      <c r="E327" s="23" t="s">
        <v>6381</v>
      </c>
      <c r="F327" s="23" t="s">
        <v>6388</v>
      </c>
      <c r="G327" s="24"/>
      <c r="H327" s="23" t="s">
        <v>6389</v>
      </c>
      <c r="I327" s="23" t="s">
        <v>5141</v>
      </c>
      <c r="J327" s="23" t="s">
        <v>5136</v>
      </c>
      <c r="K327" s="23" t="s">
        <v>6390</v>
      </c>
      <c r="L327" s="23">
        <v>2</v>
      </c>
      <c r="M327" s="23">
        <v>1</v>
      </c>
      <c r="N327" s="23">
        <v>0</v>
      </c>
      <c r="O327" s="23">
        <v>0</v>
      </c>
    </row>
    <row r="328" spans="1:15" ht="16">
      <c r="A328" s="21">
        <v>326</v>
      </c>
      <c r="B328" s="22">
        <v>42247</v>
      </c>
      <c r="C328" s="23" t="s">
        <v>5143</v>
      </c>
      <c r="D328" s="23" t="s">
        <v>6391</v>
      </c>
      <c r="E328" s="23" t="s">
        <v>6387</v>
      </c>
      <c r="F328" s="23" t="s">
        <v>6392</v>
      </c>
      <c r="G328" s="24"/>
      <c r="H328" s="23" t="s">
        <v>6393</v>
      </c>
      <c r="I328" s="23" t="s">
        <v>5144</v>
      </c>
      <c r="J328" s="23" t="s">
        <v>5141</v>
      </c>
      <c r="K328" s="23" t="s">
        <v>6393</v>
      </c>
      <c r="L328" s="23">
        <v>0</v>
      </c>
      <c r="M328" s="23">
        <v>0</v>
      </c>
      <c r="N328" s="23">
        <v>1</v>
      </c>
      <c r="O328" s="23">
        <v>0</v>
      </c>
    </row>
    <row r="329" spans="1:15" ht="16">
      <c r="A329" s="21">
        <v>327</v>
      </c>
      <c r="B329" s="22">
        <v>42277</v>
      </c>
      <c r="C329" s="23" t="s">
        <v>5146</v>
      </c>
      <c r="D329" s="23" t="s">
        <v>6394</v>
      </c>
      <c r="E329" s="23" t="s">
        <v>6387</v>
      </c>
      <c r="F329" s="23" t="s">
        <v>6395</v>
      </c>
      <c r="G329" s="24"/>
      <c r="H329" s="23" t="s">
        <v>6396</v>
      </c>
      <c r="I329" s="23" t="s">
        <v>5147</v>
      </c>
      <c r="J329" s="23" t="s">
        <v>5141</v>
      </c>
      <c r="K329" s="23" t="s">
        <v>6397</v>
      </c>
      <c r="L329" s="23">
        <v>0</v>
      </c>
      <c r="M329" s="23">
        <v>0</v>
      </c>
      <c r="N329" s="23">
        <v>1</v>
      </c>
      <c r="O329" s="23">
        <v>0</v>
      </c>
    </row>
    <row r="330" spans="1:15" ht="16">
      <c r="A330" s="21">
        <v>328</v>
      </c>
      <c r="B330" s="22">
        <v>42307</v>
      </c>
      <c r="C330" s="23" t="s">
        <v>5149</v>
      </c>
      <c r="D330" s="23" t="s">
        <v>6398</v>
      </c>
      <c r="E330" s="23" t="s">
        <v>6398</v>
      </c>
      <c r="F330" s="23" t="s">
        <v>4339</v>
      </c>
      <c r="G330" s="24"/>
      <c r="H330" s="23" t="s">
        <v>6399</v>
      </c>
      <c r="I330" s="23" t="s">
        <v>5150</v>
      </c>
      <c r="J330" s="23" t="s">
        <v>5150</v>
      </c>
      <c r="K330" s="23" t="s">
        <v>4339</v>
      </c>
      <c r="L330" s="23">
        <v>2</v>
      </c>
      <c r="M330" s="23">
        <v>1</v>
      </c>
      <c r="N330" s="23">
        <v>0</v>
      </c>
      <c r="O330" s="23">
        <v>0</v>
      </c>
    </row>
    <row r="331" spans="1:15" ht="16">
      <c r="A331" s="21">
        <v>329</v>
      </c>
      <c r="B331" s="22">
        <v>42338</v>
      </c>
      <c r="C331" s="23" t="s">
        <v>5151</v>
      </c>
      <c r="D331" s="23" t="s">
        <v>6400</v>
      </c>
      <c r="E331" s="23" t="s">
        <v>6400</v>
      </c>
      <c r="F331" s="23" t="s">
        <v>4339</v>
      </c>
      <c r="G331" s="24"/>
      <c r="H331" s="23" t="s">
        <v>6401</v>
      </c>
      <c r="I331" s="23" t="s">
        <v>5152</v>
      </c>
      <c r="J331" s="23" t="s">
        <v>5152</v>
      </c>
      <c r="K331" s="23" t="s">
        <v>4339</v>
      </c>
      <c r="L331" s="23">
        <v>2</v>
      </c>
      <c r="M331" s="23">
        <v>1</v>
      </c>
      <c r="N331" s="23">
        <v>0</v>
      </c>
      <c r="O331" s="23">
        <v>0</v>
      </c>
    </row>
    <row r="332" spans="1:15" ht="16">
      <c r="A332" s="21">
        <v>330</v>
      </c>
      <c r="B332" s="22">
        <v>42369</v>
      </c>
      <c r="C332" s="23" t="s">
        <v>5153</v>
      </c>
      <c r="D332" s="23" t="s">
        <v>6402</v>
      </c>
      <c r="E332" s="23" t="s">
        <v>6400</v>
      </c>
      <c r="F332" s="23" t="s">
        <v>6403</v>
      </c>
      <c r="G332" s="24"/>
      <c r="H332" s="23" t="s">
        <v>6404</v>
      </c>
      <c r="I332" s="23" t="s">
        <v>5154</v>
      </c>
      <c r="J332" s="23" t="s">
        <v>5152</v>
      </c>
      <c r="K332" s="23" t="s">
        <v>6405</v>
      </c>
      <c r="L332" s="23">
        <v>2</v>
      </c>
      <c r="M332" s="23">
        <v>1</v>
      </c>
      <c r="N332" s="23">
        <v>0</v>
      </c>
      <c r="O332" s="23">
        <v>0</v>
      </c>
    </row>
    <row r="333" spans="1:15" ht="16">
      <c r="A333" s="21">
        <v>331</v>
      </c>
      <c r="B333" s="22">
        <v>42398</v>
      </c>
      <c r="C333" s="23" t="s">
        <v>5156</v>
      </c>
      <c r="D333" s="23" t="s">
        <v>6406</v>
      </c>
      <c r="E333" s="23" t="s">
        <v>6400</v>
      </c>
      <c r="F333" s="23" t="s">
        <v>6407</v>
      </c>
      <c r="G333" s="24"/>
      <c r="H333" s="23" t="s">
        <v>5156</v>
      </c>
      <c r="I333" s="23" t="s">
        <v>5157</v>
      </c>
      <c r="J333" s="23" t="s">
        <v>5152</v>
      </c>
      <c r="K333" s="23" t="s">
        <v>6408</v>
      </c>
      <c r="L333" s="23">
        <v>0</v>
      </c>
      <c r="M333" s="23">
        <v>0</v>
      </c>
      <c r="N333" s="23">
        <v>1</v>
      </c>
      <c r="O333" s="23">
        <v>0</v>
      </c>
    </row>
    <row r="334" spans="1:15" ht="16">
      <c r="A334" s="21">
        <v>332</v>
      </c>
      <c r="B334" s="22">
        <v>42429</v>
      </c>
      <c r="C334" s="23" t="s">
        <v>5159</v>
      </c>
      <c r="D334" s="23" t="s">
        <v>6409</v>
      </c>
      <c r="E334" s="23" t="s">
        <v>6402</v>
      </c>
      <c r="F334" s="23" t="s">
        <v>6410</v>
      </c>
      <c r="G334" s="24"/>
      <c r="H334" s="23" t="s">
        <v>6411</v>
      </c>
      <c r="I334" s="23" t="s">
        <v>5160</v>
      </c>
      <c r="J334" s="23" t="s">
        <v>5154</v>
      </c>
      <c r="K334" s="23" t="s">
        <v>6412</v>
      </c>
      <c r="L334" s="23">
        <v>0</v>
      </c>
      <c r="M334" s="23">
        <v>0</v>
      </c>
      <c r="N334" s="23">
        <v>1</v>
      </c>
      <c r="O334" s="23">
        <v>0</v>
      </c>
    </row>
    <row r="335" spans="1:15" ht="16">
      <c r="A335" s="21">
        <v>333</v>
      </c>
      <c r="B335" s="22">
        <v>42460</v>
      </c>
      <c r="C335" s="23" t="s">
        <v>5162</v>
      </c>
      <c r="D335" s="23" t="s">
        <v>6413</v>
      </c>
      <c r="E335" s="23" t="s">
        <v>6413</v>
      </c>
      <c r="F335" s="23" t="s">
        <v>4339</v>
      </c>
      <c r="G335" s="24"/>
      <c r="H335" s="23" t="s">
        <v>6414</v>
      </c>
      <c r="I335" s="23" t="s">
        <v>5163</v>
      </c>
      <c r="J335" s="23" t="s">
        <v>5163</v>
      </c>
      <c r="K335" s="23" t="s">
        <v>4339</v>
      </c>
      <c r="L335" s="23">
        <v>2</v>
      </c>
      <c r="M335" s="23">
        <v>1</v>
      </c>
      <c r="N335" s="23">
        <v>0</v>
      </c>
      <c r="O335" s="23">
        <v>0</v>
      </c>
    </row>
    <row r="336" spans="1:15" ht="16">
      <c r="A336" s="21">
        <v>334</v>
      </c>
      <c r="B336" s="22">
        <v>42489</v>
      </c>
      <c r="C336" s="23" t="s">
        <v>5164</v>
      </c>
      <c r="D336" s="23" t="s">
        <v>6415</v>
      </c>
      <c r="E336" s="23" t="s">
        <v>6415</v>
      </c>
      <c r="F336" s="23" t="s">
        <v>4339</v>
      </c>
      <c r="G336" s="24"/>
      <c r="H336" s="23" t="s">
        <v>6416</v>
      </c>
      <c r="I336" s="23" t="s">
        <v>5165</v>
      </c>
      <c r="J336" s="23" t="s">
        <v>5165</v>
      </c>
      <c r="K336" s="23" t="s">
        <v>4339</v>
      </c>
      <c r="L336" s="23">
        <v>2</v>
      </c>
      <c r="M336" s="23">
        <v>1</v>
      </c>
      <c r="N336" s="23">
        <v>0</v>
      </c>
      <c r="O336" s="23">
        <v>0</v>
      </c>
    </row>
    <row r="337" spans="1:15" ht="16">
      <c r="A337" s="21">
        <v>335</v>
      </c>
      <c r="B337" s="22">
        <v>42521</v>
      </c>
      <c r="C337" s="23" t="s">
        <v>5166</v>
      </c>
      <c r="D337" s="23" t="s">
        <v>6417</v>
      </c>
      <c r="E337" s="23" t="s">
        <v>6417</v>
      </c>
      <c r="F337" s="23" t="s">
        <v>4339</v>
      </c>
      <c r="G337" s="24"/>
      <c r="H337" s="23" t="s">
        <v>6418</v>
      </c>
      <c r="I337" s="23" t="s">
        <v>5167</v>
      </c>
      <c r="J337" s="23" t="s">
        <v>5167</v>
      </c>
      <c r="K337" s="23" t="s">
        <v>4339</v>
      </c>
      <c r="L337" s="23">
        <v>2</v>
      </c>
      <c r="M337" s="23">
        <v>1</v>
      </c>
      <c r="N337" s="23">
        <v>0</v>
      </c>
      <c r="O337" s="23">
        <v>0</v>
      </c>
    </row>
    <row r="338" spans="1:15" ht="16">
      <c r="A338" s="21">
        <v>336</v>
      </c>
      <c r="B338" s="22">
        <v>42551</v>
      </c>
      <c r="C338" s="23" t="s">
        <v>5168</v>
      </c>
      <c r="D338" s="23" t="s">
        <v>6419</v>
      </c>
      <c r="E338" s="23" t="s">
        <v>6419</v>
      </c>
      <c r="F338" s="23" t="s">
        <v>4339</v>
      </c>
      <c r="G338" s="24"/>
      <c r="H338" s="23" t="s">
        <v>6420</v>
      </c>
      <c r="I338" s="23" t="s">
        <v>5169</v>
      </c>
      <c r="J338" s="23" t="s">
        <v>5169</v>
      </c>
      <c r="K338" s="23" t="s">
        <v>4339</v>
      </c>
      <c r="L338" s="23">
        <v>2</v>
      </c>
      <c r="M338" s="23">
        <v>1</v>
      </c>
      <c r="N338" s="23">
        <v>0</v>
      </c>
      <c r="O338" s="23">
        <v>0</v>
      </c>
    </row>
    <row r="339" spans="1:15" ht="16">
      <c r="A339" s="21">
        <v>337</v>
      </c>
      <c r="B339" s="22">
        <v>42580</v>
      </c>
      <c r="C339" s="23" t="s">
        <v>5170</v>
      </c>
      <c r="D339" s="23" t="s">
        <v>6421</v>
      </c>
      <c r="E339" s="23" t="s">
        <v>6421</v>
      </c>
      <c r="F339" s="23" t="s">
        <v>4339</v>
      </c>
      <c r="G339" s="24"/>
      <c r="H339" s="23" t="s">
        <v>6422</v>
      </c>
      <c r="I339" s="23" t="s">
        <v>5171</v>
      </c>
      <c r="J339" s="23" t="s">
        <v>5171</v>
      </c>
      <c r="K339" s="23" t="s">
        <v>4339</v>
      </c>
      <c r="L339" s="23">
        <v>2</v>
      </c>
      <c r="M339" s="23">
        <v>1</v>
      </c>
      <c r="N339" s="23">
        <v>0</v>
      </c>
      <c r="O339" s="23">
        <v>0</v>
      </c>
    </row>
    <row r="340" spans="1:15" ht="16">
      <c r="A340" s="21">
        <v>338</v>
      </c>
      <c r="B340" s="22">
        <v>42613</v>
      </c>
      <c r="C340" s="23" t="s">
        <v>5172</v>
      </c>
      <c r="D340" s="23" t="s">
        <v>6423</v>
      </c>
      <c r="E340" s="23" t="s">
        <v>6421</v>
      </c>
      <c r="F340" s="23" t="s">
        <v>6424</v>
      </c>
      <c r="G340" s="24"/>
      <c r="H340" s="23" t="s">
        <v>6425</v>
      </c>
      <c r="I340" s="23" t="s">
        <v>5173</v>
      </c>
      <c r="J340" s="23" t="s">
        <v>5171</v>
      </c>
      <c r="K340" s="23" t="s">
        <v>6425</v>
      </c>
      <c r="L340" s="23">
        <v>2</v>
      </c>
      <c r="M340" s="23">
        <v>1</v>
      </c>
      <c r="N340" s="23">
        <v>0</v>
      </c>
      <c r="O340" s="23">
        <v>0</v>
      </c>
    </row>
    <row r="341" spans="1:15" ht="16">
      <c r="A341" s="21">
        <v>339</v>
      </c>
      <c r="B341" s="22">
        <v>42643</v>
      </c>
      <c r="C341" s="23" t="s">
        <v>5175</v>
      </c>
      <c r="D341" s="23" t="s">
        <v>6426</v>
      </c>
      <c r="E341" s="23" t="s">
        <v>6421</v>
      </c>
      <c r="F341" s="23" t="s">
        <v>6427</v>
      </c>
      <c r="G341" s="24"/>
      <c r="H341" s="23" t="s">
        <v>6428</v>
      </c>
      <c r="I341" s="23" t="s">
        <v>5176</v>
      </c>
      <c r="J341" s="23" t="s">
        <v>5171</v>
      </c>
      <c r="K341" s="23" t="s">
        <v>6429</v>
      </c>
      <c r="L341" s="23">
        <v>2</v>
      </c>
      <c r="M341" s="23">
        <v>1</v>
      </c>
      <c r="N341" s="23">
        <v>0</v>
      </c>
      <c r="O341" s="23">
        <v>0</v>
      </c>
    </row>
    <row r="342" spans="1:15" ht="16">
      <c r="A342" s="21">
        <v>340</v>
      </c>
      <c r="B342" s="22">
        <v>42674</v>
      </c>
      <c r="C342" s="23" t="s">
        <v>5178</v>
      </c>
      <c r="D342" s="23" t="s">
        <v>6430</v>
      </c>
      <c r="E342" s="23" t="s">
        <v>6423</v>
      </c>
      <c r="F342" s="23" t="s">
        <v>6431</v>
      </c>
      <c r="G342" s="24"/>
      <c r="H342" s="23" t="s">
        <v>6432</v>
      </c>
      <c r="I342" s="23" t="s">
        <v>5179</v>
      </c>
      <c r="J342" s="23" t="s">
        <v>5173</v>
      </c>
      <c r="K342" s="23" t="s">
        <v>6433</v>
      </c>
      <c r="L342" s="23">
        <v>2</v>
      </c>
      <c r="M342" s="23">
        <v>1</v>
      </c>
      <c r="N342" s="23">
        <v>0</v>
      </c>
      <c r="O342" s="23">
        <v>0</v>
      </c>
    </row>
    <row r="343" spans="1:15" ht="16">
      <c r="A343" s="21">
        <v>341</v>
      </c>
      <c r="B343" s="22">
        <v>42704</v>
      </c>
      <c r="C343" s="23" t="s">
        <v>5181</v>
      </c>
      <c r="D343" s="23" t="s">
        <v>6434</v>
      </c>
      <c r="E343" s="23" t="s">
        <v>6434</v>
      </c>
      <c r="F343" s="23" t="s">
        <v>4339</v>
      </c>
      <c r="G343" s="24"/>
      <c r="H343" s="23" t="s">
        <v>6435</v>
      </c>
      <c r="I343" s="23" t="s">
        <v>5182</v>
      </c>
      <c r="J343" s="23" t="s">
        <v>5182</v>
      </c>
      <c r="K343" s="23" t="s">
        <v>4339</v>
      </c>
      <c r="L343" s="23">
        <v>2</v>
      </c>
      <c r="M343" s="23">
        <v>1</v>
      </c>
      <c r="N343" s="23">
        <v>0</v>
      </c>
      <c r="O343" s="23">
        <v>0</v>
      </c>
    </row>
    <row r="344" spans="1:15" ht="16">
      <c r="A344" s="21">
        <v>342</v>
      </c>
      <c r="B344" s="22">
        <v>42734</v>
      </c>
      <c r="C344" s="23" t="s">
        <v>5183</v>
      </c>
      <c r="D344" s="23" t="s">
        <v>6436</v>
      </c>
      <c r="E344" s="23" t="s">
        <v>6436</v>
      </c>
      <c r="F344" s="23" t="s">
        <v>4339</v>
      </c>
      <c r="G344" s="24"/>
      <c r="H344" s="23" t="s">
        <v>6437</v>
      </c>
      <c r="I344" s="23" t="s">
        <v>5184</v>
      </c>
      <c r="J344" s="23" t="s">
        <v>5184</v>
      </c>
      <c r="K344" s="23" t="s">
        <v>4339</v>
      </c>
      <c r="L344" s="23">
        <v>2</v>
      </c>
      <c r="M344" s="23">
        <v>1</v>
      </c>
      <c r="N344" s="23">
        <v>0</v>
      </c>
      <c r="O344" s="23">
        <v>0</v>
      </c>
    </row>
    <row r="345" spans="1:15" ht="16">
      <c r="A345" s="21">
        <v>343</v>
      </c>
      <c r="B345" s="22">
        <v>42766</v>
      </c>
      <c r="C345" s="23" t="s">
        <v>5185</v>
      </c>
      <c r="D345" s="23" t="s">
        <v>6438</v>
      </c>
      <c r="E345" s="23" t="s">
        <v>6438</v>
      </c>
      <c r="F345" s="23" t="s">
        <v>4339</v>
      </c>
      <c r="G345" s="24"/>
      <c r="H345" s="23" t="s">
        <v>6439</v>
      </c>
      <c r="I345" s="23" t="s">
        <v>5186</v>
      </c>
      <c r="J345" s="23" t="s">
        <v>5186</v>
      </c>
      <c r="K345" s="23" t="s">
        <v>4339</v>
      </c>
      <c r="L345" s="23">
        <v>2</v>
      </c>
      <c r="M345" s="23">
        <v>1</v>
      </c>
      <c r="N345" s="23">
        <v>0</v>
      </c>
      <c r="O345" s="23">
        <v>0</v>
      </c>
    </row>
    <row r="346" spans="1:15" ht="16">
      <c r="A346" s="21">
        <v>344</v>
      </c>
      <c r="B346" s="22">
        <v>42794</v>
      </c>
      <c r="C346" s="23" t="s">
        <v>5187</v>
      </c>
      <c r="D346" s="23" t="s">
        <v>6440</v>
      </c>
      <c r="E346" s="23" t="s">
        <v>6440</v>
      </c>
      <c r="F346" s="23" t="s">
        <v>4339</v>
      </c>
      <c r="G346" s="24"/>
      <c r="H346" s="23" t="s">
        <v>6441</v>
      </c>
      <c r="I346" s="23" t="s">
        <v>5188</v>
      </c>
      <c r="J346" s="23" t="s">
        <v>5188</v>
      </c>
      <c r="K346" s="23" t="s">
        <v>4339</v>
      </c>
      <c r="L346" s="23">
        <v>2</v>
      </c>
      <c r="M346" s="23">
        <v>1</v>
      </c>
      <c r="N346" s="23">
        <v>0</v>
      </c>
      <c r="O346" s="23">
        <v>0</v>
      </c>
    </row>
    <row r="347" spans="1:15" ht="16">
      <c r="A347" s="21">
        <v>345</v>
      </c>
      <c r="B347" s="22">
        <v>42825</v>
      </c>
      <c r="C347" s="23" t="s">
        <v>5189</v>
      </c>
      <c r="D347" s="23" t="s">
        <v>6442</v>
      </c>
      <c r="E347" s="23" t="s">
        <v>6440</v>
      </c>
      <c r="F347" s="23" t="s">
        <v>6443</v>
      </c>
      <c r="G347" s="24"/>
      <c r="H347" s="23" t="s">
        <v>6444</v>
      </c>
      <c r="I347" s="23" t="s">
        <v>5190</v>
      </c>
      <c r="J347" s="23" t="s">
        <v>5188</v>
      </c>
      <c r="K347" s="23" t="s">
        <v>6445</v>
      </c>
      <c r="L347" s="23">
        <v>2</v>
      </c>
      <c r="M347" s="23">
        <v>1</v>
      </c>
      <c r="N347" s="23">
        <v>0</v>
      </c>
      <c r="O347" s="23">
        <v>0</v>
      </c>
    </row>
    <row r="348" spans="1:15" ht="16">
      <c r="A348" s="21">
        <v>346</v>
      </c>
      <c r="B348" s="22">
        <v>42853</v>
      </c>
      <c r="C348" s="23" t="s">
        <v>5192</v>
      </c>
      <c r="D348" s="23" t="s">
        <v>6446</v>
      </c>
      <c r="E348" s="23" t="s">
        <v>6446</v>
      </c>
      <c r="F348" s="23" t="s">
        <v>4339</v>
      </c>
      <c r="G348" s="24"/>
      <c r="H348" s="23" t="s">
        <v>6447</v>
      </c>
      <c r="I348" s="23" t="s">
        <v>5193</v>
      </c>
      <c r="J348" s="23" t="s">
        <v>5193</v>
      </c>
      <c r="K348" s="23" t="s">
        <v>4339</v>
      </c>
      <c r="L348" s="23">
        <v>2</v>
      </c>
      <c r="M348" s="23">
        <v>1</v>
      </c>
      <c r="N348" s="23">
        <v>0</v>
      </c>
      <c r="O348" s="23">
        <v>0</v>
      </c>
    </row>
    <row r="349" spans="1:15" ht="16">
      <c r="A349" s="21">
        <v>347</v>
      </c>
      <c r="B349" s="22">
        <v>42886</v>
      </c>
      <c r="C349" s="23" t="s">
        <v>5194</v>
      </c>
      <c r="D349" s="23" t="s">
        <v>6448</v>
      </c>
      <c r="E349" s="23" t="s">
        <v>6448</v>
      </c>
      <c r="F349" s="23" t="s">
        <v>4339</v>
      </c>
      <c r="G349" s="24"/>
      <c r="H349" s="23" t="s">
        <v>6449</v>
      </c>
      <c r="I349" s="23" t="s">
        <v>5195</v>
      </c>
      <c r="J349" s="23" t="s">
        <v>5195</v>
      </c>
      <c r="K349" s="23" t="s">
        <v>4339</v>
      </c>
      <c r="L349" s="23">
        <v>2</v>
      </c>
      <c r="M349" s="23">
        <v>1</v>
      </c>
      <c r="N349" s="23">
        <v>0</v>
      </c>
      <c r="O349" s="23">
        <v>0</v>
      </c>
    </row>
    <row r="350" spans="1:15" ht="16">
      <c r="A350" s="21">
        <v>348</v>
      </c>
      <c r="B350" s="22">
        <v>42916</v>
      </c>
      <c r="C350" s="23" t="s">
        <v>5196</v>
      </c>
      <c r="D350" s="23" t="s">
        <v>6450</v>
      </c>
      <c r="E350" s="23" t="s">
        <v>6450</v>
      </c>
      <c r="F350" s="23" t="s">
        <v>4339</v>
      </c>
      <c r="G350" s="24"/>
      <c r="H350" s="23" t="s">
        <v>6451</v>
      </c>
      <c r="I350" s="23" t="s">
        <v>5197</v>
      </c>
      <c r="J350" s="23" t="s">
        <v>5197</v>
      </c>
      <c r="K350" s="23" t="s">
        <v>4339</v>
      </c>
      <c r="L350" s="23">
        <v>2</v>
      </c>
      <c r="M350" s="23">
        <v>1</v>
      </c>
      <c r="N350" s="23">
        <v>0</v>
      </c>
      <c r="O350" s="23">
        <v>0</v>
      </c>
    </row>
    <row r="351" spans="1:15" ht="16">
      <c r="A351" s="21">
        <v>349</v>
      </c>
      <c r="B351" s="22">
        <v>42947</v>
      </c>
      <c r="C351" s="23" t="s">
        <v>5198</v>
      </c>
      <c r="D351" s="23" t="s">
        <v>6452</v>
      </c>
      <c r="E351" s="23" t="s">
        <v>6452</v>
      </c>
      <c r="F351" s="23" t="s">
        <v>4339</v>
      </c>
      <c r="G351" s="24"/>
      <c r="H351" s="23" t="s">
        <v>6453</v>
      </c>
      <c r="I351" s="23" t="s">
        <v>6454</v>
      </c>
      <c r="J351" s="23" t="s">
        <v>6454</v>
      </c>
      <c r="K351" s="23" t="s">
        <v>4339</v>
      </c>
      <c r="L351" s="23">
        <v>2</v>
      </c>
      <c r="M351" s="23">
        <v>1</v>
      </c>
      <c r="N351" s="23">
        <v>0</v>
      </c>
      <c r="O351" s="23">
        <v>0</v>
      </c>
    </row>
    <row r="352" spans="1:15" ht="16">
      <c r="A352" s="21">
        <v>350</v>
      </c>
      <c r="B352" s="22">
        <v>42978</v>
      </c>
      <c r="C352" s="23" t="s">
        <v>5200</v>
      </c>
      <c r="D352" s="23" t="s">
        <v>6455</v>
      </c>
      <c r="E352" s="23" t="s">
        <v>6455</v>
      </c>
      <c r="F352" s="23" t="s">
        <v>4339</v>
      </c>
      <c r="G352" s="24"/>
      <c r="H352" s="23" t="s">
        <v>6456</v>
      </c>
      <c r="I352" s="23" t="s">
        <v>6457</v>
      </c>
      <c r="J352" s="23" t="s">
        <v>6457</v>
      </c>
      <c r="K352" s="23" t="s">
        <v>4339</v>
      </c>
      <c r="L352" s="23">
        <v>2</v>
      </c>
      <c r="M352" s="23">
        <v>1</v>
      </c>
      <c r="N352" s="23">
        <v>0</v>
      </c>
      <c r="O352" s="23">
        <v>0</v>
      </c>
    </row>
    <row r="353" spans="1:15" ht="16">
      <c r="A353" s="21">
        <v>351</v>
      </c>
      <c r="B353" s="22">
        <v>43007</v>
      </c>
      <c r="C353" s="23" t="s">
        <v>5202</v>
      </c>
      <c r="D353" s="23" t="s">
        <v>6458</v>
      </c>
      <c r="E353" s="23" t="s">
        <v>6458</v>
      </c>
      <c r="F353" s="23" t="s">
        <v>4339</v>
      </c>
      <c r="G353" s="24"/>
      <c r="H353" s="23" t="s">
        <v>6459</v>
      </c>
      <c r="I353" s="23" t="s">
        <v>6460</v>
      </c>
      <c r="J353" s="23" t="s">
        <v>6460</v>
      </c>
      <c r="K353" s="23" t="s">
        <v>4339</v>
      </c>
      <c r="L353" s="23">
        <v>2</v>
      </c>
      <c r="M353" s="23">
        <v>1</v>
      </c>
      <c r="N353" s="23">
        <v>0</v>
      </c>
      <c r="O353" s="23">
        <v>0</v>
      </c>
    </row>
    <row r="354" spans="1:15" ht="16">
      <c r="A354" s="21">
        <v>352</v>
      </c>
      <c r="B354" s="22">
        <v>43039</v>
      </c>
      <c r="C354" s="23" t="s">
        <v>5204</v>
      </c>
      <c r="D354" s="23" t="s">
        <v>6461</v>
      </c>
      <c r="E354" s="23" t="s">
        <v>6461</v>
      </c>
      <c r="F354" s="23" t="s">
        <v>4339</v>
      </c>
      <c r="G354" s="24"/>
      <c r="H354" s="23" t="s">
        <v>6462</v>
      </c>
      <c r="I354" s="23" t="s">
        <v>6463</v>
      </c>
      <c r="J354" s="23" t="s">
        <v>6463</v>
      </c>
      <c r="K354" s="23" t="s">
        <v>4339</v>
      </c>
      <c r="L354" s="23">
        <v>2</v>
      </c>
      <c r="M354" s="23">
        <v>1</v>
      </c>
      <c r="N354" s="23">
        <v>0</v>
      </c>
      <c r="O354" s="23">
        <v>0</v>
      </c>
    </row>
    <row r="355" spans="1:15" ht="16">
      <c r="A355" s="21">
        <v>353</v>
      </c>
      <c r="B355" s="22">
        <v>43069</v>
      </c>
      <c r="C355" s="23" t="s">
        <v>5206</v>
      </c>
      <c r="D355" s="23" t="s">
        <v>6464</v>
      </c>
      <c r="E355" s="23" t="s">
        <v>6464</v>
      </c>
      <c r="F355" s="23" t="s">
        <v>4339</v>
      </c>
      <c r="G355" s="24"/>
      <c r="H355" s="23" t="s">
        <v>6465</v>
      </c>
      <c r="I355" s="23" t="s">
        <v>5207</v>
      </c>
      <c r="J355" s="23" t="s">
        <v>5207</v>
      </c>
      <c r="K355" s="23" t="s">
        <v>4339</v>
      </c>
      <c r="L355" s="23">
        <v>2</v>
      </c>
      <c r="M355" s="23">
        <v>1</v>
      </c>
      <c r="N355" s="23">
        <v>0</v>
      </c>
      <c r="O355" s="23">
        <v>0</v>
      </c>
    </row>
    <row r="356" spans="1:15" ht="16">
      <c r="A356" s="21">
        <v>354</v>
      </c>
      <c r="B356" s="22">
        <v>43098</v>
      </c>
      <c r="C356" s="23" t="s">
        <v>5208</v>
      </c>
      <c r="D356" s="23" t="s">
        <v>6466</v>
      </c>
      <c r="E356" s="23" t="s">
        <v>6466</v>
      </c>
      <c r="F356" s="23" t="s">
        <v>4339</v>
      </c>
      <c r="G356" s="24"/>
      <c r="H356" s="23" t="s">
        <v>6467</v>
      </c>
      <c r="I356" s="23" t="s">
        <v>5209</v>
      </c>
      <c r="J356" s="23" t="s">
        <v>5209</v>
      </c>
      <c r="K356" s="23" t="s">
        <v>4339</v>
      </c>
      <c r="L356" s="23">
        <v>2</v>
      </c>
      <c r="M356" s="23">
        <v>1</v>
      </c>
      <c r="N356" s="23">
        <v>0</v>
      </c>
      <c r="O356" s="23">
        <v>0</v>
      </c>
    </row>
    <row r="357" spans="1:15" ht="16">
      <c r="A357" s="21">
        <v>355</v>
      </c>
      <c r="B357" s="22">
        <v>43131</v>
      </c>
      <c r="C357" s="23" t="s">
        <v>5210</v>
      </c>
      <c r="D357" s="23" t="s">
        <v>6468</v>
      </c>
      <c r="E357" s="23" t="s">
        <v>6468</v>
      </c>
      <c r="F357" s="23" t="s">
        <v>4339</v>
      </c>
      <c r="G357" s="24"/>
      <c r="H357" s="23" t="s">
        <v>6469</v>
      </c>
      <c r="I357" s="23" t="s">
        <v>5211</v>
      </c>
      <c r="J357" s="23" t="s">
        <v>5211</v>
      </c>
      <c r="K357" s="23" t="s">
        <v>4339</v>
      </c>
      <c r="L357" s="23">
        <v>2</v>
      </c>
      <c r="M357" s="23">
        <v>1</v>
      </c>
      <c r="N357" s="23">
        <v>0</v>
      </c>
      <c r="O357" s="23">
        <v>0</v>
      </c>
    </row>
    <row r="358" spans="1:15" ht="16">
      <c r="A358" s="21">
        <v>356</v>
      </c>
      <c r="B358" s="22">
        <v>43159</v>
      </c>
      <c r="C358" s="23" t="s">
        <v>5212</v>
      </c>
      <c r="D358" s="23" t="s">
        <v>6470</v>
      </c>
      <c r="E358" s="23" t="s">
        <v>6468</v>
      </c>
      <c r="F358" s="23" t="s">
        <v>6471</v>
      </c>
      <c r="G358" s="24"/>
      <c r="H358" s="23" t="s">
        <v>6472</v>
      </c>
      <c r="I358" s="23" t="s">
        <v>5213</v>
      </c>
      <c r="J358" s="23" t="s">
        <v>5211</v>
      </c>
      <c r="K358" s="23" t="s">
        <v>6472</v>
      </c>
      <c r="L358" s="23">
        <v>0</v>
      </c>
      <c r="M358" s="23">
        <v>0</v>
      </c>
      <c r="N358" s="23">
        <v>1</v>
      </c>
      <c r="O358" s="23">
        <v>0</v>
      </c>
    </row>
    <row r="359" spans="1:15" ht="16">
      <c r="A359" s="21">
        <v>357</v>
      </c>
      <c r="B359" s="22">
        <v>43189</v>
      </c>
      <c r="C359" s="23" t="s">
        <v>5215</v>
      </c>
      <c r="D359" s="23" t="s">
        <v>6473</v>
      </c>
      <c r="E359" s="23" t="s">
        <v>6468</v>
      </c>
      <c r="F359" s="23" t="s">
        <v>6474</v>
      </c>
      <c r="G359" s="24"/>
      <c r="H359" s="23" t="s">
        <v>6475</v>
      </c>
      <c r="I359" s="23" t="s">
        <v>5216</v>
      </c>
      <c r="J359" s="23" t="s">
        <v>5211</v>
      </c>
      <c r="K359" s="23" t="s">
        <v>6476</v>
      </c>
      <c r="L359" s="23">
        <v>0</v>
      </c>
      <c r="M359" s="23">
        <v>0</v>
      </c>
      <c r="N359" s="23">
        <v>1</v>
      </c>
      <c r="O359" s="23">
        <v>0</v>
      </c>
    </row>
    <row r="360" spans="1:15" ht="16">
      <c r="A360" s="21">
        <v>358</v>
      </c>
      <c r="B360" s="22">
        <v>43220</v>
      </c>
      <c r="C360" s="23" t="s">
        <v>5218</v>
      </c>
      <c r="D360" s="23" t="s">
        <v>6477</v>
      </c>
      <c r="E360" s="23" t="s">
        <v>6470</v>
      </c>
      <c r="F360" s="23" t="s">
        <v>6478</v>
      </c>
      <c r="G360" s="24"/>
      <c r="H360" s="23" t="s">
        <v>6479</v>
      </c>
      <c r="I360" s="23" t="s">
        <v>6480</v>
      </c>
      <c r="J360" s="23" t="s">
        <v>5213</v>
      </c>
      <c r="K360" s="23" t="s">
        <v>6481</v>
      </c>
      <c r="L360" s="23">
        <v>2</v>
      </c>
      <c r="M360" s="23">
        <v>1</v>
      </c>
      <c r="N360" s="23">
        <v>0</v>
      </c>
      <c r="O360" s="23">
        <v>0</v>
      </c>
    </row>
    <row r="361" spans="1:15" ht="16">
      <c r="A361" s="21">
        <v>359</v>
      </c>
      <c r="B361" s="22">
        <v>43251</v>
      </c>
      <c r="C361" s="23" t="s">
        <v>5221</v>
      </c>
      <c r="D361" s="23" t="s">
        <v>6482</v>
      </c>
      <c r="E361" s="23" t="s">
        <v>6482</v>
      </c>
      <c r="F361" s="23" t="s">
        <v>4339</v>
      </c>
      <c r="G361" s="24"/>
      <c r="H361" s="23" t="s">
        <v>6483</v>
      </c>
      <c r="I361" s="23" t="s">
        <v>5222</v>
      </c>
      <c r="J361" s="23" t="s">
        <v>5222</v>
      </c>
      <c r="K361" s="23" t="s">
        <v>4339</v>
      </c>
      <c r="L361" s="23">
        <v>2</v>
      </c>
      <c r="M361" s="23">
        <v>1</v>
      </c>
      <c r="N361" s="23">
        <v>0</v>
      </c>
      <c r="O361" s="23">
        <v>0</v>
      </c>
    </row>
    <row r="362" spans="1:15" ht="16">
      <c r="A362" s="21">
        <v>360</v>
      </c>
      <c r="B362" s="22">
        <v>43280</v>
      </c>
      <c r="C362" s="23" t="s">
        <v>5223</v>
      </c>
      <c r="D362" s="23" t="s">
        <v>6484</v>
      </c>
      <c r="E362" s="23" t="s">
        <v>6484</v>
      </c>
      <c r="F362" s="23" t="s">
        <v>4339</v>
      </c>
      <c r="G362" s="24"/>
      <c r="H362" s="23" t="s">
        <v>6485</v>
      </c>
      <c r="I362" s="23" t="s">
        <v>5224</v>
      </c>
      <c r="J362" s="23" t="s">
        <v>5224</v>
      </c>
      <c r="K362" s="23" t="s">
        <v>4339</v>
      </c>
      <c r="L362" s="23">
        <v>2</v>
      </c>
      <c r="M362" s="23">
        <v>1</v>
      </c>
      <c r="N362" s="23">
        <v>0</v>
      </c>
      <c r="O362" s="23">
        <v>0</v>
      </c>
    </row>
    <row r="363" spans="1:15" ht="16">
      <c r="A363" s="21">
        <v>361</v>
      </c>
      <c r="B363" s="22">
        <v>43312</v>
      </c>
      <c r="C363" s="23" t="s">
        <v>5225</v>
      </c>
      <c r="D363" s="23" t="s">
        <v>6486</v>
      </c>
      <c r="E363" s="23" t="s">
        <v>6486</v>
      </c>
      <c r="F363" s="23" t="s">
        <v>4339</v>
      </c>
      <c r="G363" s="24"/>
      <c r="H363" s="23" t="s">
        <v>6487</v>
      </c>
      <c r="I363" s="23" t="s">
        <v>5226</v>
      </c>
      <c r="J363" s="23" t="s">
        <v>5226</v>
      </c>
      <c r="K363" s="23" t="s">
        <v>4339</v>
      </c>
      <c r="L363" s="23">
        <v>2</v>
      </c>
      <c r="M363" s="23">
        <v>1</v>
      </c>
      <c r="N363" s="23">
        <v>0</v>
      </c>
      <c r="O363" s="23">
        <v>0</v>
      </c>
    </row>
    <row r="364" spans="1:15" ht="16">
      <c r="A364" s="21">
        <v>362</v>
      </c>
      <c r="B364" s="22">
        <v>43343</v>
      </c>
      <c r="C364" s="23" t="s">
        <v>5227</v>
      </c>
      <c r="D364" s="23" t="s">
        <v>6488</v>
      </c>
      <c r="E364" s="23" t="s">
        <v>6488</v>
      </c>
      <c r="F364" s="23" t="s">
        <v>4339</v>
      </c>
      <c r="G364" s="24"/>
      <c r="H364" s="23" t="s">
        <v>5227</v>
      </c>
      <c r="I364" s="23" t="s">
        <v>5228</v>
      </c>
      <c r="J364" s="23" t="s">
        <v>5228</v>
      </c>
      <c r="K364" s="23" t="s">
        <v>4339</v>
      </c>
      <c r="L364" s="23">
        <v>2</v>
      </c>
      <c r="M364" s="23">
        <v>1</v>
      </c>
      <c r="N364" s="23">
        <v>0</v>
      </c>
      <c r="O364" s="23">
        <v>0</v>
      </c>
    </row>
    <row r="365" spans="1:15" ht="16">
      <c r="A365" s="21">
        <v>363</v>
      </c>
      <c r="B365" s="22">
        <v>43371</v>
      </c>
      <c r="C365" s="23" t="s">
        <v>5229</v>
      </c>
      <c r="D365" s="23" t="s">
        <v>6489</v>
      </c>
      <c r="E365" s="23" t="s">
        <v>6489</v>
      </c>
      <c r="F365" s="23" t="s">
        <v>4339</v>
      </c>
      <c r="G365" s="24"/>
      <c r="H365" s="23" t="s">
        <v>6490</v>
      </c>
      <c r="I365" s="23" t="s">
        <v>5230</v>
      </c>
      <c r="J365" s="23" t="s">
        <v>5230</v>
      </c>
      <c r="K365" s="23" t="s">
        <v>4339</v>
      </c>
      <c r="L365" s="23">
        <v>2</v>
      </c>
      <c r="M365" s="23">
        <v>1</v>
      </c>
      <c r="N365" s="23">
        <v>0</v>
      </c>
      <c r="O365" s="23">
        <v>0</v>
      </c>
    </row>
    <row r="366" spans="1:15" ht="16">
      <c r="A366" s="21">
        <v>364</v>
      </c>
      <c r="B366" s="22">
        <v>43404</v>
      </c>
      <c r="C366" s="23" t="s">
        <v>5231</v>
      </c>
      <c r="D366" s="23" t="s">
        <v>6491</v>
      </c>
      <c r="E366" s="23" t="s">
        <v>6489</v>
      </c>
      <c r="F366" s="23" t="s">
        <v>6492</v>
      </c>
      <c r="G366" s="24"/>
      <c r="H366" s="23" t="s">
        <v>6493</v>
      </c>
      <c r="I366" s="23" t="s">
        <v>6494</v>
      </c>
      <c r="J366" s="23" t="s">
        <v>5230</v>
      </c>
      <c r="K366" s="23" t="s">
        <v>6495</v>
      </c>
      <c r="L366" s="23">
        <v>0</v>
      </c>
      <c r="M366" s="23">
        <v>0</v>
      </c>
      <c r="N366" s="23">
        <v>1</v>
      </c>
      <c r="O366" s="23">
        <v>0</v>
      </c>
    </row>
    <row r="367" spans="1:15" ht="16">
      <c r="A367" s="21">
        <v>365</v>
      </c>
      <c r="B367" s="22">
        <v>43434</v>
      </c>
      <c r="C367" s="23" t="s">
        <v>5234</v>
      </c>
      <c r="D367" s="23" t="s">
        <v>6496</v>
      </c>
      <c r="E367" s="23" t="s">
        <v>6489</v>
      </c>
      <c r="F367" s="23" t="s">
        <v>6497</v>
      </c>
      <c r="G367" s="24"/>
      <c r="H367" s="23" t="s">
        <v>6498</v>
      </c>
      <c r="I367" s="23" t="s">
        <v>5235</v>
      </c>
      <c r="J367" s="23" t="s">
        <v>5230</v>
      </c>
      <c r="K367" s="23" t="s">
        <v>6499</v>
      </c>
      <c r="L367" s="23">
        <v>0</v>
      </c>
      <c r="M367" s="23">
        <v>0</v>
      </c>
      <c r="N367" s="23">
        <v>1</v>
      </c>
      <c r="O367" s="23">
        <v>0</v>
      </c>
    </row>
    <row r="368" spans="1:15" ht="16">
      <c r="A368" s="21">
        <v>366</v>
      </c>
      <c r="B368" s="22">
        <v>43465</v>
      </c>
      <c r="C368" s="23" t="s">
        <v>5237</v>
      </c>
      <c r="D368" s="23" t="s">
        <v>6500</v>
      </c>
      <c r="E368" s="23" t="s">
        <v>6496</v>
      </c>
      <c r="F368" s="23" t="s">
        <v>6501</v>
      </c>
      <c r="G368" s="24"/>
      <c r="H368" s="23" t="s">
        <v>6502</v>
      </c>
      <c r="I368" s="23" t="s">
        <v>6503</v>
      </c>
      <c r="J368" s="23" t="s">
        <v>5235</v>
      </c>
      <c r="K368" s="23" t="s">
        <v>5239</v>
      </c>
      <c r="L368" s="23">
        <v>0</v>
      </c>
      <c r="M368" s="23">
        <v>0</v>
      </c>
      <c r="N368" s="23">
        <v>1</v>
      </c>
      <c r="O368" s="23">
        <v>0</v>
      </c>
    </row>
    <row r="369" spans="1:15" ht="16">
      <c r="A369" s="21">
        <v>367</v>
      </c>
      <c r="B369" s="22">
        <v>43496</v>
      </c>
      <c r="C369" s="23" t="s">
        <v>5240</v>
      </c>
      <c r="D369" s="23" t="s">
        <v>6504</v>
      </c>
      <c r="E369" s="23" t="s">
        <v>6496</v>
      </c>
      <c r="F369" s="23" t="s">
        <v>6505</v>
      </c>
      <c r="G369" s="24"/>
      <c r="H369" s="23" t="s">
        <v>5240</v>
      </c>
      <c r="I369" s="23" t="s">
        <v>5241</v>
      </c>
      <c r="J369" s="23" t="s">
        <v>5235</v>
      </c>
      <c r="K369" s="23" t="s">
        <v>5242</v>
      </c>
      <c r="L369" s="23">
        <v>2</v>
      </c>
      <c r="M369" s="23">
        <v>1</v>
      </c>
      <c r="N369" s="23">
        <v>0</v>
      </c>
      <c r="O369" s="23">
        <v>0</v>
      </c>
    </row>
    <row r="370" spans="1:15" ht="16">
      <c r="A370" s="21">
        <v>368</v>
      </c>
      <c r="B370" s="22">
        <v>43524</v>
      </c>
      <c r="C370" s="23" t="s">
        <v>5243</v>
      </c>
      <c r="D370" s="23" t="s">
        <v>6506</v>
      </c>
      <c r="E370" s="23" t="s">
        <v>6506</v>
      </c>
      <c r="F370" s="23" t="s">
        <v>4339</v>
      </c>
      <c r="G370" s="24"/>
      <c r="H370" s="23" t="s">
        <v>6507</v>
      </c>
      <c r="I370" s="23" t="s">
        <v>5244</v>
      </c>
      <c r="J370" s="23" t="s">
        <v>5244</v>
      </c>
      <c r="K370" s="23" t="s">
        <v>4339</v>
      </c>
      <c r="L370" s="23">
        <v>2</v>
      </c>
      <c r="M370" s="23">
        <v>1</v>
      </c>
      <c r="N370" s="23">
        <v>0</v>
      </c>
      <c r="O370" s="23">
        <v>0</v>
      </c>
    </row>
    <row r="371" spans="1:15" ht="16">
      <c r="A371" s="21">
        <v>369</v>
      </c>
      <c r="B371" s="22">
        <v>43553</v>
      </c>
      <c r="C371" s="23" t="s">
        <v>5245</v>
      </c>
      <c r="D371" s="23" t="s">
        <v>6508</v>
      </c>
      <c r="E371" s="23" t="s">
        <v>6508</v>
      </c>
      <c r="F371" s="23" t="s">
        <v>4339</v>
      </c>
      <c r="G371" s="24"/>
      <c r="H371" s="23" t="s">
        <v>6509</v>
      </c>
      <c r="I371" s="23" t="s">
        <v>5246</v>
      </c>
      <c r="J371" s="23" t="s">
        <v>5246</v>
      </c>
      <c r="K371" s="23" t="s">
        <v>4339</v>
      </c>
      <c r="L371" s="23">
        <v>2</v>
      </c>
      <c r="M371" s="23">
        <v>1</v>
      </c>
      <c r="N371" s="23">
        <v>0</v>
      </c>
      <c r="O371" s="23">
        <v>0</v>
      </c>
    </row>
    <row r="372" spans="1:15" ht="16">
      <c r="A372" s="21">
        <v>370</v>
      </c>
      <c r="B372" s="22">
        <v>43585</v>
      </c>
      <c r="C372" s="23" t="s">
        <v>5247</v>
      </c>
      <c r="D372" s="23" t="s">
        <v>6510</v>
      </c>
      <c r="E372" s="23" t="s">
        <v>6510</v>
      </c>
      <c r="F372" s="23" t="s">
        <v>4339</v>
      </c>
      <c r="G372" s="24"/>
      <c r="H372" s="23" t="s">
        <v>6511</v>
      </c>
      <c r="I372" s="23" t="s">
        <v>5248</v>
      </c>
      <c r="J372" s="23" t="s">
        <v>5248</v>
      </c>
      <c r="K372" s="23" t="s">
        <v>4339</v>
      </c>
      <c r="L372" s="23">
        <v>2</v>
      </c>
      <c r="M372" s="23">
        <v>1</v>
      </c>
      <c r="N372" s="23">
        <v>0</v>
      </c>
      <c r="O372" s="23">
        <v>0</v>
      </c>
    </row>
    <row r="373" spans="1:15" ht="16">
      <c r="A373" s="21">
        <v>371</v>
      </c>
      <c r="B373" s="22">
        <v>43616</v>
      </c>
      <c r="C373" s="23" t="s">
        <v>5249</v>
      </c>
      <c r="D373" s="23" t="s">
        <v>6512</v>
      </c>
      <c r="E373" s="23" t="s">
        <v>6510</v>
      </c>
      <c r="F373" s="23" t="s">
        <v>6513</v>
      </c>
      <c r="G373" s="24"/>
      <c r="H373" s="23" t="s">
        <v>6514</v>
      </c>
      <c r="I373" s="23" t="s">
        <v>6515</v>
      </c>
      <c r="J373" s="23" t="s">
        <v>5248</v>
      </c>
      <c r="K373" s="23" t="s">
        <v>6516</v>
      </c>
      <c r="L373" s="23">
        <v>0</v>
      </c>
      <c r="M373" s="23">
        <v>0</v>
      </c>
      <c r="N373" s="23">
        <v>1</v>
      </c>
      <c r="O373" s="23">
        <v>0</v>
      </c>
    </row>
    <row r="374" spans="1:15" ht="16">
      <c r="A374" s="21">
        <v>372</v>
      </c>
      <c r="B374" s="22">
        <v>43644</v>
      </c>
      <c r="C374" s="23" t="s">
        <v>5252</v>
      </c>
      <c r="D374" s="23" t="s">
        <v>6517</v>
      </c>
      <c r="E374" s="23" t="s">
        <v>6510</v>
      </c>
      <c r="F374" s="23" t="s">
        <v>6518</v>
      </c>
      <c r="G374" s="24"/>
      <c r="H374" s="23" t="s">
        <v>5252</v>
      </c>
      <c r="I374" s="23" t="s">
        <v>5253</v>
      </c>
      <c r="J374" s="23" t="s">
        <v>5248</v>
      </c>
      <c r="K374" s="23" t="s">
        <v>6519</v>
      </c>
      <c r="L374" s="23">
        <v>2</v>
      </c>
      <c r="M374" s="23">
        <v>1</v>
      </c>
      <c r="N374" s="23">
        <v>0</v>
      </c>
      <c r="O374" s="23">
        <v>0</v>
      </c>
    </row>
    <row r="375" spans="1:15" ht="16">
      <c r="A375" s="21">
        <v>373</v>
      </c>
      <c r="B375" s="22">
        <v>43677</v>
      </c>
      <c r="C375" s="23" t="s">
        <v>5255</v>
      </c>
      <c r="D375" s="23" t="s">
        <v>6520</v>
      </c>
      <c r="E375" s="23" t="s">
        <v>6520</v>
      </c>
      <c r="F375" s="23" t="s">
        <v>4339</v>
      </c>
      <c r="G375" s="24"/>
      <c r="H375" s="23" t="s">
        <v>6521</v>
      </c>
      <c r="I375" s="23" t="s">
        <v>6522</v>
      </c>
      <c r="J375" s="23" t="s">
        <v>6522</v>
      </c>
      <c r="K375" s="23" t="s">
        <v>4339</v>
      </c>
      <c r="L375" s="23">
        <v>2</v>
      </c>
      <c r="M375" s="23">
        <v>1</v>
      </c>
      <c r="N375" s="23">
        <v>0</v>
      </c>
      <c r="O375" s="23">
        <v>0</v>
      </c>
    </row>
    <row r="376" spans="1:15" ht="16">
      <c r="A376" s="21">
        <v>374</v>
      </c>
      <c r="B376" s="22">
        <v>43707</v>
      </c>
      <c r="C376" s="23" t="s">
        <v>5257</v>
      </c>
      <c r="D376" s="23" t="s">
        <v>6523</v>
      </c>
      <c r="E376" s="23" t="s">
        <v>6520</v>
      </c>
      <c r="F376" s="23" t="s">
        <v>6524</v>
      </c>
      <c r="G376" s="24"/>
      <c r="H376" s="23" t="s">
        <v>6525</v>
      </c>
      <c r="I376" s="23" t="s">
        <v>5258</v>
      </c>
      <c r="J376" s="23" t="s">
        <v>6522</v>
      </c>
      <c r="K376" s="23" t="s">
        <v>6526</v>
      </c>
      <c r="L376" s="23">
        <v>2</v>
      </c>
      <c r="M376" s="23">
        <v>1</v>
      </c>
      <c r="N376" s="23">
        <v>0</v>
      </c>
      <c r="O376" s="23">
        <v>0</v>
      </c>
    </row>
    <row r="377" spans="1:15" ht="16">
      <c r="A377" s="21">
        <v>375</v>
      </c>
      <c r="B377" s="22">
        <v>43738</v>
      </c>
      <c r="C377" s="23" t="s">
        <v>5260</v>
      </c>
      <c r="D377" s="23" t="s">
        <v>6527</v>
      </c>
      <c r="E377" s="23" t="s">
        <v>6520</v>
      </c>
      <c r="F377" s="23" t="s">
        <v>6528</v>
      </c>
      <c r="G377" s="24"/>
      <c r="H377" s="23" t="s">
        <v>6529</v>
      </c>
      <c r="I377" s="23" t="s">
        <v>5261</v>
      </c>
      <c r="J377" s="23" t="s">
        <v>6522</v>
      </c>
      <c r="K377" s="23" t="s">
        <v>6530</v>
      </c>
      <c r="L377" s="23">
        <v>2</v>
      </c>
      <c r="M377" s="23">
        <v>1</v>
      </c>
      <c r="N377" s="23">
        <v>0</v>
      </c>
      <c r="O377" s="23">
        <v>0</v>
      </c>
    </row>
    <row r="378" spans="1:15" ht="16">
      <c r="A378" s="21">
        <v>376</v>
      </c>
      <c r="B378" s="22">
        <v>43769</v>
      </c>
      <c r="C378" s="23" t="s">
        <v>5263</v>
      </c>
      <c r="D378" s="23" t="s">
        <v>6531</v>
      </c>
      <c r="E378" s="23" t="s">
        <v>6531</v>
      </c>
      <c r="F378" s="23" t="s">
        <v>4339</v>
      </c>
      <c r="G378" s="24"/>
      <c r="H378" s="23" t="s">
        <v>6532</v>
      </c>
      <c r="I378" s="23" t="s">
        <v>5264</v>
      </c>
      <c r="J378" s="23" t="s">
        <v>5264</v>
      </c>
      <c r="K378" s="23" t="s">
        <v>4339</v>
      </c>
      <c r="L378" s="23">
        <v>2</v>
      </c>
      <c r="M378" s="23">
        <v>1</v>
      </c>
      <c r="N378" s="23">
        <v>0</v>
      </c>
      <c r="O378" s="23">
        <v>0</v>
      </c>
    </row>
    <row r="379" spans="1:15" ht="16">
      <c r="A379" s="21">
        <v>377</v>
      </c>
      <c r="B379" s="22">
        <v>43798</v>
      </c>
      <c r="C379" s="23" t="s">
        <v>5265</v>
      </c>
      <c r="D379" s="23" t="s">
        <v>6533</v>
      </c>
      <c r="E379" s="23" t="s">
        <v>6533</v>
      </c>
      <c r="F379" s="23" t="s">
        <v>4339</v>
      </c>
      <c r="G379" s="24"/>
      <c r="H379" s="23" t="s">
        <v>6534</v>
      </c>
      <c r="I379" s="23" t="s">
        <v>5266</v>
      </c>
      <c r="J379" s="23" t="s">
        <v>5266</v>
      </c>
      <c r="K379" s="23" t="s">
        <v>4339</v>
      </c>
      <c r="L379" s="23">
        <v>2</v>
      </c>
      <c r="M379" s="23">
        <v>1</v>
      </c>
      <c r="N379" s="23">
        <v>0</v>
      </c>
      <c r="O379" s="23">
        <v>0</v>
      </c>
    </row>
    <row r="380" spans="1:15" ht="16">
      <c r="A380" s="21">
        <v>378</v>
      </c>
      <c r="B380" s="22">
        <v>43830</v>
      </c>
      <c r="C380" s="23" t="s">
        <v>5267</v>
      </c>
      <c r="D380" s="23" t="s">
        <v>6535</v>
      </c>
      <c r="E380" s="23" t="s">
        <v>6535</v>
      </c>
      <c r="F380" s="23" t="s">
        <v>4339</v>
      </c>
      <c r="G380" s="24"/>
      <c r="H380" s="23" t="s">
        <v>6536</v>
      </c>
      <c r="I380" s="23" t="s">
        <v>5268</v>
      </c>
      <c r="J380" s="23" t="s">
        <v>5268</v>
      </c>
      <c r="K380" s="23" t="s">
        <v>4339</v>
      </c>
      <c r="L380" s="23">
        <v>2</v>
      </c>
      <c r="M380" s="23">
        <v>1</v>
      </c>
      <c r="N380" s="23">
        <v>0</v>
      </c>
      <c r="O380" s="23">
        <v>0</v>
      </c>
    </row>
    <row r="381" spans="1:15" ht="16">
      <c r="A381" s="21">
        <v>379</v>
      </c>
      <c r="B381" s="22">
        <v>43861</v>
      </c>
      <c r="C381" s="23" t="s">
        <v>5269</v>
      </c>
      <c r="D381" s="23" t="s">
        <v>6537</v>
      </c>
      <c r="E381" s="23" t="s">
        <v>6537</v>
      </c>
      <c r="F381" s="23" t="s">
        <v>4339</v>
      </c>
      <c r="G381" s="24"/>
      <c r="H381" s="23" t="s">
        <v>6538</v>
      </c>
      <c r="I381" s="23" t="s">
        <v>5270</v>
      </c>
      <c r="J381" s="23" t="s">
        <v>5270</v>
      </c>
      <c r="K381" s="23" t="s">
        <v>4339</v>
      </c>
      <c r="L381" s="23">
        <v>2</v>
      </c>
      <c r="M381" s="23">
        <v>1</v>
      </c>
      <c r="N381" s="23">
        <v>0</v>
      </c>
      <c r="O381" s="23">
        <v>0</v>
      </c>
    </row>
    <row r="382" spans="1:15" ht="16">
      <c r="A382" s="21">
        <v>380</v>
      </c>
      <c r="B382" s="22">
        <v>43889</v>
      </c>
      <c r="C382" s="23" t="s">
        <v>5271</v>
      </c>
      <c r="D382" s="23" t="s">
        <v>6539</v>
      </c>
      <c r="E382" s="23" t="s">
        <v>6537</v>
      </c>
      <c r="F382" s="23" t="s">
        <v>6540</v>
      </c>
      <c r="G382" s="24"/>
      <c r="H382" s="23" t="s">
        <v>6541</v>
      </c>
      <c r="I382" s="23" t="s">
        <v>5272</v>
      </c>
      <c r="J382" s="23" t="s">
        <v>5270</v>
      </c>
      <c r="K382" s="23" t="s">
        <v>5273</v>
      </c>
      <c r="L382" s="23">
        <v>0</v>
      </c>
      <c r="M382" s="23">
        <v>0</v>
      </c>
      <c r="N382" s="23">
        <v>1</v>
      </c>
      <c r="O382" s="23">
        <v>0</v>
      </c>
    </row>
    <row r="383" spans="1:15" ht="16">
      <c r="A383" s="21">
        <v>381</v>
      </c>
      <c r="B383" s="22">
        <v>43921</v>
      </c>
      <c r="C383" s="23" t="s">
        <v>5274</v>
      </c>
      <c r="D383" s="23" t="s">
        <v>6542</v>
      </c>
      <c r="E383" s="23" t="s">
        <v>6537</v>
      </c>
      <c r="F383" s="23" t="s">
        <v>6543</v>
      </c>
      <c r="G383" s="24"/>
      <c r="H383" s="23" t="s">
        <v>6544</v>
      </c>
      <c r="I383" s="23" t="s">
        <v>5275</v>
      </c>
      <c r="J383" s="23" t="s">
        <v>5270</v>
      </c>
      <c r="K383" s="23" t="s">
        <v>6545</v>
      </c>
      <c r="L383" s="23">
        <v>1</v>
      </c>
      <c r="M383" s="23">
        <v>0</v>
      </c>
      <c r="N383" s="23">
        <v>0</v>
      </c>
      <c r="O383" s="23">
        <v>1</v>
      </c>
    </row>
    <row r="384" spans="1:15" ht="16">
      <c r="A384" s="21">
        <v>382</v>
      </c>
      <c r="B384" s="22">
        <v>43951</v>
      </c>
      <c r="C384" s="23" t="s">
        <v>5277</v>
      </c>
      <c r="D384" s="23" t="s">
        <v>6546</v>
      </c>
      <c r="E384" s="23" t="s">
        <v>6539</v>
      </c>
      <c r="F384" s="23" t="s">
        <v>6547</v>
      </c>
      <c r="G384" s="24"/>
      <c r="H384" s="23" t="s">
        <v>6548</v>
      </c>
      <c r="I384" s="23" t="s">
        <v>5278</v>
      </c>
      <c r="J384" s="23" t="s">
        <v>5272</v>
      </c>
      <c r="K384" s="23" t="s">
        <v>6549</v>
      </c>
      <c r="L384" s="23">
        <v>2</v>
      </c>
      <c r="M384" s="23">
        <v>1</v>
      </c>
      <c r="N384" s="23">
        <v>0</v>
      </c>
      <c r="O384" s="23">
        <v>0</v>
      </c>
    </row>
    <row r="385" spans="1:15" ht="16">
      <c r="A385" s="21">
        <v>383</v>
      </c>
      <c r="B385" s="22">
        <v>43980</v>
      </c>
      <c r="C385" s="23" t="s">
        <v>5280</v>
      </c>
      <c r="D385" s="23" t="s">
        <v>6550</v>
      </c>
      <c r="E385" s="23" t="s">
        <v>6550</v>
      </c>
      <c r="F385" s="23" t="s">
        <v>4339</v>
      </c>
      <c r="G385" s="24"/>
      <c r="H385" s="23" t="s">
        <v>6551</v>
      </c>
      <c r="I385" s="23" t="s">
        <v>5281</v>
      </c>
      <c r="J385" s="23" t="s">
        <v>5281</v>
      </c>
      <c r="K385" s="23" t="s">
        <v>4339</v>
      </c>
      <c r="L385" s="23">
        <v>2</v>
      </c>
      <c r="M385" s="23">
        <v>1</v>
      </c>
      <c r="N385" s="23">
        <v>0</v>
      </c>
      <c r="O385" s="23">
        <v>0</v>
      </c>
    </row>
    <row r="386" spans="1:15" ht="16">
      <c r="A386" s="21">
        <v>384</v>
      </c>
      <c r="B386" s="22">
        <v>44012</v>
      </c>
      <c r="C386" s="23" t="s">
        <v>5282</v>
      </c>
      <c r="D386" s="23" t="s">
        <v>6552</v>
      </c>
      <c r="E386" s="23" t="s">
        <v>6552</v>
      </c>
      <c r="F386" s="23" t="s">
        <v>4339</v>
      </c>
      <c r="G386" s="24"/>
      <c r="H386" s="23" t="s">
        <v>6553</v>
      </c>
      <c r="I386" s="23" t="s">
        <v>5283</v>
      </c>
      <c r="J386" s="23" t="s">
        <v>5283</v>
      </c>
      <c r="K386" s="23" t="s">
        <v>4339</v>
      </c>
      <c r="L386" s="23">
        <v>2</v>
      </c>
      <c r="M386" s="23">
        <v>1</v>
      </c>
      <c r="N386" s="23">
        <v>0</v>
      </c>
      <c r="O386" s="23">
        <v>0</v>
      </c>
    </row>
    <row r="387" spans="1:15" ht="16">
      <c r="A387" s="21">
        <v>385</v>
      </c>
      <c r="B387" s="22">
        <v>44043</v>
      </c>
      <c r="C387" s="23" t="s">
        <v>5284</v>
      </c>
      <c r="D387" s="23" t="s">
        <v>6554</v>
      </c>
      <c r="E387" s="23" t="s">
        <v>6554</v>
      </c>
      <c r="F387" s="23" t="s">
        <v>4339</v>
      </c>
      <c r="G387" s="24"/>
      <c r="H387" s="23" t="s">
        <v>6555</v>
      </c>
      <c r="I387" s="23" t="s">
        <v>5285</v>
      </c>
      <c r="J387" s="23" t="s">
        <v>5285</v>
      </c>
      <c r="K387" s="23" t="s">
        <v>4339</v>
      </c>
      <c r="L387" s="23">
        <v>2</v>
      </c>
      <c r="M387" s="23">
        <v>1</v>
      </c>
      <c r="N387" s="23">
        <v>0</v>
      </c>
      <c r="O387" s="23">
        <v>0</v>
      </c>
    </row>
    <row r="388" spans="1:15" ht="16">
      <c r="A388" s="21">
        <v>386</v>
      </c>
      <c r="B388" s="22">
        <v>44074</v>
      </c>
      <c r="C388" s="23" t="s">
        <v>5286</v>
      </c>
      <c r="D388" s="23" t="s">
        <v>6556</v>
      </c>
      <c r="E388" s="23" t="s">
        <v>6556</v>
      </c>
      <c r="F388" s="23" t="s">
        <v>4339</v>
      </c>
      <c r="G388" s="24"/>
      <c r="H388" s="23" t="s">
        <v>6557</v>
      </c>
      <c r="I388" s="23" t="s">
        <v>5287</v>
      </c>
      <c r="J388" s="23" t="s">
        <v>5287</v>
      </c>
      <c r="K388" s="23" t="s">
        <v>4339</v>
      </c>
      <c r="L388" s="23">
        <v>2</v>
      </c>
      <c r="M388" s="23">
        <v>1</v>
      </c>
      <c r="N388" s="23">
        <v>0</v>
      </c>
      <c r="O388" s="23">
        <v>0</v>
      </c>
    </row>
    <row r="389" spans="1:15" ht="16">
      <c r="A389" s="21">
        <v>387</v>
      </c>
      <c r="B389" s="22">
        <v>44104</v>
      </c>
      <c r="C389" s="23" t="s">
        <v>5288</v>
      </c>
      <c r="D389" s="23" t="s">
        <v>6558</v>
      </c>
      <c r="E389" s="23" t="s">
        <v>6556</v>
      </c>
      <c r="F389" s="23" t="s">
        <v>6559</v>
      </c>
      <c r="G389" s="24"/>
      <c r="H389" s="23" t="s">
        <v>6560</v>
      </c>
      <c r="I389" s="23" t="s">
        <v>6561</v>
      </c>
      <c r="J389" s="23" t="s">
        <v>5287</v>
      </c>
      <c r="K389" s="23" t="s">
        <v>6562</v>
      </c>
      <c r="L389" s="23">
        <v>0</v>
      </c>
      <c r="M389" s="23">
        <v>0</v>
      </c>
      <c r="N389" s="23">
        <v>1</v>
      </c>
      <c r="O389" s="23">
        <v>0</v>
      </c>
    </row>
    <row r="390" spans="1:15" ht="16">
      <c r="A390" s="21">
        <v>388</v>
      </c>
      <c r="B390" s="22">
        <v>44134</v>
      </c>
      <c r="C390" s="23" t="s">
        <v>5291</v>
      </c>
      <c r="D390" s="23" t="s">
        <v>6563</v>
      </c>
      <c r="E390" s="23" t="s">
        <v>6556</v>
      </c>
      <c r="F390" s="23" t="s">
        <v>6564</v>
      </c>
      <c r="G390" s="24"/>
      <c r="H390" s="23" t="s">
        <v>6565</v>
      </c>
      <c r="I390" s="23" t="s">
        <v>5292</v>
      </c>
      <c r="J390" s="23" t="s">
        <v>5287</v>
      </c>
      <c r="K390" s="23" t="s">
        <v>6566</v>
      </c>
      <c r="L390" s="23">
        <v>0</v>
      </c>
      <c r="M390" s="23">
        <v>0</v>
      </c>
      <c r="N390" s="23">
        <v>1</v>
      </c>
      <c r="O390" s="23">
        <v>0</v>
      </c>
    </row>
    <row r="391" spans="1:15" ht="16">
      <c r="A391" s="21">
        <v>389</v>
      </c>
      <c r="B391" s="22">
        <v>44165</v>
      </c>
      <c r="C391" s="23" t="s">
        <v>5294</v>
      </c>
      <c r="D391" s="23" t="s">
        <v>6567</v>
      </c>
      <c r="E391" s="23" t="s">
        <v>6567</v>
      </c>
      <c r="F391" s="23" t="s">
        <v>4339</v>
      </c>
      <c r="G391" s="24"/>
      <c r="H391" s="23" t="s">
        <v>6568</v>
      </c>
      <c r="I391" s="23" t="s">
        <v>5295</v>
      </c>
      <c r="J391" s="23" t="s">
        <v>5295</v>
      </c>
      <c r="K391" s="23" t="s">
        <v>4339</v>
      </c>
      <c r="L391" s="23">
        <v>2</v>
      </c>
      <c r="M391" s="23">
        <v>1</v>
      </c>
      <c r="N391" s="23">
        <v>0</v>
      </c>
      <c r="O391" s="23">
        <v>0</v>
      </c>
    </row>
    <row r="392" spans="1:15" ht="16">
      <c r="A392" s="21">
        <v>390</v>
      </c>
      <c r="B392" s="22">
        <v>44196</v>
      </c>
      <c r="C392" s="23" t="s">
        <v>5296</v>
      </c>
      <c r="D392" s="23" t="s">
        <v>6569</v>
      </c>
      <c r="E392" s="23" t="s">
        <v>6569</v>
      </c>
      <c r="F392" s="23" t="s">
        <v>4339</v>
      </c>
      <c r="G392" s="24"/>
      <c r="H392" s="23" t="s">
        <v>6570</v>
      </c>
      <c r="I392" s="23" t="s">
        <v>5297</v>
      </c>
      <c r="J392" s="23" t="s">
        <v>5297</v>
      </c>
      <c r="K392" s="23" t="s">
        <v>4339</v>
      </c>
      <c r="L392" s="23">
        <v>2</v>
      </c>
      <c r="M392" s="23">
        <v>1</v>
      </c>
      <c r="N392" s="23">
        <v>0</v>
      </c>
      <c r="O392" s="23">
        <v>0</v>
      </c>
    </row>
    <row r="393" spans="1:15" ht="16">
      <c r="A393" s="21">
        <v>391</v>
      </c>
      <c r="B393" s="22">
        <v>44225</v>
      </c>
      <c r="C393" s="23" t="s">
        <v>5298</v>
      </c>
      <c r="D393" s="23" t="s">
        <v>6571</v>
      </c>
      <c r="E393" s="23" t="s">
        <v>6569</v>
      </c>
      <c r="F393" s="23" t="s">
        <v>6572</v>
      </c>
      <c r="G393" s="24"/>
      <c r="H393" s="23" t="s">
        <v>6573</v>
      </c>
      <c r="I393" s="23" t="s">
        <v>5299</v>
      </c>
      <c r="J393" s="23" t="s">
        <v>5297</v>
      </c>
      <c r="K393" s="23" t="s">
        <v>6574</v>
      </c>
      <c r="L393" s="23">
        <v>2</v>
      </c>
      <c r="M393" s="23">
        <v>1</v>
      </c>
      <c r="N393" s="23">
        <v>0</v>
      </c>
      <c r="O393" s="23">
        <v>0</v>
      </c>
    </row>
    <row r="394" spans="1:15" ht="16">
      <c r="A394" s="21">
        <v>392</v>
      </c>
      <c r="B394" s="22">
        <v>44253</v>
      </c>
      <c r="C394" s="23" t="s">
        <v>5301</v>
      </c>
      <c r="D394" s="23" t="s">
        <v>6575</v>
      </c>
      <c r="E394" s="23" t="s">
        <v>6575</v>
      </c>
      <c r="F394" s="23" t="s">
        <v>4339</v>
      </c>
      <c r="G394" s="24"/>
      <c r="H394" s="23" t="s">
        <v>6576</v>
      </c>
      <c r="I394" s="23" t="s">
        <v>6577</v>
      </c>
      <c r="J394" s="23" t="s">
        <v>6577</v>
      </c>
      <c r="K394" s="23" t="s">
        <v>4339</v>
      </c>
      <c r="L394" s="23">
        <v>2</v>
      </c>
      <c r="M394" s="23">
        <v>1</v>
      </c>
      <c r="N394" s="23">
        <v>0</v>
      </c>
      <c r="O394" s="23">
        <v>0</v>
      </c>
    </row>
    <row r="395" spans="1:15" ht="16">
      <c r="A395" s="21">
        <v>393</v>
      </c>
      <c r="B395" s="22">
        <v>44286</v>
      </c>
      <c r="C395" s="23" t="s">
        <v>5303</v>
      </c>
      <c r="D395" s="23" t="s">
        <v>6578</v>
      </c>
      <c r="E395" s="23" t="s">
        <v>6578</v>
      </c>
      <c r="F395" s="23" t="s">
        <v>4339</v>
      </c>
      <c r="G395" s="24"/>
      <c r="H395" s="23" t="s">
        <v>6579</v>
      </c>
      <c r="I395" s="23" t="s">
        <v>5304</v>
      </c>
      <c r="J395" s="23" t="s">
        <v>5304</v>
      </c>
      <c r="K395" s="23" t="s">
        <v>4339</v>
      </c>
      <c r="L395" s="23">
        <v>2</v>
      </c>
      <c r="M395" s="23">
        <v>1</v>
      </c>
      <c r="N395" s="23">
        <v>0</v>
      </c>
      <c r="O395" s="23">
        <v>0</v>
      </c>
    </row>
    <row r="396" spans="1:15" ht="16">
      <c r="A396" s="21">
        <v>394</v>
      </c>
      <c r="B396" s="22">
        <v>44316</v>
      </c>
      <c r="C396" s="23" t="s">
        <v>5305</v>
      </c>
      <c r="D396" s="23" t="s">
        <v>6580</v>
      </c>
      <c r="E396" s="23" t="s">
        <v>6580</v>
      </c>
      <c r="F396" s="23" t="s">
        <v>4339</v>
      </c>
      <c r="G396" s="24"/>
      <c r="H396" s="23" t="s">
        <v>6581</v>
      </c>
      <c r="I396" s="23" t="s">
        <v>6582</v>
      </c>
      <c r="J396" s="23" t="s">
        <v>6582</v>
      </c>
      <c r="K396" s="23" t="s">
        <v>4339</v>
      </c>
      <c r="L396" s="23">
        <v>2</v>
      </c>
      <c r="M396" s="23">
        <v>1</v>
      </c>
      <c r="N396" s="23">
        <v>0</v>
      </c>
      <c r="O396" s="23">
        <v>0</v>
      </c>
    </row>
    <row r="397" spans="1:15" ht="16">
      <c r="A397" s="21">
        <v>395</v>
      </c>
      <c r="B397" s="22">
        <v>44347</v>
      </c>
      <c r="C397" s="23" t="s">
        <v>5307</v>
      </c>
      <c r="D397" s="23" t="s">
        <v>6583</v>
      </c>
      <c r="E397" s="23" t="s">
        <v>6583</v>
      </c>
      <c r="F397" s="23" t="s">
        <v>4339</v>
      </c>
      <c r="G397" s="24"/>
      <c r="H397" s="23" t="s">
        <v>6584</v>
      </c>
      <c r="I397" s="23" t="s">
        <v>5308</v>
      </c>
      <c r="J397" s="23" t="s">
        <v>5308</v>
      </c>
      <c r="K397" s="23" t="s">
        <v>4339</v>
      </c>
      <c r="L397" s="23">
        <v>2</v>
      </c>
      <c r="M397" s="23">
        <v>1</v>
      </c>
      <c r="N397" s="23">
        <v>0</v>
      </c>
      <c r="O397" s="23">
        <v>0</v>
      </c>
    </row>
    <row r="398" spans="1:15" ht="16">
      <c r="A398" s="21">
        <v>396</v>
      </c>
      <c r="B398" s="22">
        <v>44377</v>
      </c>
      <c r="C398" s="23" t="s">
        <v>5309</v>
      </c>
      <c r="D398" s="23" t="s">
        <v>6585</v>
      </c>
      <c r="E398" s="23" t="s">
        <v>6585</v>
      </c>
      <c r="F398" s="23" t="s">
        <v>4339</v>
      </c>
      <c r="G398" s="24"/>
      <c r="H398" s="23" t="s">
        <v>6586</v>
      </c>
      <c r="I398" s="23" t="s">
        <v>5310</v>
      </c>
      <c r="J398" s="23" t="s">
        <v>5310</v>
      </c>
      <c r="K398" s="23" t="s">
        <v>4339</v>
      </c>
      <c r="L398" s="23">
        <v>2</v>
      </c>
      <c r="M398" s="23">
        <v>1</v>
      </c>
      <c r="N398" s="23">
        <v>0</v>
      </c>
      <c r="O398" s="23">
        <v>0</v>
      </c>
    </row>
    <row r="399" spans="1:15" ht="16">
      <c r="A399" s="21">
        <v>397</v>
      </c>
      <c r="B399" s="22">
        <v>44407</v>
      </c>
      <c r="C399" s="23" t="s">
        <v>5311</v>
      </c>
      <c r="D399" s="23" t="s">
        <v>6587</v>
      </c>
      <c r="E399" s="23" t="s">
        <v>6587</v>
      </c>
      <c r="F399" s="23" t="s">
        <v>4339</v>
      </c>
      <c r="G399" s="24"/>
      <c r="H399" s="23" t="s">
        <v>6588</v>
      </c>
      <c r="I399" s="23" t="s">
        <v>5312</v>
      </c>
      <c r="J399" s="23" t="s">
        <v>5312</v>
      </c>
      <c r="K399" s="23" t="s">
        <v>4339</v>
      </c>
      <c r="L399" s="23">
        <v>2</v>
      </c>
      <c r="M399" s="23">
        <v>1</v>
      </c>
      <c r="N399" s="23">
        <v>0</v>
      </c>
      <c r="O399" s="23">
        <v>0</v>
      </c>
    </row>
    <row r="400" spans="1:15" ht="16">
      <c r="A400" s="21">
        <v>398</v>
      </c>
      <c r="B400" s="22">
        <v>44439</v>
      </c>
      <c r="C400" s="23" t="s">
        <v>5313</v>
      </c>
      <c r="D400" s="23" t="s">
        <v>6589</v>
      </c>
      <c r="E400" s="23" t="s">
        <v>6589</v>
      </c>
      <c r="F400" s="23" t="s">
        <v>4339</v>
      </c>
      <c r="G400" s="24"/>
      <c r="H400" s="23" t="s">
        <v>6590</v>
      </c>
      <c r="I400" s="23" t="s">
        <v>6591</v>
      </c>
      <c r="J400" s="23" t="s">
        <v>6591</v>
      </c>
      <c r="K400" s="23" t="s">
        <v>4339</v>
      </c>
      <c r="L400" s="23">
        <v>2</v>
      </c>
      <c r="M400" s="23">
        <v>1</v>
      </c>
      <c r="N400" s="23">
        <v>0</v>
      </c>
      <c r="O400" s="23">
        <v>0</v>
      </c>
    </row>
    <row r="401" spans="1:15" ht="16">
      <c r="A401" s="21">
        <v>399</v>
      </c>
      <c r="B401" s="22">
        <v>44469</v>
      </c>
      <c r="C401" s="23" t="s">
        <v>5315</v>
      </c>
      <c r="D401" s="23" t="s">
        <v>6592</v>
      </c>
      <c r="E401" s="23" t="s">
        <v>6589</v>
      </c>
      <c r="F401" s="23" t="s">
        <v>5315</v>
      </c>
      <c r="G401" s="24"/>
      <c r="H401" s="23" t="s">
        <v>5315</v>
      </c>
      <c r="I401" s="23" t="s">
        <v>5316</v>
      </c>
      <c r="J401" s="23" t="s">
        <v>6591</v>
      </c>
      <c r="K401" s="23" t="s">
        <v>6593</v>
      </c>
      <c r="L401" s="23">
        <v>0</v>
      </c>
      <c r="M401" s="23">
        <v>0</v>
      </c>
      <c r="N401" s="23">
        <v>1</v>
      </c>
      <c r="O401" s="23">
        <v>0</v>
      </c>
    </row>
    <row r="402" spans="1:15" ht="16">
      <c r="A402" s="21">
        <v>400</v>
      </c>
      <c r="B402" s="22">
        <v>44498</v>
      </c>
      <c r="C402" s="23" t="s">
        <v>5318</v>
      </c>
      <c r="D402" s="23" t="s">
        <v>6594</v>
      </c>
      <c r="E402" s="23" t="s">
        <v>6594</v>
      </c>
      <c r="F402" s="23" t="s">
        <v>4339</v>
      </c>
      <c r="G402" s="24"/>
      <c r="H402" s="23" t="s">
        <v>6595</v>
      </c>
      <c r="I402" s="23" t="s">
        <v>6596</v>
      </c>
      <c r="J402" s="23" t="s">
        <v>6596</v>
      </c>
      <c r="K402" s="23" t="s">
        <v>4339</v>
      </c>
      <c r="L402" s="23">
        <v>2</v>
      </c>
      <c r="M402" s="23">
        <v>1</v>
      </c>
      <c r="N402" s="23">
        <v>0</v>
      </c>
      <c r="O402" s="23">
        <v>0</v>
      </c>
    </row>
    <row r="403" spans="1:15" ht="16">
      <c r="A403" s="21">
        <v>401</v>
      </c>
      <c r="B403" s="22">
        <v>44530</v>
      </c>
      <c r="C403" s="23" t="s">
        <v>5320</v>
      </c>
      <c r="D403" s="23" t="s">
        <v>6597</v>
      </c>
      <c r="E403" s="23" t="s">
        <v>6594</v>
      </c>
      <c r="F403" s="23" t="s">
        <v>6598</v>
      </c>
      <c r="G403" s="24"/>
      <c r="H403" s="23" t="s">
        <v>6599</v>
      </c>
      <c r="I403" s="23" t="s">
        <v>6600</v>
      </c>
      <c r="J403" s="23" t="s">
        <v>6596</v>
      </c>
      <c r="K403" s="23" t="s">
        <v>6601</v>
      </c>
      <c r="L403" s="23">
        <v>2</v>
      </c>
      <c r="M403" s="23">
        <v>1</v>
      </c>
      <c r="N403" s="23">
        <v>0</v>
      </c>
      <c r="O403" s="23">
        <v>0</v>
      </c>
    </row>
    <row r="404" spans="1:15" ht="16">
      <c r="A404" s="21">
        <v>402</v>
      </c>
      <c r="B404" s="22">
        <v>44561</v>
      </c>
      <c r="C404" s="23" t="s">
        <v>5323</v>
      </c>
      <c r="D404" s="23" t="s">
        <v>6602</v>
      </c>
      <c r="E404" s="23" t="s">
        <v>6602</v>
      </c>
      <c r="F404" s="23" t="s">
        <v>4339</v>
      </c>
      <c r="G404" s="24"/>
      <c r="H404" s="23" t="s">
        <v>6603</v>
      </c>
      <c r="I404" s="23" t="s">
        <v>6604</v>
      </c>
      <c r="J404" s="23" t="s">
        <v>6604</v>
      </c>
      <c r="K404" s="23" t="s">
        <v>4339</v>
      </c>
      <c r="L404" s="23">
        <v>2</v>
      </c>
      <c r="M404" s="23">
        <v>1</v>
      </c>
      <c r="N404" s="23">
        <v>0</v>
      </c>
      <c r="O404" s="23">
        <v>0</v>
      </c>
    </row>
    <row r="405" spans="1:15" ht="16">
      <c r="A405" s="21">
        <v>403</v>
      </c>
      <c r="B405" s="22">
        <v>44592</v>
      </c>
      <c r="C405" s="23" t="s">
        <v>5325</v>
      </c>
      <c r="D405" s="23" t="s">
        <v>6605</v>
      </c>
      <c r="E405" s="23" t="s">
        <v>6602</v>
      </c>
      <c r="F405" s="23" t="s">
        <v>6606</v>
      </c>
      <c r="G405" s="24"/>
      <c r="H405" s="23" t="s">
        <v>6607</v>
      </c>
      <c r="I405" s="23" t="s">
        <v>5326</v>
      </c>
      <c r="J405" s="23" t="s">
        <v>6604</v>
      </c>
      <c r="K405" s="23" t="s">
        <v>6608</v>
      </c>
      <c r="L405" s="23">
        <v>0</v>
      </c>
      <c r="M405" s="23">
        <v>0</v>
      </c>
      <c r="N405" s="23">
        <v>1</v>
      </c>
      <c r="O405" s="23">
        <v>0</v>
      </c>
    </row>
    <row r="406" spans="1:15" ht="16">
      <c r="A406" s="21">
        <v>404</v>
      </c>
      <c r="B406" s="22">
        <v>44620</v>
      </c>
      <c r="C406" s="23" t="s">
        <v>5328</v>
      </c>
      <c r="D406" s="23" t="s">
        <v>6609</v>
      </c>
      <c r="E406" s="23" t="s">
        <v>6602</v>
      </c>
      <c r="F406" s="23" t="s">
        <v>6610</v>
      </c>
      <c r="G406" s="24"/>
      <c r="H406" s="23" t="s">
        <v>6611</v>
      </c>
      <c r="I406" s="23" t="s">
        <v>5329</v>
      </c>
      <c r="J406" s="23" t="s">
        <v>6604</v>
      </c>
      <c r="K406" s="23" t="s">
        <v>5330</v>
      </c>
      <c r="L406" s="23">
        <v>0</v>
      </c>
      <c r="M406" s="23">
        <v>0</v>
      </c>
      <c r="N406" s="23">
        <v>1</v>
      </c>
      <c r="O406" s="23">
        <v>0</v>
      </c>
    </row>
    <row r="407" spans="1:15" ht="16">
      <c r="A407" s="21">
        <v>405</v>
      </c>
      <c r="B407" s="22">
        <v>44651</v>
      </c>
      <c r="C407" s="23" t="s">
        <v>5331</v>
      </c>
      <c r="D407" s="23" t="s">
        <v>6612</v>
      </c>
      <c r="E407" s="23" t="s">
        <v>6612</v>
      </c>
      <c r="F407" s="23" t="s">
        <v>4339</v>
      </c>
      <c r="G407" s="24"/>
      <c r="H407" s="23" t="s">
        <v>6613</v>
      </c>
      <c r="I407" s="23" t="s">
        <v>6614</v>
      </c>
      <c r="J407" s="23" t="s">
        <v>6614</v>
      </c>
      <c r="K407" s="23" t="s">
        <v>4339</v>
      </c>
      <c r="L407" s="23">
        <v>2</v>
      </c>
      <c r="M407" s="23">
        <v>1</v>
      </c>
      <c r="N407" s="23">
        <v>0</v>
      </c>
      <c r="O407" s="23">
        <v>0</v>
      </c>
    </row>
    <row r="408" spans="1:15" ht="16">
      <c r="A408" s="21">
        <v>406</v>
      </c>
      <c r="B408" s="22">
        <v>44680</v>
      </c>
      <c r="C408" s="23" t="s">
        <v>5333</v>
      </c>
      <c r="D408" s="23" t="s">
        <v>6615</v>
      </c>
      <c r="E408" s="23" t="s">
        <v>6612</v>
      </c>
      <c r="F408" s="23" t="s">
        <v>6616</v>
      </c>
      <c r="G408" s="24"/>
      <c r="H408" s="23" t="s">
        <v>6617</v>
      </c>
      <c r="I408" s="23" t="s">
        <v>5334</v>
      </c>
      <c r="J408" s="23" t="s">
        <v>6614</v>
      </c>
      <c r="K408" s="23" t="s">
        <v>6618</v>
      </c>
      <c r="L408" s="23">
        <v>0</v>
      </c>
      <c r="M408" s="23">
        <v>0</v>
      </c>
      <c r="N408" s="23">
        <v>1</v>
      </c>
      <c r="O408" s="23">
        <v>0</v>
      </c>
    </row>
    <row r="409" spans="1:15" ht="16">
      <c r="A409" s="21">
        <v>407</v>
      </c>
      <c r="B409" s="22">
        <v>44712</v>
      </c>
      <c r="C409" s="23" t="s">
        <v>5336</v>
      </c>
      <c r="D409" s="23" t="s">
        <v>6619</v>
      </c>
      <c r="E409" s="23" t="s">
        <v>6612</v>
      </c>
      <c r="F409" s="23" t="s">
        <v>6620</v>
      </c>
      <c r="G409" s="24"/>
      <c r="H409" s="23" t="s">
        <v>6621</v>
      </c>
      <c r="I409" s="23" t="s">
        <v>5337</v>
      </c>
      <c r="J409" s="23" t="s">
        <v>6614</v>
      </c>
      <c r="K409" s="23" t="s">
        <v>6622</v>
      </c>
      <c r="L409" s="23">
        <v>0</v>
      </c>
      <c r="M409" s="23">
        <v>0</v>
      </c>
      <c r="N409" s="23">
        <v>1</v>
      </c>
      <c r="O409" s="23">
        <v>0</v>
      </c>
    </row>
    <row r="410" spans="1:15" ht="16">
      <c r="A410" s="21">
        <v>408</v>
      </c>
      <c r="B410" s="22">
        <v>44742</v>
      </c>
      <c r="C410" s="23" t="s">
        <v>5339</v>
      </c>
      <c r="D410" s="23" t="s">
        <v>6623</v>
      </c>
      <c r="E410" s="23" t="s">
        <v>6615</v>
      </c>
      <c r="F410" s="23" t="s">
        <v>6624</v>
      </c>
      <c r="G410" s="24"/>
      <c r="H410" s="23" t="s">
        <v>6625</v>
      </c>
      <c r="I410" s="23" t="s">
        <v>5340</v>
      </c>
      <c r="J410" s="23" t="s">
        <v>5334</v>
      </c>
      <c r="K410" s="23" t="s">
        <v>6626</v>
      </c>
      <c r="L410" s="23">
        <v>0</v>
      </c>
      <c r="M410" s="23">
        <v>0</v>
      </c>
      <c r="N410" s="23">
        <v>1</v>
      </c>
      <c r="O410" s="23">
        <v>0</v>
      </c>
    </row>
    <row r="411" spans="1:15" ht="16">
      <c r="A411" s="21">
        <v>409</v>
      </c>
      <c r="B411" s="22">
        <v>44771</v>
      </c>
      <c r="C411" s="23" t="s">
        <v>5342</v>
      </c>
      <c r="D411" s="23" t="s">
        <v>6627</v>
      </c>
      <c r="E411" s="23" t="s">
        <v>6627</v>
      </c>
      <c r="F411" s="23" t="s">
        <v>4339</v>
      </c>
      <c r="G411" s="24"/>
      <c r="H411" s="23" t="s">
        <v>5342</v>
      </c>
      <c r="I411" s="23" t="s">
        <v>5343</v>
      </c>
      <c r="J411" s="23" t="s">
        <v>5343</v>
      </c>
      <c r="K411" s="23" t="s">
        <v>4339</v>
      </c>
      <c r="L411" s="23">
        <v>2</v>
      </c>
      <c r="M411" s="23">
        <v>1</v>
      </c>
      <c r="N411" s="23">
        <v>0</v>
      </c>
      <c r="O411" s="23">
        <v>0</v>
      </c>
    </row>
    <row r="412" spans="1:15" ht="16">
      <c r="A412" s="21">
        <v>410</v>
      </c>
      <c r="B412" s="22">
        <v>44804</v>
      </c>
      <c r="C412" s="23" t="s">
        <v>5344</v>
      </c>
      <c r="D412" s="23" t="s">
        <v>6628</v>
      </c>
      <c r="E412" s="23" t="s">
        <v>6627</v>
      </c>
      <c r="F412" s="23" t="s">
        <v>6629</v>
      </c>
      <c r="G412" s="24"/>
      <c r="H412" s="23" t="s">
        <v>6630</v>
      </c>
      <c r="I412" s="23" t="s">
        <v>6631</v>
      </c>
      <c r="J412" s="23" t="s">
        <v>5343</v>
      </c>
      <c r="K412" s="23" t="s">
        <v>6630</v>
      </c>
      <c r="L412" s="23">
        <v>0</v>
      </c>
      <c r="M412" s="23">
        <v>0</v>
      </c>
      <c r="N412" s="23">
        <v>1</v>
      </c>
      <c r="O412" s="23">
        <v>0</v>
      </c>
    </row>
    <row r="413" spans="1:15" ht="16">
      <c r="A413" s="21">
        <v>411</v>
      </c>
      <c r="B413" s="22">
        <v>44834</v>
      </c>
      <c r="C413" s="23" t="s">
        <v>5347</v>
      </c>
      <c r="D413" s="23" t="s">
        <v>6632</v>
      </c>
      <c r="E413" s="23" t="s">
        <v>6627</v>
      </c>
      <c r="F413" s="23" t="s">
        <v>5349</v>
      </c>
      <c r="G413" s="24"/>
      <c r="H413" s="23" t="s">
        <v>6633</v>
      </c>
      <c r="I413" s="23" t="s">
        <v>6634</v>
      </c>
      <c r="J413" s="23" t="s">
        <v>5343</v>
      </c>
      <c r="K413" s="23" t="s">
        <v>5349</v>
      </c>
      <c r="L413" s="23">
        <v>1</v>
      </c>
      <c r="M413" s="23">
        <v>0</v>
      </c>
      <c r="N413" s="23">
        <v>0</v>
      </c>
      <c r="O413" s="23">
        <v>1</v>
      </c>
    </row>
    <row r="414" spans="1:15" ht="16">
      <c r="A414" s="21">
        <v>412</v>
      </c>
      <c r="B414" s="22">
        <v>44865</v>
      </c>
      <c r="C414" s="23" t="s">
        <v>5350</v>
      </c>
      <c r="D414" s="23" t="s">
        <v>6635</v>
      </c>
      <c r="E414" s="23" t="s">
        <v>6628</v>
      </c>
      <c r="F414" s="23" t="s">
        <v>6636</v>
      </c>
      <c r="G414" s="24"/>
      <c r="H414" s="23" t="s">
        <v>6637</v>
      </c>
      <c r="I414" s="23" t="s">
        <v>5351</v>
      </c>
      <c r="J414" s="23" t="s">
        <v>6631</v>
      </c>
      <c r="K414" s="23" t="s">
        <v>6638</v>
      </c>
      <c r="L414" s="23">
        <v>2</v>
      </c>
      <c r="M414" s="23">
        <v>1</v>
      </c>
      <c r="N414" s="23">
        <v>0</v>
      </c>
      <c r="O414" s="23">
        <v>0</v>
      </c>
    </row>
    <row r="415" spans="1:15" ht="16">
      <c r="A415" s="21">
        <v>413</v>
      </c>
      <c r="B415" s="22">
        <v>44895</v>
      </c>
      <c r="C415" s="23" t="s">
        <v>5353</v>
      </c>
      <c r="D415" s="23" t="s">
        <v>6639</v>
      </c>
      <c r="E415" s="23" t="s">
        <v>6639</v>
      </c>
      <c r="F415" s="23" t="s">
        <v>4339</v>
      </c>
      <c r="G415" s="24"/>
      <c r="H415" s="23" t="s">
        <v>6640</v>
      </c>
      <c r="I415" s="23" t="s">
        <v>5354</v>
      </c>
      <c r="J415" s="23" t="s">
        <v>5354</v>
      </c>
      <c r="K415" s="23" t="s">
        <v>4339</v>
      </c>
      <c r="L415" s="23">
        <v>2</v>
      </c>
      <c r="M415" s="23">
        <v>1</v>
      </c>
      <c r="N415" s="23">
        <v>0</v>
      </c>
      <c r="O415" s="23">
        <v>0</v>
      </c>
    </row>
    <row r="416" spans="1:15" ht="16">
      <c r="A416" s="21">
        <v>414</v>
      </c>
      <c r="B416" s="22">
        <v>44925</v>
      </c>
      <c r="C416" s="23" t="s">
        <v>5355</v>
      </c>
      <c r="D416" s="23" t="s">
        <v>6641</v>
      </c>
      <c r="E416" s="23" t="s">
        <v>6639</v>
      </c>
      <c r="F416" s="23" t="s">
        <v>6642</v>
      </c>
      <c r="G416" s="24"/>
      <c r="H416" s="23" t="s">
        <v>6643</v>
      </c>
      <c r="I416" s="23" t="s">
        <v>5356</v>
      </c>
      <c r="J416" s="23" t="s">
        <v>5354</v>
      </c>
      <c r="K416" s="23" t="s">
        <v>6644</v>
      </c>
      <c r="L416" s="23">
        <v>0</v>
      </c>
      <c r="M416" s="23">
        <v>0</v>
      </c>
      <c r="N416" s="23">
        <v>1</v>
      </c>
      <c r="O416" s="23">
        <v>0</v>
      </c>
    </row>
    <row r="417" spans="1:15" ht="16">
      <c r="A417" s="21">
        <v>415</v>
      </c>
      <c r="B417" s="22">
        <v>44957</v>
      </c>
      <c r="C417" s="23" t="s">
        <v>5358</v>
      </c>
      <c r="D417" s="23" t="s">
        <v>6645</v>
      </c>
      <c r="E417" s="23" t="s">
        <v>6645</v>
      </c>
      <c r="F417" s="23" t="s">
        <v>4339</v>
      </c>
      <c r="G417" s="24"/>
      <c r="H417" s="23" t="s">
        <v>6646</v>
      </c>
      <c r="I417" s="23" t="s">
        <v>5359</v>
      </c>
      <c r="J417" s="23" t="s">
        <v>5359</v>
      </c>
      <c r="K417" s="23" t="s">
        <v>4339</v>
      </c>
      <c r="L417" s="23">
        <v>2</v>
      </c>
      <c r="M417" s="23">
        <v>1</v>
      </c>
      <c r="N417" s="23">
        <v>0</v>
      </c>
      <c r="O417" s="23">
        <v>0</v>
      </c>
    </row>
    <row r="418" spans="1:15" ht="16">
      <c r="A418" s="21">
        <v>416</v>
      </c>
      <c r="B418" s="22">
        <v>44985</v>
      </c>
      <c r="C418" s="23" t="s">
        <v>5360</v>
      </c>
      <c r="D418" s="23" t="s">
        <v>6647</v>
      </c>
      <c r="E418" s="23" t="s">
        <v>6645</v>
      </c>
      <c r="F418" s="23" t="s">
        <v>6648</v>
      </c>
      <c r="G418" s="24"/>
      <c r="H418" s="23" t="s">
        <v>6649</v>
      </c>
      <c r="I418" s="23" t="s">
        <v>6650</v>
      </c>
      <c r="J418" s="23" t="s">
        <v>5359</v>
      </c>
      <c r="K418" s="23" t="s">
        <v>6649</v>
      </c>
      <c r="L418" s="23">
        <v>2</v>
      </c>
      <c r="M418" s="23">
        <v>1</v>
      </c>
      <c r="N418" s="23">
        <v>0</v>
      </c>
      <c r="O418" s="23">
        <v>0</v>
      </c>
    </row>
    <row r="419" spans="1:15" ht="16">
      <c r="A419" s="21">
        <v>417</v>
      </c>
      <c r="B419" s="22">
        <v>45016</v>
      </c>
      <c r="C419" s="23" t="s">
        <v>5363</v>
      </c>
      <c r="D419" s="23" t="s">
        <v>6651</v>
      </c>
      <c r="E419" s="23" t="s">
        <v>6651</v>
      </c>
      <c r="F419" s="23" t="s">
        <v>4339</v>
      </c>
      <c r="G419" s="24"/>
      <c r="H419" s="23" t="s">
        <v>6652</v>
      </c>
      <c r="I419" s="23" t="s">
        <v>5364</v>
      </c>
      <c r="J419" s="23" t="s">
        <v>5364</v>
      </c>
      <c r="K419" s="23" t="s">
        <v>4339</v>
      </c>
      <c r="L419" s="23">
        <v>2</v>
      </c>
      <c r="M419" s="23">
        <v>1</v>
      </c>
      <c r="N419" s="23">
        <v>0</v>
      </c>
      <c r="O419" s="23">
        <v>0</v>
      </c>
    </row>
    <row r="420" spans="1:15" ht="16">
      <c r="A420" s="21">
        <v>418</v>
      </c>
      <c r="B420" s="22">
        <v>45044</v>
      </c>
      <c r="C420" s="23" t="s">
        <v>5365</v>
      </c>
      <c r="D420" s="23" t="s">
        <v>6653</v>
      </c>
      <c r="E420" s="23" t="s">
        <v>6653</v>
      </c>
      <c r="F420" s="23" t="s">
        <v>4339</v>
      </c>
      <c r="G420" s="24"/>
      <c r="H420" s="23" t="s">
        <v>6654</v>
      </c>
      <c r="I420" s="23" t="s">
        <v>5366</v>
      </c>
      <c r="J420" s="23" t="s">
        <v>5366</v>
      </c>
      <c r="K420" s="23" t="s">
        <v>4339</v>
      </c>
      <c r="L420" s="23">
        <v>2</v>
      </c>
      <c r="M420" s="23">
        <v>1</v>
      </c>
      <c r="N420" s="23">
        <v>0</v>
      </c>
      <c r="O420" s="23">
        <v>0</v>
      </c>
    </row>
    <row r="421" spans="1:15" ht="16">
      <c r="A421" s="21">
        <v>419</v>
      </c>
      <c r="B421" s="22">
        <v>45077</v>
      </c>
      <c r="C421" s="23" t="s">
        <v>5367</v>
      </c>
      <c r="D421" s="23" t="s">
        <v>6655</v>
      </c>
      <c r="E421" s="23" t="s">
        <v>6655</v>
      </c>
      <c r="F421" s="23" t="s">
        <v>4339</v>
      </c>
      <c r="G421" s="24"/>
      <c r="H421" s="23" t="s">
        <v>6656</v>
      </c>
      <c r="I421" s="23" t="s">
        <v>6657</v>
      </c>
      <c r="J421" s="23" t="s">
        <v>6657</v>
      </c>
      <c r="K421" s="23" t="s">
        <v>4339</v>
      </c>
      <c r="L421" s="23">
        <v>2</v>
      </c>
      <c r="M421" s="23">
        <v>1</v>
      </c>
      <c r="N421" s="23">
        <v>0</v>
      </c>
      <c r="O421" s="23">
        <v>0</v>
      </c>
    </row>
    <row r="422" spans="1:15" ht="16">
      <c r="A422" s="21">
        <v>420</v>
      </c>
      <c r="B422" s="22">
        <v>45107</v>
      </c>
      <c r="C422" s="23" t="s">
        <v>5369</v>
      </c>
      <c r="D422" s="23" t="s">
        <v>6658</v>
      </c>
      <c r="E422" s="23" t="s">
        <v>6658</v>
      </c>
      <c r="F422" s="23" t="s">
        <v>4339</v>
      </c>
      <c r="G422" s="24"/>
      <c r="H422" s="23" t="s">
        <v>6659</v>
      </c>
      <c r="I422" s="23" t="s">
        <v>5370</v>
      </c>
      <c r="J422" s="23" t="s">
        <v>5370</v>
      </c>
      <c r="K422" s="23" t="s">
        <v>4339</v>
      </c>
      <c r="L422" s="23">
        <v>2</v>
      </c>
      <c r="M422" s="23">
        <v>1</v>
      </c>
      <c r="N422" s="23">
        <v>0</v>
      </c>
      <c r="O422" s="23">
        <v>0</v>
      </c>
    </row>
    <row r="423" spans="1:15" ht="16">
      <c r="A423" s="21">
        <v>421</v>
      </c>
      <c r="B423" s="22">
        <v>45138</v>
      </c>
      <c r="C423" s="23" t="s">
        <v>5371</v>
      </c>
      <c r="D423" s="23" t="s">
        <v>6660</v>
      </c>
      <c r="E423" s="23" t="s">
        <v>6660</v>
      </c>
      <c r="F423" s="23" t="s">
        <v>4339</v>
      </c>
      <c r="G423" s="24"/>
      <c r="H423" s="23" t="s">
        <v>6661</v>
      </c>
      <c r="I423" s="23" t="s">
        <v>6662</v>
      </c>
      <c r="J423" s="23" t="s">
        <v>6662</v>
      </c>
      <c r="K423" s="23" t="s">
        <v>4339</v>
      </c>
      <c r="L423" s="23">
        <v>2</v>
      </c>
      <c r="M423" s="23">
        <v>1</v>
      </c>
      <c r="N423" s="23">
        <v>0</v>
      </c>
      <c r="O423" s="23">
        <v>0</v>
      </c>
    </row>
    <row r="424" spans="1:15" ht="16">
      <c r="A424" s="21">
        <v>422</v>
      </c>
      <c r="B424" s="22">
        <v>45169</v>
      </c>
      <c r="C424" s="23" t="s">
        <v>5373</v>
      </c>
      <c r="D424" s="23" t="s">
        <v>6663</v>
      </c>
      <c r="E424" s="23" t="s">
        <v>6660</v>
      </c>
      <c r="F424" s="23" t="s">
        <v>6664</v>
      </c>
      <c r="G424" s="24"/>
      <c r="H424" s="23" t="s">
        <v>6665</v>
      </c>
      <c r="I424" s="23" t="s">
        <v>5374</v>
      </c>
      <c r="J424" s="23" t="s">
        <v>6662</v>
      </c>
      <c r="K424" s="23" t="s">
        <v>6665</v>
      </c>
      <c r="L424" s="23">
        <v>2</v>
      </c>
      <c r="M424" s="23">
        <v>1</v>
      </c>
      <c r="N424" s="23">
        <v>0</v>
      </c>
      <c r="O424" s="23">
        <v>0</v>
      </c>
    </row>
    <row r="425" spans="1:15" ht="16">
      <c r="A425" s="21">
        <v>423</v>
      </c>
      <c r="B425" s="22">
        <v>45198</v>
      </c>
      <c r="C425" s="23" t="s">
        <v>5376</v>
      </c>
      <c r="D425" s="23" t="s">
        <v>6666</v>
      </c>
      <c r="E425" s="23" t="s">
        <v>6660</v>
      </c>
      <c r="F425" s="23" t="s">
        <v>6667</v>
      </c>
      <c r="G425" s="24"/>
      <c r="H425" s="23" t="s">
        <v>6668</v>
      </c>
      <c r="I425" s="23" t="s">
        <v>5377</v>
      </c>
      <c r="J425" s="23" t="s">
        <v>6662</v>
      </c>
      <c r="K425" s="23" t="s">
        <v>6669</v>
      </c>
      <c r="L425" s="23">
        <v>0</v>
      </c>
      <c r="M425" s="23">
        <v>0</v>
      </c>
      <c r="N425" s="23">
        <v>1</v>
      </c>
      <c r="O425" s="23">
        <v>0</v>
      </c>
    </row>
    <row r="426" spans="1:15" ht="16">
      <c r="A426" s="21">
        <v>424</v>
      </c>
      <c r="B426" s="22">
        <v>45230</v>
      </c>
      <c r="C426" s="23" t="s">
        <v>5379</v>
      </c>
      <c r="D426" s="23" t="s">
        <v>6670</v>
      </c>
      <c r="E426" s="23" t="s">
        <v>6663</v>
      </c>
      <c r="F426" s="23" t="s">
        <v>6671</v>
      </c>
      <c r="G426" s="24"/>
      <c r="H426" s="23" t="s">
        <v>6672</v>
      </c>
      <c r="I426" s="23" t="s">
        <v>5380</v>
      </c>
      <c r="J426" s="23" t="s">
        <v>5374</v>
      </c>
      <c r="K426" s="23" t="s">
        <v>6673</v>
      </c>
      <c r="L426" s="23">
        <v>0</v>
      </c>
      <c r="M426" s="23">
        <v>0</v>
      </c>
      <c r="N426" s="23">
        <v>1</v>
      </c>
      <c r="O426" s="23">
        <v>0</v>
      </c>
    </row>
    <row r="427" spans="1:15" ht="16">
      <c r="A427" s="21">
        <v>425</v>
      </c>
      <c r="B427" s="22">
        <v>45260</v>
      </c>
      <c r="C427" s="23" t="s">
        <v>5382</v>
      </c>
      <c r="D427" s="23" t="s">
        <v>6674</v>
      </c>
      <c r="E427" s="23" t="s">
        <v>6674</v>
      </c>
      <c r="F427" s="23" t="s">
        <v>4339</v>
      </c>
      <c r="G427" s="24"/>
      <c r="H427" s="23" t="s">
        <v>5382</v>
      </c>
      <c r="I427" s="23" t="s">
        <v>6675</v>
      </c>
      <c r="J427" s="23" t="s">
        <v>6675</v>
      </c>
      <c r="K427" s="23" t="s">
        <v>4339</v>
      </c>
      <c r="L427" s="23">
        <v>2</v>
      </c>
      <c r="M427" s="23">
        <v>1</v>
      </c>
      <c r="N427" s="23">
        <v>0</v>
      </c>
      <c r="O427" s="23">
        <v>0</v>
      </c>
    </row>
    <row r="428" spans="1:15" ht="16">
      <c r="A428" s="21">
        <v>426</v>
      </c>
      <c r="B428" s="22">
        <v>45289</v>
      </c>
      <c r="C428" s="23" t="s">
        <v>5384</v>
      </c>
      <c r="D428" s="23" t="s">
        <v>6676</v>
      </c>
      <c r="E428" s="23" t="s">
        <v>6676</v>
      </c>
      <c r="F428" s="23" t="s">
        <v>4339</v>
      </c>
      <c r="G428" s="24"/>
      <c r="H428" s="23" t="s">
        <v>6677</v>
      </c>
      <c r="I428" s="23" t="s">
        <v>5385</v>
      </c>
      <c r="J428" s="23" t="s">
        <v>5385</v>
      </c>
      <c r="K428" s="23" t="s">
        <v>4339</v>
      </c>
      <c r="L428" s="23">
        <v>2</v>
      </c>
      <c r="M428" s="23">
        <v>1</v>
      </c>
      <c r="N428" s="23">
        <v>0</v>
      </c>
      <c r="O428" s="23">
        <v>0</v>
      </c>
    </row>
    <row r="429" spans="1:15" ht="16">
      <c r="A429" s="21">
        <v>427</v>
      </c>
      <c r="B429" s="22">
        <v>45322</v>
      </c>
      <c r="C429" s="23" t="s">
        <v>5386</v>
      </c>
      <c r="D429" s="23" t="s">
        <v>6678</v>
      </c>
      <c r="E429" s="23" t="s">
        <v>6678</v>
      </c>
      <c r="F429" s="23" t="s">
        <v>4339</v>
      </c>
      <c r="G429" s="24"/>
      <c r="H429" s="23" t="s">
        <v>6679</v>
      </c>
      <c r="I429" s="23" t="s">
        <v>5387</v>
      </c>
      <c r="J429" s="23" t="s">
        <v>5387</v>
      </c>
      <c r="K429" s="23" t="s">
        <v>4339</v>
      </c>
      <c r="L429" s="23">
        <v>2</v>
      </c>
      <c r="M429" s="23">
        <v>1</v>
      </c>
      <c r="N429" s="23">
        <v>0</v>
      </c>
      <c r="O429" s="23">
        <v>0</v>
      </c>
    </row>
    <row r="430" spans="1:15" ht="16">
      <c r="A430" s="21">
        <v>428</v>
      </c>
      <c r="B430" s="22">
        <v>45351</v>
      </c>
      <c r="C430" s="23" t="s">
        <v>5388</v>
      </c>
      <c r="D430" s="23" t="s">
        <v>6680</v>
      </c>
      <c r="E430" s="23" t="s">
        <v>6680</v>
      </c>
      <c r="F430" s="23" t="s">
        <v>4339</v>
      </c>
      <c r="G430" s="24"/>
      <c r="H430" s="23" t="s">
        <v>6681</v>
      </c>
      <c r="I430" s="23" t="s">
        <v>5389</v>
      </c>
      <c r="J430" s="23" t="s">
        <v>5389</v>
      </c>
      <c r="K430" s="23" t="s">
        <v>4339</v>
      </c>
      <c r="L430" s="23">
        <v>2</v>
      </c>
      <c r="M430" s="23">
        <v>1</v>
      </c>
      <c r="N430" s="23">
        <v>0</v>
      </c>
      <c r="O430" s="23">
        <v>0</v>
      </c>
    </row>
    <row r="431" spans="1:15" ht="16">
      <c r="A431" s="21">
        <v>429</v>
      </c>
      <c r="B431" s="22">
        <v>45380</v>
      </c>
      <c r="C431" s="23" t="s">
        <v>5390</v>
      </c>
      <c r="D431" s="23" t="s">
        <v>6682</v>
      </c>
      <c r="E431" s="23" t="s">
        <v>6682</v>
      </c>
      <c r="F431" s="23" t="s">
        <v>4339</v>
      </c>
      <c r="G431" s="24"/>
      <c r="H431" s="23" t="s">
        <v>6683</v>
      </c>
      <c r="I431" s="23" t="s">
        <v>5391</v>
      </c>
      <c r="J431" s="23" t="s">
        <v>5391</v>
      </c>
      <c r="K431" s="23" t="s">
        <v>4339</v>
      </c>
      <c r="L431" s="23">
        <v>2</v>
      </c>
      <c r="M431" s="23">
        <v>1</v>
      </c>
      <c r="N431" s="23">
        <v>0</v>
      </c>
      <c r="O431" s="23">
        <v>0</v>
      </c>
    </row>
    <row r="432" spans="1:15" ht="16">
      <c r="A432" s="21">
        <v>430</v>
      </c>
      <c r="B432" s="22">
        <v>45412</v>
      </c>
      <c r="C432" s="23" t="s">
        <v>5392</v>
      </c>
      <c r="D432" s="23" t="s">
        <v>6684</v>
      </c>
      <c r="E432" s="23" t="s">
        <v>6682</v>
      </c>
      <c r="F432" s="23" t="s">
        <v>6685</v>
      </c>
      <c r="G432" s="24"/>
      <c r="H432" s="23" t="s">
        <v>6686</v>
      </c>
      <c r="I432" s="23" t="s">
        <v>5393</v>
      </c>
      <c r="J432" s="23" t="s">
        <v>5391</v>
      </c>
      <c r="K432" s="23" t="s">
        <v>6687</v>
      </c>
      <c r="L432" s="23">
        <v>0</v>
      </c>
      <c r="M432" s="23">
        <v>0</v>
      </c>
      <c r="N432" s="23">
        <v>1</v>
      </c>
      <c r="O432" s="23">
        <v>0</v>
      </c>
    </row>
    <row r="433" spans="1:15" ht="16">
      <c r="A433" s="21">
        <v>431</v>
      </c>
      <c r="B433" s="22">
        <v>45443</v>
      </c>
      <c r="C433" s="23" t="s">
        <v>5395</v>
      </c>
      <c r="D433" s="23" t="s">
        <v>6688</v>
      </c>
      <c r="E433" s="23" t="s">
        <v>6688</v>
      </c>
      <c r="F433" s="23" t="s">
        <v>4339</v>
      </c>
      <c r="G433" s="24"/>
      <c r="H433" s="23" t="s">
        <v>6689</v>
      </c>
      <c r="I433" s="23" t="s">
        <v>5396</v>
      </c>
      <c r="J433" s="23" t="s">
        <v>5396</v>
      </c>
      <c r="K433" s="23" t="s">
        <v>4339</v>
      </c>
      <c r="L433" s="23">
        <v>2</v>
      </c>
      <c r="M433" s="23">
        <v>1</v>
      </c>
      <c r="N433" s="23">
        <v>0</v>
      </c>
      <c r="O433" s="23">
        <v>0</v>
      </c>
    </row>
    <row r="434" spans="1:15" ht="16">
      <c r="A434" s="21">
        <v>432</v>
      </c>
      <c r="B434" s="22">
        <v>45471</v>
      </c>
      <c r="C434" s="23" t="s">
        <v>5397</v>
      </c>
      <c r="D434" s="23" t="s">
        <v>6690</v>
      </c>
      <c r="E434" s="23" t="s">
        <v>6690</v>
      </c>
      <c r="F434" s="23" t="s">
        <v>4339</v>
      </c>
      <c r="G434" s="24"/>
      <c r="H434" s="23" t="s">
        <v>6691</v>
      </c>
      <c r="I434" s="23" t="s">
        <v>5398</v>
      </c>
      <c r="J434" s="23" t="s">
        <v>5398</v>
      </c>
      <c r="K434" s="23" t="s">
        <v>4339</v>
      </c>
      <c r="L434" s="23">
        <v>2</v>
      </c>
      <c r="M434" s="23">
        <v>1</v>
      </c>
      <c r="N434" s="23">
        <v>0</v>
      </c>
      <c r="O434" s="23">
        <v>0</v>
      </c>
    </row>
    <row r="435" spans="1:15" ht="16">
      <c r="A435" s="21">
        <v>433</v>
      </c>
      <c r="B435" s="22">
        <v>45504</v>
      </c>
      <c r="C435" s="23" t="s">
        <v>5399</v>
      </c>
      <c r="D435" s="23" t="s">
        <v>6692</v>
      </c>
      <c r="E435" s="23" t="s">
        <v>6692</v>
      </c>
      <c r="F435" s="23" t="s">
        <v>4339</v>
      </c>
      <c r="G435" s="24"/>
      <c r="H435" s="23" t="s">
        <v>6693</v>
      </c>
      <c r="I435" s="23" t="s">
        <v>5400</v>
      </c>
      <c r="J435" s="23" t="s">
        <v>5400</v>
      </c>
      <c r="K435" s="23" t="s">
        <v>4339</v>
      </c>
      <c r="L435" s="23">
        <v>2</v>
      </c>
      <c r="M435" s="23">
        <v>1</v>
      </c>
      <c r="N435" s="23">
        <v>0</v>
      </c>
      <c r="O435" s="23">
        <v>0</v>
      </c>
    </row>
    <row r="436" spans="1:15" ht="16">
      <c r="A436" s="21">
        <v>434</v>
      </c>
      <c r="B436" s="22">
        <v>45534</v>
      </c>
      <c r="C436" s="23" t="s">
        <v>5401</v>
      </c>
      <c r="D436" s="23" t="s">
        <v>6694</v>
      </c>
      <c r="E436" s="23" t="s">
        <v>6694</v>
      </c>
      <c r="F436" s="23" t="s">
        <v>4339</v>
      </c>
      <c r="G436" s="24"/>
      <c r="H436" s="23" t="s">
        <v>6695</v>
      </c>
      <c r="I436" s="23" t="s">
        <v>5402</v>
      </c>
      <c r="J436" s="23" t="s">
        <v>5402</v>
      </c>
      <c r="K436" s="23" t="s">
        <v>4339</v>
      </c>
      <c r="L436" s="23">
        <v>2</v>
      </c>
      <c r="M436" s="23">
        <v>1</v>
      </c>
      <c r="N436" s="23">
        <v>0</v>
      </c>
      <c r="O436" s="23">
        <v>0</v>
      </c>
    </row>
    <row r="437" spans="1:15" ht="16">
      <c r="A437" s="21">
        <v>435</v>
      </c>
      <c r="B437" s="22">
        <v>45565</v>
      </c>
      <c r="C437" s="23" t="s">
        <v>5403</v>
      </c>
      <c r="D437" s="23" t="s">
        <v>6696</v>
      </c>
      <c r="E437" s="23" t="s">
        <v>6696</v>
      </c>
      <c r="F437" s="23" t="s">
        <v>4339</v>
      </c>
      <c r="G437" s="24"/>
      <c r="H437" s="23" t="s">
        <v>6697</v>
      </c>
      <c r="I437" s="23" t="s">
        <v>5404</v>
      </c>
      <c r="J437" s="23" t="s">
        <v>5404</v>
      </c>
      <c r="K437" s="23" t="s">
        <v>4339</v>
      </c>
      <c r="L437" s="23">
        <v>2</v>
      </c>
      <c r="M437" s="23">
        <v>1</v>
      </c>
      <c r="N437" s="23">
        <v>0</v>
      </c>
      <c r="O437" s="23">
        <v>0</v>
      </c>
    </row>
    <row r="438" spans="1:15" ht="16">
      <c r="A438" s="21">
        <v>436</v>
      </c>
      <c r="B438" s="22">
        <v>45596</v>
      </c>
      <c r="C438" s="23" t="s">
        <v>5405</v>
      </c>
      <c r="D438" s="23" t="s">
        <v>6698</v>
      </c>
      <c r="E438" s="23" t="s">
        <v>6696</v>
      </c>
      <c r="F438" s="23" t="s">
        <v>6699</v>
      </c>
      <c r="G438" s="24"/>
      <c r="H438" s="23" t="s">
        <v>6699</v>
      </c>
      <c r="I438" s="23" t="s">
        <v>6700</v>
      </c>
      <c r="J438" s="23" t="s">
        <v>5404</v>
      </c>
      <c r="K438" s="23" t="s">
        <v>6699</v>
      </c>
      <c r="L438" s="23">
        <v>2</v>
      </c>
      <c r="M438" s="23">
        <v>1</v>
      </c>
      <c r="N438" s="23">
        <v>0</v>
      </c>
      <c r="O438" s="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DC6F-5D02-2D4B-9A19-A61B7E108FC7}">
  <dimension ref="A1:G460"/>
  <sheetViews>
    <sheetView workbookViewId="0">
      <selection activeCell="F37" sqref="F37"/>
    </sheetView>
  </sheetViews>
  <sheetFormatPr baseColWidth="10" defaultColWidth="8.83203125" defaultRowHeight="13"/>
  <cols>
    <col min="1" max="1" width="107.33203125" bestFit="1" customWidth="1"/>
    <col min="2" max="2" width="35.5" bestFit="1" customWidth="1"/>
    <col min="3" max="3" width="43.1640625" bestFit="1" customWidth="1"/>
    <col min="4" max="4" width="50.5" bestFit="1" customWidth="1"/>
    <col min="5" max="5" width="37.33203125" bestFit="1" customWidth="1"/>
    <col min="6" max="6" width="34.6640625" bestFit="1" customWidth="1"/>
  </cols>
  <sheetData>
    <row r="1" spans="1:7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>
      <c r="A2" t="s">
        <v>8</v>
      </c>
      <c r="B2" t="s">
        <v>9</v>
      </c>
      <c r="C2" t="s">
        <v>0</v>
      </c>
      <c r="D2" t="s">
        <v>10</v>
      </c>
      <c r="E2" t="s">
        <v>0</v>
      </c>
      <c r="F2" t="s">
        <v>0</v>
      </c>
      <c r="G2" t="s">
        <v>0</v>
      </c>
    </row>
    <row r="3" spans="1:7">
      <c r="A3" t="s">
        <v>11</v>
      </c>
      <c r="B3" t="s">
        <v>12</v>
      </c>
      <c r="C3" t="s">
        <v>0</v>
      </c>
      <c r="D3" t="s">
        <v>13</v>
      </c>
      <c r="E3" t="s">
        <v>9</v>
      </c>
      <c r="F3" t="s">
        <v>9</v>
      </c>
      <c r="G3" t="s">
        <v>9</v>
      </c>
    </row>
    <row r="4" spans="1:7">
      <c r="A4" t="s">
        <v>14</v>
      </c>
      <c r="B4" t="s">
        <v>15</v>
      </c>
      <c r="C4" t="s">
        <v>0</v>
      </c>
      <c r="D4" t="s">
        <v>16</v>
      </c>
      <c r="E4" t="s">
        <v>17</v>
      </c>
      <c r="F4" t="s">
        <v>18</v>
      </c>
      <c r="G4" t="s">
        <v>19</v>
      </c>
    </row>
    <row r="5" spans="1:7">
      <c r="A5" t="s">
        <v>20</v>
      </c>
      <c r="B5" t="s">
        <v>21</v>
      </c>
      <c r="C5" t="s">
        <v>0</v>
      </c>
      <c r="D5" t="s">
        <v>22</v>
      </c>
      <c r="E5" t="s">
        <v>23</v>
      </c>
      <c r="F5" t="s">
        <v>24</v>
      </c>
      <c r="G5" t="s">
        <v>25</v>
      </c>
    </row>
    <row r="6" spans="1:7">
      <c r="A6" t="s">
        <v>26</v>
      </c>
      <c r="B6" t="s">
        <v>27</v>
      </c>
      <c r="C6" t="s">
        <v>0</v>
      </c>
      <c r="D6" t="s">
        <v>28</v>
      </c>
      <c r="E6" t="s">
        <v>29</v>
      </c>
      <c r="F6" t="s">
        <v>30</v>
      </c>
      <c r="G6" t="s">
        <v>31</v>
      </c>
    </row>
    <row r="7" spans="1:7">
      <c r="A7" t="s">
        <v>32</v>
      </c>
      <c r="B7" t="s">
        <v>33</v>
      </c>
      <c r="C7" t="s">
        <v>0</v>
      </c>
      <c r="D7" t="s">
        <v>34</v>
      </c>
      <c r="E7" t="s">
        <v>35</v>
      </c>
      <c r="F7" t="s">
        <v>36</v>
      </c>
      <c r="G7" t="s">
        <v>37</v>
      </c>
    </row>
    <row r="8" spans="1:7">
      <c r="A8" t="s">
        <v>38</v>
      </c>
      <c r="B8" t="s">
        <v>39</v>
      </c>
      <c r="C8" t="s">
        <v>0</v>
      </c>
      <c r="D8" t="s">
        <v>40</v>
      </c>
      <c r="E8" t="s">
        <v>41</v>
      </c>
      <c r="F8" t="s">
        <v>42</v>
      </c>
      <c r="G8" t="s">
        <v>43</v>
      </c>
    </row>
    <row r="9" spans="1:7">
      <c r="A9" t="s">
        <v>44</v>
      </c>
      <c r="B9" t="s">
        <v>45</v>
      </c>
      <c r="C9" t="s">
        <v>0</v>
      </c>
      <c r="D9" t="s">
        <v>46</v>
      </c>
      <c r="E9" t="s">
        <v>47</v>
      </c>
      <c r="F9" t="s">
        <v>48</v>
      </c>
      <c r="G9" t="s">
        <v>49</v>
      </c>
    </row>
    <row r="10" spans="1:7">
      <c r="A10" t="s">
        <v>50</v>
      </c>
      <c r="B10" t="s">
        <v>51</v>
      </c>
      <c r="C10" t="s">
        <v>0</v>
      </c>
      <c r="D10" t="s">
        <v>52</v>
      </c>
      <c r="E10" t="s">
        <v>53</v>
      </c>
      <c r="F10" t="s">
        <v>54</v>
      </c>
      <c r="G10" t="s">
        <v>55</v>
      </c>
    </row>
    <row r="11" spans="1:7">
      <c r="A11" t="s">
        <v>56</v>
      </c>
      <c r="B11" t="s">
        <v>57</v>
      </c>
      <c r="C11" t="s">
        <v>0</v>
      </c>
      <c r="D11" t="s">
        <v>58</v>
      </c>
      <c r="E11" t="s">
        <v>59</v>
      </c>
      <c r="F11" t="s">
        <v>60</v>
      </c>
      <c r="G11" t="s">
        <v>61</v>
      </c>
    </row>
    <row r="12" spans="1:7">
      <c r="A12" t="s">
        <v>62</v>
      </c>
      <c r="B12" t="s">
        <v>63</v>
      </c>
      <c r="C12" t="s">
        <v>0</v>
      </c>
      <c r="D12" t="s">
        <v>64</v>
      </c>
      <c r="E12" t="s">
        <v>65</v>
      </c>
      <c r="F12" t="s">
        <v>66</v>
      </c>
      <c r="G12" t="s">
        <v>67</v>
      </c>
    </row>
    <row r="13" spans="1:7">
      <c r="A13" t="s">
        <v>68</v>
      </c>
      <c r="B13" t="s">
        <v>69</v>
      </c>
      <c r="C13" t="s">
        <v>0</v>
      </c>
      <c r="D13" t="s">
        <v>70</v>
      </c>
      <c r="E13" t="s">
        <v>71</v>
      </c>
      <c r="F13" t="s">
        <v>72</v>
      </c>
      <c r="G13" t="s">
        <v>73</v>
      </c>
    </row>
    <row r="14" spans="1:7">
      <c r="A14" t="s">
        <v>74</v>
      </c>
      <c r="B14" t="s">
        <v>75</v>
      </c>
      <c r="C14" t="s">
        <v>0</v>
      </c>
      <c r="D14" t="s">
        <v>76</v>
      </c>
      <c r="E14" t="s">
        <v>77</v>
      </c>
      <c r="F14" t="s">
        <v>78</v>
      </c>
      <c r="G14" t="s">
        <v>79</v>
      </c>
    </row>
    <row r="15" spans="1:7">
      <c r="A15" t="s">
        <v>80</v>
      </c>
      <c r="B15" t="s">
        <v>81</v>
      </c>
      <c r="C15" t="s">
        <v>0</v>
      </c>
      <c r="D15" t="s">
        <v>82</v>
      </c>
      <c r="E15" t="s">
        <v>83</v>
      </c>
      <c r="F15" t="s">
        <v>84</v>
      </c>
      <c r="G15" t="s">
        <v>85</v>
      </c>
    </row>
    <row r="16" spans="1:7">
      <c r="A16" t="s">
        <v>86</v>
      </c>
      <c r="B16" t="s">
        <v>87</v>
      </c>
      <c r="C16" t="s">
        <v>0</v>
      </c>
      <c r="D16" t="s">
        <v>88</v>
      </c>
      <c r="E16" t="s">
        <v>89</v>
      </c>
      <c r="F16" t="s">
        <v>90</v>
      </c>
      <c r="G16" t="s">
        <v>91</v>
      </c>
    </row>
    <row r="17" spans="1:7">
      <c r="A17" t="s">
        <v>92</v>
      </c>
      <c r="B17" t="s">
        <v>93</v>
      </c>
      <c r="C17" t="s">
        <v>0</v>
      </c>
      <c r="D17" t="s">
        <v>94</v>
      </c>
      <c r="E17" t="s">
        <v>95</v>
      </c>
      <c r="F17" t="s">
        <v>96</v>
      </c>
      <c r="G17" t="s">
        <v>97</v>
      </c>
    </row>
    <row r="18" spans="1:7">
      <c r="A18" t="s">
        <v>98</v>
      </c>
      <c r="B18" t="s">
        <v>99</v>
      </c>
      <c r="C18" t="s">
        <v>0</v>
      </c>
      <c r="D18" t="s">
        <v>100</v>
      </c>
      <c r="E18" t="s">
        <v>101</v>
      </c>
      <c r="F18" t="s">
        <v>102</v>
      </c>
      <c r="G18" t="s">
        <v>103</v>
      </c>
    </row>
    <row r="19" spans="1:7">
      <c r="A19" t="s">
        <v>104</v>
      </c>
      <c r="B19" t="s">
        <v>105</v>
      </c>
      <c r="C19" t="s">
        <v>0</v>
      </c>
      <c r="D19" t="s">
        <v>106</v>
      </c>
      <c r="E19" t="s">
        <v>107</v>
      </c>
      <c r="F19" t="s">
        <v>108</v>
      </c>
      <c r="G19" t="s">
        <v>109</v>
      </c>
    </row>
    <row r="20" spans="1:7">
      <c r="A20" t="s">
        <v>110</v>
      </c>
      <c r="B20" t="s">
        <v>111</v>
      </c>
      <c r="C20" t="s">
        <v>0</v>
      </c>
      <c r="D20" t="s">
        <v>112</v>
      </c>
      <c r="E20" t="s">
        <v>113</v>
      </c>
      <c r="F20" t="s">
        <v>114</v>
      </c>
      <c r="G20" t="s">
        <v>115</v>
      </c>
    </row>
    <row r="21" spans="1:7">
      <c r="A21" t="s">
        <v>116</v>
      </c>
      <c r="B21" t="s">
        <v>117</v>
      </c>
      <c r="C21" t="s">
        <v>0</v>
      </c>
      <c r="D21" t="s">
        <v>118</v>
      </c>
      <c r="E21" t="s">
        <v>119</v>
      </c>
      <c r="F21" t="s">
        <v>120</v>
      </c>
      <c r="G21" t="s">
        <v>121</v>
      </c>
    </row>
    <row r="22" spans="1:7">
      <c r="A22" t="s">
        <v>122</v>
      </c>
      <c r="B22" t="s">
        <v>123</v>
      </c>
      <c r="C22" t="s">
        <v>0</v>
      </c>
      <c r="D22" t="s">
        <v>124</v>
      </c>
      <c r="E22" t="s">
        <v>125</v>
      </c>
      <c r="F22" t="s">
        <v>126</v>
      </c>
      <c r="G22" t="s">
        <v>127</v>
      </c>
    </row>
    <row r="23" spans="1:7">
      <c r="A23" t="s">
        <v>128</v>
      </c>
      <c r="B23" t="s">
        <v>129</v>
      </c>
      <c r="C23" t="s">
        <v>0</v>
      </c>
      <c r="D23" t="s">
        <v>130</v>
      </c>
      <c r="E23" t="s">
        <v>131</v>
      </c>
      <c r="F23" t="s">
        <v>132</v>
      </c>
      <c r="G23" t="s">
        <v>133</v>
      </c>
    </row>
    <row r="24" spans="1:7">
      <c r="A24" t="s">
        <v>134</v>
      </c>
      <c r="B24" t="s">
        <v>135</v>
      </c>
      <c r="C24" t="s">
        <v>0</v>
      </c>
      <c r="D24" t="s">
        <v>136</v>
      </c>
      <c r="E24" t="s">
        <v>137</v>
      </c>
      <c r="F24" t="s">
        <v>138</v>
      </c>
      <c r="G24" t="s">
        <v>139</v>
      </c>
    </row>
    <row r="25" spans="1:7">
      <c r="A25" t="s">
        <v>140</v>
      </c>
      <c r="B25" t="s">
        <v>141</v>
      </c>
      <c r="C25" t="s">
        <v>0</v>
      </c>
      <c r="D25" t="s">
        <v>142</v>
      </c>
      <c r="E25" t="s">
        <v>143</v>
      </c>
      <c r="F25" t="s">
        <v>144</v>
      </c>
      <c r="G25" t="s">
        <v>145</v>
      </c>
    </row>
    <row r="26" spans="1:7">
      <c r="A26" t="s">
        <v>146</v>
      </c>
      <c r="B26" t="s">
        <v>147</v>
      </c>
      <c r="C26" t="s">
        <v>0</v>
      </c>
      <c r="D26" t="s">
        <v>148</v>
      </c>
      <c r="E26" t="s">
        <v>149</v>
      </c>
      <c r="F26" t="s">
        <v>150</v>
      </c>
      <c r="G26" t="s">
        <v>151</v>
      </c>
    </row>
    <row r="27" spans="1:7">
      <c r="A27" t="s">
        <v>152</v>
      </c>
      <c r="B27" t="s">
        <v>153</v>
      </c>
      <c r="C27" t="s">
        <v>0</v>
      </c>
      <c r="D27" t="s">
        <v>154</v>
      </c>
      <c r="E27" t="s">
        <v>155</v>
      </c>
      <c r="F27" t="s">
        <v>156</v>
      </c>
      <c r="G27" t="s">
        <v>157</v>
      </c>
    </row>
    <row r="28" spans="1:7">
      <c r="A28" t="s">
        <v>158</v>
      </c>
      <c r="B28" t="s">
        <v>159</v>
      </c>
      <c r="C28" t="s">
        <v>0</v>
      </c>
      <c r="D28" t="s">
        <v>160</v>
      </c>
      <c r="E28" t="s">
        <v>161</v>
      </c>
      <c r="F28" t="s">
        <v>162</v>
      </c>
      <c r="G28" t="s">
        <v>163</v>
      </c>
    </row>
    <row r="29" spans="1:7">
      <c r="A29" t="s">
        <v>164</v>
      </c>
      <c r="B29" t="s">
        <v>165</v>
      </c>
      <c r="C29" t="s">
        <v>0</v>
      </c>
      <c r="D29" t="s">
        <v>166</v>
      </c>
      <c r="E29" t="s">
        <v>167</v>
      </c>
      <c r="F29" t="s">
        <v>168</v>
      </c>
      <c r="G29" t="s">
        <v>169</v>
      </c>
    </row>
    <row r="30" spans="1:7">
      <c r="A30" t="s">
        <v>170</v>
      </c>
      <c r="B30" t="s">
        <v>171</v>
      </c>
      <c r="C30" t="s">
        <v>0</v>
      </c>
      <c r="D30" t="s">
        <v>172</v>
      </c>
      <c r="E30" t="s">
        <v>173</v>
      </c>
      <c r="F30" t="s">
        <v>174</v>
      </c>
      <c r="G30" t="s">
        <v>175</v>
      </c>
    </row>
    <row r="31" spans="1:7">
      <c r="A31" t="s">
        <v>176</v>
      </c>
      <c r="B31" t="s">
        <v>177</v>
      </c>
      <c r="C31" t="s">
        <v>0</v>
      </c>
      <c r="D31" t="s">
        <v>178</v>
      </c>
      <c r="E31" t="s">
        <v>179</v>
      </c>
      <c r="F31" t="s">
        <v>180</v>
      </c>
      <c r="G31" t="s">
        <v>181</v>
      </c>
    </row>
    <row r="32" spans="1:7">
      <c r="A32" t="s">
        <v>182</v>
      </c>
      <c r="B32" t="s">
        <v>183</v>
      </c>
      <c r="C32" t="s">
        <v>0</v>
      </c>
      <c r="D32" t="s">
        <v>184</v>
      </c>
      <c r="E32" t="s">
        <v>185</v>
      </c>
      <c r="F32" t="s">
        <v>186</v>
      </c>
      <c r="G32" t="s">
        <v>187</v>
      </c>
    </row>
    <row r="33" spans="1:7">
      <c r="A33" t="s">
        <v>188</v>
      </c>
      <c r="B33" t="s">
        <v>189</v>
      </c>
      <c r="C33" t="s">
        <v>0</v>
      </c>
      <c r="D33" t="s">
        <v>190</v>
      </c>
      <c r="E33" t="s">
        <v>191</v>
      </c>
      <c r="F33" t="s">
        <v>192</v>
      </c>
      <c r="G33" t="s">
        <v>193</v>
      </c>
    </row>
    <row r="34" spans="1:7">
      <c r="A34" t="s">
        <v>194</v>
      </c>
      <c r="B34" t="s">
        <v>195</v>
      </c>
      <c r="C34" t="s">
        <v>0</v>
      </c>
      <c r="D34" t="s">
        <v>196</v>
      </c>
      <c r="E34" t="s">
        <v>197</v>
      </c>
      <c r="F34" t="s">
        <v>198</v>
      </c>
      <c r="G34" t="s">
        <v>199</v>
      </c>
    </row>
    <row r="35" spans="1:7">
      <c r="A35" t="s">
        <v>200</v>
      </c>
      <c r="B35" t="s">
        <v>201</v>
      </c>
      <c r="C35" t="s">
        <v>0</v>
      </c>
      <c r="D35" t="s">
        <v>202</v>
      </c>
      <c r="E35" t="s">
        <v>203</v>
      </c>
      <c r="F35" t="s">
        <v>204</v>
      </c>
      <c r="G35" t="s">
        <v>205</v>
      </c>
    </row>
    <row r="36" spans="1:7">
      <c r="A36" t="s">
        <v>206</v>
      </c>
      <c r="B36" t="s">
        <v>207</v>
      </c>
      <c r="C36" t="s">
        <v>0</v>
      </c>
      <c r="D36" t="s">
        <v>208</v>
      </c>
      <c r="E36" t="s">
        <v>209</v>
      </c>
      <c r="F36" t="s">
        <v>210</v>
      </c>
      <c r="G36" t="s">
        <v>211</v>
      </c>
    </row>
    <row r="37" spans="1:7">
      <c r="A37" t="s">
        <v>212</v>
      </c>
      <c r="B37" t="s">
        <v>213</v>
      </c>
      <c r="C37" t="s">
        <v>0</v>
      </c>
      <c r="D37" t="s">
        <v>214</v>
      </c>
      <c r="E37" t="s">
        <v>215</v>
      </c>
      <c r="F37" t="s">
        <v>216</v>
      </c>
      <c r="G37" t="s">
        <v>217</v>
      </c>
    </row>
    <row r="38" spans="1:7">
      <c r="A38" t="s">
        <v>218</v>
      </c>
      <c r="B38" t="s">
        <v>219</v>
      </c>
      <c r="C38" t="s">
        <v>0</v>
      </c>
      <c r="D38" t="s">
        <v>220</v>
      </c>
      <c r="E38" t="s">
        <v>221</v>
      </c>
      <c r="F38" t="s">
        <v>222</v>
      </c>
      <c r="G38" t="s">
        <v>223</v>
      </c>
    </row>
    <row r="39" spans="1:7">
      <c r="A39" t="s">
        <v>224</v>
      </c>
      <c r="B39" t="s">
        <v>225</v>
      </c>
      <c r="C39" t="s">
        <v>0</v>
      </c>
      <c r="D39" t="s">
        <v>226</v>
      </c>
      <c r="E39" t="s">
        <v>227</v>
      </c>
      <c r="F39" t="s">
        <v>228</v>
      </c>
      <c r="G39" t="s">
        <v>229</v>
      </c>
    </row>
    <row r="40" spans="1:7">
      <c r="A40" t="s">
        <v>230</v>
      </c>
      <c r="B40" t="s">
        <v>231</v>
      </c>
      <c r="C40" t="s">
        <v>0</v>
      </c>
      <c r="D40" t="s">
        <v>232</v>
      </c>
      <c r="E40" t="s">
        <v>233</v>
      </c>
      <c r="F40" t="s">
        <v>234</v>
      </c>
      <c r="G40" t="s">
        <v>235</v>
      </c>
    </row>
    <row r="41" spans="1:7">
      <c r="A41" t="s">
        <v>236</v>
      </c>
      <c r="B41" t="s">
        <v>237</v>
      </c>
      <c r="C41" t="s">
        <v>0</v>
      </c>
      <c r="D41" t="s">
        <v>238</v>
      </c>
      <c r="E41" t="s">
        <v>239</v>
      </c>
      <c r="F41" t="s">
        <v>240</v>
      </c>
      <c r="G41" t="s">
        <v>241</v>
      </c>
    </row>
    <row r="42" spans="1:7">
      <c r="A42" t="s">
        <v>242</v>
      </c>
      <c r="B42" t="s">
        <v>243</v>
      </c>
      <c r="C42" t="s">
        <v>0</v>
      </c>
      <c r="D42" t="s">
        <v>244</v>
      </c>
      <c r="E42" t="s">
        <v>245</v>
      </c>
      <c r="F42" t="s">
        <v>246</v>
      </c>
      <c r="G42" t="s">
        <v>247</v>
      </c>
    </row>
    <row r="43" spans="1:7">
      <c r="A43" t="s">
        <v>248</v>
      </c>
      <c r="B43" t="s">
        <v>249</v>
      </c>
      <c r="C43" t="s">
        <v>0</v>
      </c>
      <c r="D43" t="s">
        <v>250</v>
      </c>
      <c r="E43" t="s">
        <v>251</v>
      </c>
      <c r="F43" t="s">
        <v>252</v>
      </c>
      <c r="G43" t="s">
        <v>253</v>
      </c>
    </row>
    <row r="44" spans="1:7">
      <c r="A44" t="s">
        <v>254</v>
      </c>
      <c r="B44" t="s">
        <v>255</v>
      </c>
      <c r="C44" t="s">
        <v>9</v>
      </c>
      <c r="D44" t="s">
        <v>256</v>
      </c>
      <c r="E44" t="s">
        <v>257</v>
      </c>
      <c r="F44" t="s">
        <v>258</v>
      </c>
      <c r="G44" t="s">
        <v>259</v>
      </c>
    </row>
    <row r="45" spans="1:7">
      <c r="A45" t="s">
        <v>260</v>
      </c>
      <c r="B45" t="s">
        <v>261</v>
      </c>
      <c r="C45" t="s">
        <v>262</v>
      </c>
      <c r="D45" t="s">
        <v>263</v>
      </c>
      <c r="E45" t="s">
        <v>264</v>
      </c>
      <c r="F45" t="s">
        <v>265</v>
      </c>
      <c r="G45" t="s">
        <v>266</v>
      </c>
    </row>
    <row r="46" spans="1:7">
      <c r="A46" t="s">
        <v>267</v>
      </c>
      <c r="B46" t="s">
        <v>268</v>
      </c>
      <c r="C46" t="s">
        <v>269</v>
      </c>
      <c r="D46" t="s">
        <v>270</v>
      </c>
      <c r="E46" t="s">
        <v>271</v>
      </c>
      <c r="F46" t="s">
        <v>272</v>
      </c>
      <c r="G46" t="s">
        <v>273</v>
      </c>
    </row>
    <row r="47" spans="1:7">
      <c r="A47" t="s">
        <v>274</v>
      </c>
      <c r="B47" t="s">
        <v>275</v>
      </c>
      <c r="C47" t="s">
        <v>276</v>
      </c>
      <c r="D47" t="s">
        <v>277</v>
      </c>
      <c r="E47" t="s">
        <v>278</v>
      </c>
      <c r="F47" t="s">
        <v>279</v>
      </c>
      <c r="G47" t="s">
        <v>280</v>
      </c>
    </row>
    <row r="48" spans="1:7">
      <c r="A48" t="s">
        <v>281</v>
      </c>
      <c r="B48" t="s">
        <v>282</v>
      </c>
      <c r="C48" t="s">
        <v>283</v>
      </c>
      <c r="D48" t="s">
        <v>284</v>
      </c>
      <c r="E48" t="s">
        <v>285</v>
      </c>
      <c r="F48" t="s">
        <v>286</v>
      </c>
      <c r="G48" t="s">
        <v>287</v>
      </c>
    </row>
    <row r="49" spans="1:7">
      <c r="A49" t="s">
        <v>288</v>
      </c>
      <c r="B49" t="s">
        <v>289</v>
      </c>
      <c r="C49" t="s">
        <v>290</v>
      </c>
      <c r="D49" t="s">
        <v>291</v>
      </c>
      <c r="E49" t="s">
        <v>292</v>
      </c>
      <c r="F49" t="s">
        <v>293</v>
      </c>
      <c r="G49" t="s">
        <v>294</v>
      </c>
    </row>
    <row r="50" spans="1:7">
      <c r="A50" t="s">
        <v>295</v>
      </c>
      <c r="B50" t="s">
        <v>296</v>
      </c>
      <c r="C50" t="s">
        <v>297</v>
      </c>
      <c r="D50" t="s">
        <v>298</v>
      </c>
      <c r="E50" t="s">
        <v>299</v>
      </c>
      <c r="F50" t="s">
        <v>300</v>
      </c>
      <c r="G50" t="s">
        <v>301</v>
      </c>
    </row>
    <row r="51" spans="1:7">
      <c r="A51" t="s">
        <v>302</v>
      </c>
      <c r="B51" t="s">
        <v>303</v>
      </c>
      <c r="C51" t="s">
        <v>304</v>
      </c>
      <c r="D51" t="s">
        <v>305</v>
      </c>
      <c r="E51" t="s">
        <v>306</v>
      </c>
      <c r="F51" t="s">
        <v>307</v>
      </c>
      <c r="G51" t="s">
        <v>308</v>
      </c>
    </row>
    <row r="52" spans="1:7">
      <c r="A52" t="s">
        <v>309</v>
      </c>
      <c r="B52" t="s">
        <v>310</v>
      </c>
      <c r="C52" t="s">
        <v>311</v>
      </c>
      <c r="D52" t="s">
        <v>312</v>
      </c>
      <c r="E52" t="s">
        <v>313</v>
      </c>
      <c r="F52" t="s">
        <v>314</v>
      </c>
      <c r="G52" t="s">
        <v>315</v>
      </c>
    </row>
    <row r="53" spans="1:7">
      <c r="A53" t="s">
        <v>316</v>
      </c>
      <c r="B53" t="s">
        <v>317</v>
      </c>
      <c r="C53" t="s">
        <v>318</v>
      </c>
      <c r="D53" t="s">
        <v>319</v>
      </c>
      <c r="E53" t="s">
        <v>320</v>
      </c>
      <c r="F53" t="s">
        <v>321</v>
      </c>
      <c r="G53" t="s">
        <v>322</v>
      </c>
    </row>
    <row r="54" spans="1:7">
      <c r="A54" t="s">
        <v>323</v>
      </c>
      <c r="B54" t="s">
        <v>324</v>
      </c>
      <c r="C54" t="s">
        <v>325</v>
      </c>
      <c r="D54" t="s">
        <v>326</v>
      </c>
      <c r="E54" t="s">
        <v>327</v>
      </c>
      <c r="F54" t="s">
        <v>328</v>
      </c>
      <c r="G54" t="s">
        <v>329</v>
      </c>
    </row>
    <row r="55" spans="1:7">
      <c r="A55" t="s">
        <v>330</v>
      </c>
      <c r="B55" t="s">
        <v>331</v>
      </c>
      <c r="C55" t="s">
        <v>332</v>
      </c>
      <c r="D55" t="s">
        <v>333</v>
      </c>
      <c r="E55" t="s">
        <v>334</v>
      </c>
      <c r="F55" t="s">
        <v>335</v>
      </c>
      <c r="G55" t="s">
        <v>336</v>
      </c>
    </row>
    <row r="56" spans="1:7">
      <c r="A56" t="s">
        <v>337</v>
      </c>
      <c r="B56" t="s">
        <v>338</v>
      </c>
      <c r="C56" t="s">
        <v>339</v>
      </c>
      <c r="D56" t="s">
        <v>340</v>
      </c>
      <c r="E56" t="s">
        <v>341</v>
      </c>
      <c r="F56" t="s">
        <v>342</v>
      </c>
      <c r="G56" t="s">
        <v>343</v>
      </c>
    </row>
    <row r="57" spans="1:7">
      <c r="A57" t="s">
        <v>344</v>
      </c>
      <c r="B57" t="s">
        <v>345</v>
      </c>
      <c r="C57" t="s">
        <v>346</v>
      </c>
      <c r="D57" t="s">
        <v>347</v>
      </c>
      <c r="E57" t="s">
        <v>348</v>
      </c>
      <c r="F57" t="s">
        <v>349</v>
      </c>
      <c r="G57" t="s">
        <v>350</v>
      </c>
    </row>
    <row r="58" spans="1:7">
      <c r="A58" t="s">
        <v>351</v>
      </c>
      <c r="B58" t="s">
        <v>352</v>
      </c>
      <c r="C58" t="s">
        <v>353</v>
      </c>
      <c r="D58" t="s">
        <v>354</v>
      </c>
      <c r="E58" t="s">
        <v>355</v>
      </c>
      <c r="F58" t="s">
        <v>356</v>
      </c>
      <c r="G58" t="s">
        <v>357</v>
      </c>
    </row>
    <row r="59" spans="1:7">
      <c r="A59" t="s">
        <v>358</v>
      </c>
      <c r="B59" t="s">
        <v>359</v>
      </c>
      <c r="C59" t="s">
        <v>360</v>
      </c>
      <c r="D59" t="s">
        <v>361</v>
      </c>
      <c r="E59" t="s">
        <v>362</v>
      </c>
      <c r="F59" t="s">
        <v>363</v>
      </c>
      <c r="G59" t="s">
        <v>364</v>
      </c>
    </row>
    <row r="60" spans="1:7">
      <c r="A60" t="s">
        <v>365</v>
      </c>
      <c r="B60" t="s">
        <v>366</v>
      </c>
      <c r="C60" t="s">
        <v>367</v>
      </c>
      <c r="D60" t="s">
        <v>368</v>
      </c>
      <c r="E60" t="s">
        <v>369</v>
      </c>
      <c r="F60" t="s">
        <v>370</v>
      </c>
      <c r="G60" t="s">
        <v>371</v>
      </c>
    </row>
    <row r="61" spans="1:7">
      <c r="A61" t="s">
        <v>372</v>
      </c>
      <c r="B61" t="s">
        <v>373</v>
      </c>
      <c r="C61" t="s">
        <v>374</v>
      </c>
      <c r="D61" t="s">
        <v>375</v>
      </c>
      <c r="E61" t="s">
        <v>376</v>
      </c>
      <c r="F61" t="s">
        <v>377</v>
      </c>
      <c r="G61" t="s">
        <v>378</v>
      </c>
    </row>
    <row r="62" spans="1:7">
      <c r="A62" t="s">
        <v>379</v>
      </c>
      <c r="B62" t="s">
        <v>380</v>
      </c>
      <c r="C62" t="s">
        <v>381</v>
      </c>
      <c r="D62" t="s">
        <v>382</v>
      </c>
      <c r="E62" t="s">
        <v>383</v>
      </c>
      <c r="F62" t="s">
        <v>384</v>
      </c>
      <c r="G62" t="s">
        <v>385</v>
      </c>
    </row>
    <row r="63" spans="1:7">
      <c r="A63" t="s">
        <v>386</v>
      </c>
      <c r="B63" t="s">
        <v>387</v>
      </c>
      <c r="C63" t="s">
        <v>388</v>
      </c>
      <c r="D63" t="s">
        <v>389</v>
      </c>
      <c r="E63" t="s">
        <v>390</v>
      </c>
      <c r="F63" t="s">
        <v>391</v>
      </c>
      <c r="G63" t="s">
        <v>392</v>
      </c>
    </row>
    <row r="64" spans="1:7">
      <c r="A64" t="s">
        <v>393</v>
      </c>
      <c r="B64" t="s">
        <v>394</v>
      </c>
      <c r="C64" t="s">
        <v>395</v>
      </c>
      <c r="D64" t="s">
        <v>396</v>
      </c>
      <c r="E64" t="s">
        <v>397</v>
      </c>
      <c r="F64" t="s">
        <v>398</v>
      </c>
      <c r="G64" t="s">
        <v>399</v>
      </c>
    </row>
    <row r="65" spans="1:7">
      <c r="A65" t="s">
        <v>400</v>
      </c>
      <c r="B65" t="s">
        <v>401</v>
      </c>
      <c r="C65" t="s">
        <v>402</v>
      </c>
      <c r="D65" t="s">
        <v>403</v>
      </c>
      <c r="E65" t="s">
        <v>404</v>
      </c>
      <c r="F65" t="s">
        <v>405</v>
      </c>
      <c r="G65" t="s">
        <v>406</v>
      </c>
    </row>
    <row r="66" spans="1:7">
      <c r="A66" t="s">
        <v>407</v>
      </c>
      <c r="B66" t="s">
        <v>408</v>
      </c>
      <c r="C66" t="s">
        <v>409</v>
      </c>
      <c r="D66" t="s">
        <v>410</v>
      </c>
      <c r="E66" t="s">
        <v>411</v>
      </c>
      <c r="F66" t="s">
        <v>412</v>
      </c>
      <c r="G66" t="s">
        <v>413</v>
      </c>
    </row>
    <row r="67" spans="1:7">
      <c r="A67" t="s">
        <v>414</v>
      </c>
      <c r="B67" t="s">
        <v>415</v>
      </c>
      <c r="C67" t="s">
        <v>416</v>
      </c>
      <c r="D67" t="s">
        <v>417</v>
      </c>
      <c r="E67" t="s">
        <v>418</v>
      </c>
      <c r="F67" t="s">
        <v>419</v>
      </c>
      <c r="G67" t="s">
        <v>420</v>
      </c>
    </row>
    <row r="68" spans="1:7">
      <c r="A68" t="s">
        <v>421</v>
      </c>
      <c r="B68" t="s">
        <v>422</v>
      </c>
      <c r="C68" t="s">
        <v>423</v>
      </c>
      <c r="D68" t="s">
        <v>424</v>
      </c>
      <c r="E68" t="s">
        <v>425</v>
      </c>
      <c r="F68" t="s">
        <v>426</v>
      </c>
      <c r="G68" t="s">
        <v>427</v>
      </c>
    </row>
    <row r="69" spans="1:7">
      <c r="A69" t="s">
        <v>428</v>
      </c>
      <c r="B69" t="s">
        <v>429</v>
      </c>
      <c r="C69" t="s">
        <v>430</v>
      </c>
      <c r="D69" t="s">
        <v>431</v>
      </c>
      <c r="E69" t="s">
        <v>432</v>
      </c>
      <c r="F69" t="s">
        <v>433</v>
      </c>
      <c r="G69" t="s">
        <v>434</v>
      </c>
    </row>
    <row r="70" spans="1:7">
      <c r="A70" t="s">
        <v>435</v>
      </c>
      <c r="B70" t="s">
        <v>436</v>
      </c>
      <c r="C70" t="s">
        <v>437</v>
      </c>
      <c r="D70" t="s">
        <v>438</v>
      </c>
      <c r="E70" t="s">
        <v>439</v>
      </c>
      <c r="F70" t="s">
        <v>440</v>
      </c>
      <c r="G70" t="s">
        <v>441</v>
      </c>
    </row>
    <row r="71" spans="1:7">
      <c r="A71" t="s">
        <v>442</v>
      </c>
      <c r="B71" t="s">
        <v>443</v>
      </c>
      <c r="C71" t="s">
        <v>444</v>
      </c>
      <c r="D71" t="s">
        <v>445</v>
      </c>
      <c r="E71" t="s">
        <v>446</v>
      </c>
      <c r="F71" t="s">
        <v>447</v>
      </c>
      <c r="G71" t="s">
        <v>448</v>
      </c>
    </row>
    <row r="72" spans="1:7">
      <c r="A72" t="s">
        <v>449</v>
      </c>
      <c r="B72" t="s">
        <v>450</v>
      </c>
      <c r="C72" t="s">
        <v>451</v>
      </c>
      <c r="D72" t="s">
        <v>452</v>
      </c>
      <c r="E72" t="s">
        <v>453</v>
      </c>
      <c r="F72" t="s">
        <v>454</v>
      </c>
      <c r="G72" t="s">
        <v>455</v>
      </c>
    </row>
    <row r="73" spans="1:7">
      <c r="A73" t="s">
        <v>456</v>
      </c>
      <c r="B73" t="s">
        <v>457</v>
      </c>
      <c r="C73" t="s">
        <v>458</v>
      </c>
      <c r="D73" t="s">
        <v>459</v>
      </c>
      <c r="E73" t="s">
        <v>460</v>
      </c>
      <c r="F73" t="s">
        <v>461</v>
      </c>
      <c r="G73" t="s">
        <v>462</v>
      </c>
    </row>
    <row r="74" spans="1:7">
      <c r="A74" t="s">
        <v>463</v>
      </c>
      <c r="B74" t="s">
        <v>464</v>
      </c>
      <c r="C74" t="s">
        <v>465</v>
      </c>
      <c r="D74" t="s">
        <v>466</v>
      </c>
      <c r="E74" t="s">
        <v>467</v>
      </c>
      <c r="F74" t="s">
        <v>468</v>
      </c>
      <c r="G74" t="s">
        <v>469</v>
      </c>
    </row>
    <row r="75" spans="1:7">
      <c r="A75" t="s">
        <v>470</v>
      </c>
      <c r="B75" t="s">
        <v>471</v>
      </c>
      <c r="C75" t="s">
        <v>472</v>
      </c>
      <c r="D75" t="s">
        <v>473</v>
      </c>
      <c r="E75" t="s">
        <v>474</v>
      </c>
      <c r="F75" t="s">
        <v>475</v>
      </c>
      <c r="G75" t="s">
        <v>476</v>
      </c>
    </row>
    <row r="76" spans="1:7">
      <c r="A76" t="s">
        <v>477</v>
      </c>
      <c r="B76" t="s">
        <v>478</v>
      </c>
      <c r="C76" t="s">
        <v>479</v>
      </c>
      <c r="D76" t="s">
        <v>480</v>
      </c>
      <c r="E76" t="s">
        <v>481</v>
      </c>
      <c r="F76" t="s">
        <v>482</v>
      </c>
      <c r="G76" t="s">
        <v>483</v>
      </c>
    </row>
    <row r="77" spans="1:7">
      <c r="A77" t="s">
        <v>484</v>
      </c>
      <c r="B77" t="s">
        <v>485</v>
      </c>
      <c r="C77" t="s">
        <v>486</v>
      </c>
      <c r="D77" t="s">
        <v>487</v>
      </c>
      <c r="E77" t="s">
        <v>488</v>
      </c>
      <c r="F77" t="s">
        <v>489</v>
      </c>
      <c r="G77" t="s">
        <v>490</v>
      </c>
    </row>
    <row r="78" spans="1:7">
      <c r="A78" t="s">
        <v>491</v>
      </c>
      <c r="B78" t="s">
        <v>492</v>
      </c>
      <c r="C78" t="s">
        <v>493</v>
      </c>
      <c r="D78" t="s">
        <v>494</v>
      </c>
      <c r="E78" t="s">
        <v>495</v>
      </c>
      <c r="F78" t="s">
        <v>496</v>
      </c>
      <c r="G78" t="s">
        <v>497</v>
      </c>
    </row>
    <row r="79" spans="1:7">
      <c r="A79" t="s">
        <v>498</v>
      </c>
      <c r="B79" t="s">
        <v>499</v>
      </c>
      <c r="C79" t="s">
        <v>500</v>
      </c>
      <c r="D79" t="s">
        <v>501</v>
      </c>
      <c r="E79" t="s">
        <v>502</v>
      </c>
      <c r="F79" t="s">
        <v>503</v>
      </c>
      <c r="G79" t="s">
        <v>504</v>
      </c>
    </row>
    <row r="80" spans="1:7">
      <c r="A80" t="s">
        <v>505</v>
      </c>
      <c r="B80" t="s">
        <v>506</v>
      </c>
      <c r="C80" t="s">
        <v>507</v>
      </c>
      <c r="D80" t="s">
        <v>508</v>
      </c>
      <c r="E80" t="s">
        <v>509</v>
      </c>
      <c r="F80" t="s">
        <v>510</v>
      </c>
      <c r="G80" t="s">
        <v>511</v>
      </c>
    </row>
    <row r="81" spans="1:7">
      <c r="A81" t="s">
        <v>512</v>
      </c>
      <c r="B81" t="s">
        <v>513</v>
      </c>
      <c r="C81" t="s">
        <v>514</v>
      </c>
      <c r="D81" t="s">
        <v>515</v>
      </c>
      <c r="E81" t="s">
        <v>516</v>
      </c>
      <c r="F81" t="s">
        <v>517</v>
      </c>
      <c r="G81" t="s">
        <v>518</v>
      </c>
    </row>
    <row r="82" spans="1:7">
      <c r="A82" t="s">
        <v>519</v>
      </c>
      <c r="B82" t="s">
        <v>520</v>
      </c>
      <c r="C82" t="s">
        <v>521</v>
      </c>
      <c r="D82" t="s">
        <v>522</v>
      </c>
      <c r="E82" t="s">
        <v>523</v>
      </c>
      <c r="F82" t="s">
        <v>524</v>
      </c>
      <c r="G82" t="s">
        <v>525</v>
      </c>
    </row>
    <row r="83" spans="1:7">
      <c r="A83" t="s">
        <v>526</v>
      </c>
      <c r="B83" t="s">
        <v>527</v>
      </c>
      <c r="C83" t="s">
        <v>528</v>
      </c>
      <c r="D83" t="s">
        <v>529</v>
      </c>
      <c r="E83" t="s">
        <v>530</v>
      </c>
      <c r="F83" t="s">
        <v>531</v>
      </c>
      <c r="G83" t="s">
        <v>532</v>
      </c>
    </row>
    <row r="84" spans="1:7">
      <c r="A84" t="s">
        <v>533</v>
      </c>
      <c r="B84" t="s">
        <v>534</v>
      </c>
      <c r="C84" t="s">
        <v>535</v>
      </c>
      <c r="D84" t="s">
        <v>536</v>
      </c>
      <c r="E84" t="s">
        <v>537</v>
      </c>
      <c r="F84" t="s">
        <v>538</v>
      </c>
      <c r="G84" t="s">
        <v>539</v>
      </c>
    </row>
    <row r="85" spans="1:7">
      <c r="A85" t="s">
        <v>540</v>
      </c>
      <c r="B85" t="s">
        <v>541</v>
      </c>
      <c r="C85" t="s">
        <v>542</v>
      </c>
      <c r="D85" t="s">
        <v>543</v>
      </c>
      <c r="E85" t="s">
        <v>544</v>
      </c>
      <c r="F85" t="s">
        <v>545</v>
      </c>
      <c r="G85" t="s">
        <v>546</v>
      </c>
    </row>
    <row r="86" spans="1:7">
      <c r="A86" t="s">
        <v>547</v>
      </c>
      <c r="B86" t="s">
        <v>548</v>
      </c>
      <c r="C86" t="s">
        <v>549</v>
      </c>
      <c r="D86" t="s">
        <v>550</v>
      </c>
      <c r="E86" t="s">
        <v>551</v>
      </c>
      <c r="F86" t="s">
        <v>552</v>
      </c>
      <c r="G86" t="s">
        <v>553</v>
      </c>
    </row>
    <row r="87" spans="1:7">
      <c r="A87" t="s">
        <v>554</v>
      </c>
      <c r="B87" t="s">
        <v>555</v>
      </c>
      <c r="C87" t="s">
        <v>556</v>
      </c>
      <c r="D87" t="s">
        <v>557</v>
      </c>
      <c r="E87" t="s">
        <v>558</v>
      </c>
      <c r="F87" t="s">
        <v>559</v>
      </c>
      <c r="G87" t="s">
        <v>560</v>
      </c>
    </row>
    <row r="88" spans="1:7">
      <c r="A88" t="s">
        <v>561</v>
      </c>
      <c r="B88" t="s">
        <v>562</v>
      </c>
      <c r="C88" t="s">
        <v>563</v>
      </c>
      <c r="D88" t="s">
        <v>564</v>
      </c>
      <c r="E88" t="s">
        <v>565</v>
      </c>
      <c r="F88" t="s">
        <v>566</v>
      </c>
      <c r="G88" t="s">
        <v>567</v>
      </c>
    </row>
    <row r="89" spans="1:7">
      <c r="A89" t="s">
        <v>568</v>
      </c>
      <c r="B89" t="s">
        <v>569</v>
      </c>
      <c r="C89" t="s">
        <v>570</v>
      </c>
      <c r="D89" t="s">
        <v>571</v>
      </c>
      <c r="E89" t="s">
        <v>572</v>
      </c>
      <c r="F89" t="s">
        <v>573</v>
      </c>
      <c r="G89" t="s">
        <v>574</v>
      </c>
    </row>
    <row r="90" spans="1:7">
      <c r="A90" t="s">
        <v>575</v>
      </c>
      <c r="B90" t="s">
        <v>576</v>
      </c>
      <c r="C90" t="s">
        <v>577</v>
      </c>
      <c r="D90" t="s">
        <v>578</v>
      </c>
      <c r="E90" t="s">
        <v>579</v>
      </c>
      <c r="F90" t="s">
        <v>580</v>
      </c>
      <c r="G90" t="s">
        <v>581</v>
      </c>
    </row>
    <row r="91" spans="1:7">
      <c r="A91" t="s">
        <v>582</v>
      </c>
      <c r="B91" t="s">
        <v>583</v>
      </c>
      <c r="C91" t="s">
        <v>584</v>
      </c>
      <c r="D91" t="s">
        <v>585</v>
      </c>
      <c r="E91" t="s">
        <v>586</v>
      </c>
      <c r="F91" t="s">
        <v>587</v>
      </c>
      <c r="G91" t="s">
        <v>588</v>
      </c>
    </row>
    <row r="92" spans="1:7">
      <c r="A92" t="s">
        <v>589</v>
      </c>
      <c r="B92" t="s">
        <v>590</v>
      </c>
      <c r="C92" t="s">
        <v>591</v>
      </c>
      <c r="D92" t="s">
        <v>592</v>
      </c>
      <c r="E92" t="s">
        <v>593</v>
      </c>
      <c r="F92" t="s">
        <v>594</v>
      </c>
      <c r="G92" t="s">
        <v>595</v>
      </c>
    </row>
    <row r="93" spans="1:7">
      <c r="A93" t="s">
        <v>596</v>
      </c>
      <c r="B93" t="s">
        <v>597</v>
      </c>
      <c r="C93" t="s">
        <v>598</v>
      </c>
      <c r="D93" t="s">
        <v>599</v>
      </c>
      <c r="E93" t="s">
        <v>600</v>
      </c>
      <c r="F93" t="s">
        <v>601</v>
      </c>
      <c r="G93" t="s">
        <v>602</v>
      </c>
    </row>
    <row r="94" spans="1:7">
      <c r="A94" t="s">
        <v>603</v>
      </c>
      <c r="B94" t="s">
        <v>604</v>
      </c>
      <c r="C94" t="s">
        <v>605</v>
      </c>
      <c r="D94" t="s">
        <v>606</v>
      </c>
      <c r="E94" t="s">
        <v>607</v>
      </c>
      <c r="F94" t="s">
        <v>608</v>
      </c>
      <c r="G94" t="s">
        <v>609</v>
      </c>
    </row>
    <row r="95" spans="1:7">
      <c r="A95" t="s">
        <v>610</v>
      </c>
      <c r="B95" t="s">
        <v>611</v>
      </c>
      <c r="C95" t="s">
        <v>612</v>
      </c>
      <c r="D95" t="s">
        <v>613</v>
      </c>
      <c r="E95" t="s">
        <v>614</v>
      </c>
      <c r="F95" t="s">
        <v>615</v>
      </c>
      <c r="G95" t="s">
        <v>616</v>
      </c>
    </row>
    <row r="96" spans="1:7">
      <c r="A96" t="s">
        <v>617</v>
      </c>
      <c r="B96" t="s">
        <v>618</v>
      </c>
      <c r="C96" t="s">
        <v>619</v>
      </c>
      <c r="D96" t="s">
        <v>620</v>
      </c>
      <c r="E96" t="s">
        <v>621</v>
      </c>
      <c r="F96" t="s">
        <v>622</v>
      </c>
      <c r="G96" t="s">
        <v>623</v>
      </c>
    </row>
    <row r="97" spans="1:7">
      <c r="A97" t="s">
        <v>624</v>
      </c>
      <c r="B97" t="s">
        <v>625</v>
      </c>
      <c r="C97" t="s">
        <v>626</v>
      </c>
      <c r="D97" t="s">
        <v>627</v>
      </c>
      <c r="E97" t="s">
        <v>628</v>
      </c>
      <c r="F97" t="s">
        <v>629</v>
      </c>
      <c r="G97" t="s">
        <v>630</v>
      </c>
    </row>
    <row r="98" spans="1:7">
      <c r="A98" t="s">
        <v>631</v>
      </c>
      <c r="B98" t="s">
        <v>632</v>
      </c>
      <c r="C98" t="s">
        <v>633</v>
      </c>
      <c r="D98" t="s">
        <v>599</v>
      </c>
      <c r="E98" t="s">
        <v>634</v>
      </c>
      <c r="F98" t="s">
        <v>635</v>
      </c>
      <c r="G98" t="s">
        <v>636</v>
      </c>
    </row>
    <row r="99" spans="1:7">
      <c r="A99" t="s">
        <v>637</v>
      </c>
      <c r="B99" t="s">
        <v>638</v>
      </c>
      <c r="C99" t="s">
        <v>639</v>
      </c>
      <c r="D99" t="s">
        <v>640</v>
      </c>
      <c r="E99" t="s">
        <v>641</v>
      </c>
      <c r="F99" t="s">
        <v>642</v>
      </c>
      <c r="G99" t="s">
        <v>643</v>
      </c>
    </row>
    <row r="100" spans="1:7">
      <c r="A100" t="s">
        <v>644</v>
      </c>
      <c r="B100" t="s">
        <v>645</v>
      </c>
      <c r="C100" t="s">
        <v>646</v>
      </c>
      <c r="D100" t="s">
        <v>647</v>
      </c>
      <c r="E100" t="s">
        <v>648</v>
      </c>
      <c r="F100" t="s">
        <v>649</v>
      </c>
      <c r="G100" t="s">
        <v>650</v>
      </c>
    </row>
    <row r="101" spans="1:7">
      <c r="A101" t="s">
        <v>651</v>
      </c>
      <c r="B101" t="s">
        <v>652</v>
      </c>
      <c r="C101" t="s">
        <v>653</v>
      </c>
      <c r="D101" t="s">
        <v>654</v>
      </c>
      <c r="E101" t="s">
        <v>655</v>
      </c>
      <c r="F101" t="s">
        <v>656</v>
      </c>
      <c r="G101" t="s">
        <v>657</v>
      </c>
    </row>
    <row r="102" spans="1:7">
      <c r="A102" t="s">
        <v>658</v>
      </c>
      <c r="B102" t="s">
        <v>659</v>
      </c>
      <c r="C102" t="s">
        <v>660</v>
      </c>
      <c r="D102" t="s">
        <v>661</v>
      </c>
      <c r="E102" t="s">
        <v>662</v>
      </c>
      <c r="F102" t="s">
        <v>663</v>
      </c>
      <c r="G102" t="s">
        <v>664</v>
      </c>
    </row>
    <row r="103" spans="1:7">
      <c r="A103" t="s">
        <v>665</v>
      </c>
      <c r="B103" t="s">
        <v>666</v>
      </c>
      <c r="C103" t="s">
        <v>667</v>
      </c>
      <c r="D103" t="s">
        <v>668</v>
      </c>
      <c r="E103" t="s">
        <v>669</v>
      </c>
      <c r="F103" t="s">
        <v>670</v>
      </c>
      <c r="G103" t="s">
        <v>671</v>
      </c>
    </row>
    <row r="104" spans="1:7">
      <c r="A104" t="s">
        <v>672</v>
      </c>
      <c r="B104" t="s">
        <v>673</v>
      </c>
      <c r="C104" t="s">
        <v>674</v>
      </c>
      <c r="D104" t="s">
        <v>675</v>
      </c>
      <c r="E104" t="s">
        <v>676</v>
      </c>
      <c r="F104" t="s">
        <v>677</v>
      </c>
      <c r="G104" t="s">
        <v>678</v>
      </c>
    </row>
    <row r="105" spans="1:7">
      <c r="A105" t="s">
        <v>679</v>
      </c>
      <c r="B105" t="s">
        <v>680</v>
      </c>
      <c r="C105" t="s">
        <v>681</v>
      </c>
      <c r="D105" t="s">
        <v>682</v>
      </c>
      <c r="E105" t="s">
        <v>683</v>
      </c>
      <c r="F105" t="s">
        <v>684</v>
      </c>
      <c r="G105" t="s">
        <v>685</v>
      </c>
    </row>
    <row r="106" spans="1:7">
      <c r="A106" t="s">
        <v>686</v>
      </c>
      <c r="B106" t="s">
        <v>687</v>
      </c>
      <c r="C106" t="s">
        <v>688</v>
      </c>
      <c r="D106" t="s">
        <v>689</v>
      </c>
      <c r="E106" t="s">
        <v>690</v>
      </c>
      <c r="F106" t="s">
        <v>691</v>
      </c>
      <c r="G106" t="s">
        <v>692</v>
      </c>
    </row>
    <row r="107" spans="1:7">
      <c r="A107" t="s">
        <v>693</v>
      </c>
      <c r="B107" t="s">
        <v>694</v>
      </c>
      <c r="C107" t="s">
        <v>695</v>
      </c>
      <c r="D107" t="s">
        <v>696</v>
      </c>
      <c r="E107" t="s">
        <v>697</v>
      </c>
      <c r="F107" t="s">
        <v>698</v>
      </c>
      <c r="G107" t="s">
        <v>699</v>
      </c>
    </row>
    <row r="108" spans="1:7">
      <c r="A108" t="s">
        <v>700</v>
      </c>
      <c r="B108" t="s">
        <v>701</v>
      </c>
      <c r="C108" t="s">
        <v>702</v>
      </c>
      <c r="D108" t="s">
        <v>703</v>
      </c>
      <c r="E108" t="s">
        <v>704</v>
      </c>
      <c r="F108" t="s">
        <v>705</v>
      </c>
      <c r="G108" t="s">
        <v>706</v>
      </c>
    </row>
    <row r="109" spans="1:7">
      <c r="A109" t="s">
        <v>707</v>
      </c>
      <c r="B109" t="s">
        <v>708</v>
      </c>
      <c r="C109" t="s">
        <v>709</v>
      </c>
      <c r="D109" t="s">
        <v>710</v>
      </c>
      <c r="E109" t="s">
        <v>711</v>
      </c>
      <c r="F109" t="s">
        <v>712</v>
      </c>
      <c r="G109" t="s">
        <v>713</v>
      </c>
    </row>
    <row r="110" spans="1:7">
      <c r="A110" t="s">
        <v>714</v>
      </c>
      <c r="B110" t="s">
        <v>715</v>
      </c>
      <c r="C110" t="s">
        <v>716</v>
      </c>
      <c r="D110" t="s">
        <v>717</v>
      </c>
      <c r="E110" t="s">
        <v>718</v>
      </c>
      <c r="F110" t="s">
        <v>719</v>
      </c>
      <c r="G110" t="s">
        <v>720</v>
      </c>
    </row>
    <row r="111" spans="1:7">
      <c r="A111" t="s">
        <v>721</v>
      </c>
      <c r="B111" t="s">
        <v>722</v>
      </c>
      <c r="C111" t="s">
        <v>723</v>
      </c>
      <c r="D111" t="s">
        <v>724</v>
      </c>
      <c r="E111" t="s">
        <v>725</v>
      </c>
      <c r="F111" t="s">
        <v>726</v>
      </c>
      <c r="G111" t="s">
        <v>727</v>
      </c>
    </row>
    <row r="112" spans="1:7">
      <c r="A112" t="s">
        <v>728</v>
      </c>
      <c r="B112" t="s">
        <v>729</v>
      </c>
      <c r="C112" t="s">
        <v>730</v>
      </c>
      <c r="D112" t="s">
        <v>731</v>
      </c>
      <c r="E112" t="s">
        <v>732</v>
      </c>
      <c r="F112" t="s">
        <v>733</v>
      </c>
      <c r="G112" t="s">
        <v>734</v>
      </c>
    </row>
    <row r="113" spans="1:7">
      <c r="A113" t="s">
        <v>735</v>
      </c>
      <c r="B113" t="s">
        <v>736</v>
      </c>
      <c r="C113" t="s">
        <v>737</v>
      </c>
      <c r="D113" t="s">
        <v>738</v>
      </c>
      <c r="E113" t="s">
        <v>739</v>
      </c>
      <c r="F113" t="s">
        <v>740</v>
      </c>
      <c r="G113" t="s">
        <v>741</v>
      </c>
    </row>
    <row r="114" spans="1:7">
      <c r="A114" t="s">
        <v>742</v>
      </c>
      <c r="B114" t="s">
        <v>743</v>
      </c>
      <c r="C114" t="s">
        <v>744</v>
      </c>
      <c r="D114" t="s">
        <v>745</v>
      </c>
      <c r="E114" t="s">
        <v>746</v>
      </c>
      <c r="F114" t="s">
        <v>747</v>
      </c>
      <c r="G114" t="s">
        <v>748</v>
      </c>
    </row>
    <row r="115" spans="1:7">
      <c r="A115" t="s">
        <v>749</v>
      </c>
      <c r="B115" t="s">
        <v>750</v>
      </c>
      <c r="C115" t="s">
        <v>751</v>
      </c>
      <c r="D115" t="s">
        <v>752</v>
      </c>
      <c r="E115" t="s">
        <v>753</v>
      </c>
      <c r="F115" t="s">
        <v>754</v>
      </c>
      <c r="G115" t="s">
        <v>755</v>
      </c>
    </row>
    <row r="116" spans="1:7">
      <c r="A116" t="s">
        <v>756</v>
      </c>
      <c r="B116" t="s">
        <v>757</v>
      </c>
      <c r="C116" t="s">
        <v>758</v>
      </c>
      <c r="D116" t="s">
        <v>759</v>
      </c>
      <c r="E116" t="s">
        <v>760</v>
      </c>
      <c r="F116" t="s">
        <v>761</v>
      </c>
      <c r="G116" t="s">
        <v>762</v>
      </c>
    </row>
    <row r="117" spans="1:7">
      <c r="A117" t="s">
        <v>763</v>
      </c>
      <c r="B117" t="s">
        <v>764</v>
      </c>
      <c r="C117" t="s">
        <v>765</v>
      </c>
      <c r="D117" t="s">
        <v>766</v>
      </c>
      <c r="E117" t="s">
        <v>767</v>
      </c>
      <c r="F117" t="s">
        <v>768</v>
      </c>
      <c r="G117" t="s">
        <v>769</v>
      </c>
    </row>
    <row r="118" spans="1:7">
      <c r="A118" t="s">
        <v>770</v>
      </c>
      <c r="B118" t="s">
        <v>771</v>
      </c>
      <c r="C118" t="s">
        <v>772</v>
      </c>
      <c r="D118" t="s">
        <v>773</v>
      </c>
      <c r="E118" t="s">
        <v>774</v>
      </c>
      <c r="F118" t="s">
        <v>775</v>
      </c>
      <c r="G118" t="s">
        <v>776</v>
      </c>
    </row>
    <row r="119" spans="1:7">
      <c r="A119" t="s">
        <v>777</v>
      </c>
      <c r="B119" t="s">
        <v>778</v>
      </c>
      <c r="C119" t="s">
        <v>779</v>
      </c>
      <c r="D119" t="s">
        <v>780</v>
      </c>
      <c r="E119" t="s">
        <v>781</v>
      </c>
      <c r="F119" t="s">
        <v>782</v>
      </c>
      <c r="G119" t="s">
        <v>783</v>
      </c>
    </row>
    <row r="120" spans="1:7">
      <c r="A120" t="s">
        <v>784</v>
      </c>
      <c r="B120" t="s">
        <v>785</v>
      </c>
      <c r="C120" t="s">
        <v>786</v>
      </c>
      <c r="D120" t="s">
        <v>787</v>
      </c>
      <c r="E120" t="s">
        <v>788</v>
      </c>
      <c r="F120" t="s">
        <v>789</v>
      </c>
      <c r="G120" t="s">
        <v>790</v>
      </c>
    </row>
    <row r="121" spans="1:7">
      <c r="A121" t="s">
        <v>791</v>
      </c>
      <c r="B121" t="s">
        <v>792</v>
      </c>
      <c r="C121" t="s">
        <v>793</v>
      </c>
      <c r="D121" t="s">
        <v>794</v>
      </c>
      <c r="E121" t="s">
        <v>795</v>
      </c>
      <c r="F121" t="s">
        <v>796</v>
      </c>
      <c r="G121" t="s">
        <v>797</v>
      </c>
    </row>
    <row r="122" spans="1:7">
      <c r="A122" t="s">
        <v>798</v>
      </c>
      <c r="B122" t="s">
        <v>799</v>
      </c>
      <c r="C122" t="s">
        <v>800</v>
      </c>
      <c r="D122" t="s">
        <v>801</v>
      </c>
      <c r="E122" t="s">
        <v>802</v>
      </c>
      <c r="F122" t="s">
        <v>803</v>
      </c>
      <c r="G122" t="s">
        <v>804</v>
      </c>
    </row>
    <row r="123" spans="1:7">
      <c r="A123" t="s">
        <v>805</v>
      </c>
      <c r="B123" t="s">
        <v>806</v>
      </c>
      <c r="C123" t="s">
        <v>807</v>
      </c>
      <c r="D123" t="s">
        <v>808</v>
      </c>
      <c r="E123" t="s">
        <v>809</v>
      </c>
      <c r="F123" t="s">
        <v>810</v>
      </c>
      <c r="G123" t="s">
        <v>811</v>
      </c>
    </row>
    <row r="124" spans="1:7">
      <c r="A124" t="s">
        <v>812</v>
      </c>
      <c r="B124" t="s">
        <v>813</v>
      </c>
      <c r="C124" t="s">
        <v>814</v>
      </c>
      <c r="D124" t="s">
        <v>815</v>
      </c>
      <c r="E124" t="s">
        <v>816</v>
      </c>
      <c r="F124" t="s">
        <v>817</v>
      </c>
      <c r="G124" t="s">
        <v>818</v>
      </c>
    </row>
    <row r="125" spans="1:7">
      <c r="A125" t="s">
        <v>819</v>
      </c>
      <c r="B125" t="s">
        <v>820</v>
      </c>
      <c r="C125" t="s">
        <v>821</v>
      </c>
      <c r="D125" t="s">
        <v>822</v>
      </c>
      <c r="E125" t="s">
        <v>823</v>
      </c>
      <c r="F125" t="s">
        <v>824</v>
      </c>
      <c r="G125" t="s">
        <v>825</v>
      </c>
    </row>
    <row r="126" spans="1:7">
      <c r="A126" t="s">
        <v>826</v>
      </c>
      <c r="B126" t="s">
        <v>827</v>
      </c>
      <c r="C126" t="s">
        <v>828</v>
      </c>
      <c r="D126" t="s">
        <v>829</v>
      </c>
      <c r="E126" t="s">
        <v>830</v>
      </c>
      <c r="F126" t="s">
        <v>831</v>
      </c>
      <c r="G126" t="s">
        <v>832</v>
      </c>
    </row>
    <row r="127" spans="1:7">
      <c r="A127" t="s">
        <v>833</v>
      </c>
      <c r="B127" t="s">
        <v>834</v>
      </c>
      <c r="C127" t="s">
        <v>835</v>
      </c>
      <c r="D127" t="s">
        <v>836</v>
      </c>
      <c r="E127" t="s">
        <v>837</v>
      </c>
      <c r="F127" t="s">
        <v>838</v>
      </c>
      <c r="G127" t="s">
        <v>839</v>
      </c>
    </row>
    <row r="128" spans="1:7">
      <c r="A128" t="s">
        <v>840</v>
      </c>
      <c r="B128" t="s">
        <v>841</v>
      </c>
      <c r="C128" t="s">
        <v>842</v>
      </c>
      <c r="D128" t="s">
        <v>843</v>
      </c>
      <c r="E128" t="s">
        <v>844</v>
      </c>
      <c r="F128" t="s">
        <v>845</v>
      </c>
      <c r="G128" t="s">
        <v>846</v>
      </c>
    </row>
    <row r="129" spans="1:7">
      <c r="A129" t="s">
        <v>847</v>
      </c>
      <c r="B129" t="s">
        <v>848</v>
      </c>
      <c r="C129" t="s">
        <v>849</v>
      </c>
      <c r="D129" t="s">
        <v>850</v>
      </c>
      <c r="E129" t="s">
        <v>851</v>
      </c>
      <c r="F129" t="s">
        <v>852</v>
      </c>
      <c r="G129" t="s">
        <v>853</v>
      </c>
    </row>
    <row r="130" spans="1:7">
      <c r="A130" t="s">
        <v>854</v>
      </c>
      <c r="B130" t="s">
        <v>855</v>
      </c>
      <c r="C130" t="s">
        <v>856</v>
      </c>
      <c r="D130" t="s">
        <v>857</v>
      </c>
      <c r="E130" t="s">
        <v>858</v>
      </c>
      <c r="F130" t="s">
        <v>859</v>
      </c>
      <c r="G130" t="s">
        <v>860</v>
      </c>
    </row>
    <row r="131" spans="1:7">
      <c r="A131" t="s">
        <v>861</v>
      </c>
      <c r="B131" t="s">
        <v>862</v>
      </c>
      <c r="C131" t="s">
        <v>863</v>
      </c>
      <c r="D131" t="s">
        <v>864</v>
      </c>
      <c r="E131" t="s">
        <v>865</v>
      </c>
      <c r="F131" t="s">
        <v>866</v>
      </c>
      <c r="G131" t="s">
        <v>867</v>
      </c>
    </row>
    <row r="132" spans="1:7">
      <c r="A132" t="s">
        <v>868</v>
      </c>
      <c r="B132" t="s">
        <v>869</v>
      </c>
      <c r="C132" t="s">
        <v>870</v>
      </c>
      <c r="D132" t="s">
        <v>871</v>
      </c>
      <c r="E132" t="s">
        <v>872</v>
      </c>
      <c r="F132" t="s">
        <v>873</v>
      </c>
      <c r="G132" t="s">
        <v>874</v>
      </c>
    </row>
    <row r="133" spans="1:7">
      <c r="A133" t="s">
        <v>875</v>
      </c>
      <c r="B133" t="s">
        <v>876</v>
      </c>
      <c r="C133" t="s">
        <v>877</v>
      </c>
      <c r="D133" t="s">
        <v>878</v>
      </c>
      <c r="E133" t="s">
        <v>879</v>
      </c>
      <c r="F133" t="s">
        <v>880</v>
      </c>
      <c r="G133" t="s">
        <v>881</v>
      </c>
    </row>
    <row r="134" spans="1:7">
      <c r="A134" t="s">
        <v>882</v>
      </c>
      <c r="B134" t="s">
        <v>883</v>
      </c>
      <c r="C134" t="s">
        <v>884</v>
      </c>
      <c r="D134" t="s">
        <v>885</v>
      </c>
      <c r="E134" t="s">
        <v>886</v>
      </c>
      <c r="F134" t="s">
        <v>887</v>
      </c>
      <c r="G134" t="s">
        <v>888</v>
      </c>
    </row>
    <row r="135" spans="1:7">
      <c r="A135" t="s">
        <v>889</v>
      </c>
      <c r="B135" t="s">
        <v>890</v>
      </c>
      <c r="C135" t="s">
        <v>891</v>
      </c>
      <c r="D135" t="s">
        <v>892</v>
      </c>
      <c r="E135" t="s">
        <v>893</v>
      </c>
      <c r="F135" t="s">
        <v>894</v>
      </c>
      <c r="G135" t="s">
        <v>895</v>
      </c>
    </row>
    <row r="136" spans="1:7">
      <c r="A136" t="s">
        <v>896</v>
      </c>
      <c r="B136" t="s">
        <v>897</v>
      </c>
      <c r="C136" t="s">
        <v>898</v>
      </c>
      <c r="D136" t="s">
        <v>899</v>
      </c>
      <c r="E136" t="s">
        <v>900</v>
      </c>
      <c r="F136" t="s">
        <v>901</v>
      </c>
      <c r="G136" t="s">
        <v>902</v>
      </c>
    </row>
    <row r="137" spans="1:7">
      <c r="A137" t="s">
        <v>903</v>
      </c>
      <c r="B137" t="s">
        <v>904</v>
      </c>
      <c r="C137" t="s">
        <v>905</v>
      </c>
      <c r="D137" t="s">
        <v>906</v>
      </c>
      <c r="E137" t="s">
        <v>907</v>
      </c>
      <c r="F137" t="s">
        <v>908</v>
      </c>
      <c r="G137" t="s">
        <v>909</v>
      </c>
    </row>
    <row r="138" spans="1:7">
      <c r="A138" t="s">
        <v>910</v>
      </c>
      <c r="B138" t="s">
        <v>911</v>
      </c>
      <c r="C138" t="s">
        <v>912</v>
      </c>
      <c r="D138" t="s">
        <v>913</v>
      </c>
      <c r="E138" t="s">
        <v>914</v>
      </c>
      <c r="F138" t="s">
        <v>915</v>
      </c>
      <c r="G138" t="s">
        <v>916</v>
      </c>
    </row>
    <row r="139" spans="1:7">
      <c r="A139" t="s">
        <v>917</v>
      </c>
      <c r="B139" t="s">
        <v>918</v>
      </c>
      <c r="C139" t="s">
        <v>919</v>
      </c>
      <c r="D139" t="s">
        <v>920</v>
      </c>
      <c r="E139" t="s">
        <v>921</v>
      </c>
      <c r="F139" t="s">
        <v>922</v>
      </c>
      <c r="G139" t="s">
        <v>923</v>
      </c>
    </row>
    <row r="140" spans="1:7">
      <c r="A140" t="s">
        <v>924</v>
      </c>
      <c r="B140" t="s">
        <v>925</v>
      </c>
      <c r="C140" t="s">
        <v>926</v>
      </c>
      <c r="D140" t="s">
        <v>927</v>
      </c>
      <c r="E140" t="s">
        <v>928</v>
      </c>
      <c r="F140" t="s">
        <v>929</v>
      </c>
      <c r="G140" t="s">
        <v>930</v>
      </c>
    </row>
    <row r="141" spans="1:7">
      <c r="A141" t="s">
        <v>931</v>
      </c>
      <c r="B141" t="s">
        <v>932</v>
      </c>
      <c r="C141" t="s">
        <v>933</v>
      </c>
      <c r="D141" t="s">
        <v>934</v>
      </c>
      <c r="E141" t="s">
        <v>935</v>
      </c>
      <c r="F141" t="s">
        <v>936</v>
      </c>
      <c r="G141" t="s">
        <v>937</v>
      </c>
    </row>
    <row r="142" spans="1:7">
      <c r="A142" t="s">
        <v>938</v>
      </c>
      <c r="B142" t="s">
        <v>939</v>
      </c>
      <c r="C142" t="s">
        <v>940</v>
      </c>
      <c r="D142" t="s">
        <v>941</v>
      </c>
      <c r="E142" t="s">
        <v>942</v>
      </c>
      <c r="F142" t="s">
        <v>943</v>
      </c>
      <c r="G142" t="s">
        <v>944</v>
      </c>
    </row>
    <row r="143" spans="1:7">
      <c r="A143" t="s">
        <v>945</v>
      </c>
      <c r="B143" t="s">
        <v>946</v>
      </c>
      <c r="C143" t="s">
        <v>947</v>
      </c>
      <c r="D143" t="s">
        <v>948</v>
      </c>
      <c r="E143" t="s">
        <v>949</v>
      </c>
      <c r="F143" t="s">
        <v>950</v>
      </c>
      <c r="G143" t="s">
        <v>951</v>
      </c>
    </row>
    <row r="144" spans="1:7">
      <c r="A144" t="s">
        <v>952</v>
      </c>
      <c r="B144" t="s">
        <v>953</v>
      </c>
      <c r="C144" t="s">
        <v>954</v>
      </c>
      <c r="D144" t="s">
        <v>955</v>
      </c>
      <c r="E144" t="s">
        <v>956</v>
      </c>
      <c r="F144" t="s">
        <v>957</v>
      </c>
      <c r="G144" t="s">
        <v>958</v>
      </c>
    </row>
    <row r="145" spans="1:7">
      <c r="A145" t="s">
        <v>959</v>
      </c>
      <c r="B145" t="s">
        <v>960</v>
      </c>
      <c r="C145" t="s">
        <v>961</v>
      </c>
      <c r="D145" t="s">
        <v>962</v>
      </c>
      <c r="E145" t="s">
        <v>963</v>
      </c>
      <c r="F145" t="s">
        <v>964</v>
      </c>
      <c r="G145" t="s">
        <v>965</v>
      </c>
    </row>
    <row r="146" spans="1:7">
      <c r="A146" t="s">
        <v>966</v>
      </c>
      <c r="B146" t="s">
        <v>967</v>
      </c>
      <c r="C146" t="s">
        <v>968</v>
      </c>
      <c r="D146" t="s">
        <v>969</v>
      </c>
      <c r="E146" t="s">
        <v>970</v>
      </c>
      <c r="F146" t="s">
        <v>971</v>
      </c>
      <c r="G146" t="s">
        <v>972</v>
      </c>
    </row>
    <row r="147" spans="1:7">
      <c r="A147" t="s">
        <v>973</v>
      </c>
      <c r="B147" t="s">
        <v>974</v>
      </c>
      <c r="C147" t="s">
        <v>975</v>
      </c>
      <c r="D147" t="s">
        <v>976</v>
      </c>
      <c r="E147" t="s">
        <v>977</v>
      </c>
      <c r="F147" t="s">
        <v>978</v>
      </c>
      <c r="G147" t="s">
        <v>979</v>
      </c>
    </row>
    <row r="148" spans="1:7">
      <c r="A148" t="s">
        <v>980</v>
      </c>
      <c r="B148" t="s">
        <v>981</v>
      </c>
      <c r="C148" t="s">
        <v>982</v>
      </c>
      <c r="D148" t="s">
        <v>983</v>
      </c>
      <c r="E148" t="s">
        <v>984</v>
      </c>
      <c r="F148" t="s">
        <v>985</v>
      </c>
      <c r="G148" t="s">
        <v>986</v>
      </c>
    </row>
    <row r="149" spans="1:7">
      <c r="A149" t="s">
        <v>987</v>
      </c>
      <c r="B149" t="s">
        <v>988</v>
      </c>
      <c r="C149" t="s">
        <v>989</v>
      </c>
      <c r="D149" t="s">
        <v>990</v>
      </c>
      <c r="E149" t="s">
        <v>991</v>
      </c>
      <c r="F149" t="s">
        <v>992</v>
      </c>
      <c r="G149" t="s">
        <v>993</v>
      </c>
    </row>
    <row r="150" spans="1:7">
      <c r="A150" t="s">
        <v>994</v>
      </c>
      <c r="B150" t="s">
        <v>995</v>
      </c>
      <c r="C150" t="s">
        <v>996</v>
      </c>
      <c r="D150" t="s">
        <v>997</v>
      </c>
      <c r="E150" t="s">
        <v>998</v>
      </c>
      <c r="F150" t="s">
        <v>999</v>
      </c>
      <c r="G150" t="s">
        <v>1000</v>
      </c>
    </row>
    <row r="151" spans="1:7">
      <c r="A151" t="s">
        <v>1001</v>
      </c>
      <c r="B151" t="s">
        <v>1002</v>
      </c>
      <c r="C151" t="s">
        <v>1003</v>
      </c>
      <c r="D151" t="s">
        <v>1004</v>
      </c>
      <c r="E151" t="s">
        <v>1005</v>
      </c>
      <c r="F151" t="s">
        <v>1006</v>
      </c>
      <c r="G151" t="s">
        <v>1007</v>
      </c>
    </row>
    <row r="152" spans="1:7">
      <c r="A152" t="s">
        <v>1008</v>
      </c>
      <c r="B152" t="s">
        <v>1009</v>
      </c>
      <c r="C152" t="s">
        <v>1010</v>
      </c>
      <c r="D152" t="s">
        <v>1011</v>
      </c>
      <c r="E152" t="s">
        <v>1012</v>
      </c>
      <c r="F152" t="s">
        <v>1013</v>
      </c>
      <c r="G152" t="s">
        <v>1014</v>
      </c>
    </row>
    <row r="153" spans="1:7">
      <c r="A153" t="s">
        <v>1015</v>
      </c>
      <c r="B153" t="s">
        <v>1016</v>
      </c>
      <c r="C153" t="s">
        <v>1017</v>
      </c>
      <c r="D153" t="s">
        <v>1018</v>
      </c>
      <c r="E153" t="s">
        <v>1019</v>
      </c>
      <c r="F153" t="s">
        <v>1020</v>
      </c>
      <c r="G153" t="s">
        <v>1021</v>
      </c>
    </row>
    <row r="154" spans="1:7">
      <c r="A154" t="s">
        <v>1022</v>
      </c>
      <c r="B154" t="s">
        <v>1023</v>
      </c>
      <c r="C154" t="s">
        <v>1024</v>
      </c>
      <c r="D154" t="s">
        <v>1025</v>
      </c>
      <c r="E154" t="s">
        <v>1026</v>
      </c>
      <c r="F154" t="s">
        <v>1027</v>
      </c>
      <c r="G154" t="s">
        <v>1028</v>
      </c>
    </row>
    <row r="155" spans="1:7">
      <c r="A155" t="s">
        <v>1029</v>
      </c>
      <c r="B155" t="s">
        <v>1030</v>
      </c>
      <c r="C155" t="s">
        <v>1031</v>
      </c>
      <c r="D155" t="s">
        <v>1032</v>
      </c>
      <c r="E155" t="s">
        <v>1033</v>
      </c>
      <c r="F155" t="s">
        <v>1034</v>
      </c>
      <c r="G155" t="s">
        <v>1035</v>
      </c>
    </row>
    <row r="156" spans="1:7">
      <c r="A156" t="s">
        <v>1036</v>
      </c>
      <c r="B156" t="s">
        <v>1037</v>
      </c>
      <c r="C156" t="s">
        <v>1038</v>
      </c>
      <c r="D156" t="s">
        <v>1039</v>
      </c>
      <c r="E156" t="s">
        <v>1040</v>
      </c>
      <c r="F156" t="s">
        <v>1041</v>
      </c>
      <c r="G156" t="s">
        <v>1042</v>
      </c>
    </row>
    <row r="157" spans="1:7">
      <c r="A157" t="s">
        <v>1043</v>
      </c>
      <c r="B157" t="s">
        <v>1044</v>
      </c>
      <c r="C157" t="s">
        <v>1045</v>
      </c>
      <c r="D157" t="s">
        <v>1046</v>
      </c>
      <c r="E157" t="s">
        <v>1047</v>
      </c>
      <c r="F157" t="s">
        <v>1048</v>
      </c>
      <c r="G157" t="s">
        <v>1049</v>
      </c>
    </row>
    <row r="158" spans="1:7">
      <c r="A158" t="s">
        <v>1050</v>
      </c>
      <c r="B158" t="s">
        <v>1051</v>
      </c>
      <c r="C158" t="s">
        <v>1052</v>
      </c>
      <c r="D158" t="s">
        <v>1053</v>
      </c>
      <c r="E158" t="s">
        <v>1054</v>
      </c>
      <c r="F158" t="s">
        <v>1055</v>
      </c>
      <c r="G158" t="s">
        <v>1056</v>
      </c>
    </row>
    <row r="159" spans="1:7">
      <c r="A159" t="s">
        <v>1057</v>
      </c>
      <c r="B159" t="s">
        <v>1058</v>
      </c>
      <c r="C159" t="s">
        <v>1059</v>
      </c>
      <c r="D159" t="s">
        <v>1060</v>
      </c>
      <c r="E159" t="s">
        <v>1061</v>
      </c>
      <c r="F159" t="s">
        <v>1062</v>
      </c>
      <c r="G159" t="s">
        <v>1063</v>
      </c>
    </row>
    <row r="160" spans="1:7">
      <c r="A160" t="s">
        <v>1064</v>
      </c>
      <c r="B160" t="s">
        <v>1065</v>
      </c>
      <c r="C160" t="s">
        <v>1066</v>
      </c>
      <c r="D160" t="s">
        <v>1067</v>
      </c>
      <c r="E160" t="s">
        <v>1068</v>
      </c>
      <c r="F160" t="s">
        <v>1069</v>
      </c>
      <c r="G160" t="s">
        <v>1070</v>
      </c>
    </row>
    <row r="161" spans="1:7">
      <c r="A161" t="s">
        <v>1071</v>
      </c>
      <c r="B161" t="s">
        <v>1072</v>
      </c>
      <c r="C161" t="s">
        <v>1073</v>
      </c>
      <c r="D161" t="s">
        <v>1074</v>
      </c>
      <c r="E161" t="s">
        <v>1075</v>
      </c>
      <c r="F161" t="s">
        <v>1076</v>
      </c>
      <c r="G161" t="s">
        <v>1077</v>
      </c>
    </row>
    <row r="162" spans="1:7">
      <c r="A162" t="s">
        <v>1078</v>
      </c>
      <c r="B162" t="s">
        <v>1079</v>
      </c>
      <c r="C162" t="s">
        <v>1080</v>
      </c>
      <c r="D162" t="s">
        <v>1081</v>
      </c>
      <c r="E162" t="s">
        <v>1082</v>
      </c>
      <c r="F162" t="s">
        <v>1083</v>
      </c>
      <c r="G162" t="s">
        <v>1084</v>
      </c>
    </row>
    <row r="163" spans="1:7">
      <c r="A163" t="s">
        <v>1085</v>
      </c>
      <c r="B163" t="s">
        <v>1086</v>
      </c>
      <c r="C163" t="s">
        <v>1087</v>
      </c>
      <c r="D163" t="s">
        <v>1088</v>
      </c>
      <c r="E163" t="s">
        <v>1089</v>
      </c>
      <c r="F163" t="s">
        <v>1090</v>
      </c>
      <c r="G163" t="s">
        <v>1091</v>
      </c>
    </row>
    <row r="164" spans="1:7">
      <c r="A164" t="s">
        <v>1092</v>
      </c>
      <c r="B164" t="s">
        <v>1093</v>
      </c>
      <c r="C164" t="s">
        <v>1094</v>
      </c>
      <c r="D164" t="s">
        <v>1095</v>
      </c>
      <c r="E164" t="s">
        <v>1096</v>
      </c>
      <c r="F164" t="s">
        <v>1097</v>
      </c>
      <c r="G164" t="s">
        <v>1098</v>
      </c>
    </row>
    <row r="165" spans="1:7">
      <c r="A165" t="s">
        <v>1099</v>
      </c>
      <c r="B165" t="s">
        <v>1100</v>
      </c>
      <c r="C165" t="s">
        <v>1101</v>
      </c>
      <c r="D165" t="s">
        <v>1102</v>
      </c>
      <c r="E165" t="s">
        <v>1103</v>
      </c>
      <c r="F165" t="s">
        <v>1104</v>
      </c>
      <c r="G165" t="s">
        <v>1105</v>
      </c>
    </row>
    <row r="166" spans="1:7">
      <c r="A166" t="s">
        <v>1106</v>
      </c>
      <c r="B166" t="s">
        <v>1107</v>
      </c>
      <c r="C166" t="s">
        <v>1108</v>
      </c>
      <c r="D166" t="s">
        <v>1109</v>
      </c>
      <c r="E166" t="s">
        <v>1110</v>
      </c>
      <c r="F166" t="s">
        <v>1111</v>
      </c>
      <c r="G166" t="s">
        <v>1112</v>
      </c>
    </row>
    <row r="167" spans="1:7">
      <c r="A167" t="s">
        <v>1113</v>
      </c>
      <c r="B167" t="s">
        <v>1114</v>
      </c>
      <c r="C167" t="s">
        <v>1115</v>
      </c>
      <c r="D167" t="s">
        <v>1116</v>
      </c>
      <c r="E167" t="s">
        <v>1117</v>
      </c>
      <c r="F167" t="s">
        <v>1118</v>
      </c>
      <c r="G167" t="s">
        <v>1119</v>
      </c>
    </row>
    <row r="168" spans="1:7">
      <c r="A168" t="s">
        <v>1120</v>
      </c>
      <c r="B168" t="s">
        <v>1121</v>
      </c>
      <c r="C168" t="s">
        <v>1122</v>
      </c>
      <c r="D168" t="s">
        <v>1123</v>
      </c>
      <c r="E168" t="s">
        <v>1124</v>
      </c>
      <c r="F168" t="s">
        <v>1125</v>
      </c>
      <c r="G168" t="s">
        <v>1126</v>
      </c>
    </row>
    <row r="169" spans="1:7">
      <c r="A169" t="s">
        <v>1127</v>
      </c>
      <c r="B169" t="s">
        <v>1128</v>
      </c>
      <c r="C169" t="s">
        <v>1129</v>
      </c>
      <c r="D169" t="s">
        <v>1130</v>
      </c>
      <c r="E169" t="s">
        <v>1131</v>
      </c>
      <c r="F169" t="s">
        <v>1132</v>
      </c>
      <c r="G169" t="s">
        <v>1133</v>
      </c>
    </row>
    <row r="170" spans="1:7">
      <c r="A170" t="s">
        <v>1134</v>
      </c>
      <c r="B170" t="s">
        <v>1135</v>
      </c>
      <c r="C170" t="s">
        <v>1136</v>
      </c>
      <c r="D170" t="s">
        <v>1137</v>
      </c>
      <c r="E170" t="s">
        <v>1138</v>
      </c>
      <c r="F170" t="s">
        <v>1139</v>
      </c>
      <c r="G170" t="s">
        <v>1140</v>
      </c>
    </row>
    <row r="171" spans="1:7">
      <c r="A171" t="s">
        <v>1141</v>
      </c>
      <c r="B171" t="s">
        <v>1142</v>
      </c>
      <c r="C171" t="s">
        <v>1143</v>
      </c>
      <c r="D171" t="s">
        <v>1144</v>
      </c>
      <c r="E171" t="s">
        <v>1145</v>
      </c>
      <c r="F171" t="s">
        <v>1146</v>
      </c>
      <c r="G171" t="s">
        <v>1147</v>
      </c>
    </row>
    <row r="172" spans="1:7">
      <c r="A172" t="s">
        <v>1148</v>
      </c>
      <c r="B172" t="s">
        <v>1149</v>
      </c>
      <c r="C172" t="s">
        <v>1150</v>
      </c>
      <c r="D172" t="s">
        <v>1151</v>
      </c>
      <c r="E172" t="s">
        <v>1152</v>
      </c>
      <c r="F172" t="s">
        <v>1153</v>
      </c>
      <c r="G172" t="s">
        <v>1154</v>
      </c>
    </row>
    <row r="173" spans="1:7">
      <c r="A173" t="s">
        <v>1155</v>
      </c>
      <c r="B173" t="s">
        <v>1156</v>
      </c>
      <c r="C173" t="s">
        <v>1157</v>
      </c>
      <c r="D173" t="s">
        <v>1158</v>
      </c>
      <c r="E173" t="s">
        <v>1159</v>
      </c>
      <c r="F173" t="s">
        <v>1160</v>
      </c>
      <c r="G173" t="s">
        <v>1161</v>
      </c>
    </row>
    <row r="174" spans="1:7">
      <c r="A174" t="s">
        <v>1162</v>
      </c>
      <c r="B174" t="s">
        <v>1163</v>
      </c>
      <c r="C174" t="s">
        <v>1164</v>
      </c>
      <c r="D174" t="s">
        <v>1165</v>
      </c>
      <c r="E174" t="s">
        <v>1166</v>
      </c>
      <c r="F174" t="s">
        <v>1167</v>
      </c>
      <c r="G174" t="s">
        <v>1168</v>
      </c>
    </row>
    <row r="175" spans="1:7">
      <c r="A175" t="s">
        <v>1169</v>
      </c>
      <c r="B175" t="s">
        <v>1170</v>
      </c>
      <c r="C175" t="s">
        <v>1171</v>
      </c>
      <c r="D175" t="s">
        <v>1172</v>
      </c>
      <c r="E175" t="s">
        <v>1173</v>
      </c>
      <c r="F175" t="s">
        <v>1174</v>
      </c>
      <c r="G175" t="s">
        <v>1175</v>
      </c>
    </row>
    <row r="176" spans="1:7">
      <c r="A176" t="s">
        <v>1176</v>
      </c>
      <c r="B176" t="s">
        <v>1177</v>
      </c>
      <c r="C176" t="s">
        <v>1178</v>
      </c>
      <c r="D176" t="s">
        <v>1179</v>
      </c>
      <c r="E176" t="s">
        <v>1180</v>
      </c>
      <c r="F176" t="s">
        <v>1181</v>
      </c>
      <c r="G176" t="s">
        <v>1182</v>
      </c>
    </row>
    <row r="177" spans="1:7">
      <c r="A177" t="s">
        <v>1183</v>
      </c>
      <c r="B177" t="s">
        <v>1184</v>
      </c>
      <c r="C177" t="s">
        <v>1185</v>
      </c>
      <c r="D177" t="s">
        <v>1186</v>
      </c>
      <c r="E177" t="s">
        <v>1187</v>
      </c>
      <c r="F177" t="s">
        <v>1188</v>
      </c>
      <c r="G177" t="s">
        <v>1189</v>
      </c>
    </row>
    <row r="178" spans="1:7">
      <c r="A178" t="s">
        <v>1190</v>
      </c>
      <c r="B178" t="s">
        <v>1191</v>
      </c>
      <c r="C178" t="s">
        <v>1192</v>
      </c>
      <c r="D178" t="s">
        <v>1193</v>
      </c>
      <c r="E178" t="s">
        <v>1194</v>
      </c>
      <c r="F178" t="s">
        <v>1195</v>
      </c>
      <c r="G178" t="s">
        <v>1196</v>
      </c>
    </row>
    <row r="179" spans="1:7">
      <c r="A179" t="s">
        <v>1197</v>
      </c>
      <c r="B179" t="s">
        <v>1198</v>
      </c>
      <c r="C179" t="s">
        <v>1199</v>
      </c>
      <c r="D179" t="s">
        <v>1200</v>
      </c>
      <c r="E179" t="s">
        <v>1201</v>
      </c>
      <c r="F179" t="s">
        <v>1202</v>
      </c>
      <c r="G179" t="s">
        <v>1203</v>
      </c>
    </row>
    <row r="180" spans="1:7">
      <c r="A180" t="s">
        <v>1204</v>
      </c>
      <c r="B180" t="s">
        <v>1205</v>
      </c>
      <c r="C180" t="s">
        <v>1206</v>
      </c>
      <c r="D180" t="s">
        <v>1207</v>
      </c>
      <c r="E180" t="s">
        <v>1208</v>
      </c>
      <c r="F180" t="s">
        <v>1209</v>
      </c>
      <c r="G180" t="s">
        <v>1210</v>
      </c>
    </row>
    <row r="181" spans="1:7">
      <c r="A181" t="s">
        <v>1211</v>
      </c>
      <c r="B181" t="s">
        <v>1212</v>
      </c>
      <c r="C181" t="s">
        <v>1213</v>
      </c>
      <c r="D181" t="s">
        <v>1214</v>
      </c>
      <c r="E181" t="s">
        <v>1215</v>
      </c>
      <c r="F181" t="s">
        <v>1216</v>
      </c>
      <c r="G181" t="s">
        <v>1217</v>
      </c>
    </row>
    <row r="182" spans="1:7">
      <c r="A182" t="s">
        <v>1218</v>
      </c>
      <c r="B182" t="s">
        <v>1219</v>
      </c>
      <c r="C182" t="s">
        <v>1220</v>
      </c>
      <c r="D182" t="s">
        <v>1221</v>
      </c>
      <c r="E182" t="s">
        <v>1222</v>
      </c>
      <c r="F182" t="s">
        <v>1223</v>
      </c>
      <c r="G182" t="s">
        <v>1224</v>
      </c>
    </row>
    <row r="183" spans="1:7">
      <c r="A183" t="s">
        <v>1225</v>
      </c>
      <c r="B183" t="s">
        <v>1226</v>
      </c>
      <c r="C183" t="s">
        <v>1227</v>
      </c>
      <c r="D183" t="s">
        <v>1228</v>
      </c>
      <c r="E183" t="s">
        <v>1229</v>
      </c>
      <c r="F183" t="s">
        <v>1230</v>
      </c>
      <c r="G183" t="s">
        <v>1231</v>
      </c>
    </row>
    <row r="184" spans="1:7">
      <c r="A184" t="s">
        <v>1232</v>
      </c>
      <c r="B184" t="s">
        <v>1233</v>
      </c>
      <c r="C184" t="s">
        <v>1234</v>
      </c>
      <c r="D184" t="s">
        <v>1235</v>
      </c>
      <c r="E184" t="s">
        <v>1236</v>
      </c>
      <c r="F184" t="s">
        <v>1237</v>
      </c>
      <c r="G184" t="s">
        <v>1238</v>
      </c>
    </row>
    <row r="185" spans="1:7">
      <c r="A185" t="s">
        <v>1239</v>
      </c>
      <c r="B185" t="s">
        <v>1240</v>
      </c>
      <c r="C185" t="s">
        <v>1241</v>
      </c>
      <c r="D185" t="s">
        <v>1242</v>
      </c>
      <c r="E185" t="s">
        <v>1243</v>
      </c>
      <c r="F185" t="s">
        <v>1244</v>
      </c>
      <c r="G185" t="s">
        <v>1245</v>
      </c>
    </row>
    <row r="186" spans="1:7">
      <c r="A186" t="s">
        <v>1246</v>
      </c>
      <c r="B186" t="s">
        <v>1247</v>
      </c>
      <c r="C186" t="s">
        <v>1248</v>
      </c>
      <c r="D186" t="s">
        <v>1249</v>
      </c>
      <c r="E186" t="s">
        <v>1250</v>
      </c>
      <c r="F186" t="s">
        <v>1251</v>
      </c>
      <c r="G186" t="s">
        <v>1252</v>
      </c>
    </row>
    <row r="187" spans="1:7">
      <c r="A187" t="s">
        <v>1253</v>
      </c>
      <c r="B187" t="s">
        <v>1254</v>
      </c>
      <c r="C187" t="s">
        <v>1255</v>
      </c>
      <c r="D187" t="s">
        <v>1256</v>
      </c>
      <c r="E187" t="s">
        <v>1257</v>
      </c>
      <c r="F187" t="s">
        <v>1258</v>
      </c>
      <c r="G187" t="s">
        <v>1259</v>
      </c>
    </row>
    <row r="188" spans="1:7">
      <c r="A188" t="s">
        <v>1260</v>
      </c>
      <c r="B188" t="s">
        <v>1261</v>
      </c>
      <c r="C188" t="s">
        <v>1262</v>
      </c>
      <c r="D188" t="s">
        <v>1263</v>
      </c>
      <c r="E188" t="s">
        <v>1264</v>
      </c>
      <c r="F188" t="s">
        <v>1265</v>
      </c>
      <c r="G188" t="s">
        <v>1266</v>
      </c>
    </row>
    <row r="189" spans="1:7">
      <c r="A189" t="s">
        <v>1267</v>
      </c>
      <c r="B189" t="s">
        <v>1268</v>
      </c>
      <c r="C189" t="s">
        <v>1269</v>
      </c>
      <c r="D189" t="s">
        <v>1270</v>
      </c>
      <c r="E189" t="s">
        <v>1271</v>
      </c>
      <c r="F189" t="s">
        <v>1272</v>
      </c>
      <c r="G189" t="s">
        <v>1273</v>
      </c>
    </row>
    <row r="190" spans="1:7">
      <c r="A190" t="s">
        <v>1274</v>
      </c>
      <c r="B190" t="s">
        <v>1275</v>
      </c>
      <c r="C190" t="s">
        <v>1276</v>
      </c>
      <c r="D190" t="s">
        <v>1277</v>
      </c>
      <c r="E190" t="s">
        <v>1278</v>
      </c>
      <c r="F190" t="s">
        <v>1279</v>
      </c>
      <c r="G190" t="s">
        <v>1280</v>
      </c>
    </row>
    <row r="191" spans="1:7">
      <c r="A191" t="s">
        <v>1281</v>
      </c>
      <c r="B191" t="s">
        <v>1282</v>
      </c>
      <c r="C191" t="s">
        <v>1283</v>
      </c>
      <c r="D191" t="s">
        <v>1284</v>
      </c>
      <c r="E191" t="s">
        <v>1285</v>
      </c>
      <c r="F191" t="s">
        <v>1286</v>
      </c>
      <c r="G191" t="s">
        <v>1287</v>
      </c>
    </row>
    <row r="192" spans="1:7">
      <c r="A192" t="s">
        <v>1288</v>
      </c>
      <c r="B192" t="s">
        <v>1289</v>
      </c>
      <c r="C192" t="s">
        <v>1290</v>
      </c>
      <c r="D192" t="s">
        <v>1291</v>
      </c>
      <c r="E192" t="s">
        <v>1292</v>
      </c>
      <c r="F192" t="s">
        <v>1293</v>
      </c>
      <c r="G192" t="s">
        <v>1294</v>
      </c>
    </row>
    <row r="193" spans="1:7">
      <c r="A193" t="s">
        <v>1295</v>
      </c>
      <c r="B193" t="s">
        <v>1296</v>
      </c>
      <c r="C193" t="s">
        <v>1297</v>
      </c>
      <c r="D193" t="s">
        <v>1298</v>
      </c>
      <c r="E193" t="s">
        <v>1299</v>
      </c>
      <c r="F193" t="s">
        <v>1300</v>
      </c>
      <c r="G193" t="s">
        <v>1301</v>
      </c>
    </row>
    <row r="194" spans="1:7">
      <c r="A194" t="s">
        <v>1302</v>
      </c>
      <c r="B194" t="s">
        <v>1303</v>
      </c>
      <c r="C194" t="s">
        <v>1304</v>
      </c>
      <c r="D194" t="s">
        <v>1305</v>
      </c>
      <c r="E194" t="s">
        <v>1306</v>
      </c>
      <c r="F194" t="s">
        <v>1307</v>
      </c>
      <c r="G194" t="s">
        <v>1308</v>
      </c>
    </row>
    <row r="195" spans="1:7">
      <c r="A195" t="s">
        <v>1309</v>
      </c>
      <c r="B195" t="s">
        <v>1310</v>
      </c>
      <c r="C195" t="s">
        <v>1311</v>
      </c>
      <c r="D195" t="s">
        <v>1312</v>
      </c>
      <c r="E195" t="s">
        <v>1313</v>
      </c>
      <c r="F195" t="s">
        <v>1314</v>
      </c>
      <c r="G195" t="s">
        <v>1315</v>
      </c>
    </row>
    <row r="196" spans="1:7">
      <c r="A196" t="s">
        <v>1316</v>
      </c>
      <c r="B196" t="s">
        <v>1317</v>
      </c>
      <c r="C196" t="s">
        <v>1318</v>
      </c>
      <c r="D196" t="s">
        <v>1319</v>
      </c>
      <c r="E196" t="s">
        <v>1320</v>
      </c>
      <c r="F196" t="s">
        <v>1321</v>
      </c>
      <c r="G196" t="s">
        <v>1322</v>
      </c>
    </row>
    <row r="197" spans="1:7">
      <c r="A197" t="s">
        <v>1323</v>
      </c>
      <c r="B197" t="s">
        <v>1324</v>
      </c>
      <c r="C197" t="s">
        <v>1325</v>
      </c>
      <c r="D197" t="s">
        <v>1326</v>
      </c>
      <c r="E197" t="s">
        <v>1327</v>
      </c>
      <c r="F197" t="s">
        <v>1328</v>
      </c>
      <c r="G197" t="s">
        <v>1329</v>
      </c>
    </row>
    <row r="198" spans="1:7">
      <c r="A198" t="s">
        <v>1330</v>
      </c>
      <c r="B198" t="s">
        <v>1331</v>
      </c>
      <c r="C198" t="s">
        <v>1332</v>
      </c>
      <c r="D198" t="s">
        <v>1333</v>
      </c>
      <c r="E198" t="s">
        <v>1334</v>
      </c>
      <c r="F198" t="s">
        <v>1335</v>
      </c>
      <c r="G198" t="s">
        <v>1336</v>
      </c>
    </row>
    <row r="199" spans="1:7">
      <c r="A199" t="s">
        <v>1337</v>
      </c>
      <c r="B199" t="s">
        <v>1338</v>
      </c>
      <c r="C199" t="s">
        <v>1339</v>
      </c>
      <c r="D199" t="s">
        <v>1340</v>
      </c>
      <c r="E199" t="s">
        <v>1341</v>
      </c>
      <c r="F199" t="s">
        <v>1342</v>
      </c>
      <c r="G199" t="s">
        <v>1343</v>
      </c>
    </row>
    <row r="200" spans="1:7">
      <c r="A200" t="s">
        <v>1344</v>
      </c>
      <c r="B200" t="s">
        <v>1345</v>
      </c>
      <c r="C200" t="s">
        <v>1346</v>
      </c>
      <c r="D200" t="s">
        <v>1347</v>
      </c>
      <c r="E200" t="s">
        <v>1348</v>
      </c>
      <c r="F200" t="s">
        <v>1349</v>
      </c>
      <c r="G200" t="s">
        <v>1350</v>
      </c>
    </row>
    <row r="201" spans="1:7">
      <c r="A201" t="s">
        <v>1351</v>
      </c>
      <c r="B201" t="s">
        <v>1352</v>
      </c>
      <c r="C201" t="s">
        <v>1353</v>
      </c>
      <c r="D201" t="s">
        <v>1354</v>
      </c>
      <c r="E201" t="s">
        <v>1355</v>
      </c>
      <c r="F201" t="s">
        <v>1356</v>
      </c>
      <c r="G201" t="s">
        <v>1357</v>
      </c>
    </row>
    <row r="202" spans="1:7">
      <c r="A202" t="s">
        <v>1358</v>
      </c>
      <c r="B202" t="s">
        <v>1359</v>
      </c>
      <c r="C202" t="s">
        <v>1360</v>
      </c>
      <c r="D202" t="s">
        <v>1361</v>
      </c>
      <c r="E202" t="s">
        <v>1362</v>
      </c>
      <c r="F202" t="s">
        <v>1363</v>
      </c>
      <c r="G202" t="s">
        <v>1364</v>
      </c>
    </row>
    <row r="203" spans="1:7">
      <c r="A203" t="s">
        <v>1365</v>
      </c>
      <c r="B203" t="s">
        <v>1366</v>
      </c>
      <c r="C203" t="s">
        <v>1367</v>
      </c>
      <c r="D203" t="s">
        <v>1368</v>
      </c>
      <c r="E203" t="s">
        <v>1369</v>
      </c>
      <c r="F203" t="s">
        <v>1370</v>
      </c>
      <c r="G203" t="s">
        <v>1371</v>
      </c>
    </row>
    <row r="204" spans="1:7">
      <c r="A204" t="s">
        <v>1372</v>
      </c>
      <c r="B204" t="s">
        <v>1373</v>
      </c>
      <c r="C204" t="s">
        <v>1374</v>
      </c>
      <c r="D204" t="s">
        <v>1375</v>
      </c>
      <c r="E204" t="s">
        <v>1376</v>
      </c>
      <c r="F204" t="s">
        <v>1377</v>
      </c>
      <c r="G204" t="s">
        <v>1378</v>
      </c>
    </row>
    <row r="205" spans="1:7">
      <c r="A205" t="s">
        <v>1379</v>
      </c>
      <c r="B205" t="s">
        <v>1380</v>
      </c>
      <c r="C205" t="s">
        <v>1381</v>
      </c>
      <c r="D205" t="s">
        <v>1382</v>
      </c>
      <c r="E205" t="s">
        <v>1383</v>
      </c>
      <c r="F205" t="s">
        <v>1384</v>
      </c>
      <c r="G205" t="s">
        <v>1385</v>
      </c>
    </row>
    <row r="206" spans="1:7">
      <c r="A206" t="s">
        <v>1386</v>
      </c>
      <c r="B206" t="s">
        <v>1387</v>
      </c>
      <c r="C206" t="s">
        <v>1388</v>
      </c>
      <c r="D206" t="s">
        <v>1389</v>
      </c>
      <c r="E206" t="s">
        <v>1390</v>
      </c>
      <c r="F206" t="s">
        <v>1391</v>
      </c>
      <c r="G206" t="s">
        <v>1392</v>
      </c>
    </row>
    <row r="207" spans="1:7">
      <c r="A207" t="s">
        <v>1393</v>
      </c>
      <c r="B207" t="s">
        <v>1394</v>
      </c>
      <c r="C207" t="s">
        <v>1395</v>
      </c>
      <c r="D207" t="s">
        <v>1396</v>
      </c>
      <c r="E207" t="s">
        <v>1397</v>
      </c>
      <c r="F207" t="s">
        <v>1398</v>
      </c>
      <c r="G207" t="s">
        <v>1399</v>
      </c>
    </row>
    <row r="208" spans="1:7">
      <c r="A208" t="s">
        <v>1400</v>
      </c>
      <c r="B208" t="s">
        <v>1401</v>
      </c>
      <c r="C208" t="s">
        <v>1402</v>
      </c>
      <c r="D208" t="s">
        <v>1403</v>
      </c>
      <c r="E208" t="s">
        <v>1404</v>
      </c>
      <c r="F208" t="s">
        <v>1405</v>
      </c>
      <c r="G208" t="s">
        <v>1406</v>
      </c>
    </row>
    <row r="209" spans="1:7">
      <c r="A209" t="s">
        <v>1407</v>
      </c>
      <c r="B209" t="s">
        <v>1408</v>
      </c>
      <c r="C209" t="s">
        <v>1409</v>
      </c>
      <c r="D209" t="s">
        <v>1410</v>
      </c>
      <c r="E209" t="s">
        <v>1411</v>
      </c>
      <c r="F209" t="s">
        <v>1412</v>
      </c>
      <c r="G209" t="s">
        <v>1413</v>
      </c>
    </row>
    <row r="210" spans="1:7">
      <c r="A210" t="s">
        <v>1414</v>
      </c>
      <c r="B210" t="s">
        <v>1415</v>
      </c>
      <c r="C210" t="s">
        <v>1416</v>
      </c>
      <c r="D210" t="s">
        <v>1417</v>
      </c>
      <c r="E210" t="s">
        <v>1418</v>
      </c>
      <c r="F210" t="s">
        <v>1419</v>
      </c>
      <c r="G210" t="s">
        <v>1420</v>
      </c>
    </row>
    <row r="211" spans="1:7">
      <c r="A211" t="s">
        <v>1421</v>
      </c>
      <c r="B211" t="s">
        <v>1422</v>
      </c>
      <c r="C211" t="s">
        <v>1423</v>
      </c>
      <c r="D211" t="s">
        <v>1424</v>
      </c>
      <c r="E211" t="s">
        <v>1425</v>
      </c>
      <c r="F211" t="s">
        <v>1426</v>
      </c>
      <c r="G211" t="s">
        <v>1427</v>
      </c>
    </row>
    <row r="212" spans="1:7">
      <c r="A212" t="s">
        <v>1428</v>
      </c>
      <c r="B212" t="s">
        <v>1429</v>
      </c>
      <c r="C212" t="s">
        <v>1430</v>
      </c>
      <c r="D212" t="s">
        <v>1431</v>
      </c>
      <c r="E212" t="s">
        <v>1432</v>
      </c>
      <c r="F212" t="s">
        <v>1433</v>
      </c>
      <c r="G212" t="s">
        <v>1434</v>
      </c>
    </row>
    <row r="213" spans="1:7">
      <c r="A213" t="s">
        <v>1435</v>
      </c>
      <c r="B213" t="s">
        <v>1436</v>
      </c>
      <c r="C213" t="s">
        <v>1437</v>
      </c>
      <c r="D213" t="s">
        <v>1438</v>
      </c>
      <c r="E213" t="s">
        <v>1439</v>
      </c>
      <c r="F213" t="s">
        <v>1440</v>
      </c>
      <c r="G213" t="s">
        <v>1441</v>
      </c>
    </row>
    <row r="214" spans="1:7">
      <c r="A214" t="s">
        <v>1442</v>
      </c>
      <c r="B214" t="s">
        <v>1443</v>
      </c>
      <c r="C214" t="s">
        <v>1444</v>
      </c>
      <c r="D214" t="s">
        <v>1445</v>
      </c>
      <c r="E214" t="s">
        <v>1446</v>
      </c>
      <c r="F214" t="s">
        <v>1447</v>
      </c>
      <c r="G214" t="s">
        <v>1448</v>
      </c>
    </row>
    <row r="215" spans="1:7">
      <c r="A215" t="s">
        <v>1449</v>
      </c>
      <c r="B215" t="s">
        <v>1450</v>
      </c>
      <c r="C215" t="s">
        <v>1451</v>
      </c>
      <c r="D215" t="s">
        <v>1452</v>
      </c>
      <c r="E215" t="s">
        <v>1453</v>
      </c>
      <c r="F215" t="s">
        <v>1454</v>
      </c>
      <c r="G215" t="s">
        <v>1455</v>
      </c>
    </row>
    <row r="216" spans="1:7">
      <c r="A216" t="s">
        <v>1456</v>
      </c>
      <c r="B216" t="s">
        <v>1457</v>
      </c>
      <c r="C216" t="s">
        <v>1458</v>
      </c>
      <c r="D216" t="s">
        <v>1459</v>
      </c>
      <c r="E216" t="s">
        <v>1460</v>
      </c>
      <c r="F216" t="s">
        <v>1461</v>
      </c>
      <c r="G216" t="s">
        <v>1462</v>
      </c>
    </row>
    <row r="217" spans="1:7">
      <c r="A217" t="s">
        <v>1463</v>
      </c>
      <c r="B217" t="s">
        <v>1464</v>
      </c>
      <c r="C217" t="s">
        <v>1465</v>
      </c>
      <c r="D217" t="s">
        <v>1466</v>
      </c>
      <c r="E217" t="s">
        <v>1467</v>
      </c>
      <c r="F217" t="s">
        <v>1468</v>
      </c>
      <c r="G217" t="s">
        <v>1469</v>
      </c>
    </row>
    <row r="218" spans="1:7">
      <c r="A218" t="s">
        <v>1470</v>
      </c>
      <c r="B218" t="s">
        <v>1471</v>
      </c>
      <c r="C218" t="s">
        <v>1472</v>
      </c>
      <c r="D218" t="s">
        <v>1473</v>
      </c>
      <c r="E218" t="s">
        <v>1474</v>
      </c>
      <c r="F218" t="s">
        <v>1475</v>
      </c>
      <c r="G218" t="s">
        <v>1476</v>
      </c>
    </row>
    <row r="219" spans="1:7">
      <c r="A219" t="s">
        <v>1477</v>
      </c>
      <c r="B219" t="s">
        <v>1478</v>
      </c>
      <c r="C219" t="s">
        <v>1479</v>
      </c>
      <c r="D219" t="s">
        <v>1480</v>
      </c>
      <c r="E219" t="s">
        <v>1481</v>
      </c>
      <c r="F219" t="s">
        <v>1482</v>
      </c>
      <c r="G219" t="s">
        <v>1483</v>
      </c>
    </row>
    <row r="220" spans="1:7">
      <c r="A220" t="s">
        <v>1484</v>
      </c>
      <c r="B220" t="s">
        <v>1485</v>
      </c>
      <c r="C220" t="s">
        <v>1486</v>
      </c>
      <c r="D220" t="s">
        <v>1487</v>
      </c>
      <c r="E220" t="s">
        <v>1488</v>
      </c>
      <c r="F220" t="s">
        <v>1489</v>
      </c>
      <c r="G220" t="s">
        <v>1490</v>
      </c>
    </row>
    <row r="221" spans="1:7">
      <c r="A221" t="s">
        <v>1491</v>
      </c>
      <c r="B221" t="s">
        <v>1492</v>
      </c>
      <c r="C221" t="s">
        <v>1493</v>
      </c>
      <c r="D221" t="s">
        <v>1494</v>
      </c>
      <c r="E221" t="s">
        <v>1495</v>
      </c>
      <c r="F221" t="s">
        <v>1496</v>
      </c>
      <c r="G221" t="s">
        <v>1497</v>
      </c>
    </row>
    <row r="222" spans="1:7">
      <c r="A222" t="s">
        <v>1498</v>
      </c>
      <c r="B222" t="s">
        <v>1499</v>
      </c>
      <c r="C222" t="s">
        <v>1500</v>
      </c>
      <c r="D222" t="s">
        <v>1501</v>
      </c>
      <c r="E222" t="s">
        <v>1502</v>
      </c>
      <c r="F222" t="s">
        <v>1503</v>
      </c>
      <c r="G222" t="s">
        <v>1504</v>
      </c>
    </row>
    <row r="223" spans="1:7">
      <c r="A223" t="s">
        <v>1505</v>
      </c>
      <c r="B223" t="s">
        <v>1506</v>
      </c>
      <c r="C223" t="s">
        <v>1507</v>
      </c>
      <c r="D223" t="s">
        <v>1508</v>
      </c>
      <c r="E223" t="s">
        <v>1509</v>
      </c>
      <c r="F223" t="s">
        <v>1510</v>
      </c>
      <c r="G223" t="s">
        <v>1511</v>
      </c>
    </row>
    <row r="224" spans="1:7">
      <c r="A224" t="s">
        <v>1512</v>
      </c>
      <c r="B224" t="s">
        <v>1513</v>
      </c>
      <c r="C224" t="s">
        <v>1514</v>
      </c>
      <c r="D224" t="s">
        <v>1515</v>
      </c>
      <c r="E224" t="s">
        <v>1516</v>
      </c>
      <c r="F224" t="s">
        <v>1517</v>
      </c>
      <c r="G224" t="s">
        <v>1518</v>
      </c>
    </row>
    <row r="225" spans="1:7">
      <c r="A225" t="s">
        <v>1519</v>
      </c>
      <c r="B225" t="s">
        <v>1520</v>
      </c>
      <c r="C225" t="s">
        <v>1521</v>
      </c>
      <c r="D225" t="s">
        <v>1522</v>
      </c>
      <c r="E225" t="s">
        <v>1523</v>
      </c>
      <c r="F225" t="s">
        <v>1524</v>
      </c>
      <c r="G225" t="s">
        <v>1525</v>
      </c>
    </row>
    <row r="226" spans="1:7">
      <c r="A226" t="s">
        <v>1526</v>
      </c>
      <c r="B226" t="s">
        <v>1527</v>
      </c>
      <c r="C226" t="s">
        <v>1528</v>
      </c>
      <c r="D226" t="s">
        <v>1529</v>
      </c>
      <c r="E226" t="s">
        <v>1530</v>
      </c>
      <c r="F226" t="s">
        <v>1531</v>
      </c>
      <c r="G226" t="s">
        <v>1532</v>
      </c>
    </row>
    <row r="227" spans="1:7">
      <c r="A227" t="s">
        <v>1533</v>
      </c>
      <c r="B227" t="s">
        <v>1534</v>
      </c>
      <c r="C227" t="s">
        <v>1535</v>
      </c>
      <c r="D227" t="s">
        <v>1536</v>
      </c>
      <c r="E227" t="s">
        <v>1537</v>
      </c>
      <c r="F227" t="s">
        <v>1538</v>
      </c>
      <c r="G227" t="s">
        <v>1539</v>
      </c>
    </row>
    <row r="228" spans="1:7">
      <c r="A228" t="s">
        <v>1540</v>
      </c>
      <c r="B228" t="s">
        <v>1541</v>
      </c>
      <c r="C228" t="s">
        <v>1542</v>
      </c>
      <c r="D228" t="s">
        <v>1543</v>
      </c>
      <c r="E228" t="s">
        <v>1544</v>
      </c>
      <c r="F228" t="s">
        <v>1545</v>
      </c>
      <c r="G228" t="s">
        <v>1546</v>
      </c>
    </row>
    <row r="229" spans="1:7">
      <c r="A229" t="s">
        <v>1547</v>
      </c>
      <c r="B229" t="s">
        <v>1548</v>
      </c>
      <c r="C229" t="s">
        <v>1549</v>
      </c>
      <c r="D229" t="s">
        <v>1550</v>
      </c>
      <c r="E229" t="s">
        <v>1551</v>
      </c>
      <c r="F229" t="s">
        <v>1552</v>
      </c>
      <c r="G229" t="s">
        <v>1553</v>
      </c>
    </row>
    <row r="230" spans="1:7">
      <c r="A230" t="s">
        <v>1554</v>
      </c>
      <c r="B230" t="s">
        <v>1555</v>
      </c>
      <c r="C230" t="s">
        <v>1556</v>
      </c>
      <c r="D230" t="s">
        <v>1557</v>
      </c>
      <c r="E230" t="s">
        <v>1558</v>
      </c>
      <c r="F230" t="s">
        <v>1559</v>
      </c>
      <c r="G230" t="s">
        <v>1560</v>
      </c>
    </row>
    <row r="231" spans="1:7">
      <c r="A231" t="s">
        <v>1561</v>
      </c>
      <c r="B231" t="s">
        <v>1562</v>
      </c>
      <c r="C231" t="s">
        <v>1563</v>
      </c>
      <c r="D231" t="s">
        <v>1564</v>
      </c>
      <c r="E231" t="s">
        <v>1565</v>
      </c>
      <c r="F231" t="s">
        <v>1566</v>
      </c>
      <c r="G231" t="s">
        <v>1567</v>
      </c>
    </row>
    <row r="232" spans="1:7">
      <c r="A232" t="s">
        <v>1568</v>
      </c>
      <c r="B232" t="s">
        <v>1569</v>
      </c>
      <c r="C232" t="s">
        <v>1570</v>
      </c>
      <c r="D232" t="s">
        <v>1571</v>
      </c>
      <c r="E232" t="s">
        <v>1572</v>
      </c>
      <c r="F232" t="s">
        <v>1573</v>
      </c>
      <c r="G232" t="s">
        <v>1574</v>
      </c>
    </row>
    <row r="233" spans="1:7">
      <c r="A233" t="s">
        <v>1575</v>
      </c>
      <c r="B233" t="s">
        <v>1576</v>
      </c>
      <c r="C233" t="s">
        <v>1577</v>
      </c>
      <c r="D233" t="s">
        <v>1578</v>
      </c>
      <c r="E233" t="s">
        <v>1579</v>
      </c>
      <c r="F233" t="s">
        <v>1580</v>
      </c>
      <c r="G233" t="s">
        <v>1581</v>
      </c>
    </row>
    <row r="234" spans="1:7">
      <c r="A234" t="s">
        <v>1582</v>
      </c>
      <c r="B234" t="s">
        <v>1583</v>
      </c>
      <c r="C234" t="s">
        <v>1584</v>
      </c>
      <c r="D234" t="s">
        <v>1585</v>
      </c>
      <c r="E234" t="s">
        <v>1586</v>
      </c>
      <c r="F234" t="s">
        <v>1587</v>
      </c>
      <c r="G234" t="s">
        <v>1588</v>
      </c>
    </row>
    <row r="235" spans="1:7">
      <c r="A235" t="s">
        <v>1589</v>
      </c>
      <c r="B235" t="s">
        <v>1590</v>
      </c>
      <c r="C235" t="s">
        <v>1591</v>
      </c>
      <c r="D235" t="s">
        <v>1592</v>
      </c>
      <c r="E235" t="s">
        <v>1593</v>
      </c>
      <c r="F235" t="s">
        <v>1594</v>
      </c>
      <c r="G235" t="s">
        <v>1595</v>
      </c>
    </row>
    <row r="236" spans="1:7">
      <c r="A236" t="s">
        <v>1596</v>
      </c>
      <c r="B236" t="s">
        <v>1597</v>
      </c>
      <c r="C236" t="s">
        <v>1598</v>
      </c>
      <c r="D236" t="s">
        <v>1599</v>
      </c>
      <c r="E236" t="s">
        <v>1600</v>
      </c>
      <c r="F236" t="s">
        <v>1601</v>
      </c>
      <c r="G236" t="s">
        <v>1602</v>
      </c>
    </row>
    <row r="237" spans="1:7">
      <c r="A237" t="s">
        <v>1603</v>
      </c>
      <c r="B237" t="s">
        <v>1604</v>
      </c>
      <c r="C237" t="s">
        <v>1605</v>
      </c>
      <c r="D237" t="s">
        <v>1606</v>
      </c>
      <c r="E237" t="s">
        <v>1607</v>
      </c>
      <c r="F237" t="s">
        <v>1608</v>
      </c>
      <c r="G237" t="s">
        <v>1609</v>
      </c>
    </row>
    <row r="238" spans="1:7">
      <c r="A238" t="s">
        <v>1610</v>
      </c>
      <c r="B238" t="s">
        <v>1611</v>
      </c>
      <c r="C238" t="s">
        <v>1612</v>
      </c>
      <c r="D238" t="s">
        <v>1613</v>
      </c>
      <c r="E238" t="s">
        <v>1614</v>
      </c>
      <c r="F238" t="s">
        <v>1615</v>
      </c>
      <c r="G238" t="s">
        <v>1616</v>
      </c>
    </row>
    <row r="239" spans="1:7">
      <c r="A239" t="s">
        <v>1617</v>
      </c>
      <c r="B239" t="s">
        <v>1618</v>
      </c>
      <c r="C239" t="s">
        <v>1619</v>
      </c>
      <c r="D239" t="s">
        <v>1620</v>
      </c>
      <c r="E239" t="s">
        <v>1621</v>
      </c>
      <c r="F239" t="s">
        <v>1622</v>
      </c>
      <c r="G239" t="s">
        <v>1623</v>
      </c>
    </row>
    <row r="240" spans="1:7">
      <c r="A240" t="s">
        <v>1624</v>
      </c>
      <c r="B240" t="s">
        <v>1625</v>
      </c>
      <c r="C240" t="s">
        <v>1626</v>
      </c>
      <c r="D240" t="s">
        <v>1627</v>
      </c>
      <c r="E240" t="s">
        <v>1628</v>
      </c>
      <c r="F240" t="s">
        <v>1629</v>
      </c>
      <c r="G240" t="s">
        <v>1630</v>
      </c>
    </row>
    <row r="241" spans="1:7">
      <c r="A241" t="s">
        <v>1631</v>
      </c>
      <c r="B241" t="s">
        <v>1632</v>
      </c>
      <c r="C241" t="s">
        <v>1633</v>
      </c>
      <c r="D241" t="s">
        <v>1634</v>
      </c>
      <c r="E241" t="s">
        <v>1635</v>
      </c>
      <c r="F241" t="s">
        <v>1636</v>
      </c>
      <c r="G241" t="s">
        <v>1637</v>
      </c>
    </row>
    <row r="242" spans="1:7">
      <c r="A242" t="s">
        <v>1638</v>
      </c>
      <c r="B242" t="s">
        <v>1639</v>
      </c>
      <c r="C242" t="s">
        <v>1640</v>
      </c>
      <c r="D242" t="s">
        <v>1641</v>
      </c>
      <c r="E242" t="s">
        <v>1642</v>
      </c>
      <c r="F242" t="s">
        <v>1643</v>
      </c>
      <c r="G242" t="s">
        <v>1644</v>
      </c>
    </row>
    <row r="243" spans="1:7">
      <c r="A243" t="s">
        <v>1645</v>
      </c>
      <c r="B243" t="s">
        <v>1646</v>
      </c>
      <c r="C243" t="s">
        <v>1647</v>
      </c>
      <c r="D243" t="s">
        <v>1648</v>
      </c>
      <c r="E243" t="s">
        <v>1649</v>
      </c>
      <c r="F243" t="s">
        <v>1650</v>
      </c>
      <c r="G243" t="s">
        <v>1651</v>
      </c>
    </row>
    <row r="244" spans="1:7">
      <c r="A244" t="s">
        <v>1652</v>
      </c>
      <c r="B244" t="s">
        <v>1653</v>
      </c>
      <c r="C244" t="s">
        <v>1654</v>
      </c>
      <c r="D244" t="s">
        <v>1655</v>
      </c>
      <c r="E244" t="s">
        <v>1656</v>
      </c>
      <c r="F244" t="s">
        <v>1657</v>
      </c>
      <c r="G244" t="s">
        <v>1658</v>
      </c>
    </row>
    <row r="245" spans="1:7">
      <c r="A245" t="s">
        <v>1659</v>
      </c>
      <c r="B245" t="s">
        <v>1660</v>
      </c>
      <c r="C245" t="s">
        <v>1661</v>
      </c>
      <c r="D245" t="s">
        <v>1662</v>
      </c>
      <c r="E245" t="s">
        <v>1663</v>
      </c>
      <c r="F245" t="s">
        <v>1664</v>
      </c>
      <c r="G245" t="s">
        <v>1665</v>
      </c>
    </row>
    <row r="246" spans="1:7">
      <c r="A246" t="s">
        <v>1666</v>
      </c>
      <c r="B246" t="s">
        <v>1667</v>
      </c>
      <c r="C246" t="s">
        <v>1668</v>
      </c>
      <c r="D246" t="s">
        <v>1669</v>
      </c>
      <c r="E246" t="s">
        <v>1670</v>
      </c>
      <c r="F246" t="s">
        <v>1671</v>
      </c>
      <c r="G246" t="s">
        <v>1672</v>
      </c>
    </row>
    <row r="247" spans="1:7">
      <c r="A247" t="s">
        <v>1673</v>
      </c>
      <c r="B247" t="s">
        <v>1674</v>
      </c>
      <c r="C247" t="s">
        <v>1675</v>
      </c>
      <c r="D247" t="s">
        <v>1676</v>
      </c>
      <c r="E247" t="s">
        <v>1677</v>
      </c>
      <c r="F247" t="s">
        <v>1678</v>
      </c>
      <c r="G247" t="s">
        <v>1679</v>
      </c>
    </row>
    <row r="248" spans="1:7">
      <c r="A248" t="s">
        <v>1680</v>
      </c>
      <c r="B248" t="s">
        <v>1681</v>
      </c>
      <c r="C248" t="s">
        <v>1682</v>
      </c>
      <c r="D248" t="s">
        <v>1683</v>
      </c>
      <c r="E248" t="s">
        <v>1684</v>
      </c>
      <c r="F248" t="s">
        <v>1685</v>
      </c>
      <c r="G248" t="s">
        <v>1686</v>
      </c>
    </row>
    <row r="249" spans="1:7">
      <c r="A249" t="s">
        <v>1687</v>
      </c>
      <c r="B249" t="s">
        <v>1688</v>
      </c>
      <c r="C249" t="s">
        <v>1689</v>
      </c>
      <c r="D249" t="s">
        <v>1690</v>
      </c>
      <c r="E249" t="s">
        <v>1691</v>
      </c>
      <c r="F249" t="s">
        <v>1692</v>
      </c>
      <c r="G249" t="s">
        <v>1693</v>
      </c>
    </row>
    <row r="250" spans="1:7">
      <c r="A250" t="s">
        <v>1694</v>
      </c>
      <c r="B250" t="s">
        <v>1695</v>
      </c>
      <c r="C250" t="s">
        <v>1696</v>
      </c>
      <c r="D250" t="s">
        <v>1697</v>
      </c>
      <c r="E250" t="s">
        <v>1698</v>
      </c>
      <c r="F250" t="s">
        <v>1699</v>
      </c>
      <c r="G250" t="s">
        <v>1700</v>
      </c>
    </row>
    <row r="251" spans="1:7">
      <c r="A251" t="s">
        <v>1701</v>
      </c>
      <c r="B251" t="s">
        <v>1702</v>
      </c>
      <c r="C251" t="s">
        <v>1703</v>
      </c>
      <c r="D251" t="s">
        <v>1704</v>
      </c>
      <c r="E251" t="s">
        <v>1705</v>
      </c>
      <c r="F251" t="s">
        <v>1706</v>
      </c>
      <c r="G251" t="s">
        <v>1707</v>
      </c>
    </row>
    <row r="252" spans="1:7">
      <c r="A252" t="s">
        <v>1708</v>
      </c>
      <c r="B252" t="s">
        <v>1709</v>
      </c>
      <c r="C252" t="s">
        <v>1710</v>
      </c>
      <c r="D252" t="s">
        <v>1711</v>
      </c>
      <c r="E252" t="s">
        <v>1712</v>
      </c>
      <c r="F252" t="s">
        <v>1713</v>
      </c>
      <c r="G252" t="s">
        <v>1714</v>
      </c>
    </row>
    <row r="253" spans="1:7">
      <c r="A253" t="s">
        <v>1715</v>
      </c>
      <c r="B253" t="s">
        <v>1716</v>
      </c>
      <c r="C253" t="s">
        <v>1717</v>
      </c>
      <c r="D253" t="s">
        <v>1718</v>
      </c>
      <c r="E253" t="s">
        <v>1719</v>
      </c>
      <c r="F253" t="s">
        <v>1720</v>
      </c>
      <c r="G253" t="s">
        <v>1721</v>
      </c>
    </row>
    <row r="254" spans="1:7">
      <c r="A254" t="s">
        <v>1722</v>
      </c>
      <c r="B254" t="s">
        <v>1723</v>
      </c>
      <c r="C254" t="s">
        <v>1724</v>
      </c>
      <c r="D254" t="s">
        <v>1725</v>
      </c>
      <c r="E254" t="s">
        <v>1726</v>
      </c>
      <c r="F254" t="s">
        <v>1727</v>
      </c>
      <c r="G254" t="s">
        <v>1728</v>
      </c>
    </row>
    <row r="255" spans="1:7">
      <c r="A255" t="s">
        <v>1729</v>
      </c>
      <c r="B255" t="s">
        <v>1730</v>
      </c>
      <c r="C255" t="s">
        <v>1731</v>
      </c>
      <c r="D255" t="s">
        <v>1732</v>
      </c>
      <c r="E255" t="s">
        <v>1733</v>
      </c>
      <c r="F255" t="s">
        <v>1734</v>
      </c>
      <c r="G255" t="s">
        <v>1735</v>
      </c>
    </row>
    <row r="256" spans="1:7">
      <c r="A256" t="s">
        <v>1736</v>
      </c>
      <c r="B256" t="s">
        <v>1737</v>
      </c>
      <c r="C256" t="s">
        <v>1738</v>
      </c>
      <c r="D256" t="s">
        <v>1739</v>
      </c>
      <c r="E256" t="s">
        <v>1740</v>
      </c>
      <c r="F256" t="s">
        <v>1741</v>
      </c>
      <c r="G256" t="s">
        <v>1742</v>
      </c>
    </row>
    <row r="257" spans="1:7">
      <c r="A257" t="s">
        <v>1743</v>
      </c>
      <c r="B257" t="s">
        <v>1744</v>
      </c>
      <c r="C257" t="s">
        <v>1745</v>
      </c>
      <c r="D257" t="s">
        <v>1746</v>
      </c>
      <c r="E257" t="s">
        <v>1747</v>
      </c>
      <c r="F257" t="s">
        <v>1748</v>
      </c>
      <c r="G257" t="s">
        <v>1749</v>
      </c>
    </row>
    <row r="258" spans="1:7">
      <c r="A258" t="s">
        <v>1750</v>
      </c>
      <c r="B258" t="s">
        <v>1751</v>
      </c>
      <c r="C258" t="s">
        <v>1752</v>
      </c>
      <c r="D258" t="s">
        <v>1753</v>
      </c>
      <c r="E258" t="s">
        <v>1754</v>
      </c>
      <c r="F258" t="s">
        <v>1755</v>
      </c>
      <c r="G258" t="s">
        <v>1756</v>
      </c>
    </row>
    <row r="259" spans="1:7">
      <c r="A259" t="s">
        <v>1757</v>
      </c>
      <c r="B259" t="s">
        <v>1758</v>
      </c>
      <c r="C259" t="s">
        <v>1759</v>
      </c>
      <c r="D259" t="s">
        <v>1760</v>
      </c>
      <c r="E259" t="s">
        <v>1761</v>
      </c>
      <c r="F259" t="s">
        <v>1762</v>
      </c>
      <c r="G259" t="s">
        <v>1763</v>
      </c>
    </row>
    <row r="260" spans="1:7">
      <c r="A260" t="s">
        <v>1764</v>
      </c>
      <c r="B260" t="s">
        <v>1765</v>
      </c>
      <c r="C260" t="s">
        <v>1766</v>
      </c>
      <c r="D260" t="s">
        <v>1767</v>
      </c>
      <c r="E260" t="s">
        <v>1768</v>
      </c>
      <c r="F260" t="s">
        <v>1769</v>
      </c>
      <c r="G260" t="s">
        <v>1770</v>
      </c>
    </row>
    <row r="261" spans="1:7">
      <c r="A261" t="s">
        <v>1771</v>
      </c>
      <c r="B261" t="s">
        <v>1772</v>
      </c>
      <c r="C261" t="s">
        <v>1773</v>
      </c>
      <c r="D261" t="s">
        <v>1774</v>
      </c>
      <c r="E261" t="s">
        <v>1775</v>
      </c>
      <c r="F261" t="s">
        <v>1776</v>
      </c>
      <c r="G261" t="s">
        <v>1777</v>
      </c>
    </row>
    <row r="262" spans="1:7">
      <c r="A262" t="s">
        <v>1778</v>
      </c>
      <c r="B262" t="s">
        <v>1779</v>
      </c>
      <c r="C262" t="s">
        <v>1780</v>
      </c>
      <c r="D262" t="s">
        <v>1781</v>
      </c>
      <c r="E262" t="s">
        <v>1782</v>
      </c>
      <c r="F262" t="s">
        <v>1783</v>
      </c>
      <c r="G262" t="s">
        <v>1784</v>
      </c>
    </row>
    <row r="263" spans="1:7">
      <c r="A263" t="s">
        <v>1785</v>
      </c>
      <c r="B263" t="s">
        <v>1786</v>
      </c>
      <c r="C263" t="s">
        <v>1787</v>
      </c>
      <c r="D263" t="s">
        <v>1788</v>
      </c>
      <c r="E263" t="s">
        <v>1789</v>
      </c>
      <c r="F263" t="s">
        <v>1790</v>
      </c>
      <c r="G263" t="s">
        <v>1791</v>
      </c>
    </row>
    <row r="264" spans="1:7">
      <c r="A264" t="s">
        <v>1792</v>
      </c>
      <c r="B264" t="s">
        <v>1793</v>
      </c>
      <c r="C264" t="s">
        <v>1794</v>
      </c>
      <c r="D264" t="s">
        <v>1795</v>
      </c>
      <c r="E264" t="s">
        <v>1796</v>
      </c>
      <c r="F264" t="s">
        <v>1797</v>
      </c>
      <c r="G264" t="s">
        <v>1798</v>
      </c>
    </row>
    <row r="265" spans="1:7">
      <c r="A265" t="s">
        <v>1799</v>
      </c>
      <c r="B265" t="s">
        <v>1800</v>
      </c>
      <c r="C265" t="s">
        <v>1801</v>
      </c>
      <c r="D265" t="s">
        <v>1802</v>
      </c>
      <c r="E265" t="s">
        <v>1803</v>
      </c>
      <c r="F265" t="s">
        <v>1804</v>
      </c>
      <c r="G265" t="s">
        <v>1805</v>
      </c>
    </row>
    <row r="266" spans="1:7">
      <c r="A266" t="s">
        <v>1806</v>
      </c>
      <c r="B266" t="s">
        <v>1807</v>
      </c>
      <c r="C266" t="s">
        <v>1808</v>
      </c>
      <c r="D266" t="s">
        <v>1809</v>
      </c>
      <c r="E266" t="s">
        <v>1810</v>
      </c>
      <c r="F266" t="s">
        <v>1811</v>
      </c>
      <c r="G266" t="s">
        <v>1812</v>
      </c>
    </row>
    <row r="267" spans="1:7">
      <c r="A267" t="s">
        <v>1813</v>
      </c>
      <c r="B267" t="s">
        <v>1814</v>
      </c>
      <c r="C267" t="s">
        <v>1815</v>
      </c>
      <c r="D267" t="s">
        <v>1816</v>
      </c>
      <c r="E267" t="s">
        <v>1817</v>
      </c>
      <c r="F267" t="s">
        <v>1818</v>
      </c>
      <c r="G267" t="s">
        <v>1819</v>
      </c>
    </row>
    <row r="268" spans="1:7">
      <c r="A268" t="s">
        <v>1820</v>
      </c>
      <c r="B268" t="s">
        <v>1821</v>
      </c>
      <c r="C268" t="s">
        <v>1822</v>
      </c>
      <c r="D268" t="s">
        <v>1823</v>
      </c>
      <c r="E268" t="s">
        <v>1824</v>
      </c>
      <c r="F268" t="s">
        <v>1825</v>
      </c>
      <c r="G268" t="s">
        <v>1826</v>
      </c>
    </row>
    <row r="269" spans="1:7">
      <c r="A269" t="s">
        <v>1827</v>
      </c>
      <c r="B269" t="s">
        <v>1828</v>
      </c>
      <c r="C269" t="s">
        <v>1829</v>
      </c>
      <c r="D269" t="s">
        <v>1830</v>
      </c>
      <c r="E269" t="s">
        <v>1831</v>
      </c>
      <c r="F269" t="s">
        <v>1832</v>
      </c>
      <c r="G269" t="s">
        <v>1833</v>
      </c>
    </row>
    <row r="270" spans="1:7">
      <c r="A270" t="s">
        <v>1834</v>
      </c>
      <c r="B270" t="s">
        <v>1835</v>
      </c>
      <c r="C270" t="s">
        <v>1836</v>
      </c>
      <c r="D270" t="s">
        <v>1837</v>
      </c>
      <c r="E270" t="s">
        <v>1838</v>
      </c>
      <c r="F270" t="s">
        <v>1839</v>
      </c>
      <c r="G270" t="s">
        <v>1840</v>
      </c>
    </row>
    <row r="271" spans="1:7">
      <c r="A271" t="s">
        <v>1841</v>
      </c>
      <c r="B271" t="s">
        <v>1842</v>
      </c>
      <c r="C271" t="s">
        <v>1843</v>
      </c>
      <c r="D271" t="s">
        <v>1844</v>
      </c>
      <c r="E271" t="s">
        <v>1845</v>
      </c>
      <c r="F271" t="s">
        <v>1846</v>
      </c>
      <c r="G271" t="s">
        <v>1847</v>
      </c>
    </row>
    <row r="272" spans="1:7">
      <c r="A272" t="s">
        <v>1848</v>
      </c>
      <c r="B272" t="s">
        <v>1849</v>
      </c>
      <c r="C272" t="s">
        <v>1850</v>
      </c>
      <c r="D272" t="s">
        <v>1851</v>
      </c>
      <c r="E272" t="s">
        <v>1852</v>
      </c>
      <c r="F272" t="s">
        <v>1853</v>
      </c>
      <c r="G272" t="s">
        <v>1854</v>
      </c>
    </row>
    <row r="273" spans="1:7">
      <c r="A273" t="s">
        <v>1855</v>
      </c>
      <c r="B273" t="s">
        <v>1856</v>
      </c>
      <c r="C273" t="s">
        <v>1857</v>
      </c>
      <c r="D273" t="s">
        <v>1858</v>
      </c>
      <c r="E273" t="s">
        <v>1859</v>
      </c>
      <c r="F273" t="s">
        <v>1860</v>
      </c>
      <c r="G273" t="s">
        <v>1861</v>
      </c>
    </row>
    <row r="274" spans="1:7">
      <c r="A274" t="s">
        <v>1862</v>
      </c>
      <c r="B274" t="s">
        <v>1863</v>
      </c>
      <c r="C274" t="s">
        <v>1864</v>
      </c>
      <c r="D274" t="s">
        <v>1865</v>
      </c>
      <c r="E274" t="s">
        <v>1866</v>
      </c>
      <c r="F274" t="s">
        <v>1867</v>
      </c>
      <c r="G274" t="s">
        <v>1868</v>
      </c>
    </row>
    <row r="275" spans="1:7">
      <c r="A275" t="s">
        <v>1869</v>
      </c>
      <c r="B275" t="s">
        <v>1870</v>
      </c>
      <c r="C275" t="s">
        <v>1871</v>
      </c>
      <c r="D275" t="s">
        <v>1872</v>
      </c>
      <c r="E275" t="s">
        <v>1873</v>
      </c>
      <c r="F275" t="s">
        <v>1874</v>
      </c>
      <c r="G275" t="s">
        <v>1875</v>
      </c>
    </row>
    <row r="276" spans="1:7">
      <c r="A276" t="s">
        <v>1876</v>
      </c>
      <c r="B276" t="s">
        <v>1877</v>
      </c>
      <c r="C276" t="s">
        <v>1878</v>
      </c>
      <c r="D276" t="s">
        <v>1879</v>
      </c>
      <c r="E276" t="s">
        <v>1880</v>
      </c>
      <c r="F276" t="s">
        <v>1881</v>
      </c>
      <c r="G276" t="s">
        <v>1882</v>
      </c>
    </row>
    <row r="277" spans="1:7">
      <c r="A277" t="s">
        <v>1883</v>
      </c>
      <c r="B277" t="s">
        <v>1884</v>
      </c>
      <c r="C277" t="s">
        <v>1885</v>
      </c>
      <c r="D277" t="s">
        <v>1886</v>
      </c>
      <c r="E277" t="s">
        <v>1887</v>
      </c>
      <c r="F277" t="s">
        <v>1888</v>
      </c>
      <c r="G277" t="s">
        <v>1889</v>
      </c>
    </row>
    <row r="278" spans="1:7">
      <c r="A278" t="s">
        <v>1890</v>
      </c>
      <c r="B278" t="s">
        <v>1891</v>
      </c>
      <c r="C278" t="s">
        <v>1892</v>
      </c>
      <c r="D278" t="s">
        <v>1893</v>
      </c>
      <c r="E278" t="s">
        <v>1894</v>
      </c>
      <c r="F278" t="s">
        <v>1895</v>
      </c>
      <c r="G278" t="s">
        <v>1896</v>
      </c>
    </row>
    <row r="279" spans="1:7">
      <c r="A279" t="s">
        <v>1897</v>
      </c>
      <c r="B279" t="s">
        <v>1898</v>
      </c>
      <c r="C279" t="s">
        <v>1899</v>
      </c>
      <c r="D279" t="s">
        <v>1900</v>
      </c>
      <c r="E279" t="s">
        <v>1901</v>
      </c>
      <c r="F279" t="s">
        <v>1902</v>
      </c>
      <c r="G279" t="s">
        <v>1903</v>
      </c>
    </row>
    <row r="280" spans="1:7">
      <c r="A280" t="s">
        <v>1904</v>
      </c>
      <c r="B280" t="s">
        <v>1905</v>
      </c>
      <c r="C280" t="s">
        <v>1906</v>
      </c>
      <c r="D280" t="s">
        <v>1907</v>
      </c>
      <c r="E280" t="s">
        <v>1908</v>
      </c>
      <c r="F280" t="s">
        <v>1909</v>
      </c>
      <c r="G280" t="s">
        <v>1910</v>
      </c>
    </row>
    <row r="281" spans="1:7">
      <c r="A281" t="s">
        <v>1911</v>
      </c>
      <c r="B281" t="s">
        <v>1912</v>
      </c>
      <c r="C281" t="s">
        <v>1913</v>
      </c>
      <c r="D281" t="s">
        <v>1914</v>
      </c>
      <c r="E281" t="s">
        <v>1915</v>
      </c>
      <c r="F281" t="s">
        <v>1916</v>
      </c>
      <c r="G281" t="s">
        <v>1917</v>
      </c>
    </row>
    <row r="282" spans="1:7">
      <c r="A282" t="s">
        <v>1918</v>
      </c>
      <c r="B282" t="s">
        <v>1919</v>
      </c>
      <c r="C282" t="s">
        <v>1920</v>
      </c>
      <c r="D282" t="s">
        <v>1921</v>
      </c>
      <c r="E282" t="s">
        <v>1922</v>
      </c>
      <c r="F282" t="s">
        <v>1923</v>
      </c>
      <c r="G282" t="s">
        <v>1924</v>
      </c>
    </row>
    <row r="283" spans="1:7">
      <c r="A283" t="s">
        <v>1925</v>
      </c>
      <c r="B283" t="s">
        <v>1926</v>
      </c>
      <c r="C283" t="s">
        <v>1927</v>
      </c>
      <c r="D283" t="s">
        <v>1928</v>
      </c>
      <c r="E283" t="s">
        <v>1929</v>
      </c>
      <c r="F283" t="s">
        <v>1930</v>
      </c>
      <c r="G283" t="s">
        <v>1931</v>
      </c>
    </row>
    <row r="284" spans="1:7">
      <c r="A284" t="s">
        <v>1932</v>
      </c>
      <c r="B284" t="s">
        <v>1933</v>
      </c>
      <c r="C284" t="s">
        <v>1934</v>
      </c>
      <c r="D284" t="s">
        <v>1935</v>
      </c>
      <c r="E284" t="s">
        <v>1936</v>
      </c>
      <c r="F284" t="s">
        <v>1937</v>
      </c>
      <c r="G284" t="s">
        <v>1938</v>
      </c>
    </row>
    <row r="285" spans="1:7">
      <c r="A285" t="s">
        <v>1939</v>
      </c>
      <c r="B285" t="s">
        <v>1940</v>
      </c>
      <c r="C285" t="s">
        <v>1941</v>
      </c>
      <c r="D285" t="s">
        <v>1942</v>
      </c>
      <c r="E285" t="s">
        <v>1943</v>
      </c>
      <c r="F285" t="s">
        <v>1944</v>
      </c>
      <c r="G285" t="s">
        <v>1945</v>
      </c>
    </row>
    <row r="286" spans="1:7">
      <c r="A286" t="s">
        <v>1946</v>
      </c>
      <c r="B286" t="s">
        <v>1947</v>
      </c>
      <c r="C286" t="s">
        <v>1948</v>
      </c>
      <c r="D286" t="s">
        <v>1949</v>
      </c>
      <c r="E286" t="s">
        <v>1950</v>
      </c>
      <c r="F286" t="s">
        <v>1951</v>
      </c>
      <c r="G286" t="s">
        <v>1952</v>
      </c>
    </row>
    <row r="287" spans="1:7">
      <c r="A287" t="s">
        <v>1953</v>
      </c>
      <c r="B287" t="s">
        <v>1954</v>
      </c>
      <c r="C287" t="s">
        <v>1955</v>
      </c>
      <c r="D287" t="s">
        <v>1956</v>
      </c>
      <c r="E287" t="s">
        <v>1957</v>
      </c>
      <c r="F287" t="s">
        <v>1958</v>
      </c>
      <c r="G287" t="s">
        <v>1959</v>
      </c>
    </row>
    <row r="288" spans="1:7">
      <c r="A288" t="s">
        <v>1960</v>
      </c>
      <c r="B288" t="s">
        <v>1961</v>
      </c>
      <c r="C288" t="s">
        <v>1962</v>
      </c>
      <c r="D288" t="s">
        <v>1963</v>
      </c>
      <c r="E288" t="s">
        <v>1964</v>
      </c>
      <c r="F288" t="s">
        <v>1965</v>
      </c>
      <c r="G288" t="s">
        <v>1966</v>
      </c>
    </row>
    <row r="289" spans="1:7">
      <c r="A289" t="s">
        <v>1967</v>
      </c>
      <c r="B289" t="s">
        <v>1968</v>
      </c>
      <c r="C289" t="s">
        <v>1969</v>
      </c>
      <c r="D289" t="s">
        <v>1970</v>
      </c>
      <c r="E289" t="s">
        <v>1971</v>
      </c>
      <c r="F289" t="s">
        <v>1972</v>
      </c>
      <c r="G289" t="s">
        <v>1973</v>
      </c>
    </row>
    <row r="290" spans="1:7">
      <c r="A290" t="s">
        <v>1974</v>
      </c>
      <c r="B290" t="s">
        <v>1975</v>
      </c>
      <c r="C290" t="s">
        <v>1976</v>
      </c>
      <c r="D290" t="s">
        <v>1977</v>
      </c>
      <c r="E290" t="s">
        <v>1978</v>
      </c>
      <c r="F290" t="s">
        <v>1979</v>
      </c>
      <c r="G290" t="s">
        <v>1980</v>
      </c>
    </row>
    <row r="291" spans="1:7">
      <c r="A291" t="s">
        <v>1981</v>
      </c>
      <c r="B291" t="s">
        <v>1982</v>
      </c>
      <c r="C291" t="s">
        <v>1983</v>
      </c>
      <c r="D291" t="s">
        <v>1984</v>
      </c>
      <c r="E291" t="s">
        <v>1985</v>
      </c>
      <c r="F291" t="s">
        <v>1986</v>
      </c>
      <c r="G291" t="s">
        <v>1987</v>
      </c>
    </row>
    <row r="292" spans="1:7">
      <c r="A292" t="s">
        <v>1988</v>
      </c>
      <c r="B292" t="s">
        <v>1989</v>
      </c>
      <c r="C292" t="s">
        <v>1990</v>
      </c>
      <c r="D292" t="s">
        <v>1991</v>
      </c>
      <c r="E292" t="s">
        <v>1992</v>
      </c>
      <c r="F292" t="s">
        <v>1993</v>
      </c>
      <c r="G292" t="s">
        <v>1994</v>
      </c>
    </row>
    <row r="293" spans="1:7">
      <c r="A293" t="s">
        <v>1995</v>
      </c>
      <c r="B293" t="s">
        <v>1996</v>
      </c>
      <c r="C293" t="s">
        <v>1997</v>
      </c>
      <c r="D293" t="s">
        <v>1998</v>
      </c>
      <c r="E293" t="s">
        <v>1999</v>
      </c>
      <c r="F293" t="s">
        <v>2000</v>
      </c>
      <c r="G293" t="s">
        <v>2001</v>
      </c>
    </row>
    <row r="294" spans="1:7">
      <c r="A294" t="s">
        <v>2002</v>
      </c>
      <c r="B294" t="s">
        <v>2003</v>
      </c>
      <c r="C294" t="s">
        <v>2004</v>
      </c>
      <c r="D294" t="s">
        <v>2005</v>
      </c>
      <c r="E294" t="s">
        <v>2006</v>
      </c>
      <c r="F294" t="s">
        <v>2007</v>
      </c>
      <c r="G294" t="s">
        <v>2008</v>
      </c>
    </row>
    <row r="295" spans="1:7">
      <c r="A295" t="s">
        <v>2009</v>
      </c>
      <c r="B295" t="s">
        <v>2010</v>
      </c>
      <c r="C295" t="s">
        <v>2011</v>
      </c>
      <c r="D295" t="s">
        <v>2012</v>
      </c>
      <c r="E295" t="s">
        <v>2013</v>
      </c>
      <c r="F295" t="s">
        <v>2014</v>
      </c>
      <c r="G295" t="s">
        <v>2015</v>
      </c>
    </row>
    <row r="296" spans="1:7">
      <c r="A296" t="s">
        <v>2016</v>
      </c>
      <c r="B296" t="s">
        <v>2017</v>
      </c>
      <c r="C296" t="s">
        <v>2018</v>
      </c>
      <c r="D296" t="s">
        <v>2019</v>
      </c>
      <c r="E296" t="s">
        <v>2020</v>
      </c>
      <c r="F296" t="s">
        <v>2021</v>
      </c>
      <c r="G296" t="s">
        <v>2022</v>
      </c>
    </row>
    <row r="297" spans="1:7">
      <c r="A297" t="s">
        <v>2023</v>
      </c>
      <c r="B297" t="s">
        <v>2024</v>
      </c>
      <c r="C297" t="s">
        <v>2025</v>
      </c>
      <c r="D297" t="s">
        <v>2026</v>
      </c>
      <c r="E297" t="s">
        <v>2027</v>
      </c>
      <c r="F297" t="s">
        <v>2028</v>
      </c>
      <c r="G297" t="s">
        <v>2029</v>
      </c>
    </row>
    <row r="298" spans="1:7">
      <c r="A298" t="s">
        <v>2030</v>
      </c>
      <c r="B298" t="s">
        <v>2031</v>
      </c>
      <c r="C298" t="s">
        <v>2032</v>
      </c>
      <c r="D298" t="s">
        <v>2033</v>
      </c>
      <c r="E298" t="s">
        <v>2034</v>
      </c>
      <c r="F298" t="s">
        <v>2035</v>
      </c>
      <c r="G298" t="s">
        <v>2036</v>
      </c>
    </row>
    <row r="299" spans="1:7">
      <c r="A299" t="s">
        <v>2037</v>
      </c>
      <c r="B299" t="s">
        <v>2038</v>
      </c>
      <c r="C299" t="s">
        <v>2039</v>
      </c>
      <c r="D299" t="s">
        <v>2040</v>
      </c>
      <c r="E299" t="s">
        <v>2041</v>
      </c>
      <c r="F299" t="s">
        <v>2042</v>
      </c>
      <c r="G299" t="s">
        <v>2043</v>
      </c>
    </row>
    <row r="300" spans="1:7">
      <c r="A300" t="s">
        <v>2044</v>
      </c>
      <c r="B300" t="s">
        <v>2045</v>
      </c>
      <c r="C300" t="s">
        <v>2046</v>
      </c>
      <c r="D300" t="s">
        <v>2047</v>
      </c>
      <c r="E300" t="s">
        <v>2048</v>
      </c>
      <c r="F300" t="s">
        <v>2049</v>
      </c>
      <c r="G300" t="s">
        <v>2050</v>
      </c>
    </row>
    <row r="301" spans="1:7">
      <c r="A301" t="s">
        <v>2051</v>
      </c>
      <c r="B301" t="s">
        <v>2052</v>
      </c>
      <c r="C301" t="s">
        <v>2053</v>
      </c>
      <c r="D301" t="s">
        <v>2054</v>
      </c>
      <c r="E301" t="s">
        <v>2055</v>
      </c>
      <c r="F301" t="s">
        <v>2056</v>
      </c>
      <c r="G301" t="s">
        <v>2057</v>
      </c>
    </row>
    <row r="302" spans="1:7">
      <c r="A302" t="s">
        <v>2058</v>
      </c>
      <c r="B302" t="s">
        <v>2059</v>
      </c>
      <c r="C302" t="s">
        <v>2060</v>
      </c>
      <c r="D302" t="s">
        <v>2061</v>
      </c>
      <c r="E302" t="s">
        <v>2062</v>
      </c>
      <c r="F302" t="s">
        <v>2063</v>
      </c>
      <c r="G302" t="s">
        <v>2064</v>
      </c>
    </row>
    <row r="303" spans="1:7">
      <c r="A303" t="s">
        <v>2065</v>
      </c>
      <c r="B303" t="s">
        <v>2066</v>
      </c>
      <c r="C303" t="s">
        <v>2067</v>
      </c>
      <c r="D303" t="s">
        <v>2068</v>
      </c>
      <c r="E303" t="s">
        <v>2069</v>
      </c>
      <c r="F303" t="s">
        <v>2070</v>
      </c>
      <c r="G303" t="s">
        <v>2071</v>
      </c>
    </row>
    <row r="304" spans="1:7">
      <c r="A304" t="s">
        <v>2072</v>
      </c>
      <c r="B304" t="s">
        <v>2073</v>
      </c>
      <c r="C304" t="s">
        <v>2074</v>
      </c>
      <c r="D304" t="s">
        <v>2075</v>
      </c>
      <c r="E304" t="s">
        <v>2076</v>
      </c>
      <c r="F304" t="s">
        <v>2077</v>
      </c>
      <c r="G304" t="s">
        <v>2078</v>
      </c>
    </row>
    <row r="305" spans="1:7">
      <c r="A305" t="s">
        <v>2079</v>
      </c>
      <c r="B305" t="s">
        <v>2080</v>
      </c>
      <c r="C305" t="s">
        <v>2081</v>
      </c>
      <c r="D305" t="s">
        <v>2082</v>
      </c>
      <c r="E305" t="s">
        <v>2083</v>
      </c>
      <c r="F305" t="s">
        <v>2084</v>
      </c>
      <c r="G305" t="s">
        <v>2085</v>
      </c>
    </row>
    <row r="306" spans="1:7">
      <c r="A306" t="s">
        <v>2086</v>
      </c>
      <c r="B306" t="s">
        <v>2087</v>
      </c>
      <c r="C306" t="s">
        <v>2088</v>
      </c>
      <c r="D306" t="s">
        <v>2089</v>
      </c>
      <c r="E306" t="s">
        <v>2090</v>
      </c>
      <c r="F306" t="s">
        <v>2091</v>
      </c>
      <c r="G306" t="s">
        <v>2092</v>
      </c>
    </row>
    <row r="307" spans="1:7">
      <c r="A307" t="s">
        <v>2093</v>
      </c>
      <c r="B307" t="s">
        <v>2094</v>
      </c>
      <c r="C307" t="s">
        <v>2095</v>
      </c>
      <c r="D307" t="s">
        <v>2096</v>
      </c>
      <c r="E307" t="s">
        <v>2097</v>
      </c>
      <c r="F307" t="s">
        <v>2098</v>
      </c>
      <c r="G307" t="s">
        <v>2099</v>
      </c>
    </row>
    <row r="308" spans="1:7">
      <c r="A308" t="s">
        <v>2100</v>
      </c>
      <c r="B308" t="s">
        <v>2101</v>
      </c>
      <c r="C308" t="s">
        <v>2102</v>
      </c>
      <c r="D308" t="s">
        <v>2103</v>
      </c>
      <c r="E308" t="s">
        <v>2104</v>
      </c>
      <c r="F308" t="s">
        <v>2105</v>
      </c>
      <c r="G308" t="s">
        <v>2106</v>
      </c>
    </row>
    <row r="309" spans="1:7">
      <c r="A309" t="s">
        <v>2107</v>
      </c>
      <c r="B309" t="s">
        <v>2108</v>
      </c>
      <c r="C309" t="s">
        <v>2109</v>
      </c>
      <c r="D309" t="s">
        <v>2110</v>
      </c>
      <c r="E309" t="s">
        <v>2111</v>
      </c>
      <c r="F309" t="s">
        <v>2112</v>
      </c>
      <c r="G309" t="s">
        <v>2113</v>
      </c>
    </row>
    <row r="310" spans="1:7">
      <c r="A310" t="s">
        <v>2114</v>
      </c>
      <c r="B310" t="s">
        <v>2115</v>
      </c>
      <c r="C310" t="s">
        <v>2116</v>
      </c>
      <c r="D310" t="s">
        <v>2117</v>
      </c>
      <c r="E310" t="s">
        <v>2118</v>
      </c>
      <c r="F310" t="s">
        <v>2119</v>
      </c>
      <c r="G310" t="s">
        <v>2120</v>
      </c>
    </row>
    <row r="311" spans="1:7">
      <c r="A311" t="s">
        <v>2121</v>
      </c>
      <c r="B311" t="s">
        <v>2122</v>
      </c>
      <c r="C311" t="s">
        <v>2123</v>
      </c>
      <c r="D311" t="s">
        <v>2124</v>
      </c>
      <c r="E311" t="s">
        <v>2125</v>
      </c>
      <c r="F311" t="s">
        <v>2126</v>
      </c>
      <c r="G311" t="s">
        <v>2127</v>
      </c>
    </row>
    <row r="312" spans="1:7">
      <c r="A312" t="s">
        <v>2128</v>
      </c>
      <c r="B312" t="s">
        <v>2129</v>
      </c>
      <c r="C312" t="s">
        <v>2130</v>
      </c>
      <c r="D312" t="s">
        <v>2131</v>
      </c>
      <c r="E312" t="s">
        <v>2132</v>
      </c>
      <c r="F312" t="s">
        <v>2133</v>
      </c>
      <c r="G312" t="s">
        <v>2134</v>
      </c>
    </row>
    <row r="313" spans="1:7">
      <c r="A313" t="s">
        <v>2135</v>
      </c>
      <c r="B313" t="s">
        <v>2136</v>
      </c>
      <c r="C313" t="s">
        <v>2137</v>
      </c>
      <c r="D313" t="s">
        <v>2138</v>
      </c>
      <c r="E313" t="s">
        <v>2139</v>
      </c>
      <c r="F313" t="s">
        <v>2140</v>
      </c>
      <c r="G313" t="s">
        <v>2141</v>
      </c>
    </row>
    <row r="314" spans="1:7">
      <c r="A314" t="s">
        <v>2142</v>
      </c>
      <c r="B314" t="s">
        <v>2143</v>
      </c>
      <c r="C314" t="s">
        <v>2144</v>
      </c>
      <c r="D314" t="s">
        <v>2145</v>
      </c>
      <c r="E314" t="s">
        <v>2146</v>
      </c>
      <c r="F314" t="s">
        <v>2147</v>
      </c>
      <c r="G314" t="s">
        <v>2148</v>
      </c>
    </row>
    <row r="315" spans="1:7">
      <c r="A315" t="s">
        <v>2149</v>
      </c>
      <c r="B315" t="s">
        <v>2150</v>
      </c>
      <c r="C315" t="s">
        <v>2151</v>
      </c>
      <c r="D315" t="s">
        <v>2152</v>
      </c>
      <c r="E315" t="s">
        <v>2153</v>
      </c>
      <c r="F315" t="s">
        <v>2154</v>
      </c>
      <c r="G315" t="s">
        <v>2155</v>
      </c>
    </row>
    <row r="316" spans="1:7">
      <c r="A316" t="s">
        <v>2156</v>
      </c>
      <c r="B316" t="s">
        <v>2157</v>
      </c>
      <c r="C316" t="s">
        <v>2158</v>
      </c>
      <c r="D316" t="s">
        <v>2159</v>
      </c>
      <c r="E316" t="s">
        <v>2160</v>
      </c>
      <c r="F316" t="s">
        <v>2161</v>
      </c>
      <c r="G316" t="s">
        <v>2162</v>
      </c>
    </row>
    <row r="317" spans="1:7">
      <c r="A317" t="s">
        <v>2163</v>
      </c>
      <c r="B317" t="s">
        <v>2164</v>
      </c>
      <c r="C317" t="s">
        <v>2165</v>
      </c>
      <c r="D317" t="s">
        <v>2166</v>
      </c>
      <c r="E317" t="s">
        <v>2167</v>
      </c>
      <c r="F317" t="s">
        <v>2168</v>
      </c>
      <c r="G317" t="s">
        <v>2169</v>
      </c>
    </row>
    <row r="318" spans="1:7">
      <c r="A318" t="s">
        <v>2170</v>
      </c>
      <c r="B318" t="s">
        <v>2171</v>
      </c>
      <c r="C318" t="s">
        <v>2172</v>
      </c>
      <c r="D318" t="s">
        <v>2173</v>
      </c>
      <c r="E318" t="s">
        <v>2174</v>
      </c>
      <c r="F318" t="s">
        <v>2175</v>
      </c>
      <c r="G318" t="s">
        <v>2176</v>
      </c>
    </row>
    <row r="319" spans="1:7">
      <c r="A319" t="s">
        <v>2177</v>
      </c>
      <c r="B319" t="s">
        <v>2178</v>
      </c>
      <c r="C319" t="s">
        <v>2179</v>
      </c>
      <c r="D319" t="s">
        <v>2180</v>
      </c>
      <c r="E319" t="s">
        <v>2181</v>
      </c>
      <c r="F319" t="s">
        <v>2182</v>
      </c>
      <c r="G319" t="s">
        <v>2183</v>
      </c>
    </row>
    <row r="320" spans="1:7">
      <c r="A320" t="s">
        <v>2184</v>
      </c>
      <c r="B320" t="s">
        <v>2185</v>
      </c>
      <c r="C320" t="s">
        <v>2186</v>
      </c>
      <c r="D320" t="s">
        <v>2187</v>
      </c>
      <c r="E320" t="s">
        <v>2188</v>
      </c>
      <c r="F320" t="s">
        <v>2189</v>
      </c>
      <c r="G320" t="s">
        <v>2190</v>
      </c>
    </row>
    <row r="321" spans="1:7">
      <c r="A321" t="s">
        <v>2191</v>
      </c>
      <c r="B321" t="s">
        <v>2192</v>
      </c>
      <c r="C321" t="s">
        <v>2193</v>
      </c>
      <c r="D321" t="s">
        <v>2194</v>
      </c>
      <c r="E321" t="s">
        <v>2195</v>
      </c>
      <c r="F321" t="s">
        <v>2196</v>
      </c>
      <c r="G321" t="s">
        <v>2197</v>
      </c>
    </row>
    <row r="322" spans="1:7">
      <c r="A322" t="s">
        <v>2198</v>
      </c>
      <c r="B322" t="s">
        <v>2199</v>
      </c>
      <c r="C322" t="s">
        <v>2200</v>
      </c>
      <c r="D322" t="s">
        <v>2201</v>
      </c>
      <c r="E322" t="s">
        <v>2202</v>
      </c>
      <c r="F322" t="s">
        <v>2203</v>
      </c>
      <c r="G322" t="s">
        <v>2204</v>
      </c>
    </row>
    <row r="323" spans="1:7">
      <c r="A323" t="s">
        <v>2205</v>
      </c>
      <c r="B323" t="s">
        <v>2206</v>
      </c>
      <c r="C323" t="s">
        <v>2207</v>
      </c>
      <c r="D323" t="s">
        <v>2208</v>
      </c>
      <c r="E323" t="s">
        <v>2209</v>
      </c>
      <c r="F323" t="s">
        <v>2210</v>
      </c>
      <c r="G323" t="s">
        <v>2211</v>
      </c>
    </row>
    <row r="324" spans="1:7">
      <c r="A324" t="s">
        <v>2212</v>
      </c>
      <c r="B324" t="s">
        <v>2213</v>
      </c>
      <c r="C324" t="s">
        <v>2214</v>
      </c>
      <c r="D324" t="s">
        <v>2215</v>
      </c>
      <c r="E324" t="s">
        <v>2216</v>
      </c>
      <c r="F324" t="s">
        <v>2217</v>
      </c>
      <c r="G324" t="s">
        <v>2218</v>
      </c>
    </row>
    <row r="325" spans="1:7">
      <c r="A325" t="s">
        <v>2219</v>
      </c>
      <c r="B325" t="s">
        <v>2220</v>
      </c>
      <c r="C325" t="s">
        <v>2221</v>
      </c>
      <c r="D325" t="s">
        <v>2222</v>
      </c>
      <c r="E325" t="s">
        <v>2223</v>
      </c>
      <c r="F325" t="s">
        <v>2224</v>
      </c>
      <c r="G325" t="s">
        <v>2225</v>
      </c>
    </row>
    <row r="326" spans="1:7">
      <c r="A326" t="s">
        <v>2226</v>
      </c>
      <c r="B326" t="s">
        <v>2227</v>
      </c>
      <c r="C326" t="s">
        <v>2228</v>
      </c>
      <c r="D326" t="s">
        <v>2229</v>
      </c>
      <c r="E326" t="s">
        <v>2230</v>
      </c>
      <c r="F326" t="s">
        <v>2231</v>
      </c>
      <c r="G326" t="s">
        <v>2232</v>
      </c>
    </row>
    <row r="327" spans="1:7">
      <c r="A327" t="s">
        <v>2233</v>
      </c>
      <c r="B327" t="s">
        <v>2234</v>
      </c>
      <c r="C327" t="s">
        <v>2235</v>
      </c>
      <c r="D327" t="s">
        <v>2236</v>
      </c>
      <c r="E327" t="s">
        <v>2237</v>
      </c>
      <c r="F327" t="s">
        <v>2238</v>
      </c>
      <c r="G327" t="s">
        <v>2239</v>
      </c>
    </row>
    <row r="328" spans="1:7">
      <c r="A328" t="s">
        <v>2240</v>
      </c>
      <c r="B328" t="s">
        <v>2241</v>
      </c>
      <c r="C328" t="s">
        <v>2242</v>
      </c>
      <c r="D328" t="s">
        <v>2243</v>
      </c>
      <c r="E328" t="s">
        <v>2244</v>
      </c>
      <c r="F328" t="s">
        <v>2245</v>
      </c>
      <c r="G328" t="s">
        <v>2246</v>
      </c>
    </row>
    <row r="329" spans="1:7">
      <c r="A329" t="s">
        <v>2247</v>
      </c>
      <c r="B329" t="s">
        <v>2248</v>
      </c>
      <c r="C329" t="s">
        <v>2249</v>
      </c>
      <c r="D329" t="s">
        <v>2250</v>
      </c>
      <c r="E329" t="s">
        <v>2251</v>
      </c>
      <c r="F329" t="s">
        <v>2252</v>
      </c>
      <c r="G329" t="s">
        <v>2253</v>
      </c>
    </row>
    <row r="330" spans="1:7">
      <c r="A330" t="s">
        <v>2254</v>
      </c>
      <c r="B330" t="s">
        <v>2255</v>
      </c>
      <c r="C330" t="s">
        <v>2256</v>
      </c>
      <c r="D330" t="s">
        <v>2257</v>
      </c>
      <c r="E330" t="s">
        <v>2258</v>
      </c>
      <c r="F330" t="s">
        <v>2259</v>
      </c>
      <c r="G330" t="s">
        <v>2260</v>
      </c>
    </row>
    <row r="331" spans="1:7">
      <c r="A331" t="s">
        <v>2261</v>
      </c>
      <c r="B331" t="s">
        <v>2262</v>
      </c>
      <c r="C331" t="s">
        <v>2263</v>
      </c>
      <c r="D331" t="s">
        <v>2264</v>
      </c>
      <c r="E331" t="s">
        <v>2265</v>
      </c>
      <c r="F331" t="s">
        <v>2266</v>
      </c>
      <c r="G331" t="s">
        <v>2267</v>
      </c>
    </row>
    <row r="332" spans="1:7">
      <c r="A332" t="s">
        <v>2268</v>
      </c>
      <c r="B332" t="s">
        <v>2269</v>
      </c>
      <c r="C332" t="s">
        <v>2270</v>
      </c>
      <c r="D332" t="s">
        <v>2271</v>
      </c>
      <c r="E332" t="s">
        <v>2272</v>
      </c>
      <c r="F332" t="s">
        <v>2273</v>
      </c>
      <c r="G332" t="s">
        <v>2274</v>
      </c>
    </row>
    <row r="333" spans="1:7">
      <c r="A333" t="s">
        <v>2275</v>
      </c>
      <c r="B333" t="s">
        <v>2276</v>
      </c>
      <c r="C333" t="s">
        <v>2277</v>
      </c>
      <c r="D333" t="s">
        <v>2278</v>
      </c>
      <c r="E333" t="s">
        <v>2279</v>
      </c>
      <c r="F333" t="s">
        <v>2280</v>
      </c>
      <c r="G333" t="s">
        <v>2281</v>
      </c>
    </row>
    <row r="334" spans="1:7">
      <c r="A334" t="s">
        <v>2282</v>
      </c>
      <c r="B334" t="s">
        <v>2283</v>
      </c>
      <c r="C334" t="s">
        <v>2284</v>
      </c>
      <c r="D334" t="s">
        <v>2285</v>
      </c>
      <c r="E334" t="s">
        <v>2286</v>
      </c>
      <c r="F334" t="s">
        <v>2287</v>
      </c>
      <c r="G334" t="s">
        <v>2288</v>
      </c>
    </row>
    <row r="335" spans="1:7">
      <c r="A335" t="s">
        <v>2289</v>
      </c>
      <c r="B335" t="s">
        <v>2290</v>
      </c>
      <c r="C335" t="s">
        <v>2291</v>
      </c>
      <c r="D335" t="s">
        <v>2292</v>
      </c>
      <c r="E335" t="s">
        <v>2293</v>
      </c>
      <c r="F335" t="s">
        <v>2294</v>
      </c>
      <c r="G335" t="s">
        <v>2295</v>
      </c>
    </row>
    <row r="336" spans="1:7">
      <c r="A336" t="s">
        <v>2296</v>
      </c>
      <c r="B336" t="s">
        <v>2297</v>
      </c>
      <c r="C336" t="s">
        <v>2298</v>
      </c>
      <c r="D336" t="s">
        <v>2299</v>
      </c>
      <c r="E336" t="s">
        <v>2300</v>
      </c>
      <c r="F336" t="s">
        <v>2301</v>
      </c>
      <c r="G336" t="s">
        <v>2302</v>
      </c>
    </row>
    <row r="337" spans="1:7">
      <c r="A337" t="s">
        <v>2303</v>
      </c>
      <c r="B337" t="s">
        <v>2304</v>
      </c>
      <c r="C337" t="s">
        <v>2305</v>
      </c>
      <c r="D337" t="s">
        <v>2306</v>
      </c>
      <c r="E337" t="s">
        <v>2307</v>
      </c>
      <c r="F337" t="s">
        <v>2308</v>
      </c>
      <c r="G337" t="s">
        <v>2309</v>
      </c>
    </row>
    <row r="338" spans="1:7">
      <c r="A338" t="s">
        <v>2310</v>
      </c>
      <c r="B338" t="s">
        <v>2311</v>
      </c>
      <c r="C338" t="s">
        <v>2312</v>
      </c>
      <c r="D338" t="s">
        <v>2313</v>
      </c>
      <c r="E338" t="s">
        <v>2314</v>
      </c>
      <c r="F338" t="s">
        <v>2315</v>
      </c>
      <c r="G338" t="s">
        <v>2316</v>
      </c>
    </row>
    <row r="339" spans="1:7">
      <c r="A339" t="s">
        <v>2317</v>
      </c>
      <c r="B339" t="s">
        <v>2318</v>
      </c>
      <c r="C339" t="s">
        <v>2319</v>
      </c>
      <c r="D339" t="s">
        <v>2320</v>
      </c>
      <c r="E339" t="s">
        <v>2321</v>
      </c>
      <c r="F339" t="s">
        <v>2322</v>
      </c>
      <c r="G339" t="s">
        <v>2323</v>
      </c>
    </row>
    <row r="340" spans="1:7">
      <c r="A340" t="s">
        <v>2324</v>
      </c>
      <c r="B340" t="s">
        <v>2325</v>
      </c>
      <c r="C340" t="s">
        <v>2326</v>
      </c>
      <c r="D340" t="s">
        <v>2327</v>
      </c>
      <c r="E340" t="s">
        <v>2328</v>
      </c>
      <c r="F340" t="s">
        <v>2329</v>
      </c>
      <c r="G340" t="s">
        <v>2330</v>
      </c>
    </row>
    <row r="341" spans="1:7">
      <c r="A341" t="s">
        <v>2331</v>
      </c>
      <c r="B341" t="s">
        <v>2332</v>
      </c>
      <c r="C341" t="s">
        <v>2333</v>
      </c>
      <c r="D341" t="s">
        <v>2334</v>
      </c>
      <c r="E341" t="s">
        <v>2335</v>
      </c>
      <c r="F341" t="s">
        <v>2336</v>
      </c>
      <c r="G341" t="s">
        <v>2337</v>
      </c>
    </row>
    <row r="342" spans="1:7">
      <c r="A342" t="s">
        <v>2338</v>
      </c>
      <c r="B342" t="s">
        <v>2339</v>
      </c>
      <c r="C342" t="s">
        <v>2340</v>
      </c>
      <c r="D342" t="s">
        <v>2341</v>
      </c>
      <c r="E342" t="s">
        <v>2342</v>
      </c>
      <c r="F342" t="s">
        <v>2343</v>
      </c>
      <c r="G342" t="s">
        <v>2344</v>
      </c>
    </row>
    <row r="343" spans="1:7">
      <c r="A343" t="s">
        <v>2345</v>
      </c>
      <c r="B343" t="s">
        <v>2346</v>
      </c>
      <c r="C343" t="s">
        <v>2347</v>
      </c>
      <c r="D343" t="s">
        <v>2348</v>
      </c>
      <c r="E343" t="s">
        <v>2349</v>
      </c>
      <c r="F343" t="s">
        <v>2350</v>
      </c>
      <c r="G343" t="s">
        <v>2351</v>
      </c>
    </row>
    <row r="344" spans="1:7">
      <c r="A344" t="s">
        <v>2352</v>
      </c>
      <c r="B344" t="s">
        <v>2353</v>
      </c>
      <c r="C344" t="s">
        <v>2354</v>
      </c>
      <c r="D344" t="s">
        <v>2355</v>
      </c>
      <c r="E344" t="s">
        <v>2356</v>
      </c>
      <c r="F344" t="s">
        <v>2357</v>
      </c>
      <c r="G344" t="s">
        <v>2358</v>
      </c>
    </row>
    <row r="345" spans="1:7">
      <c r="A345" t="s">
        <v>2359</v>
      </c>
      <c r="B345" t="s">
        <v>2360</v>
      </c>
      <c r="C345" t="s">
        <v>2361</v>
      </c>
      <c r="D345" t="s">
        <v>2362</v>
      </c>
      <c r="E345" t="s">
        <v>2363</v>
      </c>
      <c r="F345" t="s">
        <v>2364</v>
      </c>
      <c r="G345" t="s">
        <v>2365</v>
      </c>
    </row>
    <row r="346" spans="1:7">
      <c r="A346" t="s">
        <v>2366</v>
      </c>
      <c r="B346" t="s">
        <v>2367</v>
      </c>
      <c r="C346" t="s">
        <v>2368</v>
      </c>
      <c r="D346" t="s">
        <v>2369</v>
      </c>
      <c r="E346" t="s">
        <v>2370</v>
      </c>
      <c r="F346" t="s">
        <v>2371</v>
      </c>
      <c r="G346" t="s">
        <v>2372</v>
      </c>
    </row>
    <row r="347" spans="1:7">
      <c r="A347" t="s">
        <v>2373</v>
      </c>
      <c r="B347" t="s">
        <v>2374</v>
      </c>
      <c r="C347" t="s">
        <v>2375</v>
      </c>
      <c r="D347" t="s">
        <v>2376</v>
      </c>
      <c r="E347" t="s">
        <v>2377</v>
      </c>
      <c r="F347" t="s">
        <v>2378</v>
      </c>
      <c r="G347" t="s">
        <v>2379</v>
      </c>
    </row>
    <row r="348" spans="1:7">
      <c r="A348" t="s">
        <v>2380</v>
      </c>
      <c r="B348" t="s">
        <v>2381</v>
      </c>
      <c r="C348" t="s">
        <v>2382</v>
      </c>
      <c r="D348" t="s">
        <v>2383</v>
      </c>
      <c r="E348" t="s">
        <v>2384</v>
      </c>
      <c r="F348" t="s">
        <v>2385</v>
      </c>
      <c r="G348" t="s">
        <v>2386</v>
      </c>
    </row>
    <row r="349" spans="1:7">
      <c r="A349" t="s">
        <v>2387</v>
      </c>
      <c r="B349" t="s">
        <v>2388</v>
      </c>
      <c r="C349" t="s">
        <v>2389</v>
      </c>
      <c r="D349" t="s">
        <v>2390</v>
      </c>
      <c r="E349" t="s">
        <v>2391</v>
      </c>
      <c r="F349" t="s">
        <v>2392</v>
      </c>
      <c r="G349" t="s">
        <v>2393</v>
      </c>
    </row>
    <row r="350" spans="1:7">
      <c r="A350" t="s">
        <v>2394</v>
      </c>
      <c r="B350" t="s">
        <v>2395</v>
      </c>
      <c r="C350" t="s">
        <v>2396</v>
      </c>
      <c r="D350" t="s">
        <v>2397</v>
      </c>
      <c r="E350" t="s">
        <v>2398</v>
      </c>
      <c r="F350" t="s">
        <v>2399</v>
      </c>
      <c r="G350" t="s">
        <v>2400</v>
      </c>
    </row>
    <row r="351" spans="1:7">
      <c r="A351" t="s">
        <v>2401</v>
      </c>
      <c r="B351" t="s">
        <v>2402</v>
      </c>
      <c r="C351" t="s">
        <v>2403</v>
      </c>
      <c r="D351" t="s">
        <v>2404</v>
      </c>
      <c r="E351" t="s">
        <v>2405</v>
      </c>
      <c r="F351" t="s">
        <v>2406</v>
      </c>
      <c r="G351" t="s">
        <v>2407</v>
      </c>
    </row>
    <row r="352" spans="1:7">
      <c r="A352" t="s">
        <v>2408</v>
      </c>
      <c r="B352" t="s">
        <v>2409</v>
      </c>
      <c r="C352" t="s">
        <v>2410</v>
      </c>
      <c r="D352" t="s">
        <v>2411</v>
      </c>
      <c r="E352" t="s">
        <v>2412</v>
      </c>
      <c r="F352" t="s">
        <v>2413</v>
      </c>
      <c r="G352" t="s">
        <v>2414</v>
      </c>
    </row>
    <row r="353" spans="1:7">
      <c r="A353" t="s">
        <v>2415</v>
      </c>
      <c r="B353" t="s">
        <v>2416</v>
      </c>
      <c r="C353" t="s">
        <v>2417</v>
      </c>
      <c r="D353" t="s">
        <v>2418</v>
      </c>
      <c r="E353" t="s">
        <v>2419</v>
      </c>
      <c r="F353" t="s">
        <v>2420</v>
      </c>
      <c r="G353" t="s">
        <v>2421</v>
      </c>
    </row>
    <row r="354" spans="1:7">
      <c r="A354" t="s">
        <v>2422</v>
      </c>
      <c r="B354" t="s">
        <v>2423</v>
      </c>
      <c r="C354" t="s">
        <v>2424</v>
      </c>
      <c r="D354" t="s">
        <v>2425</v>
      </c>
      <c r="E354" t="s">
        <v>2426</v>
      </c>
      <c r="F354" t="s">
        <v>2427</v>
      </c>
      <c r="G354" t="s">
        <v>2428</v>
      </c>
    </row>
    <row r="355" spans="1:7">
      <c r="A355" t="s">
        <v>2429</v>
      </c>
      <c r="B355" t="s">
        <v>2430</v>
      </c>
      <c r="C355" t="s">
        <v>2431</v>
      </c>
      <c r="D355" t="s">
        <v>2432</v>
      </c>
      <c r="E355" t="s">
        <v>2433</v>
      </c>
      <c r="F355" t="s">
        <v>2434</v>
      </c>
      <c r="G355" t="s">
        <v>2435</v>
      </c>
    </row>
    <row r="356" spans="1:7">
      <c r="A356" t="s">
        <v>2436</v>
      </c>
      <c r="B356" t="s">
        <v>2437</v>
      </c>
      <c r="C356" t="s">
        <v>2438</v>
      </c>
      <c r="D356" t="s">
        <v>2439</v>
      </c>
      <c r="E356" t="s">
        <v>2440</v>
      </c>
      <c r="F356" t="s">
        <v>2441</v>
      </c>
      <c r="G356" t="s">
        <v>2442</v>
      </c>
    </row>
    <row r="357" spans="1:7">
      <c r="A357" t="s">
        <v>2443</v>
      </c>
      <c r="B357" t="s">
        <v>2444</v>
      </c>
      <c r="C357" t="s">
        <v>2445</v>
      </c>
      <c r="D357" t="s">
        <v>2446</v>
      </c>
      <c r="E357" t="s">
        <v>2447</v>
      </c>
      <c r="F357" t="s">
        <v>2448</v>
      </c>
      <c r="G357" t="s">
        <v>2449</v>
      </c>
    </row>
    <row r="358" spans="1:7">
      <c r="A358" t="s">
        <v>2450</v>
      </c>
      <c r="B358" t="s">
        <v>2451</v>
      </c>
      <c r="C358" t="s">
        <v>2452</v>
      </c>
      <c r="D358" t="s">
        <v>2453</v>
      </c>
      <c r="E358" t="s">
        <v>2454</v>
      </c>
      <c r="F358" t="s">
        <v>2455</v>
      </c>
      <c r="G358" t="s">
        <v>2456</v>
      </c>
    </row>
    <row r="359" spans="1:7">
      <c r="A359" t="s">
        <v>2457</v>
      </c>
      <c r="B359" t="s">
        <v>2458</v>
      </c>
      <c r="C359" t="s">
        <v>2459</v>
      </c>
      <c r="D359" t="s">
        <v>2460</v>
      </c>
      <c r="E359" t="s">
        <v>2461</v>
      </c>
      <c r="F359" t="s">
        <v>2462</v>
      </c>
      <c r="G359" t="s">
        <v>2463</v>
      </c>
    </row>
    <row r="360" spans="1:7">
      <c r="A360" t="s">
        <v>2464</v>
      </c>
      <c r="B360" t="s">
        <v>2465</v>
      </c>
      <c r="C360" t="s">
        <v>2466</v>
      </c>
      <c r="D360" t="s">
        <v>2467</v>
      </c>
      <c r="E360" t="s">
        <v>2468</v>
      </c>
      <c r="F360" t="s">
        <v>2469</v>
      </c>
      <c r="G360" t="s">
        <v>2470</v>
      </c>
    </row>
    <row r="361" spans="1:7">
      <c r="A361" t="s">
        <v>2471</v>
      </c>
      <c r="B361" t="s">
        <v>2472</v>
      </c>
      <c r="C361" t="s">
        <v>2473</v>
      </c>
      <c r="D361" t="s">
        <v>2474</v>
      </c>
      <c r="E361" t="s">
        <v>2475</v>
      </c>
      <c r="F361" t="s">
        <v>2476</v>
      </c>
      <c r="G361" t="s">
        <v>2477</v>
      </c>
    </row>
    <row r="362" spans="1:7">
      <c r="A362" t="s">
        <v>2478</v>
      </c>
      <c r="B362" t="s">
        <v>2479</v>
      </c>
      <c r="C362" t="s">
        <v>2480</v>
      </c>
      <c r="D362" t="s">
        <v>2481</v>
      </c>
      <c r="E362" t="s">
        <v>2482</v>
      </c>
      <c r="F362" t="s">
        <v>2483</v>
      </c>
      <c r="G362" t="s">
        <v>2484</v>
      </c>
    </row>
    <row r="363" spans="1:7">
      <c r="A363" t="s">
        <v>2485</v>
      </c>
      <c r="B363" t="s">
        <v>2486</v>
      </c>
      <c r="C363" t="s">
        <v>2487</v>
      </c>
      <c r="D363" t="s">
        <v>2488</v>
      </c>
      <c r="E363" t="s">
        <v>2489</v>
      </c>
      <c r="F363" t="s">
        <v>2490</v>
      </c>
      <c r="G363" t="s">
        <v>2491</v>
      </c>
    </row>
    <row r="364" spans="1:7">
      <c r="A364" t="s">
        <v>2492</v>
      </c>
      <c r="B364" t="s">
        <v>2493</v>
      </c>
      <c r="C364" t="s">
        <v>2494</v>
      </c>
      <c r="D364" t="s">
        <v>2495</v>
      </c>
      <c r="E364" t="s">
        <v>2496</v>
      </c>
      <c r="F364" t="s">
        <v>2497</v>
      </c>
      <c r="G364" t="s">
        <v>2498</v>
      </c>
    </row>
    <row r="365" spans="1:7">
      <c r="A365" t="s">
        <v>2499</v>
      </c>
      <c r="B365" t="s">
        <v>2500</v>
      </c>
      <c r="C365" t="s">
        <v>2501</v>
      </c>
      <c r="D365" t="s">
        <v>2502</v>
      </c>
      <c r="E365" t="s">
        <v>2503</v>
      </c>
      <c r="F365" t="s">
        <v>2504</v>
      </c>
      <c r="G365" t="s">
        <v>2505</v>
      </c>
    </row>
    <row r="366" spans="1:7">
      <c r="A366" t="s">
        <v>2506</v>
      </c>
      <c r="B366" t="s">
        <v>2507</v>
      </c>
      <c r="C366" t="s">
        <v>2508</v>
      </c>
      <c r="D366" t="s">
        <v>2509</v>
      </c>
      <c r="E366" t="s">
        <v>2510</v>
      </c>
      <c r="F366" t="s">
        <v>2511</v>
      </c>
      <c r="G366" t="s">
        <v>2512</v>
      </c>
    </row>
    <row r="367" spans="1:7">
      <c r="A367" t="s">
        <v>2513</v>
      </c>
      <c r="B367" t="s">
        <v>2514</v>
      </c>
      <c r="C367" t="s">
        <v>2515</v>
      </c>
      <c r="D367" t="s">
        <v>2516</v>
      </c>
      <c r="E367" t="s">
        <v>2517</v>
      </c>
      <c r="F367" t="s">
        <v>2518</v>
      </c>
      <c r="G367" t="s">
        <v>2519</v>
      </c>
    </row>
    <row r="368" spans="1:7">
      <c r="A368" t="s">
        <v>2520</v>
      </c>
      <c r="B368" t="s">
        <v>2521</v>
      </c>
      <c r="C368" t="s">
        <v>2522</v>
      </c>
      <c r="D368" t="s">
        <v>2523</v>
      </c>
      <c r="E368" t="s">
        <v>2524</v>
      </c>
      <c r="F368" t="s">
        <v>2525</v>
      </c>
      <c r="G368" t="s">
        <v>2526</v>
      </c>
    </row>
    <row r="369" spans="1:7">
      <c r="A369" t="s">
        <v>2527</v>
      </c>
      <c r="B369" t="s">
        <v>2528</v>
      </c>
      <c r="C369" t="s">
        <v>2529</v>
      </c>
      <c r="D369" t="s">
        <v>2530</v>
      </c>
      <c r="E369" t="s">
        <v>2531</v>
      </c>
      <c r="F369" t="s">
        <v>2532</v>
      </c>
      <c r="G369" t="s">
        <v>2533</v>
      </c>
    </row>
    <row r="370" spans="1:7">
      <c r="A370" t="s">
        <v>2534</v>
      </c>
      <c r="B370" t="s">
        <v>0</v>
      </c>
      <c r="C370" t="s">
        <v>0</v>
      </c>
      <c r="D370" t="s">
        <v>9</v>
      </c>
      <c r="E370" t="s">
        <v>0</v>
      </c>
      <c r="F370" t="s">
        <v>0</v>
      </c>
      <c r="G370" t="s">
        <v>0</v>
      </c>
    </row>
    <row r="371" spans="1:7">
      <c r="A371" t="s">
        <v>2535</v>
      </c>
      <c r="B371" t="s">
        <v>0</v>
      </c>
      <c r="C371" t="s">
        <v>0</v>
      </c>
      <c r="D371" t="s">
        <v>2536</v>
      </c>
      <c r="E371" t="s">
        <v>0</v>
      </c>
      <c r="F371" t="s">
        <v>0</v>
      </c>
      <c r="G371" t="s">
        <v>0</v>
      </c>
    </row>
    <row r="372" spans="1:7">
      <c r="A372" t="s">
        <v>2537</v>
      </c>
      <c r="B372" t="s">
        <v>0</v>
      </c>
      <c r="C372" t="s">
        <v>0</v>
      </c>
      <c r="D372" t="s">
        <v>2538</v>
      </c>
      <c r="E372" t="s">
        <v>0</v>
      </c>
      <c r="F372" t="s">
        <v>0</v>
      </c>
      <c r="G372" t="s">
        <v>0</v>
      </c>
    </row>
    <row r="373" spans="1:7">
      <c r="A373" t="s">
        <v>2539</v>
      </c>
      <c r="B373" t="s">
        <v>0</v>
      </c>
      <c r="C373" t="s">
        <v>0</v>
      </c>
      <c r="D373" t="s">
        <v>2540</v>
      </c>
      <c r="E373" t="s">
        <v>0</v>
      </c>
      <c r="F373" t="s">
        <v>0</v>
      </c>
      <c r="G373" t="s">
        <v>0</v>
      </c>
    </row>
    <row r="374" spans="1:7">
      <c r="A374" t="s">
        <v>2541</v>
      </c>
      <c r="B374" t="s">
        <v>0</v>
      </c>
      <c r="C374" t="s">
        <v>0</v>
      </c>
      <c r="D374" t="s">
        <v>2542</v>
      </c>
      <c r="E374" t="s">
        <v>0</v>
      </c>
      <c r="F374" t="s">
        <v>0</v>
      </c>
      <c r="G374" t="s">
        <v>0</v>
      </c>
    </row>
    <row r="375" spans="1:7">
      <c r="A375" t="s">
        <v>2543</v>
      </c>
      <c r="B375" t="s">
        <v>0</v>
      </c>
      <c r="C375" t="s">
        <v>0</v>
      </c>
      <c r="D375" t="s">
        <v>2544</v>
      </c>
      <c r="E375" t="s">
        <v>0</v>
      </c>
      <c r="F375" t="s">
        <v>0</v>
      </c>
      <c r="G375" t="s">
        <v>0</v>
      </c>
    </row>
    <row r="376" spans="1:7">
      <c r="A376" t="s">
        <v>2545</v>
      </c>
      <c r="B376" t="s">
        <v>0</v>
      </c>
      <c r="C376" t="s">
        <v>0</v>
      </c>
      <c r="D376" t="s">
        <v>2546</v>
      </c>
      <c r="E376" t="s">
        <v>0</v>
      </c>
      <c r="F376" t="s">
        <v>0</v>
      </c>
      <c r="G376" t="s">
        <v>0</v>
      </c>
    </row>
    <row r="377" spans="1:7">
      <c r="A377" t="s">
        <v>2547</v>
      </c>
      <c r="B377" t="s">
        <v>0</v>
      </c>
      <c r="C377" t="s">
        <v>0</v>
      </c>
      <c r="D377" t="s">
        <v>2548</v>
      </c>
      <c r="E377" t="s">
        <v>0</v>
      </c>
      <c r="F377" t="s">
        <v>0</v>
      </c>
      <c r="G377" t="s">
        <v>0</v>
      </c>
    </row>
    <row r="378" spans="1:7">
      <c r="A378" t="s">
        <v>2549</v>
      </c>
      <c r="B378" t="s">
        <v>0</v>
      </c>
      <c r="C378" t="s">
        <v>0</v>
      </c>
      <c r="D378" t="s">
        <v>2550</v>
      </c>
      <c r="E378" t="s">
        <v>0</v>
      </c>
      <c r="F378" t="s">
        <v>0</v>
      </c>
      <c r="G378" t="s">
        <v>0</v>
      </c>
    </row>
    <row r="379" spans="1:7">
      <c r="A379" t="s">
        <v>2551</v>
      </c>
      <c r="B379" t="s">
        <v>0</v>
      </c>
      <c r="C379" t="s">
        <v>0</v>
      </c>
      <c r="D379" t="s">
        <v>2552</v>
      </c>
      <c r="E379" t="s">
        <v>0</v>
      </c>
      <c r="F379" t="s">
        <v>0</v>
      </c>
      <c r="G379" t="s">
        <v>0</v>
      </c>
    </row>
    <row r="380" spans="1:7">
      <c r="A380" t="s">
        <v>2553</v>
      </c>
      <c r="B380" t="s">
        <v>0</v>
      </c>
      <c r="C380" t="s">
        <v>0</v>
      </c>
      <c r="D380" t="s">
        <v>2554</v>
      </c>
      <c r="E380" t="s">
        <v>0</v>
      </c>
      <c r="F380" t="s">
        <v>0</v>
      </c>
      <c r="G380" t="s">
        <v>0</v>
      </c>
    </row>
    <row r="381" spans="1:7">
      <c r="A381" t="s">
        <v>2555</v>
      </c>
      <c r="B381" t="s">
        <v>0</v>
      </c>
      <c r="C381" t="s">
        <v>0</v>
      </c>
      <c r="D381" t="s">
        <v>2556</v>
      </c>
      <c r="E381" t="s">
        <v>0</v>
      </c>
      <c r="F381" t="s">
        <v>0</v>
      </c>
      <c r="G381" t="s">
        <v>0</v>
      </c>
    </row>
    <row r="382" spans="1:7">
      <c r="A382" t="s">
        <v>2557</v>
      </c>
      <c r="B382" t="s">
        <v>0</v>
      </c>
      <c r="C382" t="s">
        <v>0</v>
      </c>
      <c r="D382" t="s">
        <v>2558</v>
      </c>
      <c r="E382" t="s">
        <v>0</v>
      </c>
      <c r="F382" t="s">
        <v>0</v>
      </c>
      <c r="G382" t="s">
        <v>0</v>
      </c>
    </row>
    <row r="383" spans="1:7">
      <c r="A383" t="s">
        <v>2559</v>
      </c>
      <c r="B383" t="s">
        <v>0</v>
      </c>
      <c r="C383" t="s">
        <v>0</v>
      </c>
      <c r="D383" t="s">
        <v>2560</v>
      </c>
      <c r="E383" t="s">
        <v>0</v>
      </c>
      <c r="F383" t="s">
        <v>0</v>
      </c>
      <c r="G383" t="s">
        <v>0</v>
      </c>
    </row>
    <row r="384" spans="1:7">
      <c r="A384" t="s">
        <v>2561</v>
      </c>
      <c r="B384" t="s">
        <v>0</v>
      </c>
      <c r="C384" t="s">
        <v>0</v>
      </c>
      <c r="D384" t="s">
        <v>2562</v>
      </c>
      <c r="E384" t="s">
        <v>0</v>
      </c>
      <c r="F384" t="s">
        <v>0</v>
      </c>
      <c r="G384" t="s">
        <v>0</v>
      </c>
    </row>
    <row r="385" spans="1:7">
      <c r="A385" t="s">
        <v>2563</v>
      </c>
      <c r="B385" t="s">
        <v>0</v>
      </c>
      <c r="C385" t="s">
        <v>0</v>
      </c>
      <c r="D385" t="s">
        <v>2564</v>
      </c>
      <c r="E385" t="s">
        <v>0</v>
      </c>
      <c r="F385" t="s">
        <v>0</v>
      </c>
      <c r="G385" t="s">
        <v>0</v>
      </c>
    </row>
    <row r="386" spans="1:7">
      <c r="A386" t="s">
        <v>2565</v>
      </c>
      <c r="B386" t="s">
        <v>0</v>
      </c>
      <c r="C386" t="s">
        <v>0</v>
      </c>
      <c r="D386" t="s">
        <v>2566</v>
      </c>
      <c r="E386" t="s">
        <v>0</v>
      </c>
      <c r="F386" t="s">
        <v>0</v>
      </c>
      <c r="G386" t="s">
        <v>0</v>
      </c>
    </row>
    <row r="387" spans="1:7">
      <c r="A387" t="s">
        <v>2567</v>
      </c>
      <c r="B387" t="s">
        <v>0</v>
      </c>
      <c r="C387" t="s">
        <v>0</v>
      </c>
      <c r="D387" t="s">
        <v>2568</v>
      </c>
      <c r="E387" t="s">
        <v>0</v>
      </c>
      <c r="F387" t="s">
        <v>0</v>
      </c>
      <c r="G387" t="s">
        <v>0</v>
      </c>
    </row>
    <row r="388" spans="1:7">
      <c r="A388" t="s">
        <v>2569</v>
      </c>
      <c r="B388" t="s">
        <v>0</v>
      </c>
      <c r="C388" t="s">
        <v>0</v>
      </c>
      <c r="D388" t="s">
        <v>2570</v>
      </c>
      <c r="E388" t="s">
        <v>0</v>
      </c>
      <c r="F388" t="s">
        <v>0</v>
      </c>
      <c r="G388" t="s">
        <v>0</v>
      </c>
    </row>
    <row r="389" spans="1:7">
      <c r="A389" t="s">
        <v>2571</v>
      </c>
      <c r="B389" t="s">
        <v>0</v>
      </c>
      <c r="C389" t="s">
        <v>0</v>
      </c>
      <c r="D389" t="s">
        <v>2572</v>
      </c>
      <c r="E389" t="s">
        <v>0</v>
      </c>
      <c r="F389" t="s">
        <v>0</v>
      </c>
      <c r="G389" t="s">
        <v>0</v>
      </c>
    </row>
    <row r="390" spans="1:7">
      <c r="A390" t="s">
        <v>2573</v>
      </c>
      <c r="B390" t="s">
        <v>0</v>
      </c>
      <c r="C390" t="s">
        <v>0</v>
      </c>
      <c r="D390" t="s">
        <v>2574</v>
      </c>
      <c r="E390" t="s">
        <v>0</v>
      </c>
      <c r="F390" t="s">
        <v>0</v>
      </c>
      <c r="G390" t="s">
        <v>0</v>
      </c>
    </row>
    <row r="391" spans="1:7">
      <c r="A391" t="s">
        <v>2575</v>
      </c>
      <c r="B391" t="s">
        <v>0</v>
      </c>
      <c r="C391" t="s">
        <v>0</v>
      </c>
      <c r="D391" t="s">
        <v>2576</v>
      </c>
      <c r="E391" t="s">
        <v>0</v>
      </c>
      <c r="F391" t="s">
        <v>0</v>
      </c>
      <c r="G391" t="s">
        <v>0</v>
      </c>
    </row>
    <row r="392" spans="1:7">
      <c r="A392" t="s">
        <v>2577</v>
      </c>
      <c r="B392" t="s">
        <v>0</v>
      </c>
      <c r="C392" t="s">
        <v>0</v>
      </c>
      <c r="D392" t="s">
        <v>2578</v>
      </c>
      <c r="E392" t="s">
        <v>0</v>
      </c>
      <c r="F392" t="s">
        <v>0</v>
      </c>
      <c r="G392" t="s">
        <v>0</v>
      </c>
    </row>
    <row r="393" spans="1:7">
      <c r="A393" t="s">
        <v>2579</v>
      </c>
      <c r="B393" t="s">
        <v>0</v>
      </c>
      <c r="C393" t="s">
        <v>0</v>
      </c>
      <c r="D393" t="s">
        <v>2580</v>
      </c>
      <c r="E393" t="s">
        <v>0</v>
      </c>
      <c r="F393" t="s">
        <v>0</v>
      </c>
      <c r="G393" t="s">
        <v>0</v>
      </c>
    </row>
    <row r="394" spans="1:7">
      <c r="A394" t="s">
        <v>2581</v>
      </c>
      <c r="B394" t="s">
        <v>0</v>
      </c>
      <c r="C394" t="s">
        <v>0</v>
      </c>
      <c r="D394" t="s">
        <v>2582</v>
      </c>
      <c r="E394" t="s">
        <v>0</v>
      </c>
      <c r="F394" t="s">
        <v>0</v>
      </c>
      <c r="G394" t="s">
        <v>0</v>
      </c>
    </row>
    <row r="395" spans="1:7">
      <c r="A395" t="s">
        <v>2583</v>
      </c>
      <c r="B395" t="s">
        <v>0</v>
      </c>
      <c r="C395" t="s">
        <v>0</v>
      </c>
      <c r="D395" t="s">
        <v>2584</v>
      </c>
      <c r="E395" t="s">
        <v>0</v>
      </c>
      <c r="F395" t="s">
        <v>0</v>
      </c>
      <c r="G395" t="s">
        <v>0</v>
      </c>
    </row>
    <row r="396" spans="1:7">
      <c r="A396" t="s">
        <v>2585</v>
      </c>
      <c r="B396" t="s">
        <v>0</v>
      </c>
      <c r="C396" t="s">
        <v>0</v>
      </c>
      <c r="D396" t="s">
        <v>2586</v>
      </c>
      <c r="E396" t="s">
        <v>0</v>
      </c>
      <c r="F396" t="s">
        <v>0</v>
      </c>
      <c r="G396" t="s">
        <v>0</v>
      </c>
    </row>
    <row r="397" spans="1:7">
      <c r="A397" t="s">
        <v>2587</v>
      </c>
      <c r="B397" t="s">
        <v>0</v>
      </c>
      <c r="C397" t="s">
        <v>0</v>
      </c>
      <c r="D397" t="s">
        <v>2588</v>
      </c>
      <c r="E397" t="s">
        <v>0</v>
      </c>
      <c r="F397" t="s">
        <v>0</v>
      </c>
      <c r="G397" t="s">
        <v>0</v>
      </c>
    </row>
    <row r="398" spans="1:7">
      <c r="A398" t="s">
        <v>2589</v>
      </c>
      <c r="B398" t="s">
        <v>0</v>
      </c>
      <c r="C398" t="s">
        <v>0</v>
      </c>
      <c r="D398" t="s">
        <v>2590</v>
      </c>
      <c r="E398" t="s">
        <v>0</v>
      </c>
      <c r="F398" t="s">
        <v>0</v>
      </c>
      <c r="G398" t="s">
        <v>0</v>
      </c>
    </row>
    <row r="399" spans="1:7">
      <c r="A399" t="s">
        <v>2591</v>
      </c>
      <c r="B399" t="s">
        <v>0</v>
      </c>
      <c r="C399" t="s">
        <v>0</v>
      </c>
      <c r="D399" t="s">
        <v>2592</v>
      </c>
      <c r="E399" t="s">
        <v>0</v>
      </c>
      <c r="F399" t="s">
        <v>0</v>
      </c>
      <c r="G399" t="s">
        <v>0</v>
      </c>
    </row>
    <row r="400" spans="1:7">
      <c r="A400" t="s">
        <v>2593</v>
      </c>
      <c r="B400" t="s">
        <v>0</v>
      </c>
      <c r="C400" t="s">
        <v>0</v>
      </c>
      <c r="D400" t="s">
        <v>2594</v>
      </c>
      <c r="E400" t="s">
        <v>0</v>
      </c>
      <c r="F400" t="s">
        <v>0</v>
      </c>
      <c r="G400" t="s">
        <v>0</v>
      </c>
    </row>
    <row r="401" spans="1:7">
      <c r="A401" t="s">
        <v>2595</v>
      </c>
      <c r="B401" t="s">
        <v>0</v>
      </c>
      <c r="C401" t="s">
        <v>0</v>
      </c>
      <c r="D401" t="s">
        <v>2596</v>
      </c>
      <c r="E401" t="s">
        <v>0</v>
      </c>
      <c r="F401" t="s">
        <v>0</v>
      </c>
      <c r="G401" t="s">
        <v>0</v>
      </c>
    </row>
    <row r="402" spans="1:7">
      <c r="A402" t="s">
        <v>2597</v>
      </c>
      <c r="B402" t="s">
        <v>0</v>
      </c>
      <c r="C402" t="s">
        <v>0</v>
      </c>
      <c r="D402" t="s">
        <v>2598</v>
      </c>
      <c r="E402" t="s">
        <v>0</v>
      </c>
      <c r="F402" t="s">
        <v>0</v>
      </c>
      <c r="G402" t="s">
        <v>0</v>
      </c>
    </row>
    <row r="403" spans="1:7">
      <c r="A403" t="s">
        <v>2599</v>
      </c>
      <c r="B403" t="s">
        <v>0</v>
      </c>
      <c r="C403" t="s">
        <v>0</v>
      </c>
      <c r="D403" t="s">
        <v>2600</v>
      </c>
      <c r="E403" t="s">
        <v>0</v>
      </c>
      <c r="F403" t="s">
        <v>0</v>
      </c>
      <c r="G403" t="s">
        <v>0</v>
      </c>
    </row>
    <row r="404" spans="1:7">
      <c r="A404" t="s">
        <v>2601</v>
      </c>
      <c r="B404" t="s">
        <v>0</v>
      </c>
      <c r="C404" t="s">
        <v>0</v>
      </c>
      <c r="D404" t="s">
        <v>2602</v>
      </c>
      <c r="E404" t="s">
        <v>0</v>
      </c>
      <c r="F404" t="s">
        <v>0</v>
      </c>
      <c r="G404" t="s">
        <v>0</v>
      </c>
    </row>
    <row r="405" spans="1:7">
      <c r="A405" t="s">
        <v>2603</v>
      </c>
      <c r="B405" t="s">
        <v>0</v>
      </c>
      <c r="C405" t="s">
        <v>0</v>
      </c>
      <c r="D405" t="s">
        <v>2604</v>
      </c>
      <c r="E405" t="s">
        <v>0</v>
      </c>
      <c r="F405" t="s">
        <v>0</v>
      </c>
      <c r="G405" t="s">
        <v>0</v>
      </c>
    </row>
    <row r="406" spans="1:7">
      <c r="A406" t="s">
        <v>2605</v>
      </c>
      <c r="B406" t="s">
        <v>0</v>
      </c>
      <c r="C406" t="s">
        <v>0</v>
      </c>
      <c r="D406" t="s">
        <v>2606</v>
      </c>
      <c r="E406" t="s">
        <v>0</v>
      </c>
      <c r="F406" t="s">
        <v>0</v>
      </c>
      <c r="G406" t="s">
        <v>0</v>
      </c>
    </row>
    <row r="407" spans="1:7">
      <c r="A407" t="s">
        <v>2607</v>
      </c>
      <c r="B407" t="s">
        <v>0</v>
      </c>
      <c r="C407" t="s">
        <v>0</v>
      </c>
      <c r="D407" t="s">
        <v>2608</v>
      </c>
      <c r="E407" t="s">
        <v>0</v>
      </c>
      <c r="F407" t="s">
        <v>0</v>
      </c>
      <c r="G407" t="s">
        <v>0</v>
      </c>
    </row>
    <row r="408" spans="1:7">
      <c r="A408" t="s">
        <v>2609</v>
      </c>
      <c r="B408" t="s">
        <v>0</v>
      </c>
      <c r="C408" t="s">
        <v>0</v>
      </c>
      <c r="D408" t="s">
        <v>2610</v>
      </c>
      <c r="E408" t="s">
        <v>0</v>
      </c>
      <c r="F408" t="s">
        <v>0</v>
      </c>
      <c r="G408" t="s">
        <v>0</v>
      </c>
    </row>
    <row r="409" spans="1:7">
      <c r="A409" t="s">
        <v>2611</v>
      </c>
      <c r="B409" t="s">
        <v>0</v>
      </c>
      <c r="C409" t="s">
        <v>0</v>
      </c>
      <c r="D409" t="s">
        <v>2612</v>
      </c>
      <c r="E409" t="s">
        <v>0</v>
      </c>
      <c r="F409" t="s">
        <v>0</v>
      </c>
      <c r="G409" t="s">
        <v>0</v>
      </c>
    </row>
    <row r="410" spans="1:7">
      <c r="A410" t="s">
        <v>2613</v>
      </c>
      <c r="B410" t="s">
        <v>0</v>
      </c>
      <c r="C410" t="s">
        <v>0</v>
      </c>
      <c r="D410" t="s">
        <v>2614</v>
      </c>
      <c r="E410" t="s">
        <v>0</v>
      </c>
      <c r="F410" t="s">
        <v>0</v>
      </c>
      <c r="G410" t="s">
        <v>0</v>
      </c>
    </row>
    <row r="411" spans="1:7">
      <c r="A411" t="s">
        <v>2615</v>
      </c>
      <c r="B411" t="s">
        <v>0</v>
      </c>
      <c r="C411" t="s">
        <v>0</v>
      </c>
      <c r="D411" t="s">
        <v>2616</v>
      </c>
      <c r="E411" t="s">
        <v>0</v>
      </c>
      <c r="F411" t="s">
        <v>0</v>
      </c>
      <c r="G411" t="s">
        <v>0</v>
      </c>
    </row>
    <row r="412" spans="1:7">
      <c r="A412" t="s">
        <v>2617</v>
      </c>
      <c r="B412" t="s">
        <v>0</v>
      </c>
      <c r="C412" t="s">
        <v>0</v>
      </c>
      <c r="D412" t="s">
        <v>2618</v>
      </c>
      <c r="E412" t="s">
        <v>0</v>
      </c>
      <c r="F412" t="s">
        <v>0</v>
      </c>
      <c r="G412" t="s">
        <v>0</v>
      </c>
    </row>
    <row r="413" spans="1:7">
      <c r="A413" t="s">
        <v>2619</v>
      </c>
      <c r="B413" t="s">
        <v>0</v>
      </c>
      <c r="C413" t="s">
        <v>0</v>
      </c>
      <c r="D413" t="s">
        <v>2620</v>
      </c>
      <c r="E413" t="s">
        <v>0</v>
      </c>
      <c r="F413" t="s">
        <v>0</v>
      </c>
      <c r="G413" t="s">
        <v>0</v>
      </c>
    </row>
    <row r="414" spans="1:7">
      <c r="A414" t="s">
        <v>2621</v>
      </c>
      <c r="B414" t="s">
        <v>0</v>
      </c>
      <c r="C414" t="s">
        <v>0</v>
      </c>
      <c r="D414" t="s">
        <v>2622</v>
      </c>
      <c r="E414" t="s">
        <v>0</v>
      </c>
      <c r="F414" t="s">
        <v>0</v>
      </c>
      <c r="G414" t="s">
        <v>0</v>
      </c>
    </row>
    <row r="415" spans="1:7">
      <c r="A415" t="s">
        <v>2623</v>
      </c>
      <c r="B415" t="s">
        <v>0</v>
      </c>
      <c r="C415" t="s">
        <v>0</v>
      </c>
      <c r="D415" t="s">
        <v>2624</v>
      </c>
      <c r="E415" t="s">
        <v>0</v>
      </c>
      <c r="F415" t="s">
        <v>0</v>
      </c>
      <c r="G415" t="s">
        <v>0</v>
      </c>
    </row>
    <row r="416" spans="1:7">
      <c r="A416" t="s">
        <v>2625</v>
      </c>
      <c r="B416" t="s">
        <v>0</v>
      </c>
      <c r="C416" t="s">
        <v>0</v>
      </c>
      <c r="D416" t="s">
        <v>2626</v>
      </c>
      <c r="E416" t="s">
        <v>0</v>
      </c>
      <c r="F416" t="s">
        <v>0</v>
      </c>
      <c r="G416" t="s">
        <v>0</v>
      </c>
    </row>
    <row r="417" spans="1:7">
      <c r="A417" t="s">
        <v>2627</v>
      </c>
      <c r="B417" t="s">
        <v>0</v>
      </c>
      <c r="C417" t="s">
        <v>0</v>
      </c>
      <c r="D417" t="s">
        <v>2628</v>
      </c>
      <c r="E417" t="s">
        <v>0</v>
      </c>
      <c r="F417" t="s">
        <v>0</v>
      </c>
      <c r="G417" t="s">
        <v>0</v>
      </c>
    </row>
    <row r="418" spans="1:7">
      <c r="A418" t="s">
        <v>2629</v>
      </c>
      <c r="B418" t="s">
        <v>0</v>
      </c>
      <c r="C418" t="s">
        <v>0</v>
      </c>
      <c r="D418" t="s">
        <v>2630</v>
      </c>
      <c r="E418" t="s">
        <v>0</v>
      </c>
      <c r="F418" t="s">
        <v>0</v>
      </c>
      <c r="G418" t="s">
        <v>0</v>
      </c>
    </row>
    <row r="419" spans="1:7">
      <c r="A419" t="s">
        <v>2631</v>
      </c>
      <c r="B419" t="s">
        <v>0</v>
      </c>
      <c r="C419" t="s">
        <v>0</v>
      </c>
      <c r="D419" t="s">
        <v>2632</v>
      </c>
      <c r="E419" t="s">
        <v>0</v>
      </c>
      <c r="F419" t="s">
        <v>0</v>
      </c>
      <c r="G419" t="s">
        <v>0</v>
      </c>
    </row>
    <row r="420" spans="1:7">
      <c r="A420" t="s">
        <v>2633</v>
      </c>
      <c r="B420" t="s">
        <v>0</v>
      </c>
      <c r="C420" t="s">
        <v>0</v>
      </c>
      <c r="D420" t="s">
        <v>2634</v>
      </c>
      <c r="E420" t="s">
        <v>0</v>
      </c>
      <c r="F420" t="s">
        <v>0</v>
      </c>
      <c r="G420" t="s">
        <v>0</v>
      </c>
    </row>
    <row r="421" spans="1:7">
      <c r="A421" t="s">
        <v>2635</v>
      </c>
      <c r="B421" t="s">
        <v>0</v>
      </c>
      <c r="C421" t="s">
        <v>0</v>
      </c>
      <c r="D421" t="s">
        <v>2636</v>
      </c>
      <c r="E421" t="s">
        <v>0</v>
      </c>
      <c r="F421" t="s">
        <v>0</v>
      </c>
      <c r="G421" t="s">
        <v>0</v>
      </c>
    </row>
    <row r="422" spans="1:7">
      <c r="A422" t="s">
        <v>2637</v>
      </c>
      <c r="B422" t="s">
        <v>0</v>
      </c>
      <c r="C422" t="s">
        <v>0</v>
      </c>
      <c r="D422" t="s">
        <v>2638</v>
      </c>
      <c r="E422" t="s">
        <v>0</v>
      </c>
      <c r="F422" t="s">
        <v>0</v>
      </c>
      <c r="G422" t="s">
        <v>0</v>
      </c>
    </row>
    <row r="423" spans="1:7">
      <c r="A423" t="s">
        <v>2639</v>
      </c>
      <c r="B423" t="s">
        <v>0</v>
      </c>
      <c r="C423" t="s">
        <v>0</v>
      </c>
      <c r="D423" t="s">
        <v>2640</v>
      </c>
      <c r="E423" t="s">
        <v>0</v>
      </c>
      <c r="F423" t="s">
        <v>0</v>
      </c>
      <c r="G423" t="s">
        <v>0</v>
      </c>
    </row>
    <row r="424" spans="1:7">
      <c r="A424" t="s">
        <v>2641</v>
      </c>
      <c r="B424" t="s">
        <v>0</v>
      </c>
      <c r="C424" t="s">
        <v>0</v>
      </c>
      <c r="D424" t="s">
        <v>2642</v>
      </c>
      <c r="E424" t="s">
        <v>0</v>
      </c>
      <c r="F424" t="s">
        <v>0</v>
      </c>
      <c r="G424" t="s">
        <v>0</v>
      </c>
    </row>
    <row r="425" spans="1:7">
      <c r="A425" t="s">
        <v>2643</v>
      </c>
      <c r="B425" t="s">
        <v>0</v>
      </c>
      <c r="C425" t="s">
        <v>0</v>
      </c>
      <c r="D425" t="s">
        <v>2644</v>
      </c>
      <c r="E425" t="s">
        <v>0</v>
      </c>
      <c r="F425" t="s">
        <v>0</v>
      </c>
      <c r="G425" t="s">
        <v>0</v>
      </c>
    </row>
    <row r="426" spans="1:7">
      <c r="A426" t="s">
        <v>2645</v>
      </c>
      <c r="B426" t="s">
        <v>0</v>
      </c>
      <c r="C426" t="s">
        <v>0</v>
      </c>
      <c r="D426" t="s">
        <v>2646</v>
      </c>
      <c r="E426" t="s">
        <v>0</v>
      </c>
      <c r="F426" t="s">
        <v>0</v>
      </c>
      <c r="G426" t="s">
        <v>0</v>
      </c>
    </row>
    <row r="427" spans="1:7">
      <c r="A427" t="s">
        <v>2647</v>
      </c>
      <c r="B427" t="s">
        <v>0</v>
      </c>
      <c r="C427" t="s">
        <v>0</v>
      </c>
      <c r="D427" t="s">
        <v>2648</v>
      </c>
      <c r="E427" t="s">
        <v>0</v>
      </c>
      <c r="F427" t="s">
        <v>0</v>
      </c>
      <c r="G427" t="s">
        <v>0</v>
      </c>
    </row>
    <row r="428" spans="1:7">
      <c r="A428" t="s">
        <v>2649</v>
      </c>
      <c r="B428" t="s">
        <v>0</v>
      </c>
      <c r="C428" t="s">
        <v>0</v>
      </c>
      <c r="D428" t="s">
        <v>2650</v>
      </c>
      <c r="E428" t="s">
        <v>0</v>
      </c>
      <c r="F428" t="s">
        <v>0</v>
      </c>
      <c r="G428" t="s">
        <v>0</v>
      </c>
    </row>
    <row r="429" spans="1:7">
      <c r="A429" t="s">
        <v>2651</v>
      </c>
      <c r="B429" t="s">
        <v>0</v>
      </c>
      <c r="C429" t="s">
        <v>0</v>
      </c>
      <c r="D429" t="s">
        <v>2652</v>
      </c>
      <c r="E429" t="s">
        <v>0</v>
      </c>
      <c r="F429" t="s">
        <v>0</v>
      </c>
      <c r="G429" t="s">
        <v>0</v>
      </c>
    </row>
    <row r="430" spans="1:7">
      <c r="A430" t="s">
        <v>2653</v>
      </c>
      <c r="B430" t="s">
        <v>0</v>
      </c>
      <c r="C430" t="s">
        <v>0</v>
      </c>
      <c r="D430" t="s">
        <v>2654</v>
      </c>
      <c r="E430" t="s">
        <v>0</v>
      </c>
      <c r="F430" t="s">
        <v>0</v>
      </c>
      <c r="G430" t="s">
        <v>0</v>
      </c>
    </row>
    <row r="431" spans="1:7">
      <c r="A431" t="s">
        <v>2655</v>
      </c>
      <c r="B431" t="s">
        <v>0</v>
      </c>
      <c r="C431" t="s">
        <v>0</v>
      </c>
      <c r="D431" t="s">
        <v>2656</v>
      </c>
      <c r="E431" t="s">
        <v>0</v>
      </c>
      <c r="F431" t="s">
        <v>0</v>
      </c>
      <c r="G431" t="s">
        <v>0</v>
      </c>
    </row>
    <row r="432" spans="1:7">
      <c r="A432" t="s">
        <v>2657</v>
      </c>
      <c r="B432" t="s">
        <v>0</v>
      </c>
      <c r="C432" t="s">
        <v>0</v>
      </c>
      <c r="D432" t="s">
        <v>2658</v>
      </c>
      <c r="E432" t="s">
        <v>0</v>
      </c>
      <c r="F432" t="s">
        <v>0</v>
      </c>
      <c r="G432" t="s">
        <v>0</v>
      </c>
    </row>
    <row r="433" spans="1:7">
      <c r="A433" t="s">
        <v>2659</v>
      </c>
      <c r="B433" t="s">
        <v>0</v>
      </c>
      <c r="C433" t="s">
        <v>0</v>
      </c>
      <c r="D433" t="s">
        <v>2660</v>
      </c>
      <c r="E433" t="s">
        <v>0</v>
      </c>
      <c r="F433" t="s">
        <v>0</v>
      </c>
      <c r="G433" t="s">
        <v>0</v>
      </c>
    </row>
    <row r="434" spans="1:7">
      <c r="A434" t="s">
        <v>2661</v>
      </c>
      <c r="B434" t="s">
        <v>0</v>
      </c>
      <c r="C434" t="s">
        <v>0</v>
      </c>
      <c r="D434" t="s">
        <v>2662</v>
      </c>
      <c r="E434" t="s">
        <v>0</v>
      </c>
      <c r="F434" t="s">
        <v>0</v>
      </c>
      <c r="G434" t="s">
        <v>0</v>
      </c>
    </row>
    <row r="435" spans="1:7">
      <c r="A435" t="s">
        <v>2663</v>
      </c>
      <c r="B435" t="s">
        <v>0</v>
      </c>
      <c r="C435" t="s">
        <v>0</v>
      </c>
      <c r="D435" t="s">
        <v>2664</v>
      </c>
      <c r="E435" t="s">
        <v>0</v>
      </c>
      <c r="F435" t="s">
        <v>0</v>
      </c>
      <c r="G435" t="s">
        <v>0</v>
      </c>
    </row>
    <row r="436" spans="1:7">
      <c r="A436" t="s">
        <v>2665</v>
      </c>
      <c r="B436" t="s">
        <v>0</v>
      </c>
      <c r="C436" t="s">
        <v>0</v>
      </c>
      <c r="D436" t="s">
        <v>2666</v>
      </c>
      <c r="E436" t="s">
        <v>0</v>
      </c>
      <c r="F436" t="s">
        <v>0</v>
      </c>
      <c r="G436" t="s">
        <v>0</v>
      </c>
    </row>
    <row r="437" spans="1:7">
      <c r="A437" t="s">
        <v>2667</v>
      </c>
      <c r="B437" t="s">
        <v>0</v>
      </c>
      <c r="C437" t="s">
        <v>0</v>
      </c>
      <c r="D437" t="s">
        <v>2668</v>
      </c>
      <c r="E437" t="s">
        <v>0</v>
      </c>
      <c r="F437" t="s">
        <v>0</v>
      </c>
      <c r="G437" t="s">
        <v>0</v>
      </c>
    </row>
    <row r="438" spans="1:7">
      <c r="A438" t="s">
        <v>2669</v>
      </c>
      <c r="B438" t="s">
        <v>0</v>
      </c>
      <c r="C438" t="s">
        <v>0</v>
      </c>
      <c r="D438" t="s">
        <v>2670</v>
      </c>
      <c r="E438" t="s">
        <v>0</v>
      </c>
      <c r="F438" t="s">
        <v>0</v>
      </c>
      <c r="G438" t="s">
        <v>0</v>
      </c>
    </row>
    <row r="439" spans="1:7">
      <c r="A439" t="s">
        <v>2671</v>
      </c>
      <c r="B439" t="s">
        <v>0</v>
      </c>
      <c r="C439" t="s">
        <v>0</v>
      </c>
      <c r="D439" t="s">
        <v>2672</v>
      </c>
      <c r="E439" t="s">
        <v>0</v>
      </c>
      <c r="F439" t="s">
        <v>0</v>
      </c>
      <c r="G439" t="s">
        <v>0</v>
      </c>
    </row>
    <row r="440" spans="1:7">
      <c r="A440" t="s">
        <v>2673</v>
      </c>
      <c r="B440" t="s">
        <v>0</v>
      </c>
      <c r="C440" t="s">
        <v>0</v>
      </c>
      <c r="D440" t="s">
        <v>2674</v>
      </c>
      <c r="E440" t="s">
        <v>0</v>
      </c>
      <c r="F440" t="s">
        <v>0</v>
      </c>
      <c r="G440" t="s">
        <v>0</v>
      </c>
    </row>
    <row r="441" spans="1:7">
      <c r="A441" t="s">
        <v>2675</v>
      </c>
      <c r="B441" t="s">
        <v>0</v>
      </c>
      <c r="C441" t="s">
        <v>0</v>
      </c>
      <c r="D441" t="s">
        <v>2676</v>
      </c>
      <c r="E441" t="s">
        <v>0</v>
      </c>
      <c r="F441" t="s">
        <v>0</v>
      </c>
      <c r="G441" t="s">
        <v>0</v>
      </c>
    </row>
    <row r="442" spans="1:7">
      <c r="A442" t="s">
        <v>0</v>
      </c>
      <c r="B442" t="s">
        <v>0</v>
      </c>
    </row>
    <row r="443" spans="1:7">
      <c r="A443" t="s">
        <v>0</v>
      </c>
      <c r="B443" t="s">
        <v>0</v>
      </c>
    </row>
    <row r="444" spans="1:7">
      <c r="A444" t="s">
        <v>2677</v>
      </c>
    </row>
    <row r="445" spans="1:7">
      <c r="A445" t="s">
        <v>2678</v>
      </c>
    </row>
    <row r="446" spans="1:7">
      <c r="A446" t="s">
        <v>2679</v>
      </c>
    </row>
    <row r="447" spans="1:7">
      <c r="A447" t="s">
        <v>2680</v>
      </c>
    </row>
    <row r="448" spans="1:7">
      <c r="A448" t="s">
        <v>2681</v>
      </c>
    </row>
    <row r="449" spans="1:1">
      <c r="A449" t="s">
        <v>2682</v>
      </c>
    </row>
    <row r="450" spans="1:1">
      <c r="A450" t="s">
        <v>2683</v>
      </c>
    </row>
    <row r="451" spans="1:1">
      <c r="A451" t="s">
        <v>2684</v>
      </c>
    </row>
    <row r="452" spans="1:1">
      <c r="A452" t="s">
        <v>2679</v>
      </c>
    </row>
    <row r="453" spans="1:1">
      <c r="A453" t="s">
        <v>2685</v>
      </c>
    </row>
    <row r="454" spans="1:1">
      <c r="A454" t="s">
        <v>2686</v>
      </c>
    </row>
    <row r="455" spans="1:1">
      <c r="A455" t="s">
        <v>2687</v>
      </c>
    </row>
    <row r="456" spans="1:1">
      <c r="A456" t="s">
        <v>2688</v>
      </c>
    </row>
    <row r="457" spans="1:1">
      <c r="A457" t="s">
        <v>2689</v>
      </c>
    </row>
    <row r="458" spans="1:1">
      <c r="A458" t="s">
        <v>2690</v>
      </c>
    </row>
    <row r="459" spans="1:1">
      <c r="A459" t="s">
        <v>2691</v>
      </c>
    </row>
    <row r="460" spans="1:1">
      <c r="A460" t="s">
        <v>2692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1FF93-28AF-5F4A-8A4B-B4F12AC5230D}">
  <dimension ref="A1:AF758"/>
  <sheetViews>
    <sheetView workbookViewId="0">
      <selection activeCell="I6" sqref="I6"/>
    </sheetView>
  </sheetViews>
  <sheetFormatPr baseColWidth="10" defaultColWidth="11.5" defaultRowHeight="13"/>
  <cols>
    <col min="1" max="1" width="14.6640625" bestFit="1" customWidth="1"/>
    <col min="5" max="5" width="14.6640625" bestFit="1" customWidth="1"/>
    <col min="7" max="7" width="17.1640625" bestFit="1" customWidth="1"/>
    <col min="8" max="8" width="16.83203125" bestFit="1" customWidth="1"/>
    <col min="25" max="25" width="14.6640625" bestFit="1" customWidth="1"/>
    <col min="26" max="26" width="11.33203125" bestFit="1" customWidth="1"/>
    <col min="28" max="28" width="14.6640625" bestFit="1" customWidth="1"/>
    <col min="29" max="29" width="20.1640625" bestFit="1" customWidth="1"/>
    <col min="32" max="32" width="60.1640625" bestFit="1" customWidth="1"/>
  </cols>
  <sheetData>
    <row r="1" spans="1:32" ht="24">
      <c r="A1" s="8" t="s">
        <v>4310</v>
      </c>
      <c r="B1" s="8" t="s">
        <v>4311</v>
      </c>
      <c r="C1" s="4" t="s">
        <v>4309</v>
      </c>
      <c r="D1" s="1" t="s">
        <v>4312</v>
      </c>
      <c r="E1" s="1" t="s">
        <v>4313</v>
      </c>
      <c r="F1" s="1" t="s">
        <v>4316</v>
      </c>
      <c r="G1" s="1" t="s">
        <v>4319</v>
      </c>
      <c r="H1" s="1" t="s">
        <v>4336</v>
      </c>
      <c r="S1" s="4" t="s">
        <v>1</v>
      </c>
      <c r="T1" s="4" t="s">
        <v>4309</v>
      </c>
      <c r="V1" s="12" t="s">
        <v>4314</v>
      </c>
      <c r="W1" s="12" t="s">
        <v>4315</v>
      </c>
      <c r="Y1" s="8" t="s">
        <v>4310</v>
      </c>
      <c r="Z1" s="8" t="s">
        <v>4317</v>
      </c>
      <c r="AB1" s="4" t="s">
        <v>4310</v>
      </c>
      <c r="AC1" s="4" t="s">
        <v>4318</v>
      </c>
      <c r="AE1" s="26" t="s">
        <v>4310</v>
      </c>
      <c r="AF1" s="25" t="s">
        <v>4335</v>
      </c>
    </row>
    <row r="2" spans="1:32" ht="15">
      <c r="A2" s="5">
        <v>32782</v>
      </c>
      <c r="C2" t="e">
        <f>INDEX(T:T, MATCH(A2,S:S, 1))</f>
        <v>#N/A</v>
      </c>
      <c r="S2" s="6">
        <v>32874</v>
      </c>
      <c r="T2" s="7">
        <v>10047.386</v>
      </c>
      <c r="V2" s="5">
        <v>45626</v>
      </c>
      <c r="W2">
        <v>99.7</v>
      </c>
      <c r="Y2" s="5">
        <v>22647</v>
      </c>
      <c r="Z2" s="9">
        <v>4.08</v>
      </c>
      <c r="AB2" s="6">
        <v>37622</v>
      </c>
      <c r="AC2" s="7">
        <v>1.75</v>
      </c>
      <c r="AE2" s="28">
        <v>25965</v>
      </c>
      <c r="AF2" s="27">
        <v>0.17532</v>
      </c>
    </row>
    <row r="3" spans="1:32" ht="15">
      <c r="A3" s="5">
        <v>32813</v>
      </c>
      <c r="C3" t="e">
        <f t="shared" ref="C3:C4" si="0">INDEX(T:T, MATCH(A3,S:S, 1))</f>
        <v>#N/A</v>
      </c>
      <c r="S3" s="6">
        <v>32964</v>
      </c>
      <c r="T3" s="7">
        <v>10083.855</v>
      </c>
      <c r="V3" s="5">
        <v>45596</v>
      </c>
      <c r="W3">
        <v>99.4</v>
      </c>
      <c r="Y3" s="5">
        <v>22678</v>
      </c>
      <c r="Z3" s="9">
        <v>4.04</v>
      </c>
      <c r="AB3" s="6">
        <v>37653</v>
      </c>
      <c r="AC3" s="7">
        <v>1.91</v>
      </c>
      <c r="AE3" s="28">
        <v>25993</v>
      </c>
      <c r="AF3" s="27">
        <v>0.16098999999999999</v>
      </c>
    </row>
    <row r="4" spans="1:32" ht="15">
      <c r="A4" s="5">
        <v>32843</v>
      </c>
      <c r="C4" t="e">
        <f t="shared" si="0"/>
        <v>#N/A</v>
      </c>
      <c r="S4" s="6">
        <v>33055</v>
      </c>
      <c r="T4" s="7">
        <v>10090.569</v>
      </c>
      <c r="V4" s="5">
        <v>45565</v>
      </c>
      <c r="W4">
        <v>99.8</v>
      </c>
      <c r="Y4" s="5">
        <v>22706</v>
      </c>
      <c r="Z4" s="9">
        <v>3.93</v>
      </c>
      <c r="AB4" s="6">
        <v>37681</v>
      </c>
      <c r="AC4" s="7">
        <v>1.86</v>
      </c>
      <c r="AE4" s="28">
        <v>26024</v>
      </c>
      <c r="AF4" s="27">
        <v>0.40194000000000002</v>
      </c>
    </row>
    <row r="5" spans="1:32" ht="15">
      <c r="A5" s="5">
        <v>32874</v>
      </c>
      <c r="B5" s="9">
        <v>23.35</v>
      </c>
      <c r="C5">
        <f>INDEX(T:T, MATCH(A5,S:S, 1))</f>
        <v>10047.386</v>
      </c>
      <c r="D5" s="11">
        <v>127.5</v>
      </c>
      <c r="E5">
        <f>W421</f>
        <v>63.8</v>
      </c>
      <c r="F5">
        <f>INDEX(Z:Z, MATCH(A5,Y:Y, 0))</f>
        <v>8.2100000000000009</v>
      </c>
      <c r="G5" t="e">
        <f t="shared" ref="G5:G68" si="1">INDEX(AC:AC, MATCH(A5,AB:AB, 0))</f>
        <v>#N/A</v>
      </c>
      <c r="H5">
        <f t="shared" ref="H5:H68" si="2">_xlfn.XLOOKUP(A5,AE:AE,AF:AF)</f>
        <v>5.1650000000000001E-2</v>
      </c>
      <c r="S5" s="6">
        <v>33147</v>
      </c>
      <c r="T5" s="7">
        <v>9998.7039999999997</v>
      </c>
      <c r="V5" s="5">
        <v>45535</v>
      </c>
      <c r="W5">
        <v>100.2</v>
      </c>
      <c r="Y5" s="5">
        <v>22737</v>
      </c>
      <c r="Z5" s="9">
        <v>3.84</v>
      </c>
      <c r="AB5" s="6">
        <v>37712</v>
      </c>
      <c r="AC5" s="7">
        <v>1.77</v>
      </c>
      <c r="AE5" s="28">
        <v>26054</v>
      </c>
      <c r="AF5" s="27">
        <v>2.6030000000000001E-2</v>
      </c>
    </row>
    <row r="6" spans="1:32" ht="15">
      <c r="A6" s="5">
        <v>32905</v>
      </c>
      <c r="B6" s="9">
        <v>23.26</v>
      </c>
      <c r="C6">
        <f>INDEX($T$2:$T$140, MATCH(A6,$S$2:$S$140, 1))</f>
        <v>10047.386</v>
      </c>
      <c r="D6" s="11">
        <v>128</v>
      </c>
      <c r="E6">
        <f>INDEX($W$2:$W$601, MATCH(A5,$V$2:$V$601, -1))</f>
        <v>63.7</v>
      </c>
      <c r="F6">
        <f t="shared" ref="F6:F69" si="3">INDEX(Z:Z, MATCH(A6,Y:Y, 1))</f>
        <v>8.4700000000000006</v>
      </c>
      <c r="G6" t="e">
        <f t="shared" si="1"/>
        <v>#N/A</v>
      </c>
      <c r="H6">
        <f t="shared" si="2"/>
        <v>-3.0259999999999999E-2</v>
      </c>
      <c r="S6" s="6">
        <v>33239</v>
      </c>
      <c r="T6" s="7">
        <v>9951.9159999999993</v>
      </c>
      <c r="V6" s="5">
        <v>45504</v>
      </c>
      <c r="W6">
        <v>100.5</v>
      </c>
      <c r="Y6" s="5">
        <v>22767</v>
      </c>
      <c r="Z6" s="9">
        <v>3.87</v>
      </c>
      <c r="AB6" s="6">
        <v>37742</v>
      </c>
      <c r="AC6" s="7">
        <v>1.66</v>
      </c>
      <c r="AE6" s="28">
        <v>26085</v>
      </c>
      <c r="AF6" s="27">
        <v>-0.48519000000000001</v>
      </c>
    </row>
    <row r="7" spans="1:32" ht="15">
      <c r="A7" s="5">
        <v>32933</v>
      </c>
      <c r="B7" s="9">
        <v>20.059999999999999</v>
      </c>
      <c r="C7">
        <f t="shared" ref="C7:C69" si="4">INDEX($T$2:$T$140, MATCH(A7,$S$2:$S$140, 1))</f>
        <v>10047.386</v>
      </c>
      <c r="D7" s="11">
        <v>128.6</v>
      </c>
      <c r="E7">
        <f t="shared" ref="E7:E69" si="5">INDEX($W$2:$W$601, MATCH(A6,$V$2:$V$601, -1))</f>
        <v>63.5</v>
      </c>
      <c r="F7">
        <f t="shared" si="3"/>
        <v>8.59</v>
      </c>
      <c r="G7" t="e">
        <f t="shared" si="1"/>
        <v>#N/A</v>
      </c>
      <c r="H7">
        <f t="shared" si="2"/>
        <v>1.966E-2</v>
      </c>
      <c r="S7" s="6">
        <v>33329</v>
      </c>
      <c r="T7" s="7">
        <v>10029.51</v>
      </c>
      <c r="V7" s="5">
        <v>45473</v>
      </c>
      <c r="W7">
        <v>101</v>
      </c>
      <c r="Y7" s="5">
        <v>22798</v>
      </c>
      <c r="Z7" s="9">
        <v>3.91</v>
      </c>
      <c r="AB7" s="6">
        <v>37773</v>
      </c>
      <c r="AC7" s="7">
        <v>1.61</v>
      </c>
      <c r="AE7" s="28">
        <v>26115</v>
      </c>
      <c r="AF7" s="27">
        <v>0.19522999999999999</v>
      </c>
    </row>
    <row r="8" spans="1:32" ht="15">
      <c r="A8" s="5">
        <v>32964</v>
      </c>
      <c r="B8" s="9">
        <v>21.4</v>
      </c>
      <c r="C8">
        <f t="shared" si="4"/>
        <v>10083.855</v>
      </c>
      <c r="D8" s="11">
        <v>128.9</v>
      </c>
      <c r="E8">
        <f t="shared" si="5"/>
        <v>63.6</v>
      </c>
      <c r="F8">
        <f t="shared" si="3"/>
        <v>8.7899999999999991</v>
      </c>
      <c r="G8" t="e">
        <f t="shared" si="1"/>
        <v>#N/A</v>
      </c>
      <c r="H8">
        <f t="shared" si="2"/>
        <v>4.7129999999999998E-2</v>
      </c>
      <c r="S8" s="6">
        <v>33420</v>
      </c>
      <c r="T8" s="7">
        <v>10080.195</v>
      </c>
      <c r="V8" s="5">
        <v>45443</v>
      </c>
      <c r="W8">
        <v>101.3</v>
      </c>
      <c r="Y8" s="5">
        <v>22828</v>
      </c>
      <c r="Z8" s="9">
        <v>4.01</v>
      </c>
      <c r="AB8" s="6">
        <v>37803</v>
      </c>
      <c r="AC8" s="7">
        <v>1.87</v>
      </c>
      <c r="AE8" s="28">
        <v>26146</v>
      </c>
      <c r="AF8" s="27">
        <v>0.96072999999999997</v>
      </c>
    </row>
    <row r="9" spans="1:32" ht="15">
      <c r="A9" s="5">
        <v>32994</v>
      </c>
      <c r="B9" s="9">
        <v>18.100000000000001</v>
      </c>
      <c r="C9">
        <f t="shared" si="4"/>
        <v>10083.855</v>
      </c>
      <c r="D9" s="11">
        <v>129.1</v>
      </c>
      <c r="E9">
        <f t="shared" si="5"/>
        <v>63.3</v>
      </c>
      <c r="F9">
        <f t="shared" si="3"/>
        <v>8.76</v>
      </c>
      <c r="G9" t="e">
        <f t="shared" si="1"/>
        <v>#N/A</v>
      </c>
      <c r="H9">
        <f t="shared" si="2"/>
        <v>-0.13602</v>
      </c>
      <c r="S9" s="6">
        <v>33512</v>
      </c>
      <c r="T9" s="7">
        <v>10115.329</v>
      </c>
      <c r="V9" s="5">
        <v>45412</v>
      </c>
      <c r="W9">
        <v>101.7</v>
      </c>
      <c r="Y9" s="5">
        <v>22859</v>
      </c>
      <c r="Z9" s="9">
        <v>3.98</v>
      </c>
      <c r="AB9" s="6">
        <v>37834</v>
      </c>
      <c r="AC9" s="7">
        <v>2.12</v>
      </c>
      <c r="AE9" s="28">
        <v>26177</v>
      </c>
      <c r="AF9" s="27">
        <v>0.14545</v>
      </c>
    </row>
    <row r="10" spans="1:32" ht="15">
      <c r="A10" s="5">
        <v>33025</v>
      </c>
      <c r="B10" s="9">
        <v>16.82</v>
      </c>
      <c r="C10">
        <f t="shared" si="4"/>
        <v>10083.855</v>
      </c>
      <c r="D10" s="11">
        <v>129.9</v>
      </c>
      <c r="E10">
        <f t="shared" si="5"/>
        <v>63.3</v>
      </c>
      <c r="F10">
        <f t="shared" si="3"/>
        <v>8.48</v>
      </c>
      <c r="G10" t="e">
        <f t="shared" si="1"/>
        <v>#N/A</v>
      </c>
      <c r="H10">
        <f t="shared" si="2"/>
        <v>-0.15631999999999999</v>
      </c>
      <c r="S10" s="6">
        <v>33604</v>
      </c>
      <c r="T10" s="7">
        <v>10236.434999999999</v>
      </c>
      <c r="V10" s="5">
        <v>45382</v>
      </c>
      <c r="W10">
        <v>102.4</v>
      </c>
      <c r="Y10" s="5">
        <v>22890</v>
      </c>
      <c r="Z10" s="9">
        <v>3.98</v>
      </c>
      <c r="AB10" s="6">
        <v>37865</v>
      </c>
      <c r="AC10" s="7">
        <v>2.09</v>
      </c>
      <c r="AE10" s="28">
        <v>26207</v>
      </c>
      <c r="AF10" s="27">
        <v>-0.74604000000000004</v>
      </c>
    </row>
    <row r="11" spans="1:32" ht="15">
      <c r="A11" s="5">
        <v>33055</v>
      </c>
      <c r="B11" s="9">
        <v>18.39</v>
      </c>
      <c r="C11">
        <f t="shared" si="4"/>
        <v>10090.569</v>
      </c>
      <c r="D11" s="11">
        <v>130.5</v>
      </c>
      <c r="E11">
        <f t="shared" si="5"/>
        <v>63.3</v>
      </c>
      <c r="F11">
        <f t="shared" si="3"/>
        <v>8.4700000000000006</v>
      </c>
      <c r="G11" t="e">
        <f t="shared" si="1"/>
        <v>#N/A</v>
      </c>
      <c r="H11">
        <f t="shared" si="2"/>
        <v>8.4720000000000004E-2</v>
      </c>
      <c r="S11" s="6">
        <v>33695</v>
      </c>
      <c r="T11" s="7">
        <v>10347.429</v>
      </c>
      <c r="V11" s="5">
        <v>45351</v>
      </c>
      <c r="W11">
        <v>102.6</v>
      </c>
      <c r="Y11" s="5">
        <v>22920</v>
      </c>
      <c r="Z11" s="9">
        <v>3.93</v>
      </c>
      <c r="AB11" s="6">
        <v>37895</v>
      </c>
      <c r="AC11" s="7">
        <v>2.21</v>
      </c>
      <c r="AE11" s="28">
        <v>26238</v>
      </c>
      <c r="AF11" s="27">
        <v>-0.1676</v>
      </c>
    </row>
    <row r="12" spans="1:32" ht="15">
      <c r="A12" s="5">
        <v>33086</v>
      </c>
      <c r="B12" s="9">
        <v>28.18</v>
      </c>
      <c r="C12">
        <f t="shared" si="4"/>
        <v>10090.569</v>
      </c>
      <c r="D12" s="11">
        <v>131.6</v>
      </c>
      <c r="E12">
        <f t="shared" si="5"/>
        <v>63</v>
      </c>
      <c r="F12">
        <f t="shared" si="3"/>
        <v>8.75</v>
      </c>
      <c r="G12" t="e">
        <f t="shared" si="1"/>
        <v>#N/A</v>
      </c>
      <c r="H12">
        <f t="shared" si="2"/>
        <v>0.24339</v>
      </c>
      <c r="S12" s="6">
        <v>33786</v>
      </c>
      <c r="T12" s="7">
        <v>10449.673000000001</v>
      </c>
      <c r="V12" s="5">
        <v>45322</v>
      </c>
      <c r="W12">
        <v>102.6</v>
      </c>
      <c r="Y12" s="5">
        <v>22951</v>
      </c>
      <c r="Z12" s="9">
        <v>3.92</v>
      </c>
      <c r="AB12" s="6">
        <v>37926</v>
      </c>
      <c r="AC12" s="7">
        <v>2.34</v>
      </c>
      <c r="AE12" s="28">
        <v>26268</v>
      </c>
      <c r="AF12" s="27">
        <v>-2.2769999999999999E-2</v>
      </c>
    </row>
    <row r="13" spans="1:32" ht="15">
      <c r="A13" s="5">
        <v>33117</v>
      </c>
      <c r="B13" s="9">
        <v>29.11</v>
      </c>
      <c r="C13">
        <f t="shared" si="4"/>
        <v>10090.569</v>
      </c>
      <c r="D13" s="11">
        <v>132.5</v>
      </c>
      <c r="E13">
        <f t="shared" si="5"/>
        <v>62.1</v>
      </c>
      <c r="F13">
        <f t="shared" si="3"/>
        <v>8.89</v>
      </c>
      <c r="G13" t="e">
        <f t="shared" si="1"/>
        <v>#N/A</v>
      </c>
      <c r="H13">
        <f t="shared" si="2"/>
        <v>0.20116000000000001</v>
      </c>
      <c r="S13" s="6">
        <v>33878</v>
      </c>
      <c r="T13" s="7">
        <v>10558.647999999999</v>
      </c>
      <c r="V13" s="5">
        <v>45291</v>
      </c>
      <c r="W13">
        <v>103.1</v>
      </c>
      <c r="Y13" s="5">
        <v>22981</v>
      </c>
      <c r="Z13" s="9">
        <v>3.86</v>
      </c>
      <c r="AB13" s="6">
        <v>37956</v>
      </c>
      <c r="AC13" s="7">
        <v>2.2799999999999998</v>
      </c>
      <c r="AE13" s="28">
        <v>26299</v>
      </c>
      <c r="AF13" s="27">
        <v>-0.40976000000000001</v>
      </c>
    </row>
    <row r="14" spans="1:32" ht="15">
      <c r="A14" s="5">
        <v>33147</v>
      </c>
      <c r="B14" s="9">
        <v>29.63</v>
      </c>
      <c r="C14">
        <f>INDEX($T$2:$T$140, MATCH(A14,$S$2:$S$140, 1))</f>
        <v>9998.7039999999997</v>
      </c>
      <c r="D14" s="11">
        <v>133.4</v>
      </c>
      <c r="E14">
        <f t="shared" si="5"/>
        <v>61.3</v>
      </c>
      <c r="F14">
        <f t="shared" si="3"/>
        <v>8.7200000000000006</v>
      </c>
      <c r="G14" t="e">
        <f t="shared" si="1"/>
        <v>#N/A</v>
      </c>
      <c r="H14">
        <f t="shared" si="2"/>
        <v>6.6170000000000007E-2</v>
      </c>
      <c r="S14" s="6">
        <v>33970</v>
      </c>
      <c r="T14" s="7">
        <v>10576.275</v>
      </c>
      <c r="V14" s="5">
        <v>45260</v>
      </c>
      <c r="W14">
        <v>103.3</v>
      </c>
      <c r="Y14" s="5">
        <v>23012</v>
      </c>
      <c r="Z14" s="9">
        <v>3.83</v>
      </c>
      <c r="AB14" s="6">
        <v>37987</v>
      </c>
      <c r="AC14" s="7">
        <v>2.2599999999999998</v>
      </c>
      <c r="AE14" s="28">
        <v>26330</v>
      </c>
      <c r="AF14" s="27">
        <v>-0.38819999999999999</v>
      </c>
    </row>
    <row r="15" spans="1:32" ht="15">
      <c r="A15" s="5">
        <v>33178</v>
      </c>
      <c r="B15" s="9">
        <v>24.89</v>
      </c>
      <c r="C15">
        <f t="shared" si="4"/>
        <v>9998.7039999999997</v>
      </c>
      <c r="D15" s="11">
        <v>133.69999999999999</v>
      </c>
      <c r="E15">
        <f t="shared" si="5"/>
        <v>60.4</v>
      </c>
      <c r="F15">
        <f t="shared" si="3"/>
        <v>8.39</v>
      </c>
      <c r="G15" t="e">
        <f t="shared" si="1"/>
        <v>#N/A</v>
      </c>
      <c r="H15">
        <f t="shared" si="2"/>
        <v>-1.48E-3</v>
      </c>
      <c r="S15" s="6">
        <v>34060</v>
      </c>
      <c r="T15" s="7">
        <v>10637.847</v>
      </c>
      <c r="V15" s="5">
        <v>45230</v>
      </c>
      <c r="W15">
        <v>103.8</v>
      </c>
      <c r="Y15" s="5">
        <v>23043</v>
      </c>
      <c r="Z15" s="9">
        <v>3.92</v>
      </c>
      <c r="AB15" s="6">
        <v>38018</v>
      </c>
      <c r="AC15" s="7">
        <v>2.3199999999999998</v>
      </c>
      <c r="AE15" s="28">
        <v>26359</v>
      </c>
      <c r="AF15" s="27">
        <v>-0.19256999999999999</v>
      </c>
    </row>
    <row r="16" spans="1:32" ht="15">
      <c r="A16" s="5">
        <v>33208</v>
      </c>
      <c r="B16" s="9">
        <v>23.36</v>
      </c>
      <c r="C16">
        <f t="shared" si="4"/>
        <v>9998.7039999999997</v>
      </c>
      <c r="D16" s="11">
        <v>134.19999999999999</v>
      </c>
      <c r="E16">
        <f t="shared" si="5"/>
        <v>59.3</v>
      </c>
      <c r="F16">
        <f t="shared" si="3"/>
        <v>8.08</v>
      </c>
      <c r="G16" t="e">
        <f t="shared" si="1"/>
        <v>#N/A</v>
      </c>
      <c r="H16">
        <f t="shared" si="2"/>
        <v>9.2960000000000001E-2</v>
      </c>
      <c r="S16" s="6">
        <v>34151</v>
      </c>
      <c r="T16" s="7">
        <v>10688.606</v>
      </c>
      <c r="V16" s="5">
        <v>45199</v>
      </c>
      <c r="W16">
        <v>104.7</v>
      </c>
      <c r="Y16" s="5">
        <v>23071</v>
      </c>
      <c r="Z16" s="9">
        <v>3.93</v>
      </c>
      <c r="AB16" s="6">
        <v>38047</v>
      </c>
      <c r="AC16" s="7">
        <v>2.36</v>
      </c>
      <c r="AE16" s="28">
        <v>26390</v>
      </c>
      <c r="AF16" s="27">
        <v>-0.17718</v>
      </c>
    </row>
    <row r="17" spans="1:32" ht="15">
      <c r="A17" s="5">
        <v>33239</v>
      </c>
      <c r="B17" s="9">
        <v>27.43</v>
      </c>
      <c r="C17">
        <f t="shared" si="4"/>
        <v>9951.9159999999993</v>
      </c>
      <c r="D17" s="11">
        <v>134.69999999999999</v>
      </c>
      <c r="E17">
        <f t="shared" si="5"/>
        <v>58.7</v>
      </c>
      <c r="F17">
        <f t="shared" si="3"/>
        <v>8.09</v>
      </c>
      <c r="G17" t="e">
        <f t="shared" si="1"/>
        <v>#N/A</v>
      </c>
      <c r="H17">
        <f t="shared" si="2"/>
        <v>-0.10784000000000001</v>
      </c>
      <c r="S17" s="6">
        <v>34243</v>
      </c>
      <c r="T17" s="7">
        <v>10833.986999999999</v>
      </c>
      <c r="V17" s="5">
        <v>45169</v>
      </c>
      <c r="W17">
        <v>105.5</v>
      </c>
      <c r="Y17" s="5">
        <v>23102</v>
      </c>
      <c r="Z17" s="9">
        <v>3.97</v>
      </c>
      <c r="AB17" s="6">
        <v>38078</v>
      </c>
      <c r="AC17" s="7">
        <v>2.44</v>
      </c>
      <c r="AE17" s="28">
        <v>26420</v>
      </c>
      <c r="AF17" s="27">
        <v>-0.16572999999999999</v>
      </c>
    </row>
    <row r="18" spans="1:32" ht="15">
      <c r="A18" s="5">
        <v>33270</v>
      </c>
      <c r="B18" s="9">
        <v>21.6</v>
      </c>
      <c r="C18">
        <f t="shared" si="4"/>
        <v>9951.9159999999993</v>
      </c>
      <c r="D18" s="11">
        <v>134.80000000000001</v>
      </c>
      <c r="E18">
        <f t="shared" si="5"/>
        <v>57.9</v>
      </c>
      <c r="F18">
        <f t="shared" si="3"/>
        <v>7.85</v>
      </c>
      <c r="G18" t="e">
        <f t="shared" si="1"/>
        <v>#N/A</v>
      </c>
      <c r="H18">
        <f t="shared" si="2"/>
        <v>-0.32279999999999998</v>
      </c>
      <c r="S18" s="6">
        <v>34335</v>
      </c>
      <c r="T18" s="7">
        <v>10939.116</v>
      </c>
      <c r="V18" s="5">
        <v>45138</v>
      </c>
      <c r="W18">
        <v>105.9</v>
      </c>
      <c r="Y18" s="5">
        <v>23132</v>
      </c>
      <c r="Z18" s="9">
        <v>3.93</v>
      </c>
      <c r="AB18" s="6">
        <v>38108</v>
      </c>
      <c r="AC18" s="7">
        <v>2.63</v>
      </c>
      <c r="AE18" s="28">
        <v>26451</v>
      </c>
      <c r="AF18" s="27">
        <v>0.17613000000000001</v>
      </c>
    </row>
    <row r="19" spans="1:32" ht="15">
      <c r="A19" s="5">
        <v>33298</v>
      </c>
      <c r="B19" s="9">
        <v>17.739999999999998</v>
      </c>
      <c r="C19">
        <f t="shared" si="4"/>
        <v>9951.9159999999993</v>
      </c>
      <c r="D19" s="11">
        <v>134.80000000000001</v>
      </c>
      <c r="E19">
        <f t="shared" si="5"/>
        <v>57.7</v>
      </c>
      <c r="F19">
        <f t="shared" si="3"/>
        <v>8.11</v>
      </c>
      <c r="G19" t="e">
        <f t="shared" si="1"/>
        <v>#N/A</v>
      </c>
      <c r="H19">
        <f t="shared" si="2"/>
        <v>-0.2354</v>
      </c>
      <c r="S19" s="6">
        <v>34425</v>
      </c>
      <c r="T19" s="7">
        <v>11087.361000000001</v>
      </c>
      <c r="V19" s="5">
        <v>45107</v>
      </c>
      <c r="W19">
        <v>106.2</v>
      </c>
      <c r="Y19" s="5">
        <v>23163</v>
      </c>
      <c r="Z19" s="9">
        <v>3.99</v>
      </c>
      <c r="AB19" s="6">
        <v>38139</v>
      </c>
      <c r="AC19" s="7">
        <v>2.59</v>
      </c>
      <c r="AE19" s="28">
        <v>26481</v>
      </c>
      <c r="AF19" s="27">
        <v>0.11465</v>
      </c>
    </row>
    <row r="20" spans="1:32" ht="15">
      <c r="A20" s="5">
        <v>33329</v>
      </c>
      <c r="B20" s="9">
        <v>17.37</v>
      </c>
      <c r="C20">
        <f t="shared" si="4"/>
        <v>10029.51</v>
      </c>
      <c r="D20" s="11">
        <v>135.1</v>
      </c>
      <c r="E20">
        <f t="shared" si="5"/>
        <v>57.5</v>
      </c>
      <c r="F20">
        <f t="shared" si="3"/>
        <v>8.0399999999999991</v>
      </c>
      <c r="G20" t="e">
        <f t="shared" si="1"/>
        <v>#N/A</v>
      </c>
      <c r="H20">
        <f t="shared" si="2"/>
        <v>-7.3840000000000003E-2</v>
      </c>
      <c r="S20" s="6">
        <v>34516</v>
      </c>
      <c r="T20" s="7">
        <v>11152.175999999999</v>
      </c>
      <c r="V20" s="5">
        <v>45077</v>
      </c>
      <c r="W20">
        <v>106.9</v>
      </c>
      <c r="Y20" s="5">
        <v>23193</v>
      </c>
      <c r="Z20" s="9">
        <v>4.0199999999999996</v>
      </c>
      <c r="AB20" s="6">
        <v>38169</v>
      </c>
      <c r="AC20" s="7">
        <v>2.4700000000000002</v>
      </c>
      <c r="AE20" s="28">
        <v>26512</v>
      </c>
      <c r="AF20" s="27">
        <v>-0.23885999999999999</v>
      </c>
    </row>
    <row r="21" spans="1:32" ht="15">
      <c r="A21" s="5">
        <v>33359</v>
      </c>
      <c r="B21" s="9">
        <v>16.93</v>
      </c>
      <c r="C21">
        <f t="shared" si="4"/>
        <v>10029.51</v>
      </c>
      <c r="D21" s="11">
        <v>135.6</v>
      </c>
      <c r="E21">
        <f t="shared" si="5"/>
        <v>58</v>
      </c>
      <c r="F21">
        <f t="shared" si="3"/>
        <v>8.07</v>
      </c>
      <c r="G21" t="e">
        <f t="shared" si="1"/>
        <v>#N/A</v>
      </c>
      <c r="H21">
        <f t="shared" si="2"/>
        <v>1.0120000000000001E-2</v>
      </c>
      <c r="S21" s="6">
        <v>34608</v>
      </c>
      <c r="T21" s="7">
        <v>11279.932000000001</v>
      </c>
      <c r="V21" s="5">
        <v>45046</v>
      </c>
      <c r="W21">
        <v>107.6</v>
      </c>
      <c r="Y21" s="5">
        <v>23224</v>
      </c>
      <c r="Z21" s="9">
        <v>4</v>
      </c>
      <c r="AB21" s="6">
        <v>38200</v>
      </c>
      <c r="AC21" s="7">
        <v>2.42</v>
      </c>
      <c r="AE21" s="28">
        <v>26543</v>
      </c>
      <c r="AF21" s="27">
        <v>-0.28692000000000001</v>
      </c>
    </row>
    <row r="22" spans="1:32" ht="15">
      <c r="A22" s="5">
        <v>33390</v>
      </c>
      <c r="B22" s="9">
        <v>17.14</v>
      </c>
      <c r="C22">
        <f t="shared" si="4"/>
        <v>10029.51</v>
      </c>
      <c r="D22" s="11">
        <v>136</v>
      </c>
      <c r="E22">
        <f t="shared" si="5"/>
        <v>58.4</v>
      </c>
      <c r="F22">
        <f t="shared" si="3"/>
        <v>8.2799999999999994</v>
      </c>
      <c r="G22" t="e">
        <f t="shared" si="1"/>
        <v>#N/A</v>
      </c>
      <c r="H22">
        <f t="shared" si="2"/>
        <v>-1.26E-2</v>
      </c>
      <c r="S22" s="6">
        <v>34700</v>
      </c>
      <c r="T22" s="7">
        <v>11319.950999999999</v>
      </c>
      <c r="V22" s="5">
        <v>45016</v>
      </c>
      <c r="W22">
        <v>108.4</v>
      </c>
      <c r="Y22" s="5">
        <v>23255</v>
      </c>
      <c r="Z22" s="9">
        <v>4.08</v>
      </c>
      <c r="AB22" s="6">
        <v>38231</v>
      </c>
      <c r="AC22" s="7">
        <v>2.33</v>
      </c>
      <c r="AE22" s="28">
        <v>26573</v>
      </c>
      <c r="AF22" s="27">
        <v>-1.7979999999999999E-2</v>
      </c>
    </row>
    <row r="23" spans="1:32" ht="15">
      <c r="A23" s="5">
        <v>33420</v>
      </c>
      <c r="B23" s="9">
        <v>17.29</v>
      </c>
      <c r="C23">
        <f t="shared" si="4"/>
        <v>10080.195</v>
      </c>
      <c r="D23" s="11">
        <v>136.19999999999999</v>
      </c>
      <c r="E23">
        <f t="shared" si="5"/>
        <v>58.4</v>
      </c>
      <c r="F23">
        <f t="shared" si="3"/>
        <v>8.27</v>
      </c>
      <c r="G23" t="e">
        <f t="shared" si="1"/>
        <v>#N/A</v>
      </c>
      <c r="H23">
        <f t="shared" si="2"/>
        <v>-0.17879999999999999</v>
      </c>
      <c r="S23" s="6">
        <v>34790</v>
      </c>
      <c r="T23" s="7">
        <v>11353.721</v>
      </c>
      <c r="V23" s="5">
        <v>44985</v>
      </c>
      <c r="W23">
        <v>109.7</v>
      </c>
      <c r="Y23" s="5">
        <v>23285</v>
      </c>
      <c r="Z23" s="9">
        <v>4.1100000000000003</v>
      </c>
      <c r="AB23" s="6">
        <v>38261</v>
      </c>
      <c r="AC23" s="7">
        <v>2.37</v>
      </c>
      <c r="AE23" s="28">
        <v>26604</v>
      </c>
      <c r="AF23" s="27">
        <v>-8.881E-2</v>
      </c>
    </row>
    <row r="24" spans="1:32" ht="15">
      <c r="A24" s="5">
        <v>33451</v>
      </c>
      <c r="B24" s="9">
        <v>15.68</v>
      </c>
      <c r="C24">
        <f t="shared" si="4"/>
        <v>10080.195</v>
      </c>
      <c r="D24" s="11">
        <v>136.6</v>
      </c>
      <c r="E24">
        <f t="shared" si="5"/>
        <v>59</v>
      </c>
      <c r="F24">
        <f t="shared" si="3"/>
        <v>7.9</v>
      </c>
      <c r="G24" t="e">
        <f t="shared" si="1"/>
        <v>#N/A</v>
      </c>
      <c r="H24">
        <f t="shared" si="2"/>
        <v>-0.14274000000000001</v>
      </c>
      <c r="S24" s="6">
        <v>34881</v>
      </c>
      <c r="T24" s="7">
        <v>11450.31</v>
      </c>
      <c r="V24" s="5">
        <v>44957</v>
      </c>
      <c r="W24">
        <v>110.4</v>
      </c>
      <c r="Y24" s="5">
        <v>23316</v>
      </c>
      <c r="Z24" s="9">
        <v>4.12</v>
      </c>
      <c r="AB24" s="6">
        <v>38292</v>
      </c>
      <c r="AC24" s="7">
        <v>2.52</v>
      </c>
      <c r="AE24" s="28">
        <v>26634</v>
      </c>
      <c r="AF24" s="27">
        <v>-5.1709999999999999E-2</v>
      </c>
    </row>
    <row r="25" spans="1:32" ht="15">
      <c r="A25" s="5">
        <v>33482</v>
      </c>
      <c r="B25" s="9">
        <v>16.96</v>
      </c>
      <c r="C25">
        <f t="shared" si="4"/>
        <v>10080.195</v>
      </c>
      <c r="D25" s="11">
        <v>137</v>
      </c>
      <c r="E25">
        <f t="shared" si="5"/>
        <v>59.1</v>
      </c>
      <c r="F25">
        <f t="shared" si="3"/>
        <v>7.65</v>
      </c>
      <c r="G25" t="e">
        <f t="shared" si="1"/>
        <v>#N/A</v>
      </c>
      <c r="H25">
        <f t="shared" si="2"/>
        <v>-1.984E-2</v>
      </c>
      <c r="S25" s="6">
        <v>34973</v>
      </c>
      <c r="T25" s="7">
        <v>11528.066999999999</v>
      </c>
      <c r="V25" s="5">
        <v>44926</v>
      </c>
      <c r="W25">
        <v>111</v>
      </c>
      <c r="Y25" s="5">
        <v>23346</v>
      </c>
      <c r="Z25" s="9">
        <v>4.13</v>
      </c>
      <c r="AB25" s="6">
        <v>38322</v>
      </c>
      <c r="AC25" s="7">
        <v>2.56</v>
      </c>
      <c r="AE25" s="28">
        <v>26665</v>
      </c>
      <c r="AF25" s="27">
        <v>0.42856</v>
      </c>
    </row>
    <row r="26" spans="1:32" ht="15">
      <c r="A26" s="5">
        <v>33512</v>
      </c>
      <c r="B26" s="9">
        <v>16.36</v>
      </c>
      <c r="C26">
        <f t="shared" si="4"/>
        <v>10115.329</v>
      </c>
      <c r="D26" s="11">
        <v>137.19999999999999</v>
      </c>
      <c r="E26">
        <f t="shared" si="5"/>
        <v>59.6</v>
      </c>
      <c r="F26">
        <f t="shared" si="3"/>
        <v>7.53</v>
      </c>
      <c r="G26" t="e">
        <f t="shared" si="1"/>
        <v>#N/A</v>
      </c>
      <c r="H26">
        <f t="shared" si="2"/>
        <v>-2.5090000000000001E-2</v>
      </c>
      <c r="S26" s="6">
        <v>35065</v>
      </c>
      <c r="T26" s="7">
        <v>11614.418</v>
      </c>
      <c r="V26" s="5">
        <v>44895</v>
      </c>
      <c r="W26">
        <v>111.8</v>
      </c>
      <c r="Y26" s="5">
        <v>23377</v>
      </c>
      <c r="Z26" s="9">
        <v>4.17</v>
      </c>
      <c r="AB26" s="6">
        <v>38353</v>
      </c>
      <c r="AC26" s="7">
        <v>2.5</v>
      </c>
      <c r="AE26" s="28">
        <v>26696</v>
      </c>
      <c r="AF26" s="27">
        <v>0.72094999999999998</v>
      </c>
    </row>
    <row r="27" spans="1:32" ht="15">
      <c r="A27" s="5">
        <v>33543</v>
      </c>
      <c r="B27" s="9">
        <v>17.77</v>
      </c>
      <c r="C27">
        <f t="shared" si="4"/>
        <v>10115.329</v>
      </c>
      <c r="D27" s="11">
        <v>137.80000000000001</v>
      </c>
      <c r="E27">
        <f t="shared" si="5"/>
        <v>59.5</v>
      </c>
      <c r="F27">
        <f t="shared" si="3"/>
        <v>7.42</v>
      </c>
      <c r="G27" t="e">
        <f t="shared" si="1"/>
        <v>#N/A</v>
      </c>
      <c r="H27">
        <f t="shared" si="2"/>
        <v>-4.4790000000000003E-2</v>
      </c>
      <c r="S27" s="6">
        <v>35156</v>
      </c>
      <c r="T27" s="7">
        <v>11808.14</v>
      </c>
      <c r="V27" s="5">
        <v>44865</v>
      </c>
      <c r="W27">
        <v>112.9</v>
      </c>
      <c r="Y27" s="5">
        <v>23408</v>
      </c>
      <c r="Z27" s="9">
        <v>4.1500000000000004</v>
      </c>
      <c r="AB27" s="6">
        <v>38384</v>
      </c>
      <c r="AC27" s="7">
        <v>2.5299999999999998</v>
      </c>
      <c r="AE27" s="28">
        <v>26724</v>
      </c>
      <c r="AF27" s="27">
        <v>0.37364999999999998</v>
      </c>
    </row>
    <row r="28" spans="1:32" ht="15">
      <c r="A28" s="5">
        <v>33573</v>
      </c>
      <c r="B28" s="9">
        <v>18.350000000000001</v>
      </c>
      <c r="C28">
        <f t="shared" si="4"/>
        <v>10115.329</v>
      </c>
      <c r="D28" s="11">
        <v>138.19999999999999</v>
      </c>
      <c r="E28">
        <f t="shared" si="5"/>
        <v>59.5</v>
      </c>
      <c r="F28">
        <f t="shared" si="3"/>
        <v>7.09</v>
      </c>
      <c r="G28" t="e">
        <f t="shared" si="1"/>
        <v>#N/A</v>
      </c>
      <c r="H28">
        <f t="shared" si="2"/>
        <v>-3.9989999999999998E-2</v>
      </c>
      <c r="S28" s="6">
        <v>35247</v>
      </c>
      <c r="T28" s="7">
        <v>11914.063</v>
      </c>
      <c r="V28" s="5">
        <v>44834</v>
      </c>
      <c r="W28">
        <v>113.9</v>
      </c>
      <c r="Y28" s="5">
        <v>23437</v>
      </c>
      <c r="Z28" s="9">
        <v>4.22</v>
      </c>
      <c r="AB28" s="6">
        <v>38412</v>
      </c>
      <c r="AC28" s="7">
        <v>2.71</v>
      </c>
      <c r="AE28" s="28">
        <v>26755</v>
      </c>
      <c r="AF28" s="27">
        <v>-8.2309999999999994E-2</v>
      </c>
    </row>
    <row r="29" spans="1:32" ht="15">
      <c r="A29" s="5">
        <v>33604</v>
      </c>
      <c r="B29" s="9">
        <v>17.68</v>
      </c>
      <c r="C29">
        <f t="shared" si="4"/>
        <v>10236.434999999999</v>
      </c>
      <c r="D29" s="11">
        <v>138.30000000000001</v>
      </c>
      <c r="E29">
        <f t="shared" si="5"/>
        <v>59.4</v>
      </c>
      <c r="F29">
        <f t="shared" si="3"/>
        <v>7.03</v>
      </c>
      <c r="G29" t="e">
        <f t="shared" si="1"/>
        <v>#N/A</v>
      </c>
      <c r="H29">
        <f t="shared" si="2"/>
        <v>1.9709999999999998E-2</v>
      </c>
      <c r="S29" s="6">
        <v>35339</v>
      </c>
      <c r="T29" s="7">
        <v>12037.775</v>
      </c>
      <c r="V29" s="5">
        <v>44804</v>
      </c>
      <c r="W29">
        <v>114.6</v>
      </c>
      <c r="Y29" s="5">
        <v>23468</v>
      </c>
      <c r="Z29" s="9">
        <v>4.2300000000000004</v>
      </c>
      <c r="AB29" s="6">
        <v>38443</v>
      </c>
      <c r="AC29" s="7">
        <v>2.64</v>
      </c>
      <c r="AE29" s="28">
        <v>26785</v>
      </c>
      <c r="AF29" s="27">
        <v>-0.11511</v>
      </c>
    </row>
    <row r="30" spans="1:32" ht="15">
      <c r="A30" s="5">
        <v>33635</v>
      </c>
      <c r="B30" s="9">
        <v>17.48</v>
      </c>
      <c r="C30">
        <f t="shared" si="4"/>
        <v>10236.434999999999</v>
      </c>
      <c r="D30" s="11">
        <v>138.6</v>
      </c>
      <c r="E30">
        <f t="shared" si="5"/>
        <v>59.9</v>
      </c>
      <c r="F30">
        <f t="shared" si="3"/>
        <v>7.34</v>
      </c>
      <c r="G30" t="e">
        <f t="shared" si="1"/>
        <v>#N/A</v>
      </c>
      <c r="H30">
        <f t="shared" si="2"/>
        <v>3.6000000000000002E-4</v>
      </c>
      <c r="S30" s="6">
        <v>35431</v>
      </c>
      <c r="T30" s="7">
        <v>12115.472</v>
      </c>
      <c r="V30" s="5">
        <v>44773</v>
      </c>
      <c r="W30">
        <v>114.9</v>
      </c>
      <c r="Y30" s="5">
        <v>23498</v>
      </c>
      <c r="Z30" s="9">
        <v>4.2</v>
      </c>
      <c r="AB30" s="6">
        <v>38473</v>
      </c>
      <c r="AC30" s="7">
        <v>2.4900000000000002</v>
      </c>
      <c r="AE30" s="28">
        <v>26816</v>
      </c>
      <c r="AF30" s="27">
        <v>7.5870000000000007E-2</v>
      </c>
    </row>
    <row r="31" spans="1:32" ht="15">
      <c r="A31" s="5">
        <v>33664</v>
      </c>
      <c r="B31" s="9">
        <v>17.52</v>
      </c>
      <c r="C31">
        <f t="shared" si="4"/>
        <v>10236.434999999999</v>
      </c>
      <c r="D31" s="11">
        <v>139.1</v>
      </c>
      <c r="E31">
        <f t="shared" si="5"/>
        <v>60.1</v>
      </c>
      <c r="F31">
        <f t="shared" si="3"/>
        <v>7.54</v>
      </c>
      <c r="G31" t="e">
        <f t="shared" si="1"/>
        <v>#N/A</v>
      </c>
      <c r="H31">
        <f t="shared" si="2"/>
        <v>-1.155E-2</v>
      </c>
      <c r="S31" s="6">
        <v>35521</v>
      </c>
      <c r="T31" s="7">
        <v>12317.221</v>
      </c>
      <c r="V31" s="5">
        <v>44742</v>
      </c>
      <c r="W31">
        <v>115.6</v>
      </c>
      <c r="Y31" s="5">
        <v>23529</v>
      </c>
      <c r="Z31" s="9">
        <v>4.17</v>
      </c>
      <c r="AB31" s="6">
        <v>38504</v>
      </c>
      <c r="AC31" s="7">
        <v>2.3199999999999998</v>
      </c>
      <c r="AE31" s="28">
        <v>26846</v>
      </c>
      <c r="AF31" s="27">
        <v>0.42419000000000001</v>
      </c>
    </row>
    <row r="32" spans="1:32" ht="15">
      <c r="A32" s="5">
        <v>33695</v>
      </c>
      <c r="B32" s="9">
        <v>16.559999999999999</v>
      </c>
      <c r="C32">
        <f t="shared" si="4"/>
        <v>10347.429</v>
      </c>
      <c r="D32" s="11">
        <v>139.4</v>
      </c>
      <c r="E32">
        <f t="shared" si="5"/>
        <v>60.6</v>
      </c>
      <c r="F32">
        <f t="shared" si="3"/>
        <v>7.48</v>
      </c>
      <c r="G32" t="e">
        <f t="shared" si="1"/>
        <v>#N/A</v>
      </c>
      <c r="H32">
        <f t="shared" si="2"/>
        <v>-8.3900000000000002E-2</v>
      </c>
      <c r="S32" s="6">
        <v>35612</v>
      </c>
      <c r="T32" s="7">
        <v>12471.01</v>
      </c>
      <c r="V32" s="5">
        <v>44712</v>
      </c>
      <c r="W32">
        <v>116.4</v>
      </c>
      <c r="Y32" s="5">
        <v>23559</v>
      </c>
      <c r="Z32" s="9">
        <v>4.1900000000000004</v>
      </c>
      <c r="AB32" s="6">
        <v>38534</v>
      </c>
      <c r="AC32" s="7">
        <v>2.2999999999999998</v>
      </c>
      <c r="AE32" s="28">
        <v>26877</v>
      </c>
      <c r="AF32" s="27">
        <v>0.57462999999999997</v>
      </c>
    </row>
    <row r="33" spans="1:32" ht="15">
      <c r="A33" s="5">
        <v>33725</v>
      </c>
      <c r="B33" s="9">
        <v>15.08</v>
      </c>
      <c r="C33">
        <f t="shared" si="4"/>
        <v>10347.429</v>
      </c>
      <c r="D33" s="11">
        <v>139.69999999999999</v>
      </c>
      <c r="E33">
        <f t="shared" si="5"/>
        <v>61</v>
      </c>
      <c r="F33">
        <f t="shared" si="3"/>
        <v>7.39</v>
      </c>
      <c r="G33" t="e">
        <f t="shared" si="1"/>
        <v>#N/A</v>
      </c>
      <c r="H33">
        <f t="shared" si="2"/>
        <v>-0.1055</v>
      </c>
      <c r="S33" s="6">
        <v>35704</v>
      </c>
      <c r="T33" s="7">
        <v>12577.495000000001</v>
      </c>
      <c r="V33" s="5">
        <v>44681</v>
      </c>
      <c r="W33">
        <v>117.3</v>
      </c>
      <c r="Y33" s="5">
        <v>23590</v>
      </c>
      <c r="Z33" s="9">
        <v>4.1900000000000004</v>
      </c>
      <c r="AB33" s="6">
        <v>38565</v>
      </c>
      <c r="AC33" s="7">
        <v>2.37</v>
      </c>
      <c r="AE33" s="28">
        <v>26908</v>
      </c>
      <c r="AF33" s="27">
        <v>0.11244999999999999</v>
      </c>
    </row>
    <row r="34" spans="1:32" ht="15">
      <c r="A34" s="5">
        <v>33756</v>
      </c>
      <c r="B34" s="9">
        <v>15.2</v>
      </c>
      <c r="C34">
        <f t="shared" si="4"/>
        <v>10347.429</v>
      </c>
      <c r="D34" s="11">
        <v>140.1</v>
      </c>
      <c r="E34">
        <f t="shared" si="5"/>
        <v>61.6</v>
      </c>
      <c r="F34">
        <f t="shared" si="3"/>
        <v>7.26</v>
      </c>
      <c r="G34" t="e">
        <f t="shared" si="1"/>
        <v>#N/A</v>
      </c>
      <c r="H34">
        <f t="shared" si="2"/>
        <v>-5.3019999999999998E-2</v>
      </c>
      <c r="S34" s="6">
        <v>35796</v>
      </c>
      <c r="T34" s="7">
        <v>12703.742</v>
      </c>
      <c r="V34" s="5">
        <v>44651</v>
      </c>
      <c r="W34">
        <v>117.8</v>
      </c>
      <c r="Y34" s="5">
        <v>23621</v>
      </c>
      <c r="Z34" s="9">
        <v>4.2</v>
      </c>
      <c r="AB34" s="6">
        <v>38596</v>
      </c>
      <c r="AC34" s="7">
        <v>2.5</v>
      </c>
      <c r="AE34" s="28">
        <v>26938</v>
      </c>
      <c r="AF34" s="27">
        <v>-0.21815000000000001</v>
      </c>
    </row>
    <row r="35" spans="1:32" ht="15">
      <c r="A35" s="5">
        <v>33786</v>
      </c>
      <c r="B35" s="9">
        <v>13.6</v>
      </c>
      <c r="C35">
        <f t="shared" si="4"/>
        <v>10449.673000000001</v>
      </c>
      <c r="D35" s="11">
        <v>140.5</v>
      </c>
      <c r="E35">
        <f t="shared" si="5"/>
        <v>62</v>
      </c>
      <c r="F35">
        <f t="shared" si="3"/>
        <v>6.84</v>
      </c>
      <c r="G35" t="e">
        <f t="shared" si="1"/>
        <v>#N/A</v>
      </c>
      <c r="H35">
        <f t="shared" si="2"/>
        <v>-2.6530000000000001E-2</v>
      </c>
      <c r="S35" s="6">
        <v>35886</v>
      </c>
      <c r="T35" s="7">
        <v>12821.339</v>
      </c>
      <c r="V35" s="5">
        <v>44620</v>
      </c>
      <c r="W35">
        <v>117.9</v>
      </c>
      <c r="Y35" s="5">
        <v>23651</v>
      </c>
      <c r="Z35" s="9">
        <v>4.1900000000000004</v>
      </c>
      <c r="AB35" s="6">
        <v>38626</v>
      </c>
      <c r="AC35" s="7">
        <v>2.52</v>
      </c>
      <c r="AE35" s="28">
        <v>26969</v>
      </c>
      <c r="AF35" s="27">
        <v>-7.1239999999999998E-2</v>
      </c>
    </row>
    <row r="36" spans="1:32" ht="15">
      <c r="A36" s="5">
        <v>33817</v>
      </c>
      <c r="B36" s="9">
        <v>14.42</v>
      </c>
      <c r="C36">
        <f t="shared" si="4"/>
        <v>10449.673000000001</v>
      </c>
      <c r="D36" s="11">
        <v>140.80000000000001</v>
      </c>
      <c r="E36">
        <f t="shared" si="5"/>
        <v>62.3</v>
      </c>
      <c r="F36">
        <f t="shared" si="3"/>
        <v>6.59</v>
      </c>
      <c r="G36" t="e">
        <f t="shared" si="1"/>
        <v>#N/A</v>
      </c>
      <c r="H36">
        <f t="shared" si="2"/>
        <v>3.5380000000000002E-2</v>
      </c>
      <c r="S36" s="6">
        <v>35977</v>
      </c>
      <c r="T36" s="7">
        <v>12982.752</v>
      </c>
      <c r="V36" s="5">
        <v>44592</v>
      </c>
      <c r="W36">
        <v>117.6</v>
      </c>
      <c r="Y36" s="5">
        <v>23682</v>
      </c>
      <c r="Z36" s="9">
        <v>4.1500000000000004</v>
      </c>
      <c r="AB36" s="6">
        <v>38657</v>
      </c>
      <c r="AC36" s="7">
        <v>2.4700000000000002</v>
      </c>
      <c r="AE36" s="28">
        <v>26999</v>
      </c>
      <c r="AF36" s="27">
        <v>-0.25963000000000003</v>
      </c>
    </row>
    <row r="37" spans="1:32" ht="15">
      <c r="A37" s="5">
        <v>33848</v>
      </c>
      <c r="B37" s="9">
        <v>13.7</v>
      </c>
      <c r="C37">
        <f t="shared" si="4"/>
        <v>10449.673000000001</v>
      </c>
      <c r="D37" s="11">
        <v>141.1</v>
      </c>
      <c r="E37">
        <f t="shared" si="5"/>
        <v>62.5</v>
      </c>
      <c r="F37">
        <f t="shared" si="3"/>
        <v>6.42</v>
      </c>
      <c r="G37" t="e">
        <f t="shared" si="1"/>
        <v>#N/A</v>
      </c>
      <c r="H37">
        <f t="shared" si="2"/>
        <v>9.8180000000000003E-2</v>
      </c>
      <c r="S37" s="6">
        <v>36069</v>
      </c>
      <c r="T37" s="7">
        <v>13191.67</v>
      </c>
      <c r="V37" s="5">
        <v>44561</v>
      </c>
      <c r="W37">
        <v>118.6</v>
      </c>
      <c r="Y37" s="5">
        <v>23712</v>
      </c>
      <c r="Z37" s="9">
        <v>4.18</v>
      </c>
      <c r="AB37" s="6">
        <v>38687</v>
      </c>
      <c r="AC37" s="7">
        <v>2.34</v>
      </c>
      <c r="AE37" s="28">
        <v>27030</v>
      </c>
      <c r="AF37" s="27">
        <v>-0.78149999999999997</v>
      </c>
    </row>
    <row r="38" spans="1:32" ht="15">
      <c r="A38" s="5">
        <v>33878</v>
      </c>
      <c r="B38" s="9">
        <v>17.64</v>
      </c>
      <c r="C38">
        <f t="shared" si="4"/>
        <v>10558.647999999999</v>
      </c>
      <c r="D38" s="11">
        <v>141.69999999999999</v>
      </c>
      <c r="E38">
        <f t="shared" si="5"/>
        <v>62.7</v>
      </c>
      <c r="F38">
        <f t="shared" si="3"/>
        <v>6.59</v>
      </c>
      <c r="G38" t="e">
        <f t="shared" si="1"/>
        <v>#N/A</v>
      </c>
      <c r="H38">
        <f t="shared" si="2"/>
        <v>0.14688000000000001</v>
      </c>
      <c r="S38" s="6">
        <v>36161</v>
      </c>
      <c r="T38" s="7">
        <v>13315.597</v>
      </c>
      <c r="V38" s="5">
        <v>44530</v>
      </c>
      <c r="W38">
        <v>117.8</v>
      </c>
      <c r="Y38" s="5">
        <v>23743</v>
      </c>
      <c r="Z38" s="9">
        <v>4.1900000000000004</v>
      </c>
      <c r="AB38" s="6">
        <v>38718</v>
      </c>
      <c r="AC38" s="7">
        <v>2.41</v>
      </c>
      <c r="AE38" s="28">
        <v>27061</v>
      </c>
      <c r="AF38" s="27">
        <v>-0.58574000000000004</v>
      </c>
    </row>
    <row r="39" spans="1:32" ht="15">
      <c r="A39" s="5">
        <v>33909</v>
      </c>
      <c r="B39" s="9">
        <v>14.42</v>
      </c>
      <c r="C39">
        <f t="shared" si="4"/>
        <v>10558.647999999999</v>
      </c>
      <c r="D39" s="11">
        <v>142.1</v>
      </c>
      <c r="E39">
        <f t="shared" si="5"/>
        <v>62.8</v>
      </c>
      <c r="F39">
        <f t="shared" si="3"/>
        <v>6.87</v>
      </c>
      <c r="G39" t="e">
        <f t="shared" si="1"/>
        <v>#N/A</v>
      </c>
      <c r="H39">
        <f t="shared" si="2"/>
        <v>-5.5300000000000002E-2</v>
      </c>
      <c r="S39" s="6">
        <v>36251</v>
      </c>
      <c r="T39" s="7">
        <v>13426.748</v>
      </c>
      <c r="V39" s="5">
        <v>44500</v>
      </c>
      <c r="W39">
        <v>117.1</v>
      </c>
      <c r="Y39" s="5">
        <v>23774</v>
      </c>
      <c r="Z39" s="9">
        <v>4.21</v>
      </c>
      <c r="AB39" s="6">
        <v>38749</v>
      </c>
      <c r="AC39" s="7">
        <v>2.52</v>
      </c>
      <c r="AE39" s="28">
        <v>27089</v>
      </c>
      <c r="AF39" s="27">
        <v>0.35752</v>
      </c>
    </row>
    <row r="40" spans="1:32" ht="15">
      <c r="A40" s="5">
        <v>33939</v>
      </c>
      <c r="B40" s="9">
        <v>12.19</v>
      </c>
      <c r="C40">
        <f t="shared" si="4"/>
        <v>10558.647999999999</v>
      </c>
      <c r="D40" s="11">
        <v>142.30000000000001</v>
      </c>
      <c r="E40">
        <f t="shared" si="5"/>
        <v>63.3</v>
      </c>
      <c r="F40">
        <f t="shared" si="3"/>
        <v>6.77</v>
      </c>
      <c r="G40" t="e">
        <f t="shared" si="1"/>
        <v>#N/A</v>
      </c>
      <c r="H40">
        <f t="shared" si="2"/>
        <v>-0.16716</v>
      </c>
      <c r="S40" s="6">
        <v>36342</v>
      </c>
      <c r="T40" s="7">
        <v>13604.771000000001</v>
      </c>
      <c r="V40" s="5">
        <v>44469</v>
      </c>
      <c r="W40">
        <v>116.4</v>
      </c>
      <c r="Y40" s="5">
        <v>23802</v>
      </c>
      <c r="Z40" s="9">
        <v>4.21</v>
      </c>
      <c r="AB40" s="6">
        <v>38777</v>
      </c>
      <c r="AC40" s="7">
        <v>2.5299999999999998</v>
      </c>
      <c r="AE40" s="28">
        <v>27120</v>
      </c>
      <c r="AF40" s="27">
        <v>1.0935299999999999</v>
      </c>
    </row>
    <row r="41" spans="1:32" ht="15">
      <c r="A41" s="5">
        <v>33970</v>
      </c>
      <c r="B41" s="9">
        <v>12.41</v>
      </c>
      <c r="C41">
        <f t="shared" si="4"/>
        <v>10576.275</v>
      </c>
      <c r="D41" s="11">
        <v>142.80000000000001</v>
      </c>
      <c r="E41">
        <f t="shared" si="5"/>
        <v>64.099999999999994</v>
      </c>
      <c r="F41">
        <f t="shared" si="3"/>
        <v>6.6</v>
      </c>
      <c r="G41" t="e">
        <f t="shared" si="1"/>
        <v>#N/A</v>
      </c>
      <c r="H41">
        <f t="shared" si="2"/>
        <v>-7.4990000000000001E-2</v>
      </c>
      <c r="S41" s="6">
        <v>36434</v>
      </c>
      <c r="T41" s="7">
        <v>13827.98</v>
      </c>
      <c r="V41" s="5">
        <v>44439</v>
      </c>
      <c r="W41">
        <v>116.4</v>
      </c>
      <c r="Y41" s="5">
        <v>23833</v>
      </c>
      <c r="Z41" s="9">
        <v>4.2</v>
      </c>
      <c r="AB41" s="6">
        <v>38808</v>
      </c>
      <c r="AC41" s="7">
        <v>2.58</v>
      </c>
      <c r="AE41" s="28">
        <v>27150</v>
      </c>
      <c r="AF41" s="27">
        <v>1.8128500000000001</v>
      </c>
    </row>
    <row r="42" spans="1:32" ht="15">
      <c r="A42" s="5">
        <v>34001</v>
      </c>
      <c r="B42" s="9">
        <v>13.72</v>
      </c>
      <c r="C42">
        <f t="shared" si="4"/>
        <v>10576.275</v>
      </c>
      <c r="D42" s="11">
        <v>143.1</v>
      </c>
      <c r="E42">
        <f t="shared" si="5"/>
        <v>64.599999999999994</v>
      </c>
      <c r="F42">
        <f t="shared" si="3"/>
        <v>6.26</v>
      </c>
      <c r="G42" t="e">
        <f t="shared" si="1"/>
        <v>#N/A</v>
      </c>
      <c r="H42">
        <f t="shared" si="2"/>
        <v>-4.0000000000000001E-3</v>
      </c>
      <c r="S42" s="6">
        <v>36526</v>
      </c>
      <c r="T42" s="7">
        <v>13878.147000000001</v>
      </c>
      <c r="V42" s="5">
        <v>44408</v>
      </c>
      <c r="W42">
        <v>115.7</v>
      </c>
      <c r="Y42" s="5">
        <v>23863</v>
      </c>
      <c r="Z42" s="9">
        <v>4.21</v>
      </c>
      <c r="AB42" s="6">
        <v>38838</v>
      </c>
      <c r="AC42" s="7">
        <v>2.66</v>
      </c>
      <c r="AE42" s="28">
        <v>27181</v>
      </c>
      <c r="AF42" s="27">
        <v>1.24319</v>
      </c>
    </row>
    <row r="43" spans="1:32" ht="15">
      <c r="A43" s="5">
        <v>34029</v>
      </c>
      <c r="B43" s="9">
        <v>13.61</v>
      </c>
      <c r="C43">
        <f t="shared" si="4"/>
        <v>10576.275</v>
      </c>
      <c r="D43" s="11">
        <v>143.30000000000001</v>
      </c>
      <c r="E43">
        <f t="shared" si="5"/>
        <v>65</v>
      </c>
      <c r="F43">
        <f t="shared" si="3"/>
        <v>5.98</v>
      </c>
      <c r="G43" t="e">
        <f t="shared" si="1"/>
        <v>#N/A</v>
      </c>
      <c r="H43">
        <f t="shared" si="2"/>
        <v>-2.3550000000000001E-2</v>
      </c>
      <c r="S43" s="6">
        <v>36617</v>
      </c>
      <c r="T43" s="7">
        <v>14130.907999999999</v>
      </c>
      <c r="V43" s="5">
        <v>44377</v>
      </c>
      <c r="W43">
        <v>114.7</v>
      </c>
      <c r="Y43" s="5">
        <v>23894</v>
      </c>
      <c r="Z43" s="9">
        <v>4.21</v>
      </c>
      <c r="AB43" s="6">
        <v>38869</v>
      </c>
      <c r="AC43" s="7">
        <v>2.58</v>
      </c>
      <c r="AE43" s="28">
        <v>27211</v>
      </c>
      <c r="AF43" s="27">
        <v>0.31751000000000001</v>
      </c>
    </row>
    <row r="44" spans="1:32" ht="15">
      <c r="A44" s="5">
        <v>34060</v>
      </c>
      <c r="B44" s="9">
        <v>12.84</v>
      </c>
      <c r="C44">
        <f t="shared" si="4"/>
        <v>10637.847</v>
      </c>
      <c r="D44" s="11">
        <v>143.80000000000001</v>
      </c>
      <c r="E44">
        <f t="shared" si="5"/>
        <v>65</v>
      </c>
      <c r="F44">
        <f t="shared" si="3"/>
        <v>5.97</v>
      </c>
      <c r="G44" t="e">
        <f t="shared" si="1"/>
        <v>#N/A</v>
      </c>
      <c r="H44">
        <f t="shared" si="2"/>
        <v>-2.3230000000000001E-2</v>
      </c>
      <c r="S44" s="6">
        <v>36708</v>
      </c>
      <c r="T44" s="7">
        <v>14145.312</v>
      </c>
      <c r="V44" s="5">
        <v>44347</v>
      </c>
      <c r="W44">
        <v>113.7</v>
      </c>
      <c r="Y44" s="5">
        <v>23924</v>
      </c>
      <c r="Z44" s="9">
        <v>4.2</v>
      </c>
      <c r="AB44" s="6">
        <v>38899</v>
      </c>
      <c r="AC44" s="7">
        <v>2.58</v>
      </c>
      <c r="AE44" s="28">
        <v>27242</v>
      </c>
      <c r="AF44" s="27">
        <v>-0.60716000000000003</v>
      </c>
    </row>
    <row r="45" spans="1:32" ht="15">
      <c r="A45" s="5">
        <v>34090</v>
      </c>
      <c r="B45" s="9">
        <v>13.61</v>
      </c>
      <c r="C45">
        <f t="shared" si="4"/>
        <v>10637.847</v>
      </c>
      <c r="D45" s="11">
        <v>144.19999999999999</v>
      </c>
      <c r="E45">
        <f t="shared" si="5"/>
        <v>65.5</v>
      </c>
      <c r="F45">
        <f t="shared" si="3"/>
        <v>6.04</v>
      </c>
      <c r="G45" t="e">
        <f t="shared" si="1"/>
        <v>#N/A</v>
      </c>
      <c r="H45">
        <f t="shared" si="2"/>
        <v>1.6289999999999999E-2</v>
      </c>
      <c r="S45" s="6">
        <v>36800</v>
      </c>
      <c r="T45" s="7">
        <v>14229.764999999999</v>
      </c>
      <c r="V45" s="5">
        <v>44316</v>
      </c>
      <c r="W45">
        <v>113</v>
      </c>
      <c r="Y45" s="5">
        <v>23955</v>
      </c>
      <c r="Z45" s="9">
        <v>4.25</v>
      </c>
      <c r="AB45" s="6">
        <v>38930</v>
      </c>
      <c r="AC45" s="7">
        <v>2.59</v>
      </c>
      <c r="AE45" s="28">
        <v>27273</v>
      </c>
      <c r="AF45" s="27">
        <v>-0.53898999999999997</v>
      </c>
    </row>
    <row r="46" spans="1:32" ht="15">
      <c r="A46" s="5">
        <v>34121</v>
      </c>
      <c r="B46" s="9">
        <v>12.52</v>
      </c>
      <c r="C46">
        <f t="shared" si="4"/>
        <v>10637.847</v>
      </c>
      <c r="D46" s="11">
        <v>144.30000000000001</v>
      </c>
      <c r="E46">
        <f t="shared" si="5"/>
        <v>65.7</v>
      </c>
      <c r="F46">
        <f t="shared" si="3"/>
        <v>5.96</v>
      </c>
      <c r="G46" t="e">
        <f t="shared" si="1"/>
        <v>#N/A</v>
      </c>
      <c r="H46">
        <f t="shared" si="2"/>
        <v>-4.6399999999999997E-2</v>
      </c>
      <c r="S46" s="6">
        <v>36892</v>
      </c>
      <c r="T46" s="7">
        <v>14183.12</v>
      </c>
      <c r="V46" s="5">
        <v>44286</v>
      </c>
      <c r="W46">
        <v>111.8</v>
      </c>
      <c r="Y46" s="5">
        <v>23986</v>
      </c>
      <c r="Z46" s="9">
        <v>4.29</v>
      </c>
      <c r="AB46" s="6">
        <v>38961</v>
      </c>
      <c r="AC46" s="7">
        <v>2.4</v>
      </c>
      <c r="AE46" s="28">
        <v>27303</v>
      </c>
      <c r="AF46" s="27">
        <v>-0.74931000000000003</v>
      </c>
    </row>
    <row r="47" spans="1:32" ht="15">
      <c r="A47" s="5">
        <v>34151</v>
      </c>
      <c r="B47" s="9">
        <v>11.5</v>
      </c>
      <c r="C47">
        <f t="shared" si="4"/>
        <v>10688.606</v>
      </c>
      <c r="D47" s="11">
        <v>144.5</v>
      </c>
      <c r="E47">
        <f t="shared" si="5"/>
        <v>65.900000000000006</v>
      </c>
      <c r="F47">
        <f t="shared" si="3"/>
        <v>5.81</v>
      </c>
      <c r="G47" t="e">
        <f t="shared" si="1"/>
        <v>#N/A</v>
      </c>
      <c r="H47">
        <f t="shared" si="2"/>
        <v>-7.8140000000000001E-2</v>
      </c>
      <c r="S47" s="6">
        <v>36982</v>
      </c>
      <c r="T47" s="7">
        <v>14271.694</v>
      </c>
      <c r="V47" s="5">
        <v>44255</v>
      </c>
      <c r="W47">
        <v>110.7</v>
      </c>
      <c r="Y47" s="5">
        <v>24016</v>
      </c>
      <c r="Z47" s="9">
        <v>4.3499999999999996</v>
      </c>
      <c r="AB47" s="6">
        <v>38991</v>
      </c>
      <c r="AC47" s="7">
        <v>2.3199999999999998</v>
      </c>
      <c r="AE47" s="28">
        <v>27334</v>
      </c>
      <c r="AF47" s="27">
        <v>-0.60092999999999996</v>
      </c>
    </row>
    <row r="48" spans="1:32" ht="15">
      <c r="A48" s="5">
        <v>34182</v>
      </c>
      <c r="B48" s="9">
        <v>11.93</v>
      </c>
      <c r="C48">
        <f t="shared" si="4"/>
        <v>10688.606</v>
      </c>
      <c r="D48" s="11">
        <v>144.80000000000001</v>
      </c>
      <c r="E48">
        <f t="shared" si="5"/>
        <v>66</v>
      </c>
      <c r="F48">
        <f t="shared" si="3"/>
        <v>5.68</v>
      </c>
      <c r="G48" t="e">
        <f t="shared" si="1"/>
        <v>#N/A</v>
      </c>
      <c r="H48">
        <f t="shared" si="2"/>
        <v>5.45E-3</v>
      </c>
      <c r="S48" s="6">
        <v>37073</v>
      </c>
      <c r="T48" s="7">
        <v>14214.516</v>
      </c>
      <c r="V48" s="5">
        <v>44227</v>
      </c>
      <c r="W48">
        <v>110.6</v>
      </c>
      <c r="Y48" s="5">
        <v>24047</v>
      </c>
      <c r="Z48" s="9">
        <v>4.45</v>
      </c>
      <c r="AB48" s="6">
        <v>39022</v>
      </c>
      <c r="AC48" s="7">
        <v>2.2999999999999998</v>
      </c>
      <c r="AE48" s="28">
        <v>27364</v>
      </c>
      <c r="AF48" s="27">
        <v>-0.26800000000000002</v>
      </c>
    </row>
    <row r="49" spans="1:32" ht="15">
      <c r="A49" s="5">
        <v>34213</v>
      </c>
      <c r="B49" s="9">
        <v>12.93</v>
      </c>
      <c r="C49">
        <f t="shared" si="4"/>
        <v>10688.606</v>
      </c>
      <c r="D49" s="11">
        <v>145</v>
      </c>
      <c r="E49">
        <f t="shared" si="5"/>
        <v>66.5</v>
      </c>
      <c r="F49">
        <f t="shared" si="3"/>
        <v>5.36</v>
      </c>
      <c r="G49" t="e">
        <f t="shared" si="1"/>
        <v>#N/A</v>
      </c>
      <c r="H49">
        <f t="shared" si="2"/>
        <v>3.6790000000000003E-2</v>
      </c>
      <c r="S49" s="6">
        <v>37165</v>
      </c>
      <c r="T49" s="7">
        <v>14253.574000000001</v>
      </c>
      <c r="V49" s="5">
        <v>44196</v>
      </c>
      <c r="W49">
        <v>109.8</v>
      </c>
      <c r="Y49" s="5">
        <v>24077</v>
      </c>
      <c r="Z49" s="9">
        <v>4.62</v>
      </c>
      <c r="AB49" s="6">
        <v>39052</v>
      </c>
      <c r="AC49" s="7">
        <v>2.31</v>
      </c>
      <c r="AE49" s="28">
        <v>27395</v>
      </c>
      <c r="AF49" s="27">
        <v>-0.81001999999999996</v>
      </c>
    </row>
    <row r="50" spans="1:32" ht="15">
      <c r="A50" s="5">
        <v>34243</v>
      </c>
      <c r="B50" s="9">
        <v>11.88</v>
      </c>
      <c r="C50">
        <f t="shared" si="4"/>
        <v>10833.986999999999</v>
      </c>
      <c r="D50" s="11">
        <v>145.6</v>
      </c>
      <c r="E50">
        <f t="shared" si="5"/>
        <v>66.8</v>
      </c>
      <c r="F50">
        <f t="shared" si="3"/>
        <v>5.33</v>
      </c>
      <c r="G50" t="e">
        <f t="shared" si="1"/>
        <v>#N/A</v>
      </c>
      <c r="H50">
        <f t="shared" si="2"/>
        <v>7.6009999999999994E-2</v>
      </c>
      <c r="S50" s="6">
        <v>37257</v>
      </c>
      <c r="T50" s="7">
        <v>14372.785</v>
      </c>
      <c r="V50" s="5">
        <v>44165</v>
      </c>
      <c r="W50">
        <v>109</v>
      </c>
      <c r="Y50" s="5">
        <v>24108</v>
      </c>
      <c r="Z50" s="9">
        <v>4.6100000000000003</v>
      </c>
      <c r="AB50" s="6">
        <v>39083</v>
      </c>
      <c r="AC50" s="7">
        <v>2.3199999999999998</v>
      </c>
      <c r="AE50" s="28">
        <v>27426</v>
      </c>
      <c r="AF50" s="27">
        <v>-0.63185999999999998</v>
      </c>
    </row>
    <row r="51" spans="1:32" ht="15">
      <c r="A51" s="5">
        <v>34274</v>
      </c>
      <c r="B51" s="9">
        <v>14.08</v>
      </c>
      <c r="C51">
        <f t="shared" si="4"/>
        <v>10833.986999999999</v>
      </c>
      <c r="D51" s="11">
        <v>146</v>
      </c>
      <c r="E51">
        <f t="shared" si="5"/>
        <v>67.3</v>
      </c>
      <c r="F51">
        <f t="shared" si="3"/>
        <v>5.72</v>
      </c>
      <c r="G51" t="e">
        <f t="shared" si="1"/>
        <v>#N/A</v>
      </c>
      <c r="H51">
        <f t="shared" si="2"/>
        <v>4.2259999999999999E-2</v>
      </c>
      <c r="S51" s="6">
        <v>37347</v>
      </c>
      <c r="T51" s="7">
        <v>14460.848</v>
      </c>
      <c r="V51" s="5">
        <v>44135</v>
      </c>
      <c r="W51">
        <v>108.3</v>
      </c>
      <c r="Y51" s="5">
        <v>24139</v>
      </c>
      <c r="Z51" s="9">
        <v>4.83</v>
      </c>
      <c r="AB51" s="6">
        <v>39114</v>
      </c>
      <c r="AC51" s="7">
        <v>2.36</v>
      </c>
      <c r="AE51" s="28">
        <v>27454</v>
      </c>
      <c r="AF51" s="27">
        <v>-0.41044000000000003</v>
      </c>
    </row>
    <row r="52" spans="1:32" ht="15">
      <c r="A52" s="5">
        <v>34304</v>
      </c>
      <c r="B52" s="9">
        <v>11.36</v>
      </c>
      <c r="C52">
        <f t="shared" si="4"/>
        <v>10833.986999999999</v>
      </c>
      <c r="D52" s="11">
        <v>146.30000000000001</v>
      </c>
      <c r="E52">
        <f t="shared" si="5"/>
        <v>67.599999999999994</v>
      </c>
      <c r="F52">
        <f t="shared" si="3"/>
        <v>5.77</v>
      </c>
      <c r="G52" t="e">
        <f t="shared" si="1"/>
        <v>#N/A</v>
      </c>
      <c r="H52">
        <f t="shared" si="2"/>
        <v>-7.0629999999999998E-2</v>
      </c>
      <c r="S52" s="6">
        <v>37438</v>
      </c>
      <c r="T52" s="7">
        <v>14519.633</v>
      </c>
      <c r="V52" s="5">
        <v>44104</v>
      </c>
      <c r="W52">
        <v>107.8</v>
      </c>
      <c r="Y52" s="5">
        <v>24167</v>
      </c>
      <c r="Z52" s="9">
        <v>4.87</v>
      </c>
      <c r="AB52" s="6">
        <v>39142</v>
      </c>
      <c r="AC52" s="7">
        <v>2.39</v>
      </c>
      <c r="AE52" s="28">
        <v>27485</v>
      </c>
      <c r="AF52" s="27">
        <v>-0.33896999999999999</v>
      </c>
    </row>
    <row r="53" spans="1:32" ht="15">
      <c r="A53" s="5">
        <v>34335</v>
      </c>
      <c r="B53" s="9">
        <v>11.29</v>
      </c>
      <c r="C53">
        <f t="shared" si="4"/>
        <v>10939.116</v>
      </c>
      <c r="D53" s="11">
        <v>146.30000000000001</v>
      </c>
      <c r="E53">
        <f t="shared" si="5"/>
        <v>68.599999999999994</v>
      </c>
      <c r="F53">
        <f t="shared" si="3"/>
        <v>5.75</v>
      </c>
      <c r="G53" t="e">
        <f t="shared" si="1"/>
        <v>#N/A</v>
      </c>
      <c r="H53">
        <f t="shared" si="2"/>
        <v>-5.47E-3</v>
      </c>
      <c r="S53" s="6">
        <v>37530</v>
      </c>
      <c r="T53" s="7">
        <v>14537.58</v>
      </c>
      <c r="V53" s="5">
        <v>44074</v>
      </c>
      <c r="W53">
        <v>107.3</v>
      </c>
      <c r="Y53" s="5">
        <v>24198</v>
      </c>
      <c r="Z53" s="9">
        <v>4.75</v>
      </c>
      <c r="AB53" s="6">
        <v>39173</v>
      </c>
      <c r="AC53" s="7">
        <v>2.44</v>
      </c>
      <c r="AE53" s="28">
        <v>27515</v>
      </c>
      <c r="AF53" s="27">
        <v>-0.39532</v>
      </c>
    </row>
    <row r="54" spans="1:32" ht="15">
      <c r="A54" s="5">
        <v>34366</v>
      </c>
      <c r="B54" s="9">
        <v>13.64</v>
      </c>
      <c r="C54">
        <f t="shared" si="4"/>
        <v>10939.116</v>
      </c>
      <c r="D54" s="11">
        <v>146.69999999999999</v>
      </c>
      <c r="E54">
        <f t="shared" si="5"/>
        <v>68.599999999999994</v>
      </c>
      <c r="F54">
        <f t="shared" si="3"/>
        <v>5.97</v>
      </c>
      <c r="G54" t="e">
        <f t="shared" si="1"/>
        <v>#N/A</v>
      </c>
      <c r="H54">
        <f t="shared" si="2"/>
        <v>0.10460999999999999</v>
      </c>
      <c r="S54" s="6">
        <v>37622</v>
      </c>
      <c r="T54" s="7">
        <v>14614.141</v>
      </c>
      <c r="V54" s="5">
        <v>44043</v>
      </c>
      <c r="W54">
        <v>106.3</v>
      </c>
      <c r="Y54" s="5">
        <v>24228</v>
      </c>
      <c r="Z54" s="9">
        <v>4.78</v>
      </c>
      <c r="AB54" s="6">
        <v>39203</v>
      </c>
      <c r="AC54" s="7">
        <v>2.37</v>
      </c>
      <c r="AE54" s="28">
        <v>27546</v>
      </c>
      <c r="AF54" s="27">
        <v>-0.15218999999999999</v>
      </c>
    </row>
    <row r="55" spans="1:32" ht="15">
      <c r="A55" s="5">
        <v>34394</v>
      </c>
      <c r="B55" s="9">
        <v>15.22</v>
      </c>
      <c r="C55">
        <f t="shared" si="4"/>
        <v>10939.116</v>
      </c>
      <c r="D55" s="11">
        <v>147.1</v>
      </c>
      <c r="E55">
        <f t="shared" si="5"/>
        <v>68.900000000000006</v>
      </c>
      <c r="F55">
        <f t="shared" si="3"/>
        <v>6.48</v>
      </c>
      <c r="G55" t="e">
        <f t="shared" si="1"/>
        <v>#N/A</v>
      </c>
      <c r="H55">
        <f t="shared" si="2"/>
        <v>0.14834</v>
      </c>
      <c r="S55" s="6">
        <v>37712</v>
      </c>
      <c r="T55" s="7">
        <v>14743.566999999999</v>
      </c>
      <c r="V55" s="5">
        <v>44012</v>
      </c>
      <c r="W55">
        <v>104.6</v>
      </c>
      <c r="Y55" s="5">
        <v>24259</v>
      </c>
      <c r="Z55" s="9">
        <v>4.8099999999999996</v>
      </c>
      <c r="AB55" s="6">
        <v>39234</v>
      </c>
      <c r="AC55" s="7">
        <v>2.41</v>
      </c>
      <c r="AE55" s="28">
        <v>27576</v>
      </c>
      <c r="AF55" s="27">
        <v>-3.6790000000000003E-2</v>
      </c>
    </row>
    <row r="56" spans="1:32" ht="15">
      <c r="A56" s="5">
        <v>34425</v>
      </c>
      <c r="B56" s="9">
        <v>16.47</v>
      </c>
      <c r="C56">
        <f t="shared" si="4"/>
        <v>11087.361000000001</v>
      </c>
      <c r="D56" s="11">
        <v>147.19999999999999</v>
      </c>
      <c r="E56">
        <f t="shared" si="5"/>
        <v>69.8</v>
      </c>
      <c r="F56">
        <f t="shared" si="3"/>
        <v>6.97</v>
      </c>
      <c r="G56" t="e">
        <f t="shared" si="1"/>
        <v>#N/A</v>
      </c>
      <c r="H56">
        <f t="shared" si="2"/>
        <v>5.8930000000000003E-2</v>
      </c>
      <c r="S56" s="6">
        <v>37803</v>
      </c>
      <c r="T56" s="7">
        <v>14988.781999999999</v>
      </c>
      <c r="V56" s="5">
        <v>43982</v>
      </c>
      <c r="W56">
        <v>102.4</v>
      </c>
      <c r="Y56" s="5">
        <v>24289</v>
      </c>
      <c r="Z56" s="9">
        <v>5.0199999999999996</v>
      </c>
      <c r="AB56" s="6">
        <v>39264</v>
      </c>
      <c r="AC56" s="7">
        <v>2.37</v>
      </c>
      <c r="AE56" s="28">
        <v>27607</v>
      </c>
      <c r="AF56" s="27">
        <v>0.10119</v>
      </c>
    </row>
    <row r="57" spans="1:32" ht="15">
      <c r="A57" s="5">
        <v>34455</v>
      </c>
      <c r="B57" s="9">
        <v>13.9</v>
      </c>
      <c r="C57">
        <f t="shared" si="4"/>
        <v>11087.361000000001</v>
      </c>
      <c r="D57" s="11">
        <v>147.5</v>
      </c>
      <c r="E57">
        <f t="shared" si="5"/>
        <v>70.3</v>
      </c>
      <c r="F57">
        <f t="shared" si="3"/>
        <v>7.18</v>
      </c>
      <c r="G57" t="e">
        <f t="shared" si="1"/>
        <v>#N/A</v>
      </c>
      <c r="H57">
        <f t="shared" si="2"/>
        <v>-2.299E-2</v>
      </c>
      <c r="S57" s="6">
        <v>37895</v>
      </c>
      <c r="T57" s="7">
        <v>15162.76</v>
      </c>
      <c r="V57" s="5">
        <v>43951</v>
      </c>
      <c r="W57">
        <v>100.5</v>
      </c>
      <c r="Y57" s="5">
        <v>24320</v>
      </c>
      <c r="Z57" s="9">
        <v>5.22</v>
      </c>
      <c r="AB57" s="6">
        <v>39295</v>
      </c>
      <c r="AC57" s="7">
        <v>2.2400000000000002</v>
      </c>
      <c r="AE57" s="28">
        <v>27638</v>
      </c>
      <c r="AF57" s="27">
        <v>0.20383999999999999</v>
      </c>
    </row>
    <row r="58" spans="1:32" ht="15">
      <c r="A58" s="5">
        <v>34486</v>
      </c>
      <c r="B58" s="9">
        <v>13.41</v>
      </c>
      <c r="C58">
        <f t="shared" si="4"/>
        <v>11087.361000000001</v>
      </c>
      <c r="D58" s="11">
        <v>147.9</v>
      </c>
      <c r="E58">
        <f t="shared" si="5"/>
        <v>70.8</v>
      </c>
      <c r="F58">
        <f t="shared" si="3"/>
        <v>7.1</v>
      </c>
      <c r="G58" t="e">
        <f t="shared" si="1"/>
        <v>#N/A</v>
      </c>
      <c r="H58">
        <f t="shared" si="2"/>
        <v>1.452E-2</v>
      </c>
      <c r="S58" s="6">
        <v>37987</v>
      </c>
      <c r="T58" s="7">
        <v>15248.68</v>
      </c>
      <c r="V58" s="5">
        <v>43921</v>
      </c>
      <c r="W58">
        <v>106.4</v>
      </c>
      <c r="Y58" s="5">
        <v>24351</v>
      </c>
      <c r="Z58" s="9">
        <v>5.18</v>
      </c>
      <c r="AB58" s="6">
        <v>39326</v>
      </c>
      <c r="AC58" s="7">
        <v>2.2599999999999998</v>
      </c>
      <c r="AE58" s="28">
        <v>27668</v>
      </c>
      <c r="AF58" s="27">
        <v>0.1527</v>
      </c>
    </row>
    <row r="59" spans="1:32" ht="15">
      <c r="A59" s="5">
        <v>34516</v>
      </c>
      <c r="B59" s="9">
        <v>12.48</v>
      </c>
      <c r="C59">
        <f t="shared" si="4"/>
        <v>11152.175999999999</v>
      </c>
      <c r="D59" s="11">
        <v>148.4</v>
      </c>
      <c r="E59">
        <f t="shared" si="5"/>
        <v>71.400000000000006</v>
      </c>
      <c r="F59">
        <f t="shared" si="3"/>
        <v>7.3</v>
      </c>
      <c r="G59" t="e">
        <f t="shared" si="1"/>
        <v>#N/A</v>
      </c>
      <c r="H59">
        <f t="shared" si="2"/>
        <v>-4.197E-2</v>
      </c>
      <c r="S59" s="6">
        <v>38078</v>
      </c>
      <c r="T59" s="7">
        <v>15366.85</v>
      </c>
      <c r="V59" s="5">
        <v>43890</v>
      </c>
      <c r="W59">
        <v>111.7</v>
      </c>
      <c r="Y59" s="5">
        <v>24381</v>
      </c>
      <c r="Z59" s="9">
        <v>5.01</v>
      </c>
      <c r="AB59" s="6">
        <v>39356</v>
      </c>
      <c r="AC59" s="7">
        <v>2.33</v>
      </c>
      <c r="AE59" s="28">
        <v>27699</v>
      </c>
      <c r="AF59" s="27">
        <v>-7.7840000000000006E-2</v>
      </c>
    </row>
    <row r="60" spans="1:32" ht="15">
      <c r="A60" s="5">
        <v>34547</v>
      </c>
      <c r="B60" s="9">
        <v>11.89</v>
      </c>
      <c r="C60">
        <f t="shared" si="4"/>
        <v>11152.175999999999</v>
      </c>
      <c r="D60" s="11">
        <v>149</v>
      </c>
      <c r="E60">
        <f t="shared" si="5"/>
        <v>71.7</v>
      </c>
      <c r="F60">
        <f t="shared" si="3"/>
        <v>7.24</v>
      </c>
      <c r="G60" t="e">
        <f t="shared" si="1"/>
        <v>#N/A</v>
      </c>
      <c r="H60">
        <f t="shared" si="2"/>
        <v>-4.7239999999999997E-2</v>
      </c>
      <c r="S60" s="6">
        <v>38169</v>
      </c>
      <c r="T60" s="7">
        <v>15512.619000000001</v>
      </c>
      <c r="V60" s="5">
        <v>43861</v>
      </c>
      <c r="W60">
        <v>111.7</v>
      </c>
      <c r="Y60" s="5">
        <v>24412</v>
      </c>
      <c r="Z60" s="9">
        <v>5.16</v>
      </c>
      <c r="AB60" s="6">
        <v>39387</v>
      </c>
      <c r="AC60" s="7">
        <v>2.38</v>
      </c>
      <c r="AE60" s="28">
        <v>27729</v>
      </c>
      <c r="AF60" s="27">
        <v>-0.27489000000000002</v>
      </c>
    </row>
    <row r="61" spans="1:32" ht="15">
      <c r="A61" s="5">
        <v>34578</v>
      </c>
      <c r="B61" s="9">
        <v>13.23</v>
      </c>
      <c r="C61">
        <f t="shared" si="4"/>
        <v>11152.175999999999</v>
      </c>
      <c r="D61" s="11">
        <v>149.30000000000001</v>
      </c>
      <c r="E61">
        <f t="shared" si="5"/>
        <v>72.3</v>
      </c>
      <c r="F61">
        <f t="shared" si="3"/>
        <v>7.46</v>
      </c>
      <c r="G61" t="e">
        <f t="shared" si="1"/>
        <v>#N/A</v>
      </c>
      <c r="H61">
        <f t="shared" si="2"/>
        <v>0.13644999999999999</v>
      </c>
      <c r="S61" s="6">
        <v>38261</v>
      </c>
      <c r="T61" s="7">
        <v>15670.88</v>
      </c>
      <c r="V61" s="5">
        <v>43830</v>
      </c>
      <c r="W61">
        <v>111.4</v>
      </c>
      <c r="Y61" s="5">
        <v>24442</v>
      </c>
      <c r="Z61" s="9">
        <v>4.84</v>
      </c>
      <c r="AB61" s="6">
        <v>39417</v>
      </c>
      <c r="AC61" s="7">
        <v>2.31</v>
      </c>
      <c r="AE61" s="28">
        <v>27760</v>
      </c>
      <c r="AF61" s="27">
        <v>-0.35725000000000001</v>
      </c>
    </row>
    <row r="62" spans="1:32" ht="15">
      <c r="A62" s="5">
        <v>34608</v>
      </c>
      <c r="B62" s="9">
        <v>15.25</v>
      </c>
      <c r="C62">
        <f t="shared" si="4"/>
        <v>11279.932000000001</v>
      </c>
      <c r="D62" s="11">
        <v>149.4</v>
      </c>
      <c r="E62">
        <f t="shared" si="5"/>
        <v>72.8</v>
      </c>
      <c r="F62">
        <f t="shared" si="3"/>
        <v>7.74</v>
      </c>
      <c r="G62" t="e">
        <f t="shared" si="1"/>
        <v>#N/A</v>
      </c>
      <c r="H62">
        <f t="shared" si="2"/>
        <v>9.2380000000000004E-2</v>
      </c>
      <c r="S62" s="6">
        <v>38353</v>
      </c>
      <c r="T62" s="7">
        <v>15844.727000000001</v>
      </c>
      <c r="V62" s="5">
        <v>43799</v>
      </c>
      <c r="W62">
        <v>111.7</v>
      </c>
      <c r="Y62" s="5">
        <v>24473</v>
      </c>
      <c r="Z62" s="9">
        <v>4.58</v>
      </c>
      <c r="AB62" s="6">
        <v>39448</v>
      </c>
      <c r="AC62" s="7">
        <v>2.2799999999999998</v>
      </c>
      <c r="AE62" s="28">
        <v>27791</v>
      </c>
      <c r="AF62" s="27">
        <v>-0.11586</v>
      </c>
    </row>
    <row r="63" spans="1:32" ht="15">
      <c r="A63" s="5">
        <v>34639</v>
      </c>
      <c r="B63" s="9">
        <v>16.38</v>
      </c>
      <c r="C63">
        <f t="shared" si="4"/>
        <v>11279.932000000001</v>
      </c>
      <c r="D63" s="11">
        <v>149.80000000000001</v>
      </c>
      <c r="E63">
        <f t="shared" si="5"/>
        <v>73.3</v>
      </c>
      <c r="F63">
        <f t="shared" si="3"/>
        <v>7.96</v>
      </c>
      <c r="G63" t="e">
        <f t="shared" si="1"/>
        <v>#N/A</v>
      </c>
      <c r="H63">
        <f t="shared" si="2"/>
        <v>8.5540000000000005E-2</v>
      </c>
      <c r="S63" s="6">
        <v>38443</v>
      </c>
      <c r="T63" s="7">
        <v>15922.781999999999</v>
      </c>
      <c r="V63" s="5">
        <v>43769</v>
      </c>
      <c r="W63">
        <v>111.9</v>
      </c>
      <c r="Y63" s="5">
        <v>24504</v>
      </c>
      <c r="Z63" s="9">
        <v>4.63</v>
      </c>
      <c r="AB63" s="6">
        <v>39479</v>
      </c>
      <c r="AC63" s="7">
        <v>2.33</v>
      </c>
      <c r="AE63" s="28">
        <v>27820</v>
      </c>
      <c r="AF63" s="27">
        <v>-2.0619999999999999E-2</v>
      </c>
    </row>
    <row r="64" spans="1:32" ht="15">
      <c r="A64" s="5">
        <v>34669</v>
      </c>
      <c r="B64" s="9">
        <v>14.18</v>
      </c>
      <c r="C64">
        <f t="shared" si="4"/>
        <v>11279.932000000001</v>
      </c>
      <c r="D64" s="11">
        <v>150.1</v>
      </c>
      <c r="E64">
        <f t="shared" si="5"/>
        <v>73.5</v>
      </c>
      <c r="F64">
        <f t="shared" si="3"/>
        <v>7.81</v>
      </c>
      <c r="G64" t="e">
        <f t="shared" si="1"/>
        <v>#N/A</v>
      </c>
      <c r="H64">
        <f t="shared" si="2"/>
        <v>0.11244</v>
      </c>
      <c r="S64" s="6">
        <v>38534</v>
      </c>
      <c r="T64" s="7">
        <v>16047.587</v>
      </c>
      <c r="V64" s="5">
        <v>43738</v>
      </c>
      <c r="W64">
        <v>112.3</v>
      </c>
      <c r="Y64" s="5">
        <v>24532</v>
      </c>
      <c r="Z64" s="9">
        <v>4.54</v>
      </c>
      <c r="AB64" s="6">
        <v>39508</v>
      </c>
      <c r="AC64" s="7">
        <v>2.42</v>
      </c>
      <c r="AE64" s="28">
        <v>27851</v>
      </c>
      <c r="AF64" s="27">
        <v>0.11074000000000001</v>
      </c>
    </row>
    <row r="65" spans="1:32" ht="15">
      <c r="A65" s="5">
        <v>34700</v>
      </c>
      <c r="B65" s="9">
        <v>12.27</v>
      </c>
      <c r="C65">
        <f t="shared" si="4"/>
        <v>11319.950999999999</v>
      </c>
      <c r="D65" s="11">
        <v>150.5</v>
      </c>
      <c r="E65">
        <f t="shared" si="5"/>
        <v>74</v>
      </c>
      <c r="F65">
        <f t="shared" si="3"/>
        <v>7.78</v>
      </c>
      <c r="G65" t="e">
        <f t="shared" si="1"/>
        <v>#N/A</v>
      </c>
      <c r="H65">
        <f t="shared" si="2"/>
        <v>-0.12297</v>
      </c>
      <c r="S65" s="6">
        <v>38626</v>
      </c>
      <c r="T65" s="7">
        <v>16136.734</v>
      </c>
      <c r="V65" s="5">
        <v>43708</v>
      </c>
      <c r="W65">
        <v>112.7</v>
      </c>
      <c r="Y65" s="5">
        <v>24563</v>
      </c>
      <c r="Z65" s="9">
        <v>4.59</v>
      </c>
      <c r="AB65" s="6">
        <v>39539</v>
      </c>
      <c r="AC65" s="7">
        <v>2.31</v>
      </c>
      <c r="AE65" s="28">
        <v>27881</v>
      </c>
      <c r="AF65" s="27">
        <v>0.14108000000000001</v>
      </c>
    </row>
    <row r="66" spans="1:32" ht="15">
      <c r="A66" s="5">
        <v>34731</v>
      </c>
      <c r="B66" s="9">
        <v>11.47</v>
      </c>
      <c r="C66">
        <f t="shared" si="4"/>
        <v>11319.950999999999</v>
      </c>
      <c r="D66" s="11">
        <v>150.9</v>
      </c>
      <c r="E66">
        <f t="shared" si="5"/>
        <v>74.2</v>
      </c>
      <c r="F66">
        <f t="shared" si="3"/>
        <v>7.47</v>
      </c>
      <c r="G66" t="e">
        <f t="shared" si="1"/>
        <v>#N/A</v>
      </c>
      <c r="H66">
        <f t="shared" si="2"/>
        <v>-0.13106000000000001</v>
      </c>
      <c r="S66" s="6">
        <v>38718</v>
      </c>
      <c r="T66" s="7">
        <v>16353.834999999999</v>
      </c>
      <c r="V66" s="5">
        <v>43677</v>
      </c>
      <c r="W66">
        <v>112.9</v>
      </c>
      <c r="Y66" s="5">
        <v>24593</v>
      </c>
      <c r="Z66" s="9">
        <v>4.8499999999999996</v>
      </c>
      <c r="AB66" s="6">
        <v>39569</v>
      </c>
      <c r="AC66" s="7">
        <v>2.42</v>
      </c>
      <c r="AE66" s="28">
        <v>27912</v>
      </c>
      <c r="AF66" s="27">
        <v>-1.7510000000000001E-2</v>
      </c>
    </row>
    <row r="67" spans="1:32" ht="15">
      <c r="A67" s="5">
        <v>34759</v>
      </c>
      <c r="B67" s="9">
        <v>12.17</v>
      </c>
      <c r="C67">
        <f t="shared" si="4"/>
        <v>11319.950999999999</v>
      </c>
      <c r="D67" s="11">
        <v>151.19999999999999</v>
      </c>
      <c r="E67">
        <f t="shared" si="5"/>
        <v>74.3</v>
      </c>
      <c r="F67">
        <f t="shared" si="3"/>
        <v>7.2</v>
      </c>
      <c r="G67" t="e">
        <f t="shared" si="1"/>
        <v>#N/A</v>
      </c>
      <c r="H67">
        <f t="shared" si="2"/>
        <v>-1.0659999999999999E-2</v>
      </c>
      <c r="S67" s="6">
        <v>38808</v>
      </c>
      <c r="T67" s="7">
        <v>16396.151000000002</v>
      </c>
      <c r="V67" s="5">
        <v>43646</v>
      </c>
      <c r="W67">
        <v>112.8</v>
      </c>
      <c r="Y67" s="5">
        <v>24624</v>
      </c>
      <c r="Z67" s="9">
        <v>5.0199999999999996</v>
      </c>
      <c r="AB67" s="6">
        <v>39600</v>
      </c>
      <c r="AC67" s="7">
        <v>2.4700000000000002</v>
      </c>
      <c r="AE67" s="28">
        <v>27942</v>
      </c>
      <c r="AF67" s="27">
        <v>-0.17175000000000001</v>
      </c>
    </row>
    <row r="68" spans="1:32" ht="15">
      <c r="A68" s="5">
        <v>34790</v>
      </c>
      <c r="B68" s="9">
        <v>12.44</v>
      </c>
      <c r="C68">
        <f t="shared" si="4"/>
        <v>11353.721</v>
      </c>
      <c r="D68" s="11">
        <v>151.80000000000001</v>
      </c>
      <c r="E68">
        <f t="shared" si="5"/>
        <v>74.3</v>
      </c>
      <c r="F68">
        <f t="shared" si="3"/>
        <v>7.06</v>
      </c>
      <c r="G68" t="e">
        <f t="shared" si="1"/>
        <v>#N/A</v>
      </c>
      <c r="H68">
        <f t="shared" si="2"/>
        <v>-3.9149999999999997E-2</v>
      </c>
      <c r="S68" s="6">
        <v>38899</v>
      </c>
      <c r="T68" s="7">
        <v>16420.738000000001</v>
      </c>
      <c r="V68" s="5">
        <v>43616</v>
      </c>
      <c r="W68">
        <v>112.8</v>
      </c>
      <c r="Y68" s="5">
        <v>24654</v>
      </c>
      <c r="Z68" s="9">
        <v>5.16</v>
      </c>
      <c r="AB68" s="6">
        <v>39630</v>
      </c>
      <c r="AC68" s="7">
        <v>2.44</v>
      </c>
      <c r="AE68" s="28">
        <v>27973</v>
      </c>
      <c r="AF68" s="27">
        <v>-7.7649999999999997E-2</v>
      </c>
    </row>
    <row r="69" spans="1:32" ht="15">
      <c r="A69" s="5">
        <v>34820</v>
      </c>
      <c r="B69" s="9">
        <v>12.27</v>
      </c>
      <c r="C69">
        <f t="shared" si="4"/>
        <v>11353.721</v>
      </c>
      <c r="D69" s="11">
        <v>152.1</v>
      </c>
      <c r="E69">
        <f t="shared" si="5"/>
        <v>74.3</v>
      </c>
      <c r="F69">
        <f t="shared" si="3"/>
        <v>6.63</v>
      </c>
      <c r="G69" t="e">
        <f t="shared" ref="G69:G132" si="6">INDEX(AC:AC, MATCH(A69,AB:AB, 0))</f>
        <v>#N/A</v>
      </c>
      <c r="H69">
        <f t="shared" ref="H69:H132" si="7">_xlfn.XLOOKUP(A69,AE:AE,AF:AF)</f>
        <v>-6.2850000000000003E-2</v>
      </c>
      <c r="S69" s="6">
        <v>38991</v>
      </c>
      <c r="T69" s="7">
        <v>16561.866000000002</v>
      </c>
      <c r="V69" s="5">
        <v>43585</v>
      </c>
      <c r="W69">
        <v>112.8</v>
      </c>
      <c r="Y69" s="5">
        <v>24685</v>
      </c>
      <c r="Z69" s="9">
        <v>5.28</v>
      </c>
      <c r="AB69" s="6">
        <v>39661</v>
      </c>
      <c r="AC69" s="7">
        <v>2.21</v>
      </c>
      <c r="AE69" s="28">
        <v>28004</v>
      </c>
      <c r="AF69" s="27">
        <v>-2.2519999999999998E-2</v>
      </c>
    </row>
    <row r="70" spans="1:32" ht="15">
      <c r="A70" s="5">
        <v>34851</v>
      </c>
      <c r="B70" s="9">
        <v>11.9</v>
      </c>
      <c r="C70">
        <f t="shared" ref="C70:C133" si="8">INDEX($T$2:$T$140, MATCH(A70,$S$2:$S$140, 1))</f>
        <v>11353.721</v>
      </c>
      <c r="D70" s="11">
        <v>152.4</v>
      </c>
      <c r="E70">
        <f t="shared" ref="E70:E133" si="9">INDEX($W$2:$W$601, MATCH(A69,$V$2:$V$601, -1))</f>
        <v>74.400000000000006</v>
      </c>
      <c r="F70">
        <f t="shared" ref="F70:F133" si="10">INDEX(Z:Z, MATCH(A70,Y:Y, 1))</f>
        <v>6.17</v>
      </c>
      <c r="G70" t="e">
        <f t="shared" si="6"/>
        <v>#N/A</v>
      </c>
      <c r="H70">
        <f t="shared" si="7"/>
        <v>4.6100000000000002E-2</v>
      </c>
      <c r="S70" s="6">
        <v>39083</v>
      </c>
      <c r="T70" s="7">
        <v>16611.689999999999</v>
      </c>
      <c r="V70" s="5">
        <v>43555</v>
      </c>
      <c r="W70">
        <v>112.7</v>
      </c>
      <c r="Y70" s="5">
        <v>24716</v>
      </c>
      <c r="Z70" s="9">
        <v>5.3</v>
      </c>
      <c r="AB70" s="6">
        <v>39692</v>
      </c>
      <c r="AC70" s="7">
        <v>1.84</v>
      </c>
      <c r="AE70" s="28">
        <v>28034</v>
      </c>
      <c r="AF70" s="27">
        <v>2.5170000000000001E-2</v>
      </c>
    </row>
    <row r="71" spans="1:32" ht="15">
      <c r="A71" s="5">
        <v>34881</v>
      </c>
      <c r="B71" s="9">
        <v>12.51</v>
      </c>
      <c r="C71">
        <f t="shared" si="8"/>
        <v>11450.31</v>
      </c>
      <c r="D71" s="11">
        <v>152.6</v>
      </c>
      <c r="E71">
        <f t="shared" si="9"/>
        <v>74.5</v>
      </c>
      <c r="F71">
        <f t="shared" si="10"/>
        <v>6.28</v>
      </c>
      <c r="G71" t="e">
        <f t="shared" si="6"/>
        <v>#N/A</v>
      </c>
      <c r="H71">
        <f t="shared" si="7"/>
        <v>-3.79E-3</v>
      </c>
      <c r="S71" s="6">
        <v>39173</v>
      </c>
      <c r="T71" s="7">
        <v>16713.313999999998</v>
      </c>
      <c r="V71" s="5">
        <v>43524</v>
      </c>
      <c r="W71">
        <v>112.5</v>
      </c>
      <c r="Y71" s="5">
        <v>24746</v>
      </c>
      <c r="Z71" s="9">
        <v>5.48</v>
      </c>
      <c r="AB71" s="6">
        <v>39722</v>
      </c>
      <c r="AC71" s="7">
        <v>1.06</v>
      </c>
      <c r="AE71" s="28">
        <v>28065</v>
      </c>
      <c r="AF71" s="27">
        <v>6.3729999999999995E-2</v>
      </c>
    </row>
    <row r="72" spans="1:32" ht="15">
      <c r="A72" s="5">
        <v>34912</v>
      </c>
      <c r="B72" s="9">
        <v>12.8</v>
      </c>
      <c r="C72">
        <f t="shared" si="8"/>
        <v>11450.31</v>
      </c>
      <c r="D72" s="11">
        <v>152.9</v>
      </c>
      <c r="E72">
        <f t="shared" si="9"/>
        <v>74.5</v>
      </c>
      <c r="F72">
        <f t="shared" si="10"/>
        <v>6.49</v>
      </c>
      <c r="G72" t="e">
        <f t="shared" si="6"/>
        <v>#N/A</v>
      </c>
      <c r="H72">
        <f t="shared" si="7"/>
        <v>-3.1099999999999999E-2</v>
      </c>
      <c r="S72" s="6">
        <v>39264</v>
      </c>
      <c r="T72" s="7">
        <v>16809.587</v>
      </c>
      <c r="V72" s="5">
        <v>43496</v>
      </c>
      <c r="W72">
        <v>112.1</v>
      </c>
      <c r="Y72" s="5">
        <v>24777</v>
      </c>
      <c r="Z72" s="9">
        <v>5.75</v>
      </c>
      <c r="AB72" s="6">
        <v>39753</v>
      </c>
      <c r="AC72" s="7">
        <v>0.64</v>
      </c>
      <c r="AE72" s="28">
        <v>28095</v>
      </c>
      <c r="AF72" s="27">
        <v>-2.0879999999999999E-2</v>
      </c>
    </row>
    <row r="73" spans="1:32" ht="15">
      <c r="A73" s="5">
        <v>34943</v>
      </c>
      <c r="B73" s="9">
        <v>12.06</v>
      </c>
      <c r="C73">
        <f t="shared" si="8"/>
        <v>11450.31</v>
      </c>
      <c r="D73" s="11">
        <v>153.1</v>
      </c>
      <c r="E73">
        <f t="shared" si="9"/>
        <v>74.900000000000006</v>
      </c>
      <c r="F73">
        <f t="shared" si="10"/>
        <v>6.2</v>
      </c>
      <c r="G73" t="e">
        <f t="shared" si="6"/>
        <v>#N/A</v>
      </c>
      <c r="H73">
        <f t="shared" si="7"/>
        <v>1.585E-2</v>
      </c>
      <c r="S73" s="6">
        <v>39356</v>
      </c>
      <c r="T73" s="7">
        <v>16915.190999999999</v>
      </c>
      <c r="V73" s="5">
        <v>43465</v>
      </c>
      <c r="W73">
        <v>112.3</v>
      </c>
      <c r="Y73" s="5">
        <v>24807</v>
      </c>
      <c r="Z73" s="9">
        <v>5.7</v>
      </c>
      <c r="AB73" s="6">
        <v>39783</v>
      </c>
      <c r="AC73" s="7">
        <v>0.25</v>
      </c>
      <c r="AE73" s="28">
        <v>28126</v>
      </c>
      <c r="AF73" s="27">
        <v>-0.11201</v>
      </c>
    </row>
    <row r="74" spans="1:32" ht="15">
      <c r="A74" s="5">
        <v>34973</v>
      </c>
      <c r="B74" s="9">
        <v>14.36</v>
      </c>
      <c r="C74">
        <f t="shared" si="8"/>
        <v>11528.066999999999</v>
      </c>
      <c r="D74" s="11">
        <v>153.5</v>
      </c>
      <c r="E74">
        <f t="shared" si="9"/>
        <v>75.2</v>
      </c>
      <c r="F74">
        <f t="shared" si="10"/>
        <v>6.04</v>
      </c>
      <c r="G74" t="e">
        <f t="shared" si="6"/>
        <v>#N/A</v>
      </c>
      <c r="H74">
        <f t="shared" si="7"/>
        <v>-1.308E-2</v>
      </c>
      <c r="S74" s="6">
        <v>39448</v>
      </c>
      <c r="T74" s="7">
        <v>16843.003000000001</v>
      </c>
      <c r="V74" s="5">
        <v>43434</v>
      </c>
      <c r="W74">
        <v>112.5</v>
      </c>
      <c r="Y74" s="5">
        <v>24838</v>
      </c>
      <c r="Z74" s="9">
        <v>5.53</v>
      </c>
      <c r="AB74" s="6">
        <v>39814</v>
      </c>
      <c r="AC74" s="7">
        <v>0.61</v>
      </c>
      <c r="AE74" s="28">
        <v>28157</v>
      </c>
      <c r="AF74" s="27">
        <v>-3.9660000000000001E-2</v>
      </c>
    </row>
    <row r="75" spans="1:32" ht="15">
      <c r="A75" s="5">
        <v>35004</v>
      </c>
      <c r="B75" s="9">
        <v>12.47</v>
      </c>
      <c r="C75">
        <f t="shared" si="8"/>
        <v>11528.066999999999</v>
      </c>
      <c r="D75" s="11">
        <v>153.69999999999999</v>
      </c>
      <c r="E75">
        <f t="shared" si="9"/>
        <v>75.099999999999994</v>
      </c>
      <c r="F75">
        <f t="shared" si="10"/>
        <v>5.93</v>
      </c>
      <c r="G75" t="e">
        <f t="shared" si="6"/>
        <v>#N/A</v>
      </c>
      <c r="H75">
        <f t="shared" si="7"/>
        <v>-5.0439999999999999E-2</v>
      </c>
      <c r="S75" s="6">
        <v>39539</v>
      </c>
      <c r="T75" s="7">
        <v>16943.291000000001</v>
      </c>
      <c r="V75" s="5">
        <v>43404</v>
      </c>
      <c r="W75">
        <v>112.5</v>
      </c>
      <c r="Y75" s="5">
        <v>24869</v>
      </c>
      <c r="Z75" s="9">
        <v>5.56</v>
      </c>
      <c r="AB75" s="6">
        <v>39845</v>
      </c>
      <c r="AC75" s="7">
        <v>1.1200000000000001</v>
      </c>
      <c r="AE75" s="28">
        <v>28185</v>
      </c>
      <c r="AF75" s="27">
        <v>7.2800000000000004E-2</v>
      </c>
    </row>
    <row r="76" spans="1:32" ht="15">
      <c r="A76" s="5">
        <v>35034</v>
      </c>
      <c r="B76" s="9">
        <v>11.75</v>
      </c>
      <c r="C76">
        <f t="shared" si="8"/>
        <v>11528.066999999999</v>
      </c>
      <c r="D76" s="11">
        <v>153.9</v>
      </c>
      <c r="E76">
        <f t="shared" si="9"/>
        <v>75.099999999999994</v>
      </c>
      <c r="F76">
        <f t="shared" si="10"/>
        <v>5.71</v>
      </c>
      <c r="G76" t="e">
        <f t="shared" si="6"/>
        <v>#N/A</v>
      </c>
      <c r="H76">
        <f t="shared" si="7"/>
        <v>1.7860000000000001E-2</v>
      </c>
      <c r="S76" s="6">
        <v>39630</v>
      </c>
      <c r="T76" s="7">
        <v>16854.294999999998</v>
      </c>
      <c r="V76" s="5">
        <v>43373</v>
      </c>
      <c r="W76">
        <v>112.5</v>
      </c>
      <c r="Y76" s="5">
        <v>24898</v>
      </c>
      <c r="Z76" s="9">
        <v>5.74</v>
      </c>
      <c r="AB76" s="6">
        <v>39873</v>
      </c>
      <c r="AC76" s="7">
        <v>1.1100000000000001</v>
      </c>
      <c r="AE76" s="28">
        <v>28216</v>
      </c>
      <c r="AF76" s="27">
        <v>0.16283</v>
      </c>
    </row>
    <row r="77" spans="1:32" ht="15">
      <c r="A77" s="5">
        <v>35065</v>
      </c>
      <c r="B77" s="9">
        <v>13.47</v>
      </c>
      <c r="C77">
        <f t="shared" si="8"/>
        <v>11614.418</v>
      </c>
      <c r="D77" s="11">
        <v>154.69999999999999</v>
      </c>
      <c r="E77">
        <f t="shared" si="9"/>
        <v>75.2</v>
      </c>
      <c r="F77">
        <f t="shared" si="10"/>
        <v>5.65</v>
      </c>
      <c r="G77" t="e">
        <f t="shared" si="6"/>
        <v>#N/A</v>
      </c>
      <c r="H77">
        <f t="shared" si="7"/>
        <v>-5.6689999999999997E-2</v>
      </c>
      <c r="S77" s="6">
        <v>39722</v>
      </c>
      <c r="T77" s="7">
        <v>16485.349999999999</v>
      </c>
      <c r="V77" s="5">
        <v>43343</v>
      </c>
      <c r="W77">
        <v>111.9</v>
      </c>
      <c r="Y77" s="5">
        <v>24929</v>
      </c>
      <c r="Z77" s="9">
        <v>5.64</v>
      </c>
      <c r="AB77" s="6">
        <v>39904</v>
      </c>
      <c r="AC77" s="7">
        <v>1.36</v>
      </c>
      <c r="AE77" s="28">
        <v>28246</v>
      </c>
      <c r="AF77" s="27">
        <v>0.12225999999999999</v>
      </c>
    </row>
    <row r="78" spans="1:32" ht="15">
      <c r="A78" s="5">
        <v>35096</v>
      </c>
      <c r="B78" s="9">
        <v>15.03</v>
      </c>
      <c r="C78">
        <f t="shared" si="8"/>
        <v>11614.418</v>
      </c>
      <c r="D78" s="11">
        <v>155</v>
      </c>
      <c r="E78">
        <f t="shared" si="9"/>
        <v>73.900000000000006</v>
      </c>
      <c r="F78">
        <f t="shared" si="10"/>
        <v>5.81</v>
      </c>
      <c r="G78" t="e">
        <f t="shared" si="6"/>
        <v>#N/A</v>
      </c>
      <c r="H78">
        <f t="shared" si="7"/>
        <v>-2.7310000000000001E-2</v>
      </c>
      <c r="S78" s="6">
        <v>39814</v>
      </c>
      <c r="T78" s="7">
        <v>16298.262000000001</v>
      </c>
      <c r="V78" s="5">
        <v>43312</v>
      </c>
      <c r="W78">
        <v>111.6</v>
      </c>
      <c r="Y78" s="5">
        <v>24959</v>
      </c>
      <c r="Z78" s="9">
        <v>5.87</v>
      </c>
      <c r="AB78" s="6">
        <v>39934</v>
      </c>
      <c r="AC78" s="7">
        <v>1.58</v>
      </c>
      <c r="AE78" s="28">
        <v>28277</v>
      </c>
      <c r="AF78" s="27">
        <v>2.2890000000000001E-2</v>
      </c>
    </row>
    <row r="79" spans="1:32" ht="15">
      <c r="A79" s="5">
        <v>35125</v>
      </c>
      <c r="B79" s="9">
        <v>17.760000000000002</v>
      </c>
      <c r="C79">
        <f t="shared" si="8"/>
        <v>11614.418</v>
      </c>
      <c r="D79" s="11">
        <v>155.5</v>
      </c>
      <c r="E79">
        <f t="shared" si="9"/>
        <v>74.7</v>
      </c>
      <c r="F79">
        <f t="shared" si="10"/>
        <v>6.27</v>
      </c>
      <c r="G79" t="e">
        <f t="shared" si="6"/>
        <v>#N/A</v>
      </c>
      <c r="H79">
        <f t="shared" si="7"/>
        <v>0.11975</v>
      </c>
      <c r="S79" s="6">
        <v>39904</v>
      </c>
      <c r="T79" s="7">
        <v>16269.145</v>
      </c>
      <c r="V79" s="5">
        <v>43281</v>
      </c>
      <c r="W79">
        <v>111.2</v>
      </c>
      <c r="Y79" s="5">
        <v>24990</v>
      </c>
      <c r="Z79" s="9">
        <v>5.72</v>
      </c>
      <c r="AB79" s="6">
        <v>39965</v>
      </c>
      <c r="AC79" s="7">
        <v>1.86</v>
      </c>
      <c r="AE79" s="28">
        <v>28307</v>
      </c>
      <c r="AF79" s="27">
        <v>-9.3100000000000006E-3</v>
      </c>
    </row>
    <row r="80" spans="1:32" ht="15">
      <c r="A80" s="5">
        <v>35156</v>
      </c>
      <c r="B80" s="9">
        <v>16.579999999999998</v>
      </c>
      <c r="C80">
        <f t="shared" si="8"/>
        <v>11808.14</v>
      </c>
      <c r="D80" s="11">
        <v>156.1</v>
      </c>
      <c r="E80">
        <f t="shared" si="9"/>
        <v>75</v>
      </c>
      <c r="F80">
        <f t="shared" si="10"/>
        <v>6.51</v>
      </c>
      <c r="G80" t="e">
        <f t="shared" si="6"/>
        <v>#N/A</v>
      </c>
      <c r="H80">
        <f t="shared" si="7"/>
        <v>3.2579999999999998E-2</v>
      </c>
      <c r="S80" s="6">
        <v>39995</v>
      </c>
      <c r="T80" s="7">
        <v>16326.281000000001</v>
      </c>
      <c r="V80" s="5">
        <v>43251</v>
      </c>
      <c r="W80">
        <v>110.4</v>
      </c>
      <c r="Y80" s="5">
        <v>25020</v>
      </c>
      <c r="Z80" s="9">
        <v>5.5</v>
      </c>
      <c r="AB80" s="6">
        <v>39995</v>
      </c>
      <c r="AC80" s="7">
        <v>1.74</v>
      </c>
      <c r="AE80" s="28">
        <v>28338</v>
      </c>
      <c r="AF80" s="27">
        <v>7.4410000000000004E-2</v>
      </c>
    </row>
    <row r="81" spans="1:32" ht="15">
      <c r="A81" s="5">
        <v>35186</v>
      </c>
      <c r="B81" s="9">
        <v>16.149999999999999</v>
      </c>
      <c r="C81">
        <f t="shared" si="8"/>
        <v>11808.14</v>
      </c>
      <c r="D81" s="11">
        <v>156.4</v>
      </c>
      <c r="E81">
        <f t="shared" si="9"/>
        <v>75.2</v>
      </c>
      <c r="F81">
        <f t="shared" si="10"/>
        <v>6.74</v>
      </c>
      <c r="G81" t="e">
        <f t="shared" si="6"/>
        <v>#N/A</v>
      </c>
      <c r="H81">
        <f t="shared" si="7"/>
        <v>-3.789E-2</v>
      </c>
      <c r="S81" s="6">
        <v>40087</v>
      </c>
      <c r="T81" s="7">
        <v>16502.754000000001</v>
      </c>
      <c r="V81" s="5">
        <v>43220</v>
      </c>
      <c r="W81">
        <v>109.9</v>
      </c>
      <c r="Y81" s="5">
        <v>25051</v>
      </c>
      <c r="Z81" s="9">
        <v>5.42</v>
      </c>
      <c r="AB81" s="6">
        <v>40026</v>
      </c>
      <c r="AC81" s="7">
        <v>1.81</v>
      </c>
      <c r="AE81" s="28">
        <v>28369</v>
      </c>
      <c r="AF81" s="27">
        <v>0.14379</v>
      </c>
    </row>
    <row r="82" spans="1:32" ht="15">
      <c r="A82" s="5">
        <v>35217</v>
      </c>
      <c r="B82" s="9">
        <v>16.399999999999999</v>
      </c>
      <c r="C82">
        <f t="shared" si="8"/>
        <v>11808.14</v>
      </c>
      <c r="D82" s="11">
        <v>156.69999999999999</v>
      </c>
      <c r="E82">
        <f t="shared" si="9"/>
        <v>75.900000000000006</v>
      </c>
      <c r="F82">
        <f t="shared" si="10"/>
        <v>6.91</v>
      </c>
      <c r="G82" t="e">
        <f t="shared" si="6"/>
        <v>#N/A</v>
      </c>
      <c r="H82">
        <f t="shared" si="7"/>
        <v>2.9559999999999999E-2</v>
      </c>
      <c r="S82" s="6">
        <v>40179</v>
      </c>
      <c r="T82" s="7">
        <v>16582.71</v>
      </c>
      <c r="V82" s="5">
        <v>43190</v>
      </c>
      <c r="W82">
        <v>109.4</v>
      </c>
      <c r="Y82" s="5">
        <v>25082</v>
      </c>
      <c r="Z82" s="9">
        <v>5.46</v>
      </c>
      <c r="AB82" s="6">
        <v>40057</v>
      </c>
      <c r="AC82" s="7">
        <v>1.76</v>
      </c>
      <c r="AE82" s="28">
        <v>28399</v>
      </c>
      <c r="AF82" s="27">
        <v>0.11617</v>
      </c>
    </row>
    <row r="83" spans="1:32" ht="15">
      <c r="A83" s="5">
        <v>35247</v>
      </c>
      <c r="B83" s="9">
        <v>17.98</v>
      </c>
      <c r="C83">
        <f t="shared" si="8"/>
        <v>11914.063</v>
      </c>
      <c r="D83" s="11">
        <v>157</v>
      </c>
      <c r="E83">
        <f t="shared" si="9"/>
        <v>76.400000000000006</v>
      </c>
      <c r="F83">
        <f t="shared" si="10"/>
        <v>6.87</v>
      </c>
      <c r="G83" t="e">
        <f t="shared" si="6"/>
        <v>#N/A</v>
      </c>
      <c r="H83">
        <f t="shared" si="7"/>
        <v>-1.345E-2</v>
      </c>
      <c r="S83" s="6">
        <v>40269</v>
      </c>
      <c r="T83" s="7">
        <v>16743.162</v>
      </c>
      <c r="V83" s="5">
        <v>43159</v>
      </c>
      <c r="W83">
        <v>108.9</v>
      </c>
      <c r="Y83" s="5">
        <v>25112</v>
      </c>
      <c r="Z83" s="9">
        <v>5.58</v>
      </c>
      <c r="AB83" s="6">
        <v>40087</v>
      </c>
      <c r="AC83" s="7">
        <v>1.9</v>
      </c>
      <c r="AE83" s="28">
        <v>28430</v>
      </c>
      <c r="AF83" s="27">
        <v>5.849E-2</v>
      </c>
    </row>
    <row r="84" spans="1:32" ht="15">
      <c r="A84" s="5">
        <v>35278</v>
      </c>
      <c r="B84" s="9">
        <v>15.76</v>
      </c>
      <c r="C84">
        <f t="shared" si="8"/>
        <v>11914.063</v>
      </c>
      <c r="D84" s="11">
        <v>157.19999999999999</v>
      </c>
      <c r="E84">
        <f t="shared" si="9"/>
        <v>76.3</v>
      </c>
      <c r="F84">
        <f t="shared" si="10"/>
        <v>6.64</v>
      </c>
      <c r="G84" t="e">
        <f t="shared" si="6"/>
        <v>#N/A</v>
      </c>
      <c r="H84">
        <f t="shared" si="7"/>
        <v>-4.3869999999999999E-2</v>
      </c>
      <c r="S84" s="6">
        <v>40360</v>
      </c>
      <c r="T84" s="7">
        <v>16872.266</v>
      </c>
      <c r="V84" s="5">
        <v>43131</v>
      </c>
      <c r="W84">
        <v>108</v>
      </c>
      <c r="Y84" s="5">
        <v>25143</v>
      </c>
      <c r="Z84" s="9">
        <v>5.7</v>
      </c>
      <c r="AB84" s="6">
        <v>40118</v>
      </c>
      <c r="AC84" s="7">
        <v>2.13</v>
      </c>
      <c r="AE84" s="28">
        <v>28460</v>
      </c>
      <c r="AF84" s="27">
        <v>-3.8830000000000003E-2</v>
      </c>
    </row>
    <row r="85" spans="1:32" ht="15">
      <c r="A85" s="5">
        <v>35309</v>
      </c>
      <c r="B85" s="9">
        <v>16.579999999999998</v>
      </c>
      <c r="C85">
        <f t="shared" si="8"/>
        <v>11914.063</v>
      </c>
      <c r="D85" s="11">
        <v>157.69999999999999</v>
      </c>
      <c r="E85">
        <f t="shared" si="9"/>
        <v>76.5</v>
      </c>
      <c r="F85">
        <f t="shared" si="10"/>
        <v>6.83</v>
      </c>
      <c r="G85" t="e">
        <f t="shared" si="6"/>
        <v>#N/A</v>
      </c>
      <c r="H85">
        <f t="shared" si="7"/>
        <v>3.2129999999999999E-2</v>
      </c>
      <c r="S85" s="6">
        <v>40452</v>
      </c>
      <c r="T85" s="7">
        <v>16960.864000000001</v>
      </c>
      <c r="V85" s="5">
        <v>43100</v>
      </c>
      <c r="W85">
        <v>107.2</v>
      </c>
      <c r="Y85" s="5">
        <v>25173</v>
      </c>
      <c r="Z85" s="9">
        <v>6.03</v>
      </c>
      <c r="AB85" s="6">
        <v>40148</v>
      </c>
      <c r="AC85" s="7">
        <v>2.23</v>
      </c>
      <c r="AE85" s="28">
        <v>28491</v>
      </c>
      <c r="AF85" s="27">
        <v>-5.4019999999999999E-2</v>
      </c>
    </row>
    <row r="86" spans="1:32" ht="15">
      <c r="A86" s="5">
        <v>35339</v>
      </c>
      <c r="B86" s="9">
        <v>16.38</v>
      </c>
      <c r="C86">
        <f t="shared" si="8"/>
        <v>12037.775</v>
      </c>
      <c r="D86" s="11">
        <v>158.19999999999999</v>
      </c>
      <c r="E86">
        <f t="shared" si="9"/>
        <v>76.8</v>
      </c>
      <c r="F86">
        <f t="shared" si="10"/>
        <v>6.53</v>
      </c>
      <c r="G86" t="e">
        <f t="shared" si="6"/>
        <v>#N/A</v>
      </c>
      <c r="H86">
        <f t="shared" si="7"/>
        <v>-4.7140000000000001E-2</v>
      </c>
      <c r="S86" s="6">
        <v>40544</v>
      </c>
      <c r="T86" s="7">
        <v>16920.632000000001</v>
      </c>
      <c r="V86" s="5">
        <v>43069</v>
      </c>
      <c r="W86">
        <v>106.4</v>
      </c>
      <c r="Y86" s="5">
        <v>25204</v>
      </c>
      <c r="Z86" s="9">
        <v>6.04</v>
      </c>
      <c r="AB86" s="6">
        <v>40179</v>
      </c>
      <c r="AC86" s="7">
        <v>2.36</v>
      </c>
      <c r="AE86" s="28">
        <v>28522</v>
      </c>
      <c r="AF86" s="27">
        <v>3.5779999999999999E-2</v>
      </c>
    </row>
    <row r="87" spans="1:32" ht="15">
      <c r="A87" s="5">
        <v>35370</v>
      </c>
      <c r="B87" s="9">
        <v>16</v>
      </c>
      <c r="C87">
        <f t="shared" si="8"/>
        <v>12037.775</v>
      </c>
      <c r="D87" s="11">
        <v>158.69999999999999</v>
      </c>
      <c r="E87">
        <f t="shared" si="9"/>
        <v>77.099999999999994</v>
      </c>
      <c r="F87">
        <f t="shared" si="10"/>
        <v>6.2</v>
      </c>
      <c r="G87" t="e">
        <f t="shared" si="6"/>
        <v>#N/A</v>
      </c>
      <c r="H87">
        <f t="shared" si="7"/>
        <v>-1.37E-2</v>
      </c>
      <c r="S87" s="6">
        <v>40634</v>
      </c>
      <c r="T87" s="7">
        <v>17035.114000000001</v>
      </c>
      <c r="V87" s="5">
        <v>43039</v>
      </c>
      <c r="W87">
        <v>105.9</v>
      </c>
      <c r="Y87" s="5">
        <v>25235</v>
      </c>
      <c r="Z87" s="9">
        <v>6.19</v>
      </c>
      <c r="AB87" s="6">
        <v>40210</v>
      </c>
      <c r="AC87" s="7">
        <v>2.27</v>
      </c>
      <c r="AE87" s="28">
        <v>28550</v>
      </c>
      <c r="AF87" s="27">
        <v>0.21171000000000001</v>
      </c>
    </row>
    <row r="88" spans="1:32" ht="15">
      <c r="A88" s="5">
        <v>35400</v>
      </c>
      <c r="B88" s="9">
        <v>19.260000000000002</v>
      </c>
      <c r="C88">
        <f t="shared" si="8"/>
        <v>12037.775</v>
      </c>
      <c r="D88" s="11">
        <v>159.1</v>
      </c>
      <c r="E88">
        <f t="shared" si="9"/>
        <v>77.7</v>
      </c>
      <c r="F88">
        <f t="shared" si="10"/>
        <v>6.3</v>
      </c>
      <c r="G88" t="e">
        <f t="shared" si="6"/>
        <v>#N/A</v>
      </c>
      <c r="H88">
        <f t="shared" si="7"/>
        <v>8.6760000000000004E-2</v>
      </c>
      <c r="S88" s="6">
        <v>40725</v>
      </c>
      <c r="T88" s="7">
        <v>17031.312999999998</v>
      </c>
      <c r="V88" s="5">
        <v>43008</v>
      </c>
      <c r="W88">
        <v>104.8</v>
      </c>
      <c r="Y88" s="5">
        <v>25263</v>
      </c>
      <c r="Z88" s="9">
        <v>6.3</v>
      </c>
      <c r="AB88" s="6">
        <v>40238</v>
      </c>
      <c r="AC88" s="7">
        <v>2.2200000000000002</v>
      </c>
      <c r="AE88" s="28">
        <v>28581</v>
      </c>
      <c r="AF88" s="27">
        <v>0.25129000000000001</v>
      </c>
    </row>
    <row r="89" spans="1:32" ht="15">
      <c r="A89" s="5">
        <v>35431</v>
      </c>
      <c r="B89" s="9">
        <v>19.47</v>
      </c>
      <c r="C89">
        <f t="shared" si="8"/>
        <v>12115.472</v>
      </c>
      <c r="D89" s="11">
        <v>159.4</v>
      </c>
      <c r="E89">
        <f t="shared" si="9"/>
        <v>77.8</v>
      </c>
      <c r="F89">
        <f t="shared" si="10"/>
        <v>6.58</v>
      </c>
      <c r="G89" t="e">
        <f t="shared" si="6"/>
        <v>#N/A</v>
      </c>
      <c r="H89">
        <f t="shared" si="7"/>
        <v>4.2999999999999999E-4</v>
      </c>
      <c r="S89" s="6">
        <v>40817</v>
      </c>
      <c r="T89" s="7">
        <v>17222.582999999999</v>
      </c>
      <c r="V89" s="5">
        <v>42978</v>
      </c>
      <c r="W89">
        <v>104.5</v>
      </c>
      <c r="Y89" s="5">
        <v>25294</v>
      </c>
      <c r="Z89" s="9">
        <v>6.17</v>
      </c>
      <c r="AB89" s="6">
        <v>40269</v>
      </c>
      <c r="AC89" s="7">
        <v>2.35</v>
      </c>
      <c r="AE89" s="28">
        <v>28611</v>
      </c>
      <c r="AF89" s="27">
        <v>0.22389999999999999</v>
      </c>
    </row>
    <row r="90" spans="1:32" ht="15">
      <c r="A90" s="5">
        <v>35462</v>
      </c>
      <c r="B90" s="9">
        <v>20.14</v>
      </c>
      <c r="C90">
        <f t="shared" si="8"/>
        <v>12115.472</v>
      </c>
      <c r="D90" s="11">
        <v>159.69999999999999</v>
      </c>
      <c r="E90">
        <f t="shared" si="9"/>
        <v>78.3</v>
      </c>
      <c r="F90">
        <f t="shared" si="10"/>
        <v>6.42</v>
      </c>
      <c r="G90" t="e">
        <f t="shared" si="6"/>
        <v>#N/A</v>
      </c>
      <c r="H90">
        <f t="shared" si="7"/>
        <v>-3.5000000000000003E-2</v>
      </c>
      <c r="S90" s="6">
        <v>40909</v>
      </c>
      <c r="T90" s="7">
        <v>17367.009999999998</v>
      </c>
      <c r="V90" s="5">
        <v>42947</v>
      </c>
      <c r="W90">
        <v>104</v>
      </c>
      <c r="Y90" s="5">
        <v>25324</v>
      </c>
      <c r="Z90" s="9">
        <v>6.32</v>
      </c>
      <c r="AB90" s="6">
        <v>40299</v>
      </c>
      <c r="AC90" s="7">
        <v>2.11</v>
      </c>
      <c r="AE90" s="28">
        <v>28642</v>
      </c>
      <c r="AF90" s="27">
        <v>0.11971</v>
      </c>
    </row>
    <row r="91" spans="1:32" ht="15">
      <c r="A91" s="5">
        <v>35490</v>
      </c>
      <c r="B91" s="9">
        <v>20.170000000000002</v>
      </c>
      <c r="C91">
        <f t="shared" si="8"/>
        <v>12115.472</v>
      </c>
      <c r="D91" s="11">
        <v>159.80000000000001</v>
      </c>
      <c r="E91">
        <f t="shared" si="9"/>
        <v>79.3</v>
      </c>
      <c r="F91">
        <f t="shared" si="10"/>
        <v>6.69</v>
      </c>
      <c r="G91" t="e">
        <f t="shared" si="6"/>
        <v>#N/A</v>
      </c>
      <c r="H91">
        <f t="shared" si="7"/>
        <v>5.391E-2</v>
      </c>
      <c r="S91" s="6">
        <v>41000</v>
      </c>
      <c r="T91" s="7">
        <v>17444.525000000001</v>
      </c>
      <c r="V91" s="5">
        <v>42916</v>
      </c>
      <c r="W91">
        <v>103.8</v>
      </c>
      <c r="Y91" s="5">
        <v>25355</v>
      </c>
      <c r="Z91" s="9">
        <v>6.57</v>
      </c>
      <c r="AB91" s="6">
        <v>40330</v>
      </c>
      <c r="AC91" s="7">
        <v>1.95</v>
      </c>
      <c r="AE91" s="28">
        <v>28672</v>
      </c>
      <c r="AF91" s="27">
        <v>-5.1029999999999999E-2</v>
      </c>
    </row>
    <row r="92" spans="1:32" ht="15">
      <c r="A92" s="5">
        <v>35521</v>
      </c>
      <c r="B92" s="9">
        <v>19.66</v>
      </c>
      <c r="C92">
        <f t="shared" si="8"/>
        <v>12317.221</v>
      </c>
      <c r="D92" s="11">
        <v>159.9</v>
      </c>
      <c r="E92">
        <f t="shared" si="9"/>
        <v>79.7</v>
      </c>
      <c r="F92">
        <f t="shared" si="10"/>
        <v>6.89</v>
      </c>
      <c r="G92" t="e">
        <f t="shared" si="6"/>
        <v>#N/A</v>
      </c>
      <c r="H92">
        <f t="shared" si="7"/>
        <v>5.7259999999999998E-2</v>
      </c>
      <c r="S92" s="6">
        <v>41091</v>
      </c>
      <c r="T92" s="7">
        <v>17469.650000000001</v>
      </c>
      <c r="V92" s="5">
        <v>42886</v>
      </c>
      <c r="W92">
        <v>103.2</v>
      </c>
      <c r="Y92" s="5">
        <v>25385</v>
      </c>
      <c r="Z92" s="9">
        <v>6.72</v>
      </c>
      <c r="AB92" s="6">
        <v>40360</v>
      </c>
      <c r="AC92" s="7">
        <v>1.77</v>
      </c>
      <c r="AE92" s="28">
        <v>28703</v>
      </c>
      <c r="AF92" s="27">
        <v>-7.1999999999999995E-2</v>
      </c>
    </row>
    <row r="93" spans="1:32" ht="15">
      <c r="A93" s="5">
        <v>35551</v>
      </c>
      <c r="B93" s="9">
        <v>19.920000000000002</v>
      </c>
      <c r="C93">
        <f t="shared" si="8"/>
        <v>12317.221</v>
      </c>
      <c r="D93" s="11">
        <v>159.9</v>
      </c>
      <c r="E93">
        <f t="shared" si="9"/>
        <v>79.900000000000006</v>
      </c>
      <c r="F93">
        <f t="shared" si="10"/>
        <v>6.71</v>
      </c>
      <c r="G93" t="e">
        <f t="shared" si="6"/>
        <v>#N/A</v>
      </c>
      <c r="H93">
        <f t="shared" si="7"/>
        <v>9.2499999999999995E-3</v>
      </c>
      <c r="S93" s="6">
        <v>41183</v>
      </c>
      <c r="T93" s="7">
        <v>17489.851999999999</v>
      </c>
      <c r="V93" s="5">
        <v>42855</v>
      </c>
      <c r="W93">
        <v>102.9</v>
      </c>
      <c r="Y93" s="5">
        <v>25416</v>
      </c>
      <c r="Z93" s="9">
        <v>6.69</v>
      </c>
      <c r="AB93" s="6">
        <v>40391</v>
      </c>
      <c r="AC93" s="7">
        <v>1.68</v>
      </c>
      <c r="AE93" s="28">
        <v>28734</v>
      </c>
      <c r="AF93" s="27">
        <v>0.40572999999999998</v>
      </c>
    </row>
    <row r="94" spans="1:32" ht="15">
      <c r="A94" s="5">
        <v>35582</v>
      </c>
      <c r="B94" s="9">
        <v>20.190000000000001</v>
      </c>
      <c r="C94">
        <f t="shared" si="8"/>
        <v>12317.221</v>
      </c>
      <c r="D94" s="11">
        <v>160.19999999999999</v>
      </c>
      <c r="E94">
        <f t="shared" si="9"/>
        <v>80.400000000000006</v>
      </c>
      <c r="F94">
        <f t="shared" si="10"/>
        <v>6.49</v>
      </c>
      <c r="G94" t="e">
        <f t="shared" si="6"/>
        <v>#N/A</v>
      </c>
      <c r="H94">
        <f t="shared" si="7"/>
        <v>-1.056E-2</v>
      </c>
      <c r="S94" s="6">
        <v>41275</v>
      </c>
      <c r="T94" s="7">
        <v>17662.400000000001</v>
      </c>
      <c r="V94" s="5">
        <v>42825</v>
      </c>
      <c r="W94">
        <v>102.7</v>
      </c>
      <c r="Y94" s="5">
        <v>25447</v>
      </c>
      <c r="Z94" s="9">
        <v>7.16</v>
      </c>
      <c r="AB94" s="6">
        <v>40422</v>
      </c>
      <c r="AC94" s="7">
        <v>1.74</v>
      </c>
      <c r="AE94" s="28">
        <v>28764</v>
      </c>
      <c r="AF94" s="27">
        <v>0.74068000000000001</v>
      </c>
    </row>
    <row r="95" spans="1:32" ht="15">
      <c r="A95" s="5">
        <v>35612</v>
      </c>
      <c r="B95" s="9">
        <v>20.53</v>
      </c>
      <c r="C95">
        <f t="shared" si="8"/>
        <v>12471.01</v>
      </c>
      <c r="D95" s="11">
        <v>160.4</v>
      </c>
      <c r="E95">
        <f t="shared" si="9"/>
        <v>81.099999999999994</v>
      </c>
      <c r="F95">
        <f t="shared" si="10"/>
        <v>6.22</v>
      </c>
      <c r="G95" t="e">
        <f t="shared" si="6"/>
        <v>#N/A</v>
      </c>
      <c r="H95">
        <f t="shared" si="7"/>
        <v>-2.1499999999999998E-2</v>
      </c>
      <c r="S95" s="6">
        <v>41365</v>
      </c>
      <c r="T95" s="7">
        <v>17709.670999999998</v>
      </c>
      <c r="V95" s="5">
        <v>42794</v>
      </c>
      <c r="W95">
        <v>102.1</v>
      </c>
      <c r="Y95" s="5">
        <v>25477</v>
      </c>
      <c r="Z95" s="9">
        <v>7.1</v>
      </c>
      <c r="AB95" s="6">
        <v>40452</v>
      </c>
      <c r="AC95" s="7">
        <v>2.02</v>
      </c>
      <c r="AE95" s="28">
        <v>28795</v>
      </c>
      <c r="AF95" s="27">
        <v>0.43706</v>
      </c>
    </row>
    <row r="96" spans="1:32" ht="15">
      <c r="A96" s="5">
        <v>35643</v>
      </c>
      <c r="B96" s="9">
        <v>23.08</v>
      </c>
      <c r="C96">
        <f t="shared" si="8"/>
        <v>12471.01</v>
      </c>
      <c r="D96" s="11">
        <v>160.80000000000001</v>
      </c>
      <c r="E96">
        <f t="shared" si="9"/>
        <v>82</v>
      </c>
      <c r="F96">
        <f t="shared" si="10"/>
        <v>6.3</v>
      </c>
      <c r="G96" t="e">
        <f t="shared" si="6"/>
        <v>#N/A</v>
      </c>
      <c r="H96">
        <f t="shared" si="7"/>
        <v>1.5709999999999998E-2</v>
      </c>
      <c r="S96" s="6">
        <v>41456</v>
      </c>
      <c r="T96" s="7">
        <v>17860.45</v>
      </c>
      <c r="V96" s="5">
        <v>42766</v>
      </c>
      <c r="W96">
        <v>101.6</v>
      </c>
      <c r="Y96" s="5">
        <v>25508</v>
      </c>
      <c r="Z96" s="9">
        <v>7.14</v>
      </c>
      <c r="AB96" s="6">
        <v>40483</v>
      </c>
      <c r="AC96" s="7">
        <v>2.1</v>
      </c>
      <c r="AE96" s="28">
        <v>28825</v>
      </c>
      <c r="AF96" s="27">
        <v>-0.30171999999999999</v>
      </c>
    </row>
    <row r="97" spans="1:32" ht="15">
      <c r="A97" s="5">
        <v>35674</v>
      </c>
      <c r="B97" s="9">
        <v>23.81</v>
      </c>
      <c r="C97">
        <f t="shared" si="8"/>
        <v>12471.01</v>
      </c>
      <c r="D97" s="11">
        <v>161.19999999999999</v>
      </c>
      <c r="E97">
        <f t="shared" si="9"/>
        <v>82.3</v>
      </c>
      <c r="F97">
        <f t="shared" si="10"/>
        <v>6.21</v>
      </c>
      <c r="G97" t="e">
        <f t="shared" si="6"/>
        <v>#N/A</v>
      </c>
      <c r="H97">
        <f t="shared" si="7"/>
        <v>3.3939999999999998E-2</v>
      </c>
      <c r="S97" s="6">
        <v>41548</v>
      </c>
      <c r="T97" s="7">
        <v>18016.147000000001</v>
      </c>
      <c r="V97" s="5">
        <v>42735</v>
      </c>
      <c r="W97">
        <v>100.9</v>
      </c>
      <c r="Y97" s="5">
        <v>25538</v>
      </c>
      <c r="Z97" s="9">
        <v>7.65</v>
      </c>
      <c r="AB97" s="6">
        <v>40513</v>
      </c>
      <c r="AC97" s="7">
        <v>2.25</v>
      </c>
      <c r="AE97" s="28">
        <v>28856</v>
      </c>
      <c r="AF97" s="27">
        <v>-0.58194000000000001</v>
      </c>
    </row>
    <row r="98" spans="1:32" ht="15">
      <c r="A98" s="5">
        <v>35704</v>
      </c>
      <c r="B98" s="9">
        <v>23.87</v>
      </c>
      <c r="C98">
        <f t="shared" si="8"/>
        <v>12577.495000000001</v>
      </c>
      <c r="D98" s="11">
        <v>161.5</v>
      </c>
      <c r="E98">
        <f t="shared" si="9"/>
        <v>82.9</v>
      </c>
      <c r="F98">
        <f t="shared" si="10"/>
        <v>6.03</v>
      </c>
      <c r="G98" t="e">
        <f t="shared" si="6"/>
        <v>#N/A</v>
      </c>
      <c r="H98">
        <f t="shared" si="7"/>
        <v>0.10650999999999999</v>
      </c>
      <c r="S98" s="6">
        <v>41640</v>
      </c>
      <c r="T98" s="7">
        <v>17953.973999999998</v>
      </c>
      <c r="V98" s="5">
        <v>42704</v>
      </c>
      <c r="W98">
        <v>100.3</v>
      </c>
      <c r="Y98" s="5">
        <v>25569</v>
      </c>
      <c r="Z98" s="9">
        <v>7.79</v>
      </c>
      <c r="AB98" s="6">
        <v>40544</v>
      </c>
      <c r="AC98" s="7">
        <v>2.33</v>
      </c>
      <c r="AE98" s="28">
        <v>28887</v>
      </c>
      <c r="AF98" s="27">
        <v>-0.52585000000000004</v>
      </c>
    </row>
    <row r="99" spans="1:32" ht="15">
      <c r="A99" s="5">
        <v>35735</v>
      </c>
      <c r="B99" s="9">
        <v>32.21</v>
      </c>
      <c r="C99">
        <f t="shared" si="8"/>
        <v>12577.495000000001</v>
      </c>
      <c r="D99" s="11">
        <v>161.69999999999999</v>
      </c>
      <c r="E99">
        <f t="shared" si="9"/>
        <v>83.2</v>
      </c>
      <c r="F99">
        <f t="shared" si="10"/>
        <v>5.88</v>
      </c>
      <c r="G99" t="e">
        <f t="shared" si="6"/>
        <v>#N/A</v>
      </c>
      <c r="H99">
        <f t="shared" si="7"/>
        <v>3.3369999999999997E-2</v>
      </c>
      <c r="S99" s="6">
        <v>41730</v>
      </c>
      <c r="T99" s="7">
        <v>18185.911</v>
      </c>
      <c r="V99" s="5">
        <v>42674</v>
      </c>
      <c r="W99">
        <v>100.1</v>
      </c>
      <c r="Y99" s="5">
        <v>25600</v>
      </c>
      <c r="Z99" s="9">
        <v>7.24</v>
      </c>
      <c r="AB99" s="6">
        <v>40575</v>
      </c>
      <c r="AC99" s="7">
        <v>2.34</v>
      </c>
      <c r="AE99" s="28">
        <v>28915</v>
      </c>
      <c r="AF99" s="27">
        <v>-0.35098000000000001</v>
      </c>
    </row>
    <row r="100" spans="1:32" ht="15">
      <c r="A100" s="5">
        <v>35765</v>
      </c>
      <c r="B100" s="9">
        <v>26.28</v>
      </c>
      <c r="C100">
        <f t="shared" si="8"/>
        <v>12577.495000000001</v>
      </c>
      <c r="D100" s="11">
        <v>161.80000000000001</v>
      </c>
      <c r="E100">
        <f t="shared" si="9"/>
        <v>83.4</v>
      </c>
      <c r="F100">
        <f t="shared" si="10"/>
        <v>5.81</v>
      </c>
      <c r="G100" t="e">
        <f t="shared" si="6"/>
        <v>#N/A</v>
      </c>
      <c r="H100">
        <f t="shared" si="7"/>
        <v>-4.5420000000000002E-2</v>
      </c>
      <c r="S100" s="6">
        <v>41821</v>
      </c>
      <c r="T100" s="7">
        <v>18406.940999999999</v>
      </c>
      <c r="V100" s="5">
        <v>42643</v>
      </c>
      <c r="W100">
        <v>100.4</v>
      </c>
      <c r="Y100" s="5">
        <v>25628</v>
      </c>
      <c r="Z100" s="9">
        <v>7.07</v>
      </c>
      <c r="AB100" s="6">
        <v>40603</v>
      </c>
      <c r="AC100" s="7">
        <v>2.4500000000000002</v>
      </c>
      <c r="AE100" s="28">
        <v>28946</v>
      </c>
      <c r="AF100" s="27">
        <v>5.2900000000000004E-3</v>
      </c>
    </row>
    <row r="101" spans="1:32" ht="15">
      <c r="A101" s="5">
        <v>35796</v>
      </c>
      <c r="B101" s="9">
        <v>23.87</v>
      </c>
      <c r="C101">
        <f t="shared" si="8"/>
        <v>12703.742</v>
      </c>
      <c r="D101" s="11">
        <v>162</v>
      </c>
      <c r="E101">
        <f t="shared" si="9"/>
        <v>83.7</v>
      </c>
      <c r="F101">
        <f t="shared" si="10"/>
        <v>5.54</v>
      </c>
      <c r="G101" t="e">
        <f t="shared" si="6"/>
        <v>#N/A</v>
      </c>
      <c r="H101">
        <f t="shared" si="7"/>
        <v>-9.6610000000000001E-2</v>
      </c>
      <c r="S101" s="6">
        <v>41913</v>
      </c>
      <c r="T101" s="7">
        <v>18500.030999999999</v>
      </c>
      <c r="V101" s="5">
        <v>42613</v>
      </c>
      <c r="W101">
        <v>100.2</v>
      </c>
      <c r="Y101" s="5">
        <v>25659</v>
      </c>
      <c r="Z101" s="9">
        <v>7.39</v>
      </c>
      <c r="AB101" s="6">
        <v>40634</v>
      </c>
      <c r="AC101" s="7">
        <v>2.59</v>
      </c>
      <c r="AE101" s="28">
        <v>28976</v>
      </c>
      <c r="AF101" s="27">
        <v>0.16088</v>
      </c>
    </row>
    <row r="102" spans="1:32" ht="15">
      <c r="A102" s="5">
        <v>35827</v>
      </c>
      <c r="B102" s="9">
        <v>20</v>
      </c>
      <c r="C102">
        <f t="shared" si="8"/>
        <v>12703.742</v>
      </c>
      <c r="D102" s="11">
        <v>162</v>
      </c>
      <c r="E102">
        <f t="shared" si="9"/>
        <v>83.8</v>
      </c>
      <c r="F102">
        <f t="shared" si="10"/>
        <v>5.57</v>
      </c>
      <c r="G102" t="e">
        <f t="shared" si="6"/>
        <v>#N/A</v>
      </c>
      <c r="H102">
        <f t="shared" si="7"/>
        <v>-4.6530000000000002E-2</v>
      </c>
      <c r="S102" s="6">
        <v>42005</v>
      </c>
      <c r="T102" s="7">
        <v>18666.620999999999</v>
      </c>
      <c r="V102" s="5">
        <v>42582</v>
      </c>
      <c r="W102">
        <v>100.2</v>
      </c>
      <c r="Y102" s="5">
        <v>25689</v>
      </c>
      <c r="Z102" s="9">
        <v>7.91</v>
      </c>
      <c r="AB102" s="6">
        <v>40664</v>
      </c>
      <c r="AC102" s="7">
        <v>2.39</v>
      </c>
      <c r="AE102" s="28">
        <v>29007</v>
      </c>
      <c r="AF102" s="27">
        <v>0.35347000000000001</v>
      </c>
    </row>
    <row r="103" spans="1:32" ht="15">
      <c r="A103" s="5">
        <v>35855</v>
      </c>
      <c r="B103" s="9">
        <v>20.16</v>
      </c>
      <c r="C103">
        <f t="shared" si="8"/>
        <v>12703.742</v>
      </c>
      <c r="D103" s="11">
        <v>162</v>
      </c>
      <c r="E103">
        <f t="shared" si="9"/>
        <v>84.7</v>
      </c>
      <c r="F103">
        <f t="shared" si="10"/>
        <v>5.65</v>
      </c>
      <c r="G103" t="e">
        <f t="shared" si="6"/>
        <v>#N/A</v>
      </c>
      <c r="H103">
        <f t="shared" si="7"/>
        <v>2.4680000000000001E-2</v>
      </c>
      <c r="S103" s="6">
        <v>42095</v>
      </c>
      <c r="T103" s="7">
        <v>18782.242999999999</v>
      </c>
      <c r="V103" s="5">
        <v>42551</v>
      </c>
      <c r="W103">
        <v>99.9</v>
      </c>
      <c r="Y103" s="5">
        <v>25720</v>
      </c>
      <c r="Z103" s="9">
        <v>7.84</v>
      </c>
      <c r="AB103" s="6">
        <v>40695</v>
      </c>
      <c r="AC103" s="7">
        <v>2.25</v>
      </c>
      <c r="AE103" s="28">
        <v>29037</v>
      </c>
      <c r="AF103" s="27">
        <v>0.31523000000000001</v>
      </c>
    </row>
    <row r="104" spans="1:32" ht="15">
      <c r="A104" s="5">
        <v>35886</v>
      </c>
      <c r="B104" s="9">
        <v>22.03</v>
      </c>
      <c r="C104">
        <f t="shared" si="8"/>
        <v>12821.339</v>
      </c>
      <c r="D104" s="11">
        <v>162.19999999999999</v>
      </c>
      <c r="E104">
        <f t="shared" si="9"/>
        <v>84.8</v>
      </c>
      <c r="F104">
        <f t="shared" si="10"/>
        <v>5.64</v>
      </c>
      <c r="G104" t="e">
        <f t="shared" si="6"/>
        <v>#N/A</v>
      </c>
      <c r="H104">
        <f t="shared" si="7"/>
        <v>2.4580000000000001E-2</v>
      </c>
      <c r="S104" s="6">
        <v>42186</v>
      </c>
      <c r="T104" s="7">
        <v>18857.418000000001</v>
      </c>
      <c r="V104" s="5">
        <v>42521</v>
      </c>
      <c r="W104">
        <v>99.7</v>
      </c>
      <c r="Y104" s="5">
        <v>25750</v>
      </c>
      <c r="Z104" s="9">
        <v>7.46</v>
      </c>
      <c r="AB104" s="6">
        <v>40725</v>
      </c>
      <c r="AC104" s="7">
        <v>2.38</v>
      </c>
      <c r="AE104" s="28">
        <v>29068</v>
      </c>
      <c r="AF104" s="27">
        <v>0.50688999999999995</v>
      </c>
    </row>
    <row r="105" spans="1:32" ht="15">
      <c r="A105" s="5">
        <v>35916</v>
      </c>
      <c r="B105" s="9">
        <v>20.87</v>
      </c>
      <c r="C105">
        <f t="shared" si="8"/>
        <v>12821.339</v>
      </c>
      <c r="D105" s="11">
        <v>162.6</v>
      </c>
      <c r="E105">
        <f t="shared" si="9"/>
        <v>84.7</v>
      </c>
      <c r="F105">
        <f t="shared" si="10"/>
        <v>5.65</v>
      </c>
      <c r="G105" t="e">
        <f t="shared" si="6"/>
        <v>#N/A</v>
      </c>
      <c r="H105">
        <f t="shared" si="7"/>
        <v>3.091E-2</v>
      </c>
      <c r="S105" s="6">
        <v>42278</v>
      </c>
      <c r="T105" s="7">
        <v>18892.205999999998</v>
      </c>
      <c r="V105" s="5">
        <v>42490</v>
      </c>
      <c r="W105">
        <v>99.8</v>
      </c>
      <c r="Y105" s="5">
        <v>25781</v>
      </c>
      <c r="Z105" s="9">
        <v>7.53</v>
      </c>
      <c r="AB105" s="6">
        <v>40756</v>
      </c>
      <c r="AC105" s="7">
        <v>2.17</v>
      </c>
      <c r="AE105" s="28">
        <v>29099</v>
      </c>
      <c r="AF105" s="27">
        <v>0.49565999999999999</v>
      </c>
    </row>
    <row r="106" spans="1:32" ht="15">
      <c r="A106" s="5">
        <v>35947</v>
      </c>
      <c r="B106" s="9">
        <v>21.66</v>
      </c>
      <c r="C106">
        <f t="shared" si="8"/>
        <v>12821.339</v>
      </c>
      <c r="D106" s="11">
        <v>162.80000000000001</v>
      </c>
      <c r="E106">
        <f t="shared" si="9"/>
        <v>85.2</v>
      </c>
      <c r="F106">
        <f t="shared" si="10"/>
        <v>5.5</v>
      </c>
      <c r="G106" t="e">
        <f t="shared" si="6"/>
        <v>#N/A</v>
      </c>
      <c r="H106">
        <f t="shared" si="7"/>
        <v>2.0889999999999999E-2</v>
      </c>
      <c r="S106" s="6">
        <v>42370</v>
      </c>
      <c r="T106" s="7">
        <v>19001.689999999999</v>
      </c>
      <c r="V106" s="5">
        <v>42460</v>
      </c>
      <c r="W106">
        <v>99.5</v>
      </c>
      <c r="Y106" s="5">
        <v>25812</v>
      </c>
      <c r="Z106" s="9">
        <v>7.39</v>
      </c>
      <c r="AB106" s="6">
        <v>40787</v>
      </c>
      <c r="AC106" s="7">
        <v>1.9</v>
      </c>
      <c r="AE106" s="28">
        <v>29129</v>
      </c>
      <c r="AF106" s="27">
        <v>0.35266999999999998</v>
      </c>
    </row>
    <row r="107" spans="1:32" ht="15">
      <c r="A107" s="5">
        <v>35977</v>
      </c>
      <c r="B107" s="9">
        <v>19.93</v>
      </c>
      <c r="C107">
        <f t="shared" si="8"/>
        <v>12982.752</v>
      </c>
      <c r="D107" s="11">
        <v>163.19999999999999</v>
      </c>
      <c r="E107">
        <f t="shared" si="9"/>
        <v>84.8</v>
      </c>
      <c r="F107">
        <f t="shared" si="10"/>
        <v>5.46</v>
      </c>
      <c r="G107" t="e">
        <f t="shared" si="6"/>
        <v>#N/A</v>
      </c>
      <c r="H107">
        <f t="shared" si="7"/>
        <v>3.9079999999999997E-2</v>
      </c>
      <c r="S107" s="6">
        <v>42461</v>
      </c>
      <c r="T107" s="7">
        <v>19062.708999999999</v>
      </c>
      <c r="V107" s="5">
        <v>42429</v>
      </c>
      <c r="W107">
        <v>99.4</v>
      </c>
      <c r="Y107" s="5">
        <v>25842</v>
      </c>
      <c r="Z107" s="9">
        <v>7.33</v>
      </c>
      <c r="AB107" s="6">
        <v>40817</v>
      </c>
      <c r="AC107" s="7">
        <v>1.97</v>
      </c>
      <c r="AE107" s="28">
        <v>29160</v>
      </c>
      <c r="AF107" s="27">
        <v>-0.15615000000000001</v>
      </c>
    </row>
    <row r="108" spans="1:32" ht="15">
      <c r="A108" s="5">
        <v>36008</v>
      </c>
      <c r="B108" s="9">
        <v>31.59</v>
      </c>
      <c r="C108">
        <f t="shared" si="8"/>
        <v>12982.752</v>
      </c>
      <c r="D108" s="11">
        <v>163.4</v>
      </c>
      <c r="E108">
        <f t="shared" si="9"/>
        <v>85</v>
      </c>
      <c r="F108">
        <f t="shared" si="10"/>
        <v>5.34</v>
      </c>
      <c r="G108" t="e">
        <f t="shared" si="6"/>
        <v>#N/A</v>
      </c>
      <c r="H108">
        <f t="shared" si="7"/>
        <v>0.21687000000000001</v>
      </c>
      <c r="S108" s="6">
        <v>42552</v>
      </c>
      <c r="T108" s="7">
        <v>19197.937999999998</v>
      </c>
      <c r="V108" s="5">
        <v>42400</v>
      </c>
      <c r="W108">
        <v>99.6</v>
      </c>
      <c r="Y108" s="5">
        <v>25873</v>
      </c>
      <c r="Z108" s="9">
        <v>6.84</v>
      </c>
      <c r="AB108" s="6">
        <v>40848</v>
      </c>
      <c r="AC108" s="7">
        <v>2.0099999999999998</v>
      </c>
      <c r="AE108" s="28">
        <v>29190</v>
      </c>
      <c r="AF108" s="27">
        <v>-0.40317999999999998</v>
      </c>
    </row>
    <row r="109" spans="1:32" ht="15">
      <c r="A109" s="5">
        <v>36039</v>
      </c>
      <c r="B109" s="9">
        <v>38.200000000000003</v>
      </c>
      <c r="C109">
        <f t="shared" si="8"/>
        <v>12982.752</v>
      </c>
      <c r="D109" s="11">
        <v>163.5</v>
      </c>
      <c r="E109">
        <f t="shared" si="9"/>
        <v>85</v>
      </c>
      <c r="F109">
        <f t="shared" si="10"/>
        <v>4.8099999999999996</v>
      </c>
      <c r="G109" t="e">
        <f t="shared" si="6"/>
        <v>#N/A</v>
      </c>
      <c r="H109">
        <f t="shared" si="7"/>
        <v>0.24032999999999999</v>
      </c>
      <c r="S109" s="6">
        <v>42644</v>
      </c>
      <c r="T109" s="7">
        <v>19304.351999999999</v>
      </c>
      <c r="V109" s="5">
        <v>42369</v>
      </c>
      <c r="W109">
        <v>100</v>
      </c>
      <c r="Y109" s="5">
        <v>25903</v>
      </c>
      <c r="Z109" s="9">
        <v>6.39</v>
      </c>
      <c r="AB109" s="6">
        <v>40878</v>
      </c>
      <c r="AC109" s="7">
        <v>2.0099999999999998</v>
      </c>
      <c r="AE109" s="28">
        <v>29221</v>
      </c>
      <c r="AF109" s="27">
        <v>-0.15262000000000001</v>
      </c>
    </row>
    <row r="110" spans="1:32" ht="15">
      <c r="A110" s="5">
        <v>36069</v>
      </c>
      <c r="B110" s="9">
        <v>36.61</v>
      </c>
      <c r="C110">
        <f t="shared" si="8"/>
        <v>13191.67</v>
      </c>
      <c r="D110" s="11">
        <v>163.9</v>
      </c>
      <c r="E110">
        <f t="shared" si="9"/>
        <v>84.4</v>
      </c>
      <c r="F110">
        <f t="shared" si="10"/>
        <v>4.53</v>
      </c>
      <c r="G110" t="e">
        <f t="shared" si="6"/>
        <v>#N/A</v>
      </c>
      <c r="H110">
        <f t="shared" si="7"/>
        <v>5.808E-2</v>
      </c>
      <c r="S110" s="6">
        <v>42736</v>
      </c>
      <c r="T110" s="7">
        <v>19398.343000000001</v>
      </c>
      <c r="V110" s="5">
        <v>42338</v>
      </c>
      <c r="W110">
        <v>100.1</v>
      </c>
      <c r="Y110" s="5">
        <v>25934</v>
      </c>
      <c r="Z110" s="9">
        <v>6.24</v>
      </c>
      <c r="AB110" s="6">
        <v>40909</v>
      </c>
      <c r="AC110" s="7">
        <v>2.0699999999999998</v>
      </c>
      <c r="AE110" s="28">
        <v>29252</v>
      </c>
      <c r="AF110" s="27">
        <v>0.84652000000000005</v>
      </c>
    </row>
    <row r="111" spans="1:32" ht="15">
      <c r="A111" s="5">
        <v>36100</v>
      </c>
      <c r="B111" s="9">
        <v>26.22</v>
      </c>
      <c r="C111">
        <f t="shared" si="8"/>
        <v>13191.67</v>
      </c>
      <c r="D111" s="11">
        <v>164.1</v>
      </c>
      <c r="E111">
        <f t="shared" si="9"/>
        <v>83.9</v>
      </c>
      <c r="F111">
        <f t="shared" si="10"/>
        <v>4.83</v>
      </c>
      <c r="G111" t="e">
        <f t="shared" si="6"/>
        <v>#N/A</v>
      </c>
      <c r="H111">
        <f t="shared" si="7"/>
        <v>-0.11798</v>
      </c>
      <c r="S111" s="6">
        <v>42826</v>
      </c>
      <c r="T111" s="7">
        <v>19506.949000000001</v>
      </c>
      <c r="V111" s="5">
        <v>42308</v>
      </c>
      <c r="W111">
        <v>99.8</v>
      </c>
      <c r="Y111" s="5">
        <v>25965</v>
      </c>
      <c r="Z111" s="9">
        <v>6.11</v>
      </c>
      <c r="AB111" s="6">
        <v>40940</v>
      </c>
      <c r="AC111" s="7">
        <v>2.2200000000000002</v>
      </c>
      <c r="AE111" s="28">
        <v>29281</v>
      </c>
      <c r="AF111" s="27">
        <v>1.1184000000000001</v>
      </c>
    </row>
    <row r="112" spans="1:32" ht="15">
      <c r="A112" s="5">
        <v>36130</v>
      </c>
      <c r="B112" s="9">
        <v>25.48</v>
      </c>
      <c r="C112">
        <f t="shared" si="8"/>
        <v>13191.67</v>
      </c>
      <c r="D112" s="11">
        <v>164.4</v>
      </c>
      <c r="E112">
        <f t="shared" si="9"/>
        <v>84.2</v>
      </c>
      <c r="F112">
        <f t="shared" si="10"/>
        <v>4.6500000000000004</v>
      </c>
      <c r="G112" t="e">
        <f t="shared" si="6"/>
        <v>#N/A</v>
      </c>
      <c r="H112">
        <f t="shared" si="7"/>
        <v>-7.22E-2</v>
      </c>
      <c r="S112" s="6">
        <v>42917</v>
      </c>
      <c r="T112" s="7">
        <v>19660.766</v>
      </c>
      <c r="V112" s="5">
        <v>42277</v>
      </c>
      <c r="W112">
        <v>99.6</v>
      </c>
      <c r="Y112" s="5">
        <v>25993</v>
      </c>
      <c r="Z112" s="9">
        <v>5.7</v>
      </c>
      <c r="AB112" s="6">
        <v>40969</v>
      </c>
      <c r="AC112" s="7">
        <v>2.31</v>
      </c>
      <c r="AE112" s="28">
        <v>29312</v>
      </c>
      <c r="AF112" s="27">
        <v>0.19520000000000001</v>
      </c>
    </row>
    <row r="113" spans="1:32" ht="15">
      <c r="A113" s="5">
        <v>36161</v>
      </c>
      <c r="B113" s="9">
        <v>28.04</v>
      </c>
      <c r="C113">
        <f t="shared" si="8"/>
        <v>13315.597</v>
      </c>
      <c r="D113" s="11">
        <v>164.7</v>
      </c>
      <c r="E113">
        <f t="shared" si="9"/>
        <v>84.5</v>
      </c>
      <c r="F113">
        <f t="shared" si="10"/>
        <v>4.72</v>
      </c>
      <c r="G113" t="e">
        <f t="shared" si="6"/>
        <v>#N/A</v>
      </c>
      <c r="H113">
        <f t="shared" si="7"/>
        <v>-8.4760000000000002E-2</v>
      </c>
      <c r="S113" s="6">
        <v>43009</v>
      </c>
      <c r="T113" s="7">
        <v>19882.351999999999</v>
      </c>
      <c r="V113" s="5">
        <v>42247</v>
      </c>
      <c r="W113">
        <v>99.7</v>
      </c>
      <c r="Y113" s="5">
        <v>26024</v>
      </c>
      <c r="Z113" s="9">
        <v>5.83</v>
      </c>
      <c r="AB113" s="6">
        <v>41000</v>
      </c>
      <c r="AC113" s="7">
        <v>2.27</v>
      </c>
      <c r="AE113" s="28">
        <v>29342</v>
      </c>
      <c r="AF113" s="27">
        <v>-1.2747299999999999</v>
      </c>
    </row>
    <row r="114" spans="1:32" ht="15">
      <c r="A114" s="5">
        <v>36192</v>
      </c>
      <c r="B114" s="9">
        <v>28.82</v>
      </c>
      <c r="C114">
        <f t="shared" si="8"/>
        <v>13315.597</v>
      </c>
      <c r="D114" s="11">
        <v>164.7</v>
      </c>
      <c r="E114">
        <f t="shared" si="9"/>
        <v>84.4</v>
      </c>
      <c r="F114">
        <f t="shared" si="10"/>
        <v>5</v>
      </c>
      <c r="G114" t="e">
        <f t="shared" si="6"/>
        <v>#N/A</v>
      </c>
      <c r="H114">
        <f t="shared" si="7"/>
        <v>-8.4370000000000001E-2</v>
      </c>
      <c r="S114" s="6">
        <v>43101</v>
      </c>
      <c r="T114" s="7">
        <v>20044.077000000001</v>
      </c>
      <c r="V114" s="5">
        <v>42216</v>
      </c>
      <c r="W114">
        <v>99.7</v>
      </c>
      <c r="Y114" s="5">
        <v>26054</v>
      </c>
      <c r="Z114" s="9">
        <v>6.39</v>
      </c>
      <c r="AB114" s="6">
        <v>41030</v>
      </c>
      <c r="AC114" s="7">
        <v>2.14</v>
      </c>
      <c r="AE114" s="28">
        <v>29373</v>
      </c>
      <c r="AF114" s="27">
        <v>-1.17513</v>
      </c>
    </row>
    <row r="115" spans="1:32" ht="15">
      <c r="A115" s="5">
        <v>36220</v>
      </c>
      <c r="B115" s="9">
        <v>25.31</v>
      </c>
      <c r="C115">
        <f t="shared" si="8"/>
        <v>13315.597</v>
      </c>
      <c r="D115" s="11">
        <v>164.8</v>
      </c>
      <c r="E115">
        <f t="shared" si="9"/>
        <v>84.8</v>
      </c>
      <c r="F115">
        <f t="shared" si="10"/>
        <v>5.23</v>
      </c>
      <c r="G115" t="e">
        <f t="shared" si="6"/>
        <v>#N/A</v>
      </c>
      <c r="H115">
        <f t="shared" si="7"/>
        <v>-4.3990000000000001E-2</v>
      </c>
      <c r="S115" s="6">
        <v>43191</v>
      </c>
      <c r="T115" s="7">
        <v>20150.475999999999</v>
      </c>
      <c r="V115" s="5">
        <v>42185</v>
      </c>
      <c r="W115">
        <v>100.1</v>
      </c>
      <c r="Y115" s="5">
        <v>26085</v>
      </c>
      <c r="Z115" s="9">
        <v>6.52</v>
      </c>
      <c r="AB115" s="6">
        <v>41061</v>
      </c>
      <c r="AC115" s="7">
        <v>2.12</v>
      </c>
      <c r="AE115" s="28">
        <v>29403</v>
      </c>
      <c r="AF115" s="27">
        <v>-0.67928999999999995</v>
      </c>
    </row>
    <row r="116" spans="1:32" ht="15">
      <c r="A116" s="5">
        <v>36251</v>
      </c>
      <c r="B116" s="9">
        <v>23.48</v>
      </c>
      <c r="C116">
        <f t="shared" si="8"/>
        <v>13426.748</v>
      </c>
      <c r="D116" s="11">
        <v>165.9</v>
      </c>
      <c r="E116">
        <f t="shared" si="9"/>
        <v>84.9</v>
      </c>
      <c r="F116">
        <f t="shared" si="10"/>
        <v>5.18</v>
      </c>
      <c r="G116" t="e">
        <f t="shared" si="6"/>
        <v>#N/A</v>
      </c>
      <c r="H116">
        <f t="shared" si="7"/>
        <v>-2.3359999999999999E-2</v>
      </c>
      <c r="S116" s="6">
        <v>43282</v>
      </c>
      <c r="T116" s="7">
        <v>20276.153999999999</v>
      </c>
      <c r="V116" s="5">
        <v>42155</v>
      </c>
      <c r="W116">
        <v>99.5</v>
      </c>
      <c r="Y116" s="5">
        <v>26115</v>
      </c>
      <c r="Z116" s="9">
        <v>6.73</v>
      </c>
      <c r="AB116" s="6">
        <v>41091</v>
      </c>
      <c r="AC116" s="7">
        <v>2.13</v>
      </c>
      <c r="AE116" s="28">
        <v>29434</v>
      </c>
      <c r="AF116" s="27">
        <v>0.10681</v>
      </c>
    </row>
    <row r="117" spans="1:32" ht="15">
      <c r="A117" s="5">
        <v>36281</v>
      </c>
      <c r="B117" s="9">
        <v>26.2</v>
      </c>
      <c r="C117">
        <f t="shared" si="8"/>
        <v>13426.748</v>
      </c>
      <c r="D117" s="11">
        <v>166</v>
      </c>
      <c r="E117">
        <f t="shared" si="9"/>
        <v>85</v>
      </c>
      <c r="F117">
        <f t="shared" si="10"/>
        <v>5.54</v>
      </c>
      <c r="G117" t="e">
        <f t="shared" si="6"/>
        <v>#N/A</v>
      </c>
      <c r="H117">
        <f t="shared" si="7"/>
        <v>3.193E-2</v>
      </c>
      <c r="S117" s="6">
        <v>43374</v>
      </c>
      <c r="T117" s="7">
        <v>20304.874</v>
      </c>
      <c r="V117" s="5">
        <v>42124</v>
      </c>
      <c r="W117">
        <v>99.2</v>
      </c>
      <c r="Y117" s="5">
        <v>26146</v>
      </c>
      <c r="Z117" s="9">
        <v>6.58</v>
      </c>
      <c r="AB117" s="6">
        <v>41122</v>
      </c>
      <c r="AC117" s="7">
        <v>2.2599999999999998</v>
      </c>
      <c r="AE117" s="28">
        <v>29465</v>
      </c>
      <c r="AF117" s="27">
        <v>0.33457999999999999</v>
      </c>
    </row>
    <row r="118" spans="1:32" ht="15">
      <c r="A118" s="5">
        <v>36312</v>
      </c>
      <c r="B118" s="9">
        <v>23.63</v>
      </c>
      <c r="C118">
        <f t="shared" si="8"/>
        <v>13426.748</v>
      </c>
      <c r="D118" s="11">
        <v>166</v>
      </c>
      <c r="E118">
        <f t="shared" si="9"/>
        <v>85.5</v>
      </c>
      <c r="F118">
        <f t="shared" si="10"/>
        <v>5.9</v>
      </c>
      <c r="G118" t="e">
        <f t="shared" si="6"/>
        <v>#N/A</v>
      </c>
      <c r="H118">
        <f t="shared" si="7"/>
        <v>7.4039999999999995E-2</v>
      </c>
      <c r="S118" s="6">
        <v>43466</v>
      </c>
      <c r="T118" s="7">
        <v>20431.641</v>
      </c>
      <c r="V118" s="5">
        <v>42094</v>
      </c>
      <c r="W118">
        <v>98.8</v>
      </c>
      <c r="Y118" s="5">
        <v>26177</v>
      </c>
      <c r="Z118" s="9">
        <v>6.14</v>
      </c>
      <c r="AB118" s="6">
        <v>41153</v>
      </c>
      <c r="AC118" s="7">
        <v>2.44</v>
      </c>
      <c r="AE118" s="28">
        <v>29495</v>
      </c>
      <c r="AF118" s="27">
        <v>0.69435000000000002</v>
      </c>
    </row>
    <row r="119" spans="1:32" ht="15">
      <c r="A119" s="5">
        <v>36342</v>
      </c>
      <c r="B119" s="9">
        <v>21.05</v>
      </c>
      <c r="C119">
        <f t="shared" si="8"/>
        <v>13604.771000000001</v>
      </c>
      <c r="D119" s="11">
        <v>166.7</v>
      </c>
      <c r="E119">
        <f t="shared" si="9"/>
        <v>85.7</v>
      </c>
      <c r="F119">
        <f t="shared" si="10"/>
        <v>5.79</v>
      </c>
      <c r="G119" t="e">
        <f t="shared" si="6"/>
        <v>#N/A</v>
      </c>
      <c r="H119">
        <f t="shared" si="7"/>
        <v>0.12737999999999999</v>
      </c>
      <c r="S119" s="6">
        <v>43556</v>
      </c>
      <c r="T119" s="7">
        <v>20602.275000000001</v>
      </c>
      <c r="V119" s="5">
        <v>42063</v>
      </c>
      <c r="W119">
        <v>98.5</v>
      </c>
      <c r="Y119" s="5">
        <v>26207</v>
      </c>
      <c r="Z119" s="9">
        <v>5.93</v>
      </c>
      <c r="AB119" s="6">
        <v>41183</v>
      </c>
      <c r="AC119" s="7">
        <v>2.4900000000000002</v>
      </c>
      <c r="AE119" s="28">
        <v>29526</v>
      </c>
      <c r="AF119" s="27">
        <v>0.90449999999999997</v>
      </c>
    </row>
    <row r="120" spans="1:32" ht="15">
      <c r="A120" s="5">
        <v>36373</v>
      </c>
      <c r="B120" s="9">
        <v>24.32</v>
      </c>
      <c r="C120">
        <f t="shared" si="8"/>
        <v>13604.771000000001</v>
      </c>
      <c r="D120" s="11">
        <v>167.1</v>
      </c>
      <c r="E120">
        <f t="shared" si="9"/>
        <v>86.3</v>
      </c>
      <c r="F120">
        <f t="shared" si="10"/>
        <v>5.94</v>
      </c>
      <c r="G120" t="e">
        <f t="shared" si="6"/>
        <v>#N/A</v>
      </c>
      <c r="H120">
        <f t="shared" si="7"/>
        <v>5.6739999999999999E-2</v>
      </c>
      <c r="S120" s="6">
        <v>43647</v>
      </c>
      <c r="T120" s="7">
        <v>20843.322</v>
      </c>
      <c r="V120" s="5">
        <v>42035</v>
      </c>
      <c r="W120">
        <v>98.2</v>
      </c>
      <c r="Y120" s="5">
        <v>26238</v>
      </c>
      <c r="Z120" s="9">
        <v>5.81</v>
      </c>
      <c r="AB120" s="6">
        <v>41214</v>
      </c>
      <c r="AC120" s="7">
        <v>2.4300000000000002</v>
      </c>
      <c r="AE120" s="28">
        <v>29556</v>
      </c>
      <c r="AF120" s="27">
        <v>0.48559999999999998</v>
      </c>
    </row>
    <row r="121" spans="1:32" ht="15">
      <c r="A121" s="5">
        <v>36404</v>
      </c>
      <c r="B121" s="9">
        <v>24.54</v>
      </c>
      <c r="C121">
        <f t="shared" si="8"/>
        <v>13604.771000000001</v>
      </c>
      <c r="D121" s="11">
        <v>167.8</v>
      </c>
      <c r="E121">
        <f t="shared" si="9"/>
        <v>86.4</v>
      </c>
      <c r="F121">
        <f t="shared" si="10"/>
        <v>5.92</v>
      </c>
      <c r="G121" t="e">
        <f t="shared" si="6"/>
        <v>#N/A</v>
      </c>
      <c r="H121">
        <f t="shared" si="7"/>
        <v>5.0639999999999998E-2</v>
      </c>
      <c r="S121" s="6">
        <v>43739</v>
      </c>
      <c r="T121" s="7">
        <v>20985.448</v>
      </c>
      <c r="V121" s="5">
        <v>42004</v>
      </c>
      <c r="W121">
        <v>98.2</v>
      </c>
      <c r="Y121" s="5">
        <v>26268</v>
      </c>
      <c r="Z121" s="9">
        <v>5.93</v>
      </c>
      <c r="AB121" s="6">
        <v>41244</v>
      </c>
      <c r="AC121" s="7">
        <v>2.48</v>
      </c>
      <c r="AE121" s="28">
        <v>29587</v>
      </c>
      <c r="AF121" s="27">
        <v>-0.66459000000000001</v>
      </c>
    </row>
    <row r="122" spans="1:32" ht="15">
      <c r="A122" s="5">
        <v>36434</v>
      </c>
      <c r="B122" s="9">
        <v>24.02</v>
      </c>
      <c r="C122">
        <f t="shared" si="8"/>
        <v>13827.98</v>
      </c>
      <c r="D122" s="11">
        <v>168.1</v>
      </c>
      <c r="E122">
        <f t="shared" si="9"/>
        <v>86.4</v>
      </c>
      <c r="F122">
        <f t="shared" si="10"/>
        <v>6.11</v>
      </c>
      <c r="G122" t="e">
        <f t="shared" si="6"/>
        <v>#N/A</v>
      </c>
      <c r="H122">
        <f t="shared" si="7"/>
        <v>1.3500000000000001E-3</v>
      </c>
      <c r="S122" s="6">
        <v>43831</v>
      </c>
      <c r="T122" s="7">
        <v>20693.238000000001</v>
      </c>
      <c r="V122" s="5">
        <v>41973</v>
      </c>
      <c r="W122">
        <v>97.6</v>
      </c>
      <c r="Y122" s="5">
        <v>26299</v>
      </c>
      <c r="Z122" s="9">
        <v>5.95</v>
      </c>
      <c r="AB122" s="6">
        <v>41275</v>
      </c>
      <c r="AC122" s="7">
        <v>2.52</v>
      </c>
      <c r="AE122" s="28">
        <v>29618</v>
      </c>
      <c r="AF122" s="27">
        <v>-0.72355000000000003</v>
      </c>
    </row>
    <row r="123" spans="1:32" ht="15">
      <c r="A123" s="5">
        <v>36465</v>
      </c>
      <c r="B123" s="9">
        <v>21.82</v>
      </c>
      <c r="C123">
        <f t="shared" si="8"/>
        <v>13827.98</v>
      </c>
      <c r="D123" s="11">
        <v>168.4</v>
      </c>
      <c r="E123">
        <f t="shared" si="9"/>
        <v>86.8</v>
      </c>
      <c r="F123">
        <f t="shared" si="10"/>
        <v>6.03</v>
      </c>
      <c r="G123" t="e">
        <f t="shared" si="6"/>
        <v>#N/A</v>
      </c>
      <c r="H123">
        <f t="shared" si="7"/>
        <v>-7.4749999999999997E-2</v>
      </c>
      <c r="S123" s="6">
        <v>43922</v>
      </c>
      <c r="T123" s="7">
        <v>19056.616999999998</v>
      </c>
      <c r="V123" s="5">
        <v>41943</v>
      </c>
      <c r="W123">
        <v>97.2</v>
      </c>
      <c r="Y123" s="5">
        <v>26330</v>
      </c>
      <c r="Z123" s="9">
        <v>6.08</v>
      </c>
      <c r="AB123" s="6">
        <v>41306</v>
      </c>
      <c r="AC123" s="7">
        <v>2.5499999999999998</v>
      </c>
      <c r="AE123" s="28">
        <v>29646</v>
      </c>
      <c r="AF123" s="27">
        <v>-0.28960999999999998</v>
      </c>
    </row>
    <row r="124" spans="1:32" ht="15">
      <c r="A124" s="5">
        <v>36495</v>
      </c>
      <c r="B124" s="9">
        <v>22.16</v>
      </c>
      <c r="C124">
        <f t="shared" si="8"/>
        <v>13827.98</v>
      </c>
      <c r="D124" s="11">
        <v>168.8</v>
      </c>
      <c r="E124">
        <f t="shared" si="9"/>
        <v>87.5</v>
      </c>
      <c r="F124">
        <f t="shared" si="10"/>
        <v>6.28</v>
      </c>
      <c r="G124" t="e">
        <f t="shared" si="6"/>
        <v>#N/A</v>
      </c>
      <c r="H124">
        <f t="shared" si="7"/>
        <v>1.3650000000000001E-2</v>
      </c>
      <c r="S124" s="6">
        <v>44013</v>
      </c>
      <c r="T124" s="7">
        <v>20548.793000000001</v>
      </c>
      <c r="V124" s="5">
        <v>41912</v>
      </c>
      <c r="W124">
        <v>97.1</v>
      </c>
      <c r="Y124" s="5">
        <v>26359</v>
      </c>
      <c r="Z124" s="9">
        <v>6.07</v>
      </c>
      <c r="AB124" s="6">
        <v>41334</v>
      </c>
      <c r="AC124" s="7">
        <v>2.54</v>
      </c>
      <c r="AE124" s="28">
        <v>29677</v>
      </c>
      <c r="AF124" s="27">
        <v>0.29870000000000002</v>
      </c>
    </row>
    <row r="125" spans="1:32" ht="15">
      <c r="A125" s="5">
        <v>36526</v>
      </c>
      <c r="B125" s="9">
        <v>23.2</v>
      </c>
      <c r="C125">
        <f t="shared" si="8"/>
        <v>13878.147000000001</v>
      </c>
      <c r="D125" s="11">
        <v>169.3</v>
      </c>
      <c r="E125">
        <f t="shared" si="9"/>
        <v>88.3</v>
      </c>
      <c r="F125">
        <f t="shared" si="10"/>
        <v>6.66</v>
      </c>
      <c r="G125" t="e">
        <f t="shared" si="6"/>
        <v>#N/A</v>
      </c>
      <c r="H125">
        <f t="shared" si="7"/>
        <v>-5.176E-2</v>
      </c>
      <c r="S125" s="6">
        <v>44105</v>
      </c>
      <c r="T125" s="7">
        <v>20771.690999999999</v>
      </c>
      <c r="V125" s="5">
        <v>41882</v>
      </c>
      <c r="W125">
        <v>96.4</v>
      </c>
      <c r="Y125" s="5">
        <v>26390</v>
      </c>
      <c r="Z125" s="9">
        <v>6.19</v>
      </c>
      <c r="AB125" s="6">
        <v>41365</v>
      </c>
      <c r="AC125" s="7">
        <v>2.41</v>
      </c>
      <c r="AE125" s="28">
        <v>29707</v>
      </c>
      <c r="AF125" s="27">
        <v>0.76200000000000001</v>
      </c>
    </row>
    <row r="126" spans="1:32" ht="15">
      <c r="A126" s="5">
        <v>36557</v>
      </c>
      <c r="B126" s="9">
        <v>23.6</v>
      </c>
      <c r="C126">
        <f t="shared" si="8"/>
        <v>13878.147000000001</v>
      </c>
      <c r="D126" s="11">
        <v>170</v>
      </c>
      <c r="E126">
        <f t="shared" si="9"/>
        <v>89</v>
      </c>
      <c r="F126">
        <f t="shared" si="10"/>
        <v>6.52</v>
      </c>
      <c r="G126" t="e">
        <f t="shared" si="6"/>
        <v>#N/A</v>
      </c>
      <c r="H126">
        <f t="shared" si="7"/>
        <v>2.0930000000000001E-2</v>
      </c>
      <c r="S126" s="6">
        <v>44197</v>
      </c>
      <c r="T126" s="7">
        <v>21058.379000000001</v>
      </c>
      <c r="V126" s="5">
        <v>41851</v>
      </c>
      <c r="W126">
        <v>96.3</v>
      </c>
      <c r="Y126" s="5">
        <v>26420</v>
      </c>
      <c r="Z126" s="9">
        <v>6.13</v>
      </c>
      <c r="AB126" s="6">
        <v>41395</v>
      </c>
      <c r="AC126" s="7">
        <v>2.2799999999999998</v>
      </c>
      <c r="AE126" s="28">
        <v>29738</v>
      </c>
      <c r="AF126" s="27">
        <v>0.62917000000000001</v>
      </c>
    </row>
    <row r="127" spans="1:32" ht="15">
      <c r="A127" s="5">
        <v>36586</v>
      </c>
      <c r="B127" s="9">
        <v>22.72</v>
      </c>
      <c r="C127">
        <f t="shared" si="8"/>
        <v>13878.147000000001</v>
      </c>
      <c r="D127" s="11">
        <v>171</v>
      </c>
      <c r="E127">
        <f t="shared" si="9"/>
        <v>88.5</v>
      </c>
      <c r="F127">
        <f t="shared" si="10"/>
        <v>6.26</v>
      </c>
      <c r="G127" t="e">
        <f t="shared" si="6"/>
        <v>#N/A</v>
      </c>
      <c r="H127">
        <f t="shared" si="7"/>
        <v>0.10659</v>
      </c>
      <c r="S127" s="6">
        <v>44287</v>
      </c>
      <c r="T127" s="7">
        <v>21389.005000000001</v>
      </c>
      <c r="V127" s="5">
        <v>41820</v>
      </c>
      <c r="W127">
        <v>95.8</v>
      </c>
      <c r="Y127" s="5">
        <v>26451</v>
      </c>
      <c r="Z127" s="9">
        <v>6.11</v>
      </c>
      <c r="AB127" s="6">
        <v>41426</v>
      </c>
      <c r="AC127" s="7">
        <v>2.0499999999999998</v>
      </c>
      <c r="AE127" s="28">
        <v>29768</v>
      </c>
      <c r="AF127" s="27">
        <v>0.21265000000000001</v>
      </c>
    </row>
    <row r="128" spans="1:32" ht="15">
      <c r="A128" s="5">
        <v>36617</v>
      </c>
      <c r="B128" s="9">
        <v>27.16</v>
      </c>
      <c r="C128">
        <f t="shared" si="8"/>
        <v>14130.907999999999</v>
      </c>
      <c r="D128" s="11">
        <v>170.9</v>
      </c>
      <c r="E128">
        <f t="shared" si="9"/>
        <v>89.4</v>
      </c>
      <c r="F128">
        <f t="shared" si="10"/>
        <v>5.99</v>
      </c>
      <c r="G128" t="e">
        <f t="shared" si="6"/>
        <v>#N/A</v>
      </c>
      <c r="H128">
        <f t="shared" si="7"/>
        <v>5.8000000000000003E-2</v>
      </c>
      <c r="S128" s="6">
        <v>44378</v>
      </c>
      <c r="T128" s="7">
        <v>21571.420999999998</v>
      </c>
      <c r="V128" s="5">
        <v>41790</v>
      </c>
      <c r="W128">
        <v>95.1</v>
      </c>
      <c r="Y128" s="5">
        <v>26481</v>
      </c>
      <c r="Z128" s="9">
        <v>6.11</v>
      </c>
      <c r="AB128" s="6">
        <v>41456</v>
      </c>
      <c r="AC128" s="7">
        <v>2.12</v>
      </c>
      <c r="AE128" s="28">
        <v>29799</v>
      </c>
      <c r="AF128" s="27">
        <v>-0.28716000000000003</v>
      </c>
    </row>
    <row r="129" spans="1:32" ht="15">
      <c r="A129" s="5">
        <v>36647</v>
      </c>
      <c r="B129" s="9">
        <v>26.37</v>
      </c>
      <c r="C129">
        <f t="shared" si="8"/>
        <v>14130.907999999999</v>
      </c>
      <c r="D129" s="11">
        <v>171.2</v>
      </c>
      <c r="E129">
        <f t="shared" si="9"/>
        <v>89.5</v>
      </c>
      <c r="F129">
        <f t="shared" si="10"/>
        <v>6.44</v>
      </c>
      <c r="G129" t="e">
        <f t="shared" si="6"/>
        <v>#N/A</v>
      </c>
      <c r="H129">
        <f t="shared" si="7"/>
        <v>7.4630000000000002E-2</v>
      </c>
      <c r="S129" s="6">
        <v>44470</v>
      </c>
      <c r="T129" s="7">
        <v>21960.387999999999</v>
      </c>
      <c r="V129" s="5">
        <v>41759</v>
      </c>
      <c r="W129">
        <v>94.6</v>
      </c>
      <c r="Y129" s="5">
        <v>26512</v>
      </c>
      <c r="Z129" s="9">
        <v>6.21</v>
      </c>
      <c r="AB129" s="6">
        <v>41487</v>
      </c>
      <c r="AC129" s="7">
        <v>2.1800000000000002</v>
      </c>
      <c r="AE129" s="28">
        <v>29830</v>
      </c>
      <c r="AF129" s="27">
        <v>-0.26418000000000003</v>
      </c>
    </row>
    <row r="130" spans="1:32" ht="15">
      <c r="A130" s="5">
        <v>36678</v>
      </c>
      <c r="B130" s="9">
        <v>21.54</v>
      </c>
      <c r="C130">
        <f t="shared" si="8"/>
        <v>14130.907999999999</v>
      </c>
      <c r="D130" s="11">
        <v>172.2</v>
      </c>
      <c r="E130">
        <f t="shared" si="9"/>
        <v>88.7</v>
      </c>
      <c r="F130">
        <f t="shared" si="10"/>
        <v>6.1</v>
      </c>
      <c r="G130" t="e">
        <f t="shared" si="6"/>
        <v>#N/A</v>
      </c>
      <c r="H130">
        <f t="shared" si="7"/>
        <v>-4.0059999999999998E-2</v>
      </c>
      <c r="S130" s="6">
        <v>44562</v>
      </c>
      <c r="T130" s="7">
        <v>21903.85</v>
      </c>
      <c r="V130" s="5">
        <v>41729</v>
      </c>
      <c r="W130">
        <v>94.4</v>
      </c>
      <c r="Y130" s="5">
        <v>26543</v>
      </c>
      <c r="Z130" s="9">
        <v>6.55</v>
      </c>
      <c r="AB130" s="6">
        <v>41518</v>
      </c>
      <c r="AC130" s="7">
        <v>2.15</v>
      </c>
      <c r="AE130" s="28">
        <v>29860</v>
      </c>
      <c r="AF130" s="27">
        <v>-0.23694000000000001</v>
      </c>
    </row>
    <row r="131" spans="1:32" ht="15">
      <c r="A131" s="5">
        <v>36708</v>
      </c>
      <c r="B131" s="9">
        <v>19.89</v>
      </c>
      <c r="C131">
        <f t="shared" si="8"/>
        <v>14145.312</v>
      </c>
      <c r="D131" s="11">
        <v>172.7</v>
      </c>
      <c r="E131">
        <f t="shared" si="9"/>
        <v>89.1</v>
      </c>
      <c r="F131">
        <f t="shared" si="10"/>
        <v>6.05</v>
      </c>
      <c r="G131" t="e">
        <f t="shared" si="6"/>
        <v>#N/A</v>
      </c>
      <c r="H131">
        <f t="shared" si="7"/>
        <v>-0.1221</v>
      </c>
      <c r="S131" s="6">
        <v>44652</v>
      </c>
      <c r="T131" s="7">
        <v>21919.222000000002</v>
      </c>
      <c r="V131" s="5">
        <v>41698</v>
      </c>
      <c r="W131">
        <v>93.6</v>
      </c>
      <c r="Y131" s="5">
        <v>26573</v>
      </c>
      <c r="Z131" s="9">
        <v>6.48</v>
      </c>
      <c r="AB131" s="6">
        <v>41548</v>
      </c>
      <c r="AC131" s="7">
        <v>2.19</v>
      </c>
      <c r="AE131" s="28">
        <v>29891</v>
      </c>
      <c r="AF131" s="27">
        <v>-0.35366999999999998</v>
      </c>
    </row>
    <row r="132" spans="1:32" ht="15">
      <c r="A132" s="5">
        <v>36739</v>
      </c>
      <c r="B132" s="9">
        <v>18.09</v>
      </c>
      <c r="C132">
        <f t="shared" si="8"/>
        <v>14145.312</v>
      </c>
      <c r="D132" s="11">
        <v>172.7</v>
      </c>
      <c r="E132">
        <f t="shared" si="9"/>
        <v>88.7</v>
      </c>
      <c r="F132">
        <f t="shared" si="10"/>
        <v>5.83</v>
      </c>
      <c r="G132" t="e">
        <f t="shared" si="6"/>
        <v>#N/A</v>
      </c>
      <c r="H132">
        <f t="shared" si="7"/>
        <v>-7.9839999999999994E-2</v>
      </c>
      <c r="S132" s="6">
        <v>44743</v>
      </c>
      <c r="T132" s="7">
        <v>22066.784</v>
      </c>
      <c r="V132" s="5">
        <v>41670</v>
      </c>
      <c r="W132">
        <v>92.9</v>
      </c>
      <c r="Y132" s="5">
        <v>26604</v>
      </c>
      <c r="Z132" s="9">
        <v>6.28</v>
      </c>
      <c r="AB132" s="6">
        <v>41579</v>
      </c>
      <c r="AC132" s="7">
        <v>2.17</v>
      </c>
      <c r="AE132" s="28">
        <v>29921</v>
      </c>
      <c r="AF132" s="27">
        <v>-0.32657999999999998</v>
      </c>
    </row>
    <row r="133" spans="1:32" ht="15">
      <c r="A133" s="5">
        <v>36770</v>
      </c>
      <c r="B133" s="9">
        <v>19.690000000000001</v>
      </c>
      <c r="C133">
        <f t="shared" si="8"/>
        <v>14145.312</v>
      </c>
      <c r="D133" s="11">
        <v>173.6</v>
      </c>
      <c r="E133">
        <f t="shared" si="9"/>
        <v>88.3</v>
      </c>
      <c r="F133">
        <f t="shared" si="10"/>
        <v>5.8</v>
      </c>
      <c r="G133" t="e">
        <f t="shared" ref="G133:G196" si="11">INDEX(AC:AC, MATCH(A133,AB:AB, 0))</f>
        <v>#N/A</v>
      </c>
      <c r="H133">
        <f t="shared" ref="H133:H196" si="12">_xlfn.XLOOKUP(A133,AE:AE,AF:AF)</f>
        <v>-2.3800000000000002E-3</v>
      </c>
      <c r="S133" s="6">
        <v>44835</v>
      </c>
      <c r="T133" s="7">
        <v>22249.458999999999</v>
      </c>
      <c r="V133" s="5">
        <v>41639</v>
      </c>
      <c r="W133">
        <v>92.7</v>
      </c>
      <c r="Y133" s="5">
        <v>26634</v>
      </c>
      <c r="Z133" s="9">
        <v>6.36</v>
      </c>
      <c r="AB133" s="6">
        <v>41609</v>
      </c>
      <c r="AC133" s="7">
        <v>2.16</v>
      </c>
      <c r="AE133" s="28">
        <v>29952</v>
      </c>
      <c r="AF133" s="27">
        <v>-0.18745999999999999</v>
      </c>
    </row>
    <row r="134" spans="1:32" ht="15">
      <c r="A134" s="5">
        <v>36800</v>
      </c>
      <c r="B134" s="9">
        <v>25.2</v>
      </c>
      <c r="C134">
        <f t="shared" ref="C134:C197" si="13">INDEX($T$2:$T$140, MATCH(A134,$S$2:$S$140, 1))</f>
        <v>14229.764999999999</v>
      </c>
      <c r="D134" s="11">
        <v>173.9</v>
      </c>
      <c r="E134">
        <f t="shared" ref="E134:E197" si="14">INDEX($W$2:$W$601, MATCH(A133,$V$2:$V$601, -1))</f>
        <v>88.5</v>
      </c>
      <c r="F134">
        <f t="shared" ref="F134:F197" si="15">INDEX(Z:Z, MATCH(A134,Y:Y, 1))</f>
        <v>5.74</v>
      </c>
      <c r="G134" t="e">
        <f t="shared" si="11"/>
        <v>#N/A</v>
      </c>
      <c r="H134">
        <f t="shared" si="12"/>
        <v>3.0099999999999998E-2</v>
      </c>
      <c r="S134" s="6">
        <v>44927</v>
      </c>
      <c r="T134" s="7">
        <v>22403.435000000001</v>
      </c>
      <c r="V134" s="5">
        <v>41608</v>
      </c>
      <c r="W134">
        <v>92.6</v>
      </c>
      <c r="Y134" s="5">
        <v>26665</v>
      </c>
      <c r="Z134" s="9">
        <v>6.46</v>
      </c>
      <c r="AB134" s="6">
        <v>41640</v>
      </c>
      <c r="AC134" s="7">
        <v>2.23</v>
      </c>
      <c r="AE134" s="28">
        <v>29983</v>
      </c>
      <c r="AF134" s="27">
        <v>0.15472</v>
      </c>
    </row>
    <row r="135" spans="1:32" ht="15">
      <c r="A135" s="5">
        <v>36831</v>
      </c>
      <c r="B135" s="9">
        <v>26.38</v>
      </c>
      <c r="C135">
        <f t="shared" si="13"/>
        <v>14229.764999999999</v>
      </c>
      <c r="D135" s="11">
        <v>174.2</v>
      </c>
      <c r="E135">
        <f t="shared" si="14"/>
        <v>87.6</v>
      </c>
      <c r="F135">
        <f t="shared" si="15"/>
        <v>5.72</v>
      </c>
      <c r="G135" t="e">
        <f t="shared" si="11"/>
        <v>#N/A</v>
      </c>
      <c r="H135">
        <f t="shared" si="12"/>
        <v>5.135E-2</v>
      </c>
      <c r="S135" s="6">
        <v>45017</v>
      </c>
      <c r="T135" s="7">
        <v>22539.418000000001</v>
      </c>
      <c r="V135" s="5">
        <v>41578</v>
      </c>
      <c r="W135">
        <v>91.8</v>
      </c>
      <c r="Y135" s="5">
        <v>26696</v>
      </c>
      <c r="Z135" s="9">
        <v>6.64</v>
      </c>
      <c r="AB135" s="6">
        <v>41671</v>
      </c>
      <c r="AC135" s="7">
        <v>2.16</v>
      </c>
      <c r="AE135" s="28">
        <v>30011</v>
      </c>
      <c r="AF135" s="27">
        <v>0.10150000000000001</v>
      </c>
    </row>
    <row r="136" spans="1:32" ht="15">
      <c r="A136" s="5">
        <v>36861</v>
      </c>
      <c r="B136" s="9">
        <v>26.53</v>
      </c>
      <c r="C136">
        <f t="shared" si="13"/>
        <v>14229.764999999999</v>
      </c>
      <c r="D136" s="11">
        <v>174.6</v>
      </c>
      <c r="E136">
        <f t="shared" si="14"/>
        <v>87.1</v>
      </c>
      <c r="F136">
        <f t="shared" si="15"/>
        <v>5.24</v>
      </c>
      <c r="G136" t="e">
        <f t="shared" si="11"/>
        <v>#N/A</v>
      </c>
      <c r="H136">
        <f t="shared" si="12"/>
        <v>3.2599999999999997E-2</v>
      </c>
      <c r="S136" s="6">
        <v>45108</v>
      </c>
      <c r="T136" s="7">
        <v>22780.933000000001</v>
      </c>
      <c r="V136" s="5">
        <v>41547</v>
      </c>
      <c r="W136">
        <v>91.6</v>
      </c>
      <c r="Y136" s="5">
        <v>26724</v>
      </c>
      <c r="Z136" s="9">
        <v>6.71</v>
      </c>
      <c r="AB136" s="6">
        <v>41699</v>
      </c>
      <c r="AC136" s="7">
        <v>2.17</v>
      </c>
      <c r="AE136" s="28">
        <v>30042</v>
      </c>
      <c r="AF136" s="27">
        <v>0.12734000000000001</v>
      </c>
    </row>
    <row r="137" spans="1:32" ht="15">
      <c r="A137" s="5">
        <v>36892</v>
      </c>
      <c r="B137" s="9">
        <v>24.92</v>
      </c>
      <c r="C137">
        <f t="shared" si="13"/>
        <v>14183.12</v>
      </c>
      <c r="D137" s="11">
        <v>175.6</v>
      </c>
      <c r="E137">
        <f t="shared" si="14"/>
        <v>85.8</v>
      </c>
      <c r="F137">
        <f t="shared" si="15"/>
        <v>5.16</v>
      </c>
      <c r="G137" t="e">
        <f t="shared" si="11"/>
        <v>#N/A</v>
      </c>
      <c r="H137">
        <f t="shared" si="12"/>
        <v>-0.15278</v>
      </c>
      <c r="S137" s="6">
        <v>45200</v>
      </c>
      <c r="T137" s="7">
        <v>22960.6</v>
      </c>
      <c r="V137" s="5">
        <v>41517</v>
      </c>
      <c r="W137">
        <v>90.9</v>
      </c>
      <c r="Y137" s="5">
        <v>26755</v>
      </c>
      <c r="Z137" s="9">
        <v>6.67</v>
      </c>
      <c r="AB137" s="6">
        <v>41730</v>
      </c>
      <c r="AC137" s="7">
        <v>2.16</v>
      </c>
      <c r="AE137" s="28">
        <v>30072</v>
      </c>
      <c r="AF137" s="27">
        <v>0.32807999999999998</v>
      </c>
    </row>
    <row r="138" spans="1:32" ht="15">
      <c r="A138" s="5">
        <v>36923</v>
      </c>
      <c r="B138" s="9">
        <v>23.41</v>
      </c>
      <c r="C138">
        <f t="shared" si="13"/>
        <v>14183.12</v>
      </c>
      <c r="D138" s="11">
        <v>176</v>
      </c>
      <c r="E138">
        <f t="shared" si="14"/>
        <v>85.1</v>
      </c>
      <c r="F138">
        <f t="shared" si="15"/>
        <v>5.0999999999999996</v>
      </c>
      <c r="G138" t="e">
        <f t="shared" si="11"/>
        <v>#N/A</v>
      </c>
      <c r="H138">
        <f t="shared" si="12"/>
        <v>-4.9880000000000001E-2</v>
      </c>
      <c r="S138" s="6">
        <v>45292</v>
      </c>
      <c r="T138" s="7">
        <v>23053.544999999998</v>
      </c>
      <c r="V138" s="5">
        <v>41486</v>
      </c>
      <c r="W138">
        <v>90.4</v>
      </c>
      <c r="Y138" s="5">
        <v>26785</v>
      </c>
      <c r="Z138" s="9">
        <v>6.85</v>
      </c>
      <c r="AB138" s="6">
        <v>41760</v>
      </c>
      <c r="AC138" s="7">
        <v>2.19</v>
      </c>
      <c r="AE138" s="28">
        <v>30103</v>
      </c>
      <c r="AF138" s="27">
        <v>0.36388999999999999</v>
      </c>
    </row>
    <row r="139" spans="1:32" ht="15">
      <c r="A139" s="5">
        <v>36951</v>
      </c>
      <c r="B139" s="9">
        <v>28.5</v>
      </c>
      <c r="C139">
        <f t="shared" si="13"/>
        <v>14183.12</v>
      </c>
      <c r="D139" s="11">
        <v>176.1</v>
      </c>
      <c r="E139">
        <f t="shared" si="14"/>
        <v>84.1</v>
      </c>
      <c r="F139">
        <f t="shared" si="15"/>
        <v>4.8899999999999997</v>
      </c>
      <c r="G139" t="e">
        <f t="shared" si="11"/>
        <v>#N/A</v>
      </c>
      <c r="H139">
        <f t="shared" si="12"/>
        <v>3.3169999999999998E-2</v>
      </c>
      <c r="S139" s="6">
        <v>45383</v>
      </c>
      <c r="T139" s="7">
        <v>23223.905999999999</v>
      </c>
      <c r="V139" s="5">
        <v>41455</v>
      </c>
      <c r="W139">
        <v>90.1</v>
      </c>
      <c r="Y139" s="5">
        <v>26816</v>
      </c>
      <c r="Z139" s="9">
        <v>6.9</v>
      </c>
      <c r="AB139" s="6">
        <v>41791</v>
      </c>
      <c r="AC139" s="7">
        <v>2.23</v>
      </c>
      <c r="AE139" s="28">
        <v>30133</v>
      </c>
      <c r="AF139" s="27">
        <v>2.8570000000000002E-2</v>
      </c>
    </row>
    <row r="140" spans="1:32" ht="15">
      <c r="A140" s="5">
        <v>36982</v>
      </c>
      <c r="B140" s="9">
        <v>28.13</v>
      </c>
      <c r="C140">
        <f t="shared" si="13"/>
        <v>14271.694</v>
      </c>
      <c r="D140" s="11">
        <v>176.4</v>
      </c>
      <c r="E140">
        <f t="shared" si="14"/>
        <v>82.7</v>
      </c>
      <c r="F140">
        <f t="shared" si="15"/>
        <v>5.14</v>
      </c>
      <c r="G140" t="e">
        <f t="shared" si="11"/>
        <v>#N/A</v>
      </c>
      <c r="H140">
        <f t="shared" si="12"/>
        <v>-8.659E-2</v>
      </c>
      <c r="S140" s="6">
        <v>45474</v>
      </c>
      <c r="T140" s="7">
        <v>23400.294000000002</v>
      </c>
      <c r="V140" s="5">
        <v>41425</v>
      </c>
      <c r="W140">
        <v>90.1</v>
      </c>
      <c r="Y140" s="5">
        <v>26846</v>
      </c>
      <c r="Z140" s="9">
        <v>7.13</v>
      </c>
      <c r="AB140" s="6">
        <v>41821</v>
      </c>
      <c r="AC140" s="7">
        <v>2.2599999999999998</v>
      </c>
      <c r="AE140" s="28">
        <v>30164</v>
      </c>
      <c r="AF140" s="27">
        <v>0.31431999999999999</v>
      </c>
    </row>
    <row r="141" spans="1:32" ht="15">
      <c r="A141" s="5">
        <v>37012</v>
      </c>
      <c r="B141" s="9">
        <v>22.94</v>
      </c>
      <c r="C141">
        <f t="shared" si="13"/>
        <v>14271.694</v>
      </c>
      <c r="D141" s="11">
        <v>177.3</v>
      </c>
      <c r="E141">
        <f t="shared" si="14"/>
        <v>81.8</v>
      </c>
      <c r="F141">
        <f t="shared" si="15"/>
        <v>5.39</v>
      </c>
      <c r="G141" t="e">
        <f t="shared" si="11"/>
        <v>#N/A</v>
      </c>
      <c r="H141">
        <f t="shared" si="12"/>
        <v>-8.4959999999999994E-2</v>
      </c>
      <c r="V141" s="5">
        <v>41394</v>
      </c>
      <c r="W141">
        <v>89.8</v>
      </c>
      <c r="Y141" s="5">
        <v>26877</v>
      </c>
      <c r="Z141" s="9">
        <v>7.4</v>
      </c>
      <c r="AB141" s="6">
        <v>41852</v>
      </c>
      <c r="AC141" s="7">
        <v>2.2000000000000002</v>
      </c>
      <c r="AE141" s="28">
        <v>30195</v>
      </c>
      <c r="AF141" s="27">
        <v>0.15248</v>
      </c>
    </row>
    <row r="142" spans="1:32" ht="15">
      <c r="A142" s="5">
        <v>37043</v>
      </c>
      <c r="B142" s="9">
        <v>20.94</v>
      </c>
      <c r="C142">
        <f t="shared" si="13"/>
        <v>14271.694</v>
      </c>
      <c r="D142" s="11">
        <v>177.7</v>
      </c>
      <c r="E142">
        <f t="shared" si="14"/>
        <v>82</v>
      </c>
      <c r="F142">
        <f t="shared" si="15"/>
        <v>5.28</v>
      </c>
      <c r="G142" t="e">
        <f t="shared" si="11"/>
        <v>#N/A</v>
      </c>
      <c r="H142">
        <f t="shared" si="12"/>
        <v>-4.0779999999999997E-2</v>
      </c>
      <c r="V142" s="5">
        <v>41364</v>
      </c>
      <c r="W142">
        <v>89.2</v>
      </c>
      <c r="Y142" s="5">
        <v>26908</v>
      </c>
      <c r="Z142" s="9">
        <v>7.09</v>
      </c>
      <c r="AB142" s="6">
        <v>41883</v>
      </c>
      <c r="AC142" s="7">
        <v>2.0699999999999998</v>
      </c>
      <c r="AE142" s="28">
        <v>30225</v>
      </c>
      <c r="AF142" s="27">
        <v>-1.3423400000000001</v>
      </c>
    </row>
    <row r="143" spans="1:32" ht="15">
      <c r="A143" s="5">
        <v>37073</v>
      </c>
      <c r="B143" s="9">
        <v>22.32</v>
      </c>
      <c r="C143">
        <f t="shared" si="13"/>
        <v>14214.516</v>
      </c>
      <c r="D143" s="11">
        <v>177.4</v>
      </c>
      <c r="E143">
        <f t="shared" si="14"/>
        <v>81.5</v>
      </c>
      <c r="F143">
        <f t="shared" si="15"/>
        <v>5.24</v>
      </c>
      <c r="G143" t="e">
        <f t="shared" si="11"/>
        <v>#N/A</v>
      </c>
      <c r="H143">
        <f t="shared" si="12"/>
        <v>-4.2819999999999997E-2</v>
      </c>
      <c r="V143" s="5">
        <v>41333</v>
      </c>
      <c r="W143">
        <v>89.4</v>
      </c>
      <c r="Y143" s="5">
        <v>26938</v>
      </c>
      <c r="Z143" s="9">
        <v>6.79</v>
      </c>
      <c r="AB143" s="6">
        <v>41913</v>
      </c>
      <c r="AC143" s="7">
        <v>1.92</v>
      </c>
      <c r="AE143" s="28">
        <v>30256</v>
      </c>
      <c r="AF143" s="27">
        <v>-1.01356</v>
      </c>
    </row>
    <row r="144" spans="1:32" ht="15">
      <c r="A144" s="5">
        <v>37104</v>
      </c>
      <c r="B144" s="9">
        <v>21.86</v>
      </c>
      <c r="C144">
        <f t="shared" si="13"/>
        <v>14214.516</v>
      </c>
      <c r="D144" s="11">
        <v>177.4</v>
      </c>
      <c r="E144">
        <f t="shared" si="14"/>
        <v>81.2</v>
      </c>
      <c r="F144">
        <f t="shared" si="15"/>
        <v>4.97</v>
      </c>
      <c r="G144" t="e">
        <f t="shared" si="11"/>
        <v>#N/A</v>
      </c>
      <c r="H144">
        <f t="shared" si="12"/>
        <v>6.6040000000000001E-2</v>
      </c>
      <c r="V144" s="5">
        <v>41305</v>
      </c>
      <c r="W144">
        <v>89.1</v>
      </c>
      <c r="Y144" s="5">
        <v>26969</v>
      </c>
      <c r="Z144" s="9">
        <v>6.73</v>
      </c>
      <c r="AB144" s="6">
        <v>41944</v>
      </c>
      <c r="AC144" s="7">
        <v>1.88</v>
      </c>
      <c r="AE144" s="28">
        <v>30286</v>
      </c>
      <c r="AF144" s="27">
        <v>-0.52717000000000003</v>
      </c>
    </row>
    <row r="145" spans="1:32" ht="15">
      <c r="A145" s="5">
        <v>37135</v>
      </c>
      <c r="B145" s="9">
        <v>35.07</v>
      </c>
      <c r="C145">
        <f t="shared" si="13"/>
        <v>14214.516</v>
      </c>
      <c r="D145" s="11">
        <v>178.1</v>
      </c>
      <c r="E145">
        <f t="shared" si="14"/>
        <v>81</v>
      </c>
      <c r="F145">
        <f t="shared" si="15"/>
        <v>4.7300000000000004</v>
      </c>
      <c r="G145" t="e">
        <f t="shared" si="11"/>
        <v>#N/A</v>
      </c>
      <c r="H145">
        <f t="shared" si="12"/>
        <v>0.10995000000000001</v>
      </c>
      <c r="V145" s="5">
        <v>41274</v>
      </c>
      <c r="W145">
        <v>88.5</v>
      </c>
      <c r="Y145" s="5">
        <v>26999</v>
      </c>
      <c r="Z145" s="9">
        <v>6.74</v>
      </c>
      <c r="AB145" s="6">
        <v>41974</v>
      </c>
      <c r="AC145" s="7">
        <v>1.7</v>
      </c>
      <c r="AE145" s="28">
        <v>30317</v>
      </c>
      <c r="AF145" s="27">
        <v>-0.33139000000000002</v>
      </c>
    </row>
    <row r="146" spans="1:32" ht="15">
      <c r="A146" s="5">
        <v>37165</v>
      </c>
      <c r="B146" s="9">
        <v>32.72</v>
      </c>
      <c r="C146">
        <f t="shared" si="13"/>
        <v>14253.574000000001</v>
      </c>
      <c r="D146" s="11">
        <v>177.6</v>
      </c>
      <c r="E146">
        <f t="shared" si="14"/>
        <v>79.5</v>
      </c>
      <c r="F146">
        <f t="shared" si="15"/>
        <v>4.57</v>
      </c>
      <c r="G146" t="e">
        <f t="shared" si="11"/>
        <v>#N/A</v>
      </c>
      <c r="H146">
        <f t="shared" si="12"/>
        <v>-6.6009999999999999E-2</v>
      </c>
      <c r="V146" s="5">
        <v>41243</v>
      </c>
      <c r="W146">
        <v>88.4</v>
      </c>
      <c r="Y146" s="5">
        <v>27030</v>
      </c>
      <c r="Z146" s="9">
        <v>6.99</v>
      </c>
      <c r="AB146" s="6">
        <v>42005</v>
      </c>
      <c r="AC146" s="7">
        <v>1.61</v>
      </c>
      <c r="AE146" s="28">
        <v>30348</v>
      </c>
      <c r="AF146" s="27">
        <v>-0.18457000000000001</v>
      </c>
    </row>
    <row r="147" spans="1:32" ht="15">
      <c r="A147" s="5">
        <v>37196</v>
      </c>
      <c r="B147" s="9">
        <v>26.63</v>
      </c>
      <c r="C147">
        <f t="shared" si="13"/>
        <v>14253.574000000001</v>
      </c>
      <c r="D147" s="11">
        <v>177.5</v>
      </c>
      <c r="E147">
        <f t="shared" si="14"/>
        <v>79</v>
      </c>
      <c r="F147">
        <f t="shared" si="15"/>
        <v>4.6500000000000004</v>
      </c>
      <c r="G147" t="e">
        <f t="shared" si="11"/>
        <v>#N/A</v>
      </c>
      <c r="H147">
        <f t="shared" si="12"/>
        <v>2.3199999999999998E-2</v>
      </c>
      <c r="V147" s="5">
        <v>41213</v>
      </c>
      <c r="W147">
        <v>88.4</v>
      </c>
      <c r="Y147" s="5">
        <v>27061</v>
      </c>
      <c r="Z147" s="9">
        <v>6.96</v>
      </c>
      <c r="AB147" s="6">
        <v>42036</v>
      </c>
      <c r="AC147" s="7">
        <v>1.72</v>
      </c>
      <c r="AE147" s="28">
        <v>30376</v>
      </c>
      <c r="AF147" s="27">
        <v>-2.4029999999999999E-2</v>
      </c>
    </row>
    <row r="148" spans="1:32" ht="15">
      <c r="A148" s="5">
        <v>37226</v>
      </c>
      <c r="B148" s="9">
        <v>23.72</v>
      </c>
      <c r="C148">
        <f t="shared" si="13"/>
        <v>14253.574000000001</v>
      </c>
      <c r="D148" s="11">
        <v>177.4</v>
      </c>
      <c r="E148">
        <f t="shared" si="14"/>
        <v>79.400000000000006</v>
      </c>
      <c r="F148">
        <f t="shared" si="15"/>
        <v>5.09</v>
      </c>
      <c r="G148" t="e">
        <f t="shared" si="11"/>
        <v>#N/A</v>
      </c>
      <c r="H148">
        <f t="shared" si="12"/>
        <v>1.9310000000000001E-2</v>
      </c>
      <c r="V148" s="5">
        <v>41182</v>
      </c>
      <c r="W148">
        <v>88.2</v>
      </c>
      <c r="Y148" s="5">
        <v>27089</v>
      </c>
      <c r="Z148" s="9">
        <v>7.21</v>
      </c>
      <c r="AB148" s="6">
        <v>42064</v>
      </c>
      <c r="AC148" s="7">
        <v>1.76</v>
      </c>
      <c r="AE148" s="28">
        <v>30407</v>
      </c>
      <c r="AF148" s="27">
        <v>-0.10884000000000001</v>
      </c>
    </row>
    <row r="149" spans="1:32" ht="15">
      <c r="A149" s="5">
        <v>37257</v>
      </c>
      <c r="B149" s="9">
        <v>22.25</v>
      </c>
      <c r="C149">
        <f t="shared" si="13"/>
        <v>14372.785</v>
      </c>
      <c r="D149" s="11">
        <v>177.7</v>
      </c>
      <c r="E149">
        <f t="shared" si="14"/>
        <v>79.8</v>
      </c>
      <c r="F149">
        <f t="shared" si="15"/>
        <v>5.04</v>
      </c>
      <c r="G149" t="e">
        <f t="shared" si="11"/>
        <v>#N/A</v>
      </c>
      <c r="H149">
        <f t="shared" si="12"/>
        <v>-0.12034</v>
      </c>
      <c r="V149" s="5">
        <v>41152</v>
      </c>
      <c r="W149">
        <v>87.8</v>
      </c>
      <c r="Y149" s="5">
        <v>27120</v>
      </c>
      <c r="Z149" s="9">
        <v>7.51</v>
      </c>
      <c r="AB149" s="6">
        <v>42095</v>
      </c>
      <c r="AC149" s="7">
        <v>1.86</v>
      </c>
      <c r="AE149" s="28">
        <v>30437</v>
      </c>
      <c r="AF149" s="27">
        <v>-0.11423</v>
      </c>
    </row>
    <row r="150" spans="1:32" ht="15">
      <c r="A150" s="5">
        <v>37288</v>
      </c>
      <c r="B150" s="9">
        <v>22.88</v>
      </c>
      <c r="C150">
        <f t="shared" si="13"/>
        <v>14372.785</v>
      </c>
      <c r="D150" s="11">
        <v>178</v>
      </c>
      <c r="E150">
        <f t="shared" si="14"/>
        <v>79.8</v>
      </c>
      <c r="F150">
        <f t="shared" si="15"/>
        <v>4.91</v>
      </c>
      <c r="G150" t="e">
        <f t="shared" si="11"/>
        <v>#N/A</v>
      </c>
      <c r="H150">
        <f t="shared" si="12"/>
        <v>-1.941E-2</v>
      </c>
      <c r="V150" s="5">
        <v>41121</v>
      </c>
      <c r="W150">
        <v>88.1</v>
      </c>
      <c r="Y150" s="5">
        <v>27150</v>
      </c>
      <c r="Z150" s="9">
        <v>7.58</v>
      </c>
      <c r="AB150" s="6">
        <v>42125</v>
      </c>
      <c r="AC150" s="7">
        <v>1.87</v>
      </c>
      <c r="AE150" s="28">
        <v>30468</v>
      </c>
      <c r="AF150" s="27">
        <v>1.8120000000000001E-2</v>
      </c>
    </row>
    <row r="151" spans="1:32" ht="15">
      <c r="A151" s="5">
        <v>37316</v>
      </c>
      <c r="B151" s="9">
        <v>18.989999999999998</v>
      </c>
      <c r="C151">
        <f t="shared" si="13"/>
        <v>14372.785</v>
      </c>
      <c r="D151" s="11">
        <v>178.5</v>
      </c>
      <c r="E151">
        <f t="shared" si="14"/>
        <v>80.400000000000006</v>
      </c>
      <c r="F151">
        <f t="shared" si="15"/>
        <v>5.28</v>
      </c>
      <c r="G151" t="e">
        <f t="shared" si="11"/>
        <v>#N/A</v>
      </c>
      <c r="H151">
        <f t="shared" si="12"/>
        <v>-1.4370000000000001E-2</v>
      </c>
      <c r="V151" s="5">
        <v>41090</v>
      </c>
      <c r="W151">
        <v>88.1</v>
      </c>
      <c r="Y151" s="5">
        <v>27181</v>
      </c>
      <c r="Z151" s="9">
        <v>7.54</v>
      </c>
      <c r="AB151" s="6">
        <v>42156</v>
      </c>
      <c r="AC151" s="7">
        <v>1.87</v>
      </c>
      <c r="AE151" s="28">
        <v>30498</v>
      </c>
      <c r="AF151" s="27">
        <v>8.2860000000000003E-2</v>
      </c>
    </row>
    <row r="152" spans="1:32" ht="15">
      <c r="A152" s="5">
        <v>37347</v>
      </c>
      <c r="B152" s="9">
        <v>19.899999999999999</v>
      </c>
      <c r="C152">
        <f t="shared" si="13"/>
        <v>14460.848</v>
      </c>
      <c r="D152" s="11">
        <v>179.3</v>
      </c>
      <c r="E152">
        <f t="shared" si="14"/>
        <v>80.900000000000006</v>
      </c>
      <c r="F152">
        <f t="shared" si="15"/>
        <v>5.21</v>
      </c>
      <c r="G152" t="e">
        <f t="shared" si="11"/>
        <v>#N/A</v>
      </c>
      <c r="H152">
        <f t="shared" si="12"/>
        <v>-7.9020000000000007E-2</v>
      </c>
      <c r="V152" s="5">
        <v>41060</v>
      </c>
      <c r="W152">
        <v>88.4</v>
      </c>
      <c r="Y152" s="5">
        <v>27211</v>
      </c>
      <c r="Z152" s="9">
        <v>7.81</v>
      </c>
      <c r="AB152" s="6">
        <v>42186</v>
      </c>
      <c r="AC152" s="7">
        <v>1.82</v>
      </c>
      <c r="AE152" s="28">
        <v>30529</v>
      </c>
      <c r="AF152" s="27">
        <v>-2.9199999999999999E-3</v>
      </c>
    </row>
    <row r="153" spans="1:32" ht="15">
      <c r="A153" s="5">
        <v>37377</v>
      </c>
      <c r="B153" s="9">
        <v>20.09</v>
      </c>
      <c r="C153">
        <f t="shared" si="13"/>
        <v>14460.848</v>
      </c>
      <c r="D153" s="11">
        <v>179.5</v>
      </c>
      <c r="E153">
        <f t="shared" si="14"/>
        <v>81.599999999999994</v>
      </c>
      <c r="F153">
        <f t="shared" si="15"/>
        <v>5.16</v>
      </c>
      <c r="G153" t="e">
        <f t="shared" si="11"/>
        <v>#N/A</v>
      </c>
      <c r="H153">
        <f t="shared" si="12"/>
        <v>-3.9370000000000002E-2</v>
      </c>
      <c r="V153" s="5">
        <v>41029</v>
      </c>
      <c r="W153">
        <v>88.2</v>
      </c>
      <c r="Y153" s="5">
        <v>27242</v>
      </c>
      <c r="Z153" s="9">
        <v>8.0399999999999991</v>
      </c>
      <c r="AB153" s="6">
        <v>42217</v>
      </c>
      <c r="AC153" s="7">
        <v>1.61</v>
      </c>
      <c r="AE153" s="28">
        <v>30560</v>
      </c>
      <c r="AF153" s="27">
        <v>8.3700000000000007E-3</v>
      </c>
    </row>
    <row r="154" spans="1:32" ht="15">
      <c r="A154" s="5">
        <v>37408</v>
      </c>
      <c r="B154" s="9">
        <v>25.27</v>
      </c>
      <c r="C154">
        <f t="shared" si="13"/>
        <v>14460.848</v>
      </c>
      <c r="D154" s="11">
        <v>179.6</v>
      </c>
      <c r="E154">
        <f t="shared" si="14"/>
        <v>82.2</v>
      </c>
      <c r="F154">
        <f t="shared" si="15"/>
        <v>4.93</v>
      </c>
      <c r="G154" t="e">
        <f t="shared" si="11"/>
        <v>#N/A</v>
      </c>
      <c r="H154">
        <f t="shared" si="12"/>
        <v>8.2629999999999995E-2</v>
      </c>
      <c r="V154" s="5">
        <v>40999</v>
      </c>
      <c r="W154">
        <v>88.4</v>
      </c>
      <c r="Y154" s="5">
        <v>27273</v>
      </c>
      <c r="Z154" s="9">
        <v>8.0399999999999991</v>
      </c>
      <c r="AB154" s="6">
        <v>42248</v>
      </c>
      <c r="AC154" s="7">
        <v>1.52</v>
      </c>
      <c r="AE154" s="28">
        <v>30590</v>
      </c>
      <c r="AF154" s="27">
        <v>0.11249000000000001</v>
      </c>
    </row>
    <row r="155" spans="1:32" ht="15">
      <c r="A155" s="5">
        <v>37438</v>
      </c>
      <c r="B155" s="9">
        <v>34.049999999999997</v>
      </c>
      <c r="C155">
        <f t="shared" si="13"/>
        <v>14519.633</v>
      </c>
      <c r="D155" s="11">
        <v>180</v>
      </c>
      <c r="E155">
        <f t="shared" si="14"/>
        <v>82.4</v>
      </c>
      <c r="F155">
        <f t="shared" si="15"/>
        <v>4.6500000000000004</v>
      </c>
      <c r="G155" t="e">
        <f t="shared" si="11"/>
        <v>#N/A</v>
      </c>
      <c r="H155">
        <f t="shared" si="12"/>
        <v>0.10120999999999999</v>
      </c>
      <c r="V155" s="5">
        <v>40968</v>
      </c>
      <c r="W155">
        <v>88</v>
      </c>
      <c r="Y155" s="5">
        <v>27303</v>
      </c>
      <c r="Z155" s="9">
        <v>7.9</v>
      </c>
      <c r="AB155" s="6">
        <v>42278</v>
      </c>
      <c r="AC155" s="7">
        <v>1.5</v>
      </c>
      <c r="AE155" s="28">
        <v>30621</v>
      </c>
      <c r="AF155" s="27">
        <v>8.7980000000000003E-2</v>
      </c>
    </row>
    <row r="156" spans="1:32" ht="15">
      <c r="A156" s="5">
        <v>37469</v>
      </c>
      <c r="B156" s="9">
        <v>33.74</v>
      </c>
      <c r="C156">
        <f t="shared" si="13"/>
        <v>14519.633</v>
      </c>
      <c r="D156" s="11">
        <v>180.5</v>
      </c>
      <c r="E156">
        <f t="shared" si="14"/>
        <v>82</v>
      </c>
      <c r="F156">
        <f t="shared" si="15"/>
        <v>4.26</v>
      </c>
      <c r="G156" t="e">
        <f t="shared" si="11"/>
        <v>#N/A</v>
      </c>
      <c r="H156">
        <f t="shared" si="12"/>
        <v>3.567E-2</v>
      </c>
      <c r="V156" s="5">
        <v>40939</v>
      </c>
      <c r="W156">
        <v>87.3</v>
      </c>
      <c r="Y156" s="5">
        <v>27334</v>
      </c>
      <c r="Z156" s="9">
        <v>7.68</v>
      </c>
      <c r="AB156" s="6">
        <v>42309</v>
      </c>
      <c r="AC156" s="7">
        <v>1.57</v>
      </c>
      <c r="AE156" s="28">
        <v>30651</v>
      </c>
      <c r="AF156" s="27">
        <v>-5.3010000000000002E-2</v>
      </c>
    </row>
    <row r="157" spans="1:32" ht="15">
      <c r="A157" s="5">
        <v>37500</v>
      </c>
      <c r="B157" s="9">
        <v>37.65</v>
      </c>
      <c r="C157">
        <f t="shared" si="13"/>
        <v>14519.633</v>
      </c>
      <c r="D157" s="11">
        <v>180.8</v>
      </c>
      <c r="E157">
        <f t="shared" si="14"/>
        <v>82.2</v>
      </c>
      <c r="F157">
        <f t="shared" si="15"/>
        <v>3.87</v>
      </c>
      <c r="G157" t="e">
        <f t="shared" si="11"/>
        <v>#N/A</v>
      </c>
      <c r="H157">
        <f t="shared" si="12"/>
        <v>4.5420000000000002E-2</v>
      </c>
      <c r="V157" s="5">
        <v>40908</v>
      </c>
      <c r="W157">
        <v>87</v>
      </c>
      <c r="Y157" s="5">
        <v>27364</v>
      </c>
      <c r="Z157" s="9">
        <v>7.43</v>
      </c>
      <c r="AB157" s="6">
        <v>42339</v>
      </c>
      <c r="AC157" s="7">
        <v>1.52</v>
      </c>
      <c r="AE157" s="28">
        <v>30682</v>
      </c>
      <c r="AF157" s="27">
        <v>-0.17344000000000001</v>
      </c>
    </row>
    <row r="158" spans="1:32" ht="15">
      <c r="A158" s="5">
        <v>37530</v>
      </c>
      <c r="B158" s="9">
        <v>35.24</v>
      </c>
      <c r="C158">
        <f t="shared" si="13"/>
        <v>14537.58</v>
      </c>
      <c r="D158" s="11">
        <v>181.2</v>
      </c>
      <c r="E158">
        <f t="shared" si="14"/>
        <v>81.8</v>
      </c>
      <c r="F158">
        <f t="shared" si="15"/>
        <v>3.94</v>
      </c>
      <c r="G158" t="e">
        <f t="shared" si="11"/>
        <v>#N/A</v>
      </c>
      <c r="H158">
        <f t="shared" si="12"/>
        <v>-3.415E-2</v>
      </c>
      <c r="V158" s="5">
        <v>40877</v>
      </c>
      <c r="W158">
        <v>86.5</v>
      </c>
      <c r="Y158" s="5">
        <v>27395</v>
      </c>
      <c r="Z158" s="9">
        <v>7.5</v>
      </c>
      <c r="AB158" s="6">
        <v>42370</v>
      </c>
      <c r="AC158" s="7">
        <v>1.42</v>
      </c>
      <c r="AE158" s="28">
        <v>30713</v>
      </c>
      <c r="AF158" s="27">
        <v>-8.301E-2</v>
      </c>
    </row>
    <row r="159" spans="1:32" ht="15">
      <c r="A159" s="5">
        <v>37561</v>
      </c>
      <c r="B159" s="9">
        <v>28.18</v>
      </c>
      <c r="C159">
        <f t="shared" si="13"/>
        <v>14537.58</v>
      </c>
      <c r="D159" s="11">
        <v>181.5</v>
      </c>
      <c r="E159">
        <f t="shared" si="14"/>
        <v>81.8</v>
      </c>
      <c r="F159">
        <f t="shared" si="15"/>
        <v>4.05</v>
      </c>
      <c r="G159" t="e">
        <f t="shared" si="11"/>
        <v>#N/A</v>
      </c>
      <c r="H159">
        <f t="shared" si="12"/>
        <v>-6.9019999999999998E-2</v>
      </c>
      <c r="V159" s="5">
        <v>40847</v>
      </c>
      <c r="W159">
        <v>86.5</v>
      </c>
      <c r="Y159" s="5">
        <v>27426</v>
      </c>
      <c r="Z159" s="9">
        <v>7.39</v>
      </c>
      <c r="AB159" s="6">
        <v>42401</v>
      </c>
      <c r="AC159" s="7">
        <v>1.31</v>
      </c>
      <c r="AE159" s="28">
        <v>30742</v>
      </c>
      <c r="AF159" s="27">
        <v>0.17701</v>
      </c>
    </row>
    <row r="160" spans="1:32" ht="15">
      <c r="A160" s="5">
        <v>37591</v>
      </c>
      <c r="B160" s="9">
        <v>28.21</v>
      </c>
      <c r="C160">
        <f t="shared" si="13"/>
        <v>14537.58</v>
      </c>
      <c r="D160" s="11">
        <v>181.8</v>
      </c>
      <c r="E160">
        <f t="shared" si="14"/>
        <v>82.2</v>
      </c>
      <c r="F160">
        <f t="shared" si="15"/>
        <v>4.03</v>
      </c>
      <c r="G160" t="e">
        <f t="shared" si="11"/>
        <v>#N/A</v>
      </c>
      <c r="H160">
        <f t="shared" si="12"/>
        <v>-6.8300000000000001E-3</v>
      </c>
      <c r="V160" s="5">
        <v>40816</v>
      </c>
      <c r="W160">
        <v>86</v>
      </c>
      <c r="Y160" s="5">
        <v>27454</v>
      </c>
      <c r="Z160" s="9">
        <v>7.73</v>
      </c>
      <c r="AB160" s="6">
        <v>42430</v>
      </c>
      <c r="AC160" s="7">
        <v>1.55</v>
      </c>
      <c r="AE160" s="28">
        <v>30773</v>
      </c>
      <c r="AF160" s="27">
        <v>0.40744999999999998</v>
      </c>
    </row>
    <row r="161" spans="1:32" ht="15">
      <c r="A161" s="5">
        <v>37622</v>
      </c>
      <c r="B161" s="9">
        <v>27.42</v>
      </c>
      <c r="C161">
        <f t="shared" si="13"/>
        <v>14614.141</v>
      </c>
      <c r="D161" s="11">
        <v>182.6</v>
      </c>
      <c r="E161">
        <f t="shared" si="14"/>
        <v>82.3</v>
      </c>
      <c r="F161">
        <f t="shared" si="15"/>
        <v>4.05</v>
      </c>
      <c r="G161">
        <f t="shared" si="11"/>
        <v>1.75</v>
      </c>
      <c r="H161">
        <f t="shared" si="12"/>
        <v>-6.7769999999999997E-2</v>
      </c>
      <c r="V161" s="5">
        <v>40786</v>
      </c>
      <c r="W161">
        <v>86.4</v>
      </c>
      <c r="Y161" s="5">
        <v>27485</v>
      </c>
      <c r="Z161" s="9">
        <v>8.23</v>
      </c>
      <c r="AB161" s="6">
        <v>42461</v>
      </c>
      <c r="AC161" s="7">
        <v>1.61</v>
      </c>
      <c r="AE161" s="28">
        <v>30803</v>
      </c>
      <c r="AF161" s="27">
        <v>0.52027000000000001</v>
      </c>
    </row>
    <row r="162" spans="1:32" ht="15">
      <c r="A162" s="5">
        <v>37653</v>
      </c>
      <c r="B162" s="9">
        <v>32.22</v>
      </c>
      <c r="C162">
        <f t="shared" si="13"/>
        <v>14614.141</v>
      </c>
      <c r="D162" s="11">
        <v>183.6</v>
      </c>
      <c r="E162">
        <f t="shared" si="14"/>
        <v>82.4</v>
      </c>
      <c r="F162">
        <f t="shared" si="15"/>
        <v>3.9</v>
      </c>
      <c r="G162">
        <f t="shared" si="11"/>
        <v>1.91</v>
      </c>
      <c r="H162">
        <f t="shared" si="12"/>
        <v>-7.6E-3</v>
      </c>
      <c r="V162" s="5">
        <v>40755</v>
      </c>
      <c r="W162">
        <v>87</v>
      </c>
      <c r="Y162" s="5">
        <v>27515</v>
      </c>
      <c r="Z162" s="9">
        <v>8.06</v>
      </c>
      <c r="AB162" s="6">
        <v>42491</v>
      </c>
      <c r="AC162" s="7">
        <v>1.59</v>
      </c>
      <c r="AE162" s="28">
        <v>30834</v>
      </c>
      <c r="AF162" s="27">
        <v>0.34283000000000002</v>
      </c>
    </row>
    <row r="163" spans="1:32" ht="15">
      <c r="A163" s="5">
        <v>37681</v>
      </c>
      <c r="B163" s="9">
        <v>30.63</v>
      </c>
      <c r="C163">
        <f t="shared" si="13"/>
        <v>14614.141</v>
      </c>
      <c r="D163" s="11">
        <v>183.9</v>
      </c>
      <c r="E163">
        <f t="shared" si="14"/>
        <v>82.2</v>
      </c>
      <c r="F163">
        <f t="shared" si="15"/>
        <v>3.81</v>
      </c>
      <c r="G163">
        <f t="shared" si="11"/>
        <v>1.86</v>
      </c>
      <c r="H163">
        <f t="shared" si="12"/>
        <v>-4.8820000000000002E-2</v>
      </c>
      <c r="V163" s="5">
        <v>40724</v>
      </c>
      <c r="W163">
        <v>86.6</v>
      </c>
      <c r="Y163" s="5">
        <v>27546</v>
      </c>
      <c r="Z163" s="9">
        <v>7.86</v>
      </c>
      <c r="AB163" s="6">
        <v>42522</v>
      </c>
      <c r="AC163" s="7">
        <v>1.47</v>
      </c>
      <c r="AE163" s="28">
        <v>30864</v>
      </c>
      <c r="AF163" s="27">
        <v>-0.23379</v>
      </c>
    </row>
    <row r="164" spans="1:32" ht="15">
      <c r="A164" s="5">
        <v>37712</v>
      </c>
      <c r="B164" s="9">
        <v>23.99</v>
      </c>
      <c r="C164">
        <f t="shared" si="13"/>
        <v>14743.566999999999</v>
      </c>
      <c r="D164" s="11">
        <v>183.2</v>
      </c>
      <c r="E164">
        <f t="shared" si="14"/>
        <v>82.1</v>
      </c>
      <c r="F164">
        <f t="shared" si="15"/>
        <v>3.96</v>
      </c>
      <c r="G164">
        <f t="shared" si="11"/>
        <v>1.77</v>
      </c>
      <c r="H164">
        <f t="shared" si="12"/>
        <v>-0.10743999999999999</v>
      </c>
      <c r="V164" s="5">
        <v>40694</v>
      </c>
      <c r="W164">
        <v>86.6</v>
      </c>
      <c r="Y164" s="5">
        <v>27576</v>
      </c>
      <c r="Z164" s="9">
        <v>8.06</v>
      </c>
      <c r="AB164" s="6">
        <v>42552</v>
      </c>
      <c r="AC164" s="7">
        <v>1.47</v>
      </c>
      <c r="AE164" s="28">
        <v>30895</v>
      </c>
      <c r="AF164" s="27">
        <v>-0.43276999999999999</v>
      </c>
    </row>
    <row r="165" spans="1:32" ht="15">
      <c r="A165" s="5">
        <v>37742</v>
      </c>
      <c r="B165" s="9">
        <v>20.239999999999998</v>
      </c>
      <c r="C165">
        <f t="shared" si="13"/>
        <v>14743.566999999999</v>
      </c>
      <c r="D165" s="11">
        <v>182.9</v>
      </c>
      <c r="E165">
        <f t="shared" si="14"/>
        <v>81.900000000000006</v>
      </c>
      <c r="F165">
        <f t="shared" si="15"/>
        <v>3.57</v>
      </c>
      <c r="G165">
        <f t="shared" si="11"/>
        <v>1.66</v>
      </c>
      <c r="H165">
        <f t="shared" si="12"/>
        <v>-2.666E-2</v>
      </c>
      <c r="V165" s="5">
        <v>40663</v>
      </c>
      <c r="W165">
        <v>86</v>
      </c>
      <c r="Y165" s="5">
        <v>27607</v>
      </c>
      <c r="Z165" s="9">
        <v>8.4</v>
      </c>
      <c r="AB165" s="6">
        <v>42583</v>
      </c>
      <c r="AC165" s="7">
        <v>1.47</v>
      </c>
      <c r="AE165" s="28">
        <v>30926</v>
      </c>
      <c r="AF165" s="27">
        <v>-0.22111</v>
      </c>
    </row>
    <row r="166" spans="1:32" ht="15">
      <c r="A166" s="5">
        <v>37773</v>
      </c>
      <c r="B166" s="9">
        <v>20.36</v>
      </c>
      <c r="C166">
        <f t="shared" si="13"/>
        <v>14743.566999999999</v>
      </c>
      <c r="D166" s="11">
        <v>183.1</v>
      </c>
      <c r="E166">
        <f t="shared" si="14"/>
        <v>82.8</v>
      </c>
      <c r="F166">
        <f t="shared" si="15"/>
        <v>3.33</v>
      </c>
      <c r="G166">
        <f t="shared" si="11"/>
        <v>1.61</v>
      </c>
      <c r="H166">
        <f t="shared" si="12"/>
        <v>-2.0899999999999998E-3</v>
      </c>
      <c r="V166" s="5">
        <v>40633</v>
      </c>
      <c r="W166">
        <v>85.8</v>
      </c>
      <c r="Y166" s="5">
        <v>27638</v>
      </c>
      <c r="Z166" s="9">
        <v>8.43</v>
      </c>
      <c r="AB166" s="6">
        <v>42614</v>
      </c>
      <c r="AC166" s="7">
        <v>1.51</v>
      </c>
      <c r="AE166" s="28">
        <v>30956</v>
      </c>
      <c r="AF166" s="27">
        <v>-0.22184000000000001</v>
      </c>
    </row>
    <row r="167" spans="1:32" ht="15">
      <c r="A167" s="5">
        <v>37803</v>
      </c>
      <c r="B167" s="9">
        <v>19.16</v>
      </c>
      <c r="C167">
        <f t="shared" si="13"/>
        <v>14988.781999999999</v>
      </c>
      <c r="D167" s="11">
        <v>183.7</v>
      </c>
      <c r="E167">
        <f t="shared" si="14"/>
        <v>83.5</v>
      </c>
      <c r="F167">
        <f t="shared" si="15"/>
        <v>3.98</v>
      </c>
      <c r="G167">
        <f t="shared" si="11"/>
        <v>1.87</v>
      </c>
      <c r="H167">
        <f t="shared" si="12"/>
        <v>8.6899999999999998E-3</v>
      </c>
      <c r="V167" s="5">
        <v>40602</v>
      </c>
      <c r="W167">
        <v>84.9</v>
      </c>
      <c r="Y167" s="5">
        <v>27668</v>
      </c>
      <c r="Z167" s="9">
        <v>8.14</v>
      </c>
      <c r="AB167" s="6">
        <v>42644</v>
      </c>
      <c r="AC167" s="7">
        <v>1.67</v>
      </c>
      <c r="AE167" s="28">
        <v>30987</v>
      </c>
      <c r="AF167" s="27">
        <v>-0.22597</v>
      </c>
    </row>
    <row r="168" spans="1:32" ht="15">
      <c r="A168" s="5">
        <v>37834</v>
      </c>
      <c r="B168" s="9">
        <v>19.27</v>
      </c>
      <c r="C168">
        <f t="shared" si="13"/>
        <v>14988.781999999999</v>
      </c>
      <c r="D168" s="11">
        <v>184.5</v>
      </c>
      <c r="E168">
        <f t="shared" si="14"/>
        <v>83.8</v>
      </c>
      <c r="F168">
        <f t="shared" si="15"/>
        <v>4.45</v>
      </c>
      <c r="G168">
        <f t="shared" si="11"/>
        <v>2.12</v>
      </c>
      <c r="H168">
        <f t="shared" si="12"/>
        <v>5.7439999999999998E-2</v>
      </c>
      <c r="V168" s="5">
        <v>40574</v>
      </c>
      <c r="W168">
        <v>84.3</v>
      </c>
      <c r="Y168" s="5">
        <v>27699</v>
      </c>
      <c r="Z168" s="9">
        <v>8.0500000000000007</v>
      </c>
      <c r="AB168" s="6">
        <v>42675</v>
      </c>
      <c r="AC168" s="7">
        <v>1.82</v>
      </c>
      <c r="AE168" s="28">
        <v>31017</v>
      </c>
      <c r="AF168" s="27">
        <v>-0.16449</v>
      </c>
    </row>
    <row r="169" spans="1:32" ht="15">
      <c r="A169" s="5">
        <v>37865</v>
      </c>
      <c r="B169" s="9">
        <v>19.53</v>
      </c>
      <c r="C169">
        <f t="shared" si="13"/>
        <v>14988.781999999999</v>
      </c>
      <c r="D169" s="11">
        <v>185.1</v>
      </c>
      <c r="E169">
        <f t="shared" si="14"/>
        <v>84.4</v>
      </c>
      <c r="F169">
        <f t="shared" si="15"/>
        <v>4.2699999999999996</v>
      </c>
      <c r="G169">
        <f t="shared" si="11"/>
        <v>2.09</v>
      </c>
      <c r="H169">
        <f t="shared" si="12"/>
        <v>-1.9539999999999998E-2</v>
      </c>
      <c r="V169" s="5">
        <v>40543</v>
      </c>
      <c r="W169">
        <v>84.2</v>
      </c>
      <c r="Y169" s="5">
        <v>27729</v>
      </c>
      <c r="Z169" s="9">
        <v>8</v>
      </c>
      <c r="AB169" s="6">
        <v>42705</v>
      </c>
      <c r="AC169" s="7">
        <v>1.94</v>
      </c>
      <c r="AE169" s="28">
        <v>31048</v>
      </c>
      <c r="AF169" s="27">
        <v>-0.13136</v>
      </c>
    </row>
    <row r="170" spans="1:32" ht="15">
      <c r="A170" s="5">
        <v>37895</v>
      </c>
      <c r="B170" s="9">
        <v>18.02</v>
      </c>
      <c r="C170">
        <f t="shared" si="13"/>
        <v>15162.76</v>
      </c>
      <c r="D170" s="11">
        <v>184.9</v>
      </c>
      <c r="E170">
        <f t="shared" si="14"/>
        <v>85.3</v>
      </c>
      <c r="F170">
        <f t="shared" si="15"/>
        <v>4.29</v>
      </c>
      <c r="G170">
        <f t="shared" si="11"/>
        <v>2.21</v>
      </c>
      <c r="H170">
        <f t="shared" si="12"/>
        <v>-3.415E-2</v>
      </c>
      <c r="V170" s="5">
        <v>40512</v>
      </c>
      <c r="W170">
        <v>83.2</v>
      </c>
      <c r="Y170" s="5">
        <v>27760</v>
      </c>
      <c r="Z170" s="9">
        <v>7.74</v>
      </c>
      <c r="AB170" s="6">
        <v>42736</v>
      </c>
      <c r="AC170" s="7">
        <v>2.0099999999999998</v>
      </c>
      <c r="AE170" s="28">
        <v>31079</v>
      </c>
      <c r="AF170" s="27">
        <v>4.36E-2</v>
      </c>
    </row>
    <row r="171" spans="1:32" ht="15">
      <c r="A171" s="5">
        <v>37926</v>
      </c>
      <c r="B171" s="9">
        <v>17.399999999999999</v>
      </c>
      <c r="C171">
        <f t="shared" si="13"/>
        <v>15162.76</v>
      </c>
      <c r="D171" s="11">
        <v>185</v>
      </c>
      <c r="E171">
        <f t="shared" si="14"/>
        <v>86.2</v>
      </c>
      <c r="F171">
        <f t="shared" si="15"/>
        <v>4.3</v>
      </c>
      <c r="G171">
        <f t="shared" si="11"/>
        <v>2.34</v>
      </c>
      <c r="H171">
        <f t="shared" si="12"/>
        <v>-6.9999999999999999E-4</v>
      </c>
      <c r="V171" s="5">
        <v>40482</v>
      </c>
      <c r="W171">
        <v>82.5</v>
      </c>
      <c r="Y171" s="5">
        <v>27791</v>
      </c>
      <c r="Z171" s="9">
        <v>7.79</v>
      </c>
      <c r="AB171" s="6">
        <v>42767</v>
      </c>
      <c r="AC171" s="7">
        <v>2.02</v>
      </c>
      <c r="AE171" s="28">
        <v>31107</v>
      </c>
      <c r="AF171" s="27">
        <v>8.1159999999999996E-2</v>
      </c>
    </row>
    <row r="172" spans="1:32" ht="15">
      <c r="A172" s="5">
        <v>37956</v>
      </c>
      <c r="B172" s="9">
        <v>16.829999999999998</v>
      </c>
      <c r="C172">
        <f t="shared" si="13"/>
        <v>15162.76</v>
      </c>
      <c r="D172" s="11">
        <v>185.5</v>
      </c>
      <c r="E172">
        <f t="shared" si="14"/>
        <v>87.2</v>
      </c>
      <c r="F172">
        <f t="shared" si="15"/>
        <v>4.2699999999999996</v>
      </c>
      <c r="G172">
        <f t="shared" si="11"/>
        <v>2.2799999999999998</v>
      </c>
      <c r="H172">
        <f t="shared" si="12"/>
        <v>-6.1199999999999996E-3</v>
      </c>
      <c r="V172" s="5">
        <v>40451</v>
      </c>
      <c r="W172">
        <v>82.5</v>
      </c>
      <c r="Y172" s="5">
        <v>27820</v>
      </c>
      <c r="Z172" s="9">
        <v>7.73</v>
      </c>
      <c r="AB172" s="6">
        <v>42795</v>
      </c>
      <c r="AC172" s="7">
        <v>2</v>
      </c>
      <c r="AE172" s="28">
        <v>31138</v>
      </c>
      <c r="AF172" s="27">
        <v>-7.0879999999999999E-2</v>
      </c>
    </row>
    <row r="173" spans="1:32" ht="15">
      <c r="A173" s="5">
        <v>37987</v>
      </c>
      <c r="B173" s="9">
        <v>16.100000000000001</v>
      </c>
      <c r="C173">
        <f t="shared" si="13"/>
        <v>15248.68</v>
      </c>
      <c r="D173" s="11">
        <v>186.3</v>
      </c>
      <c r="E173">
        <f t="shared" si="14"/>
        <v>88.1</v>
      </c>
      <c r="F173">
        <f t="shared" si="15"/>
        <v>4.1500000000000004</v>
      </c>
      <c r="G173">
        <f t="shared" si="11"/>
        <v>2.2599999999999998</v>
      </c>
      <c r="H173">
        <f t="shared" si="12"/>
        <v>-6.7110000000000003E-2</v>
      </c>
      <c r="V173" s="5">
        <v>40421</v>
      </c>
      <c r="W173">
        <v>82.1</v>
      </c>
      <c r="Y173" s="5">
        <v>27851</v>
      </c>
      <c r="Z173" s="9">
        <v>7.56</v>
      </c>
      <c r="AB173" s="6">
        <v>42826</v>
      </c>
      <c r="AC173" s="7">
        <v>1.91</v>
      </c>
      <c r="AE173" s="28">
        <v>31168</v>
      </c>
      <c r="AF173" s="27">
        <v>-0.12966</v>
      </c>
    </row>
    <row r="174" spans="1:32" ht="15">
      <c r="A174" s="5">
        <v>38018</v>
      </c>
      <c r="B174" s="9">
        <v>16</v>
      </c>
      <c r="C174">
        <f t="shared" si="13"/>
        <v>15248.68</v>
      </c>
      <c r="D174" s="11">
        <v>186.7</v>
      </c>
      <c r="E174">
        <f t="shared" si="14"/>
        <v>89</v>
      </c>
      <c r="F174">
        <f t="shared" si="15"/>
        <v>4.08</v>
      </c>
      <c r="G174">
        <f t="shared" si="11"/>
        <v>2.3199999999999998</v>
      </c>
      <c r="H174">
        <f t="shared" si="12"/>
        <v>-3.0339999999999999E-2</v>
      </c>
      <c r="V174" s="5">
        <v>40390</v>
      </c>
      <c r="W174">
        <v>81.8</v>
      </c>
      <c r="Y174" s="5">
        <v>27881</v>
      </c>
      <c r="Z174" s="9">
        <v>7.9</v>
      </c>
      <c r="AB174" s="6">
        <v>42856</v>
      </c>
      <c r="AC174" s="7">
        <v>1.84</v>
      </c>
      <c r="AE174" s="28">
        <v>31199</v>
      </c>
      <c r="AF174" s="27">
        <v>2.0160000000000001E-2</v>
      </c>
    </row>
    <row r="175" spans="1:32" ht="15">
      <c r="A175" s="5">
        <v>38047</v>
      </c>
      <c r="B175" s="9">
        <v>17.690000000000001</v>
      </c>
      <c r="C175">
        <f t="shared" si="13"/>
        <v>15248.68</v>
      </c>
      <c r="D175" s="11">
        <v>187.1</v>
      </c>
      <c r="E175">
        <f t="shared" si="14"/>
        <v>89.9</v>
      </c>
      <c r="F175">
        <f t="shared" si="15"/>
        <v>3.83</v>
      </c>
      <c r="G175">
        <f t="shared" si="11"/>
        <v>2.36</v>
      </c>
      <c r="H175">
        <f t="shared" si="12"/>
        <v>9.7800000000000005E-3</v>
      </c>
      <c r="V175" s="5">
        <v>40359</v>
      </c>
      <c r="W175">
        <v>81.7</v>
      </c>
      <c r="Y175" s="5">
        <v>27912</v>
      </c>
      <c r="Z175" s="9">
        <v>7.86</v>
      </c>
      <c r="AB175" s="6">
        <v>42887</v>
      </c>
      <c r="AC175" s="7">
        <v>1.73</v>
      </c>
      <c r="AE175" s="28">
        <v>31229</v>
      </c>
      <c r="AF175" s="27">
        <v>0.10535</v>
      </c>
    </row>
    <row r="176" spans="1:32" ht="15">
      <c r="A176" s="5">
        <v>38078</v>
      </c>
      <c r="B176" s="9">
        <v>15.7</v>
      </c>
      <c r="C176">
        <f t="shared" si="13"/>
        <v>15366.85</v>
      </c>
      <c r="D176" s="11">
        <v>187.4</v>
      </c>
      <c r="E176">
        <f t="shared" si="14"/>
        <v>91.1</v>
      </c>
      <c r="F176">
        <f t="shared" si="15"/>
        <v>4.3499999999999996</v>
      </c>
      <c r="G176">
        <f t="shared" si="11"/>
        <v>2.44</v>
      </c>
      <c r="H176">
        <f t="shared" si="12"/>
        <v>7.0790000000000006E-2</v>
      </c>
      <c r="V176" s="5">
        <v>40329</v>
      </c>
      <c r="W176">
        <v>81.599999999999994</v>
      </c>
      <c r="Y176" s="5">
        <v>27942</v>
      </c>
      <c r="Z176" s="9">
        <v>7.83</v>
      </c>
      <c r="AB176" s="6">
        <v>42917</v>
      </c>
      <c r="AC176" s="7">
        <v>1.77</v>
      </c>
      <c r="AE176" s="28">
        <v>31260</v>
      </c>
      <c r="AF176" s="27">
        <v>0.17505999999999999</v>
      </c>
    </row>
    <row r="177" spans="1:32" ht="15">
      <c r="A177" s="5">
        <v>38108</v>
      </c>
      <c r="B177" s="9">
        <v>17.71</v>
      </c>
      <c r="C177">
        <f t="shared" si="13"/>
        <v>15366.85</v>
      </c>
      <c r="D177" s="11">
        <v>188.2</v>
      </c>
      <c r="E177">
        <f t="shared" si="14"/>
        <v>91.4</v>
      </c>
      <c r="F177">
        <f t="shared" si="15"/>
        <v>4.72</v>
      </c>
      <c r="G177">
        <f t="shared" si="11"/>
        <v>2.63</v>
      </c>
      <c r="H177">
        <f t="shared" si="12"/>
        <v>5.11E-2</v>
      </c>
      <c r="V177" s="5">
        <v>40298</v>
      </c>
      <c r="W177">
        <v>81.3</v>
      </c>
      <c r="Y177" s="5">
        <v>27973</v>
      </c>
      <c r="Z177" s="9">
        <v>7.77</v>
      </c>
      <c r="AB177" s="6">
        <v>42948</v>
      </c>
      <c r="AC177" s="7">
        <v>1.78</v>
      </c>
      <c r="AE177" s="28">
        <v>31291</v>
      </c>
      <c r="AF177" s="27">
        <v>2.5919999999999999E-2</v>
      </c>
    </row>
    <row r="178" spans="1:32" ht="15">
      <c r="A178" s="5">
        <v>38139</v>
      </c>
      <c r="B178" s="9">
        <v>15.34</v>
      </c>
      <c r="C178">
        <f t="shared" si="13"/>
        <v>15366.85</v>
      </c>
      <c r="D178" s="11">
        <v>188.9</v>
      </c>
      <c r="E178">
        <f t="shared" si="14"/>
        <v>92.3</v>
      </c>
      <c r="F178">
        <f t="shared" si="15"/>
        <v>4.7300000000000004</v>
      </c>
      <c r="G178">
        <f t="shared" si="11"/>
        <v>2.59</v>
      </c>
      <c r="H178">
        <f t="shared" si="12"/>
        <v>6.8399999999999997E-3</v>
      </c>
      <c r="V178" s="5">
        <v>40268</v>
      </c>
      <c r="W178">
        <v>81</v>
      </c>
      <c r="Y178" s="5">
        <v>28004</v>
      </c>
      <c r="Z178" s="9">
        <v>7.59</v>
      </c>
      <c r="AB178" s="6">
        <v>42979</v>
      </c>
      <c r="AC178" s="7">
        <v>1.83</v>
      </c>
      <c r="AE178" s="28">
        <v>31321</v>
      </c>
      <c r="AF178" s="27">
        <v>-0.1351</v>
      </c>
    </row>
    <row r="179" spans="1:32" ht="15">
      <c r="A179" s="5">
        <v>38169</v>
      </c>
      <c r="B179" s="9">
        <v>15.5</v>
      </c>
      <c r="C179">
        <f t="shared" si="13"/>
        <v>15512.619000000001</v>
      </c>
      <c r="D179" s="11">
        <v>189.1</v>
      </c>
      <c r="E179">
        <f t="shared" si="14"/>
        <v>92.8</v>
      </c>
      <c r="F179">
        <f t="shared" si="15"/>
        <v>4.5</v>
      </c>
      <c r="G179">
        <f t="shared" si="11"/>
        <v>2.4700000000000002</v>
      </c>
      <c r="H179">
        <f t="shared" si="12"/>
        <v>-7.92E-3</v>
      </c>
      <c r="V179" s="5">
        <v>40237</v>
      </c>
      <c r="W179">
        <v>79.599999999999994</v>
      </c>
      <c r="Y179" s="5">
        <v>28034</v>
      </c>
      <c r="Z179" s="9">
        <v>7.41</v>
      </c>
      <c r="AB179" s="6">
        <v>43009</v>
      </c>
      <c r="AC179" s="7">
        <v>1.86</v>
      </c>
      <c r="AE179" s="28">
        <v>31352</v>
      </c>
      <c r="AF179" s="27">
        <v>-6.2179999999999999E-2</v>
      </c>
    </row>
    <row r="180" spans="1:32" ht="15">
      <c r="A180" s="5">
        <v>38200</v>
      </c>
      <c r="B180" s="9">
        <v>16.68</v>
      </c>
      <c r="C180">
        <f t="shared" si="13"/>
        <v>15512.619000000001</v>
      </c>
      <c r="D180" s="11">
        <v>189.2</v>
      </c>
      <c r="E180">
        <f t="shared" si="14"/>
        <v>93.4</v>
      </c>
      <c r="F180">
        <f t="shared" si="15"/>
        <v>4.28</v>
      </c>
      <c r="G180">
        <f t="shared" si="11"/>
        <v>2.42</v>
      </c>
      <c r="H180">
        <f t="shared" si="12"/>
        <v>-1.1599999999999999E-2</v>
      </c>
      <c r="V180" s="5">
        <v>40209</v>
      </c>
      <c r="W180">
        <v>79.7</v>
      </c>
      <c r="Y180" s="5">
        <v>28065</v>
      </c>
      <c r="Z180" s="9">
        <v>7.29</v>
      </c>
      <c r="AB180" s="6">
        <v>43040</v>
      </c>
      <c r="AC180" s="7">
        <v>1.86</v>
      </c>
      <c r="AE180" s="28">
        <v>31382</v>
      </c>
      <c r="AF180" s="27">
        <v>5.9279999999999999E-2</v>
      </c>
    </row>
    <row r="181" spans="1:32" ht="15">
      <c r="A181" s="5">
        <v>38231</v>
      </c>
      <c r="B181" s="9">
        <v>14.08</v>
      </c>
      <c r="C181">
        <f t="shared" si="13"/>
        <v>15512.619000000001</v>
      </c>
      <c r="D181" s="11">
        <v>189.8</v>
      </c>
      <c r="E181">
        <f t="shared" si="14"/>
        <v>93.9</v>
      </c>
      <c r="F181">
        <f t="shared" si="15"/>
        <v>4.13</v>
      </c>
      <c r="G181">
        <f t="shared" si="11"/>
        <v>2.33</v>
      </c>
      <c r="H181">
        <f t="shared" si="12"/>
        <v>-5.94E-3</v>
      </c>
      <c r="V181" s="5">
        <v>40178</v>
      </c>
      <c r="W181">
        <v>79.099999999999994</v>
      </c>
      <c r="Y181" s="5">
        <v>28095</v>
      </c>
      <c r="Z181" s="9">
        <v>6.87</v>
      </c>
      <c r="AB181" s="6">
        <v>43070</v>
      </c>
      <c r="AC181" s="7">
        <v>1.9</v>
      </c>
      <c r="AE181" s="28">
        <v>31413</v>
      </c>
      <c r="AF181" s="27">
        <v>-9.9900000000000006E-3</v>
      </c>
    </row>
    <row r="182" spans="1:32" ht="15">
      <c r="A182" s="5">
        <v>38261</v>
      </c>
      <c r="B182" s="9">
        <v>14.97</v>
      </c>
      <c r="C182">
        <f t="shared" si="13"/>
        <v>15670.88</v>
      </c>
      <c r="D182" s="11">
        <v>190.8</v>
      </c>
      <c r="E182">
        <f t="shared" si="14"/>
        <v>94.7</v>
      </c>
      <c r="F182">
        <f t="shared" si="15"/>
        <v>4.0999999999999996</v>
      </c>
      <c r="G182">
        <f t="shared" si="11"/>
        <v>2.37</v>
      </c>
      <c r="H182">
        <f t="shared" si="12"/>
        <v>-1.82E-3</v>
      </c>
      <c r="V182" s="5">
        <v>40147</v>
      </c>
      <c r="W182">
        <v>78.3</v>
      </c>
      <c r="Y182" s="5">
        <v>28126</v>
      </c>
      <c r="Z182" s="9">
        <v>7.21</v>
      </c>
      <c r="AB182" s="6">
        <v>43101</v>
      </c>
      <c r="AC182" s="7">
        <v>2.04</v>
      </c>
      <c r="AE182" s="28">
        <v>31444</v>
      </c>
      <c r="AF182" s="27">
        <v>-3.5279999999999999E-2</v>
      </c>
    </row>
    <row r="183" spans="1:32" ht="15">
      <c r="A183" s="5">
        <v>38292</v>
      </c>
      <c r="B183" s="9">
        <v>13.58</v>
      </c>
      <c r="C183">
        <f t="shared" si="13"/>
        <v>15670.88</v>
      </c>
      <c r="D183" s="11">
        <v>191.7</v>
      </c>
      <c r="E183">
        <f t="shared" si="14"/>
        <v>95</v>
      </c>
      <c r="F183">
        <f t="shared" si="15"/>
        <v>4.1900000000000004</v>
      </c>
      <c r="G183">
        <f t="shared" si="11"/>
        <v>2.52</v>
      </c>
      <c r="H183">
        <f t="shared" si="12"/>
        <v>-1.231E-2</v>
      </c>
      <c r="V183" s="5">
        <v>40117</v>
      </c>
      <c r="W183">
        <v>77.599999999999994</v>
      </c>
      <c r="Y183" s="5">
        <v>28157</v>
      </c>
      <c r="Z183" s="9">
        <v>7.39</v>
      </c>
      <c r="AB183" s="6">
        <v>43132</v>
      </c>
      <c r="AC183" s="7">
        <v>2.1</v>
      </c>
      <c r="AE183" s="28">
        <v>31472</v>
      </c>
      <c r="AF183" s="27">
        <v>-2.7099999999999999E-2</v>
      </c>
    </row>
    <row r="184" spans="1:32" ht="15">
      <c r="A184" s="5">
        <v>38322</v>
      </c>
      <c r="B184" s="9">
        <v>12.46</v>
      </c>
      <c r="C184">
        <f t="shared" si="13"/>
        <v>15670.88</v>
      </c>
      <c r="D184" s="11">
        <v>191.7</v>
      </c>
      <c r="E184">
        <f t="shared" si="14"/>
        <v>95.8</v>
      </c>
      <c r="F184">
        <f t="shared" si="15"/>
        <v>4.2300000000000004</v>
      </c>
      <c r="G184">
        <f t="shared" si="11"/>
        <v>2.56</v>
      </c>
      <c r="H184">
        <f t="shared" si="12"/>
        <v>2.0760000000000001E-2</v>
      </c>
      <c r="V184" s="5">
        <v>40086</v>
      </c>
      <c r="W184">
        <v>77.3</v>
      </c>
      <c r="Y184" s="5">
        <v>28185</v>
      </c>
      <c r="Z184" s="9">
        <v>7.46</v>
      </c>
      <c r="AB184" s="6">
        <v>43160</v>
      </c>
      <c r="AC184" s="7">
        <v>2.09</v>
      </c>
      <c r="AE184" s="28">
        <v>31503</v>
      </c>
      <c r="AF184" s="27">
        <v>-0.13421</v>
      </c>
    </row>
    <row r="185" spans="1:32" ht="15">
      <c r="A185" s="5">
        <v>38353</v>
      </c>
      <c r="B185" s="9">
        <v>13.44</v>
      </c>
      <c r="C185">
        <f t="shared" si="13"/>
        <v>15844.727000000001</v>
      </c>
      <c r="D185" s="11">
        <v>191.6</v>
      </c>
      <c r="E185">
        <f t="shared" si="14"/>
        <v>96.8</v>
      </c>
      <c r="F185">
        <f t="shared" si="15"/>
        <v>4.22</v>
      </c>
      <c r="G185">
        <f t="shared" si="11"/>
        <v>2.5</v>
      </c>
      <c r="H185">
        <f t="shared" si="12"/>
        <v>-6.6699999999999997E-3</v>
      </c>
      <c r="V185" s="5">
        <v>40056</v>
      </c>
      <c r="W185">
        <v>76.599999999999994</v>
      </c>
      <c r="Y185" s="5">
        <v>28216</v>
      </c>
      <c r="Z185" s="9">
        <v>7.37</v>
      </c>
      <c r="AB185" s="6">
        <v>43191</v>
      </c>
      <c r="AC185" s="7">
        <v>2.13</v>
      </c>
      <c r="AE185" s="28">
        <v>31533</v>
      </c>
      <c r="AF185" s="27">
        <v>-5.4550000000000001E-2</v>
      </c>
    </row>
    <row r="186" spans="1:32" ht="15">
      <c r="A186" s="5">
        <v>38384</v>
      </c>
      <c r="B186" s="9">
        <v>11.71</v>
      </c>
      <c r="C186">
        <f t="shared" si="13"/>
        <v>15844.727000000001</v>
      </c>
      <c r="D186" s="11">
        <v>192.4</v>
      </c>
      <c r="E186">
        <f t="shared" si="14"/>
        <v>97.4</v>
      </c>
      <c r="F186">
        <f t="shared" si="15"/>
        <v>4.17</v>
      </c>
      <c r="G186">
        <f t="shared" si="11"/>
        <v>2.5299999999999998</v>
      </c>
      <c r="H186">
        <f t="shared" si="12"/>
        <v>-1.5219999999999999E-2</v>
      </c>
      <c r="V186" s="5">
        <v>40025</v>
      </c>
      <c r="W186">
        <v>75.900000000000006</v>
      </c>
      <c r="Y186" s="5">
        <v>28246</v>
      </c>
      <c r="Z186" s="9">
        <v>7.46</v>
      </c>
      <c r="AB186" s="6">
        <v>43221</v>
      </c>
      <c r="AC186" s="7">
        <v>2.14</v>
      </c>
      <c r="AE186" s="28">
        <v>31564</v>
      </c>
      <c r="AF186" s="27">
        <v>7.3880000000000001E-2</v>
      </c>
    </row>
    <row r="187" spans="1:32" ht="15">
      <c r="A187" s="5">
        <v>38412</v>
      </c>
      <c r="B187" s="9">
        <v>13.13</v>
      </c>
      <c r="C187">
        <f t="shared" si="13"/>
        <v>15844.727000000001</v>
      </c>
      <c r="D187" s="11">
        <v>193.1</v>
      </c>
      <c r="E187">
        <f t="shared" si="14"/>
        <v>97.9</v>
      </c>
      <c r="F187">
        <f t="shared" si="15"/>
        <v>4.5</v>
      </c>
      <c r="G187">
        <f t="shared" si="11"/>
        <v>2.71</v>
      </c>
      <c r="H187">
        <f t="shared" si="12"/>
        <v>5.1709999999999999E-2</v>
      </c>
      <c r="V187" s="5">
        <v>39994</v>
      </c>
      <c r="W187">
        <v>75.400000000000006</v>
      </c>
      <c r="Y187" s="5">
        <v>28277</v>
      </c>
      <c r="Z187" s="9">
        <v>7.28</v>
      </c>
      <c r="AB187" s="6">
        <v>43252</v>
      </c>
      <c r="AC187" s="7">
        <v>2.12</v>
      </c>
      <c r="AE187" s="28">
        <v>31594</v>
      </c>
      <c r="AF187" s="27">
        <v>-5.2819999999999999E-2</v>
      </c>
    </row>
    <row r="188" spans="1:32" ht="15">
      <c r="A188" s="5">
        <v>38443</v>
      </c>
      <c r="B188" s="9">
        <v>14.46</v>
      </c>
      <c r="C188">
        <f t="shared" si="13"/>
        <v>15922.781999999999</v>
      </c>
      <c r="D188" s="11">
        <v>193.7</v>
      </c>
      <c r="E188">
        <f t="shared" si="14"/>
        <v>97.7</v>
      </c>
      <c r="F188">
        <f t="shared" si="15"/>
        <v>4.34</v>
      </c>
      <c r="G188">
        <f t="shared" si="11"/>
        <v>2.64</v>
      </c>
      <c r="H188">
        <f t="shared" si="12"/>
        <v>5.1639999999999998E-2</v>
      </c>
      <c r="V188" s="5">
        <v>39964</v>
      </c>
      <c r="W188">
        <v>74.900000000000006</v>
      </c>
      <c r="Y188" s="5">
        <v>28307</v>
      </c>
      <c r="Z188" s="9">
        <v>7.33</v>
      </c>
      <c r="AB188" s="6">
        <v>43282</v>
      </c>
      <c r="AC188" s="7">
        <v>2.11</v>
      </c>
      <c r="AE188" s="28">
        <v>31625</v>
      </c>
      <c r="AF188" s="27">
        <v>-0.11011</v>
      </c>
    </row>
    <row r="189" spans="1:32" ht="15">
      <c r="A189" s="5">
        <v>38473</v>
      </c>
      <c r="B189" s="9">
        <v>13.97</v>
      </c>
      <c r="C189">
        <f t="shared" si="13"/>
        <v>15922.781999999999</v>
      </c>
      <c r="D189" s="11">
        <v>193.6</v>
      </c>
      <c r="E189">
        <f t="shared" si="14"/>
        <v>98.2</v>
      </c>
      <c r="F189">
        <f t="shared" si="15"/>
        <v>4.1399999999999997</v>
      </c>
      <c r="G189">
        <f t="shared" si="11"/>
        <v>2.4900000000000002</v>
      </c>
      <c r="H189">
        <f t="shared" si="12"/>
        <v>6.9100000000000003E-3</v>
      </c>
      <c r="V189" s="5">
        <v>39933</v>
      </c>
      <c r="W189">
        <v>74.5</v>
      </c>
      <c r="Y189" s="5">
        <v>28338</v>
      </c>
      <c r="Z189" s="9">
        <v>7.4</v>
      </c>
      <c r="AB189" s="6">
        <v>43313</v>
      </c>
      <c r="AC189" s="7">
        <v>2.1</v>
      </c>
      <c r="AE189" s="28">
        <v>31656</v>
      </c>
      <c r="AF189" s="27">
        <v>7.2400000000000006E-2</v>
      </c>
    </row>
    <row r="190" spans="1:32" ht="15">
      <c r="A190" s="5">
        <v>38504</v>
      </c>
      <c r="B190" s="9">
        <v>11.87</v>
      </c>
      <c r="C190">
        <f t="shared" si="13"/>
        <v>15922.781999999999</v>
      </c>
      <c r="D190" s="11">
        <v>193.7</v>
      </c>
      <c r="E190">
        <f t="shared" si="14"/>
        <v>98.1</v>
      </c>
      <c r="F190">
        <f t="shared" si="15"/>
        <v>4</v>
      </c>
      <c r="G190">
        <f t="shared" si="11"/>
        <v>2.3199999999999998</v>
      </c>
      <c r="H190">
        <f t="shared" si="12"/>
        <v>-5.9100000000000003E-3</v>
      </c>
      <c r="V190" s="5">
        <v>39903</v>
      </c>
      <c r="W190">
        <v>74.400000000000006</v>
      </c>
      <c r="Y190" s="5">
        <v>28369</v>
      </c>
      <c r="Z190" s="9">
        <v>7.34</v>
      </c>
      <c r="AB190" s="6">
        <v>43344</v>
      </c>
      <c r="AC190" s="7">
        <v>2.12</v>
      </c>
      <c r="AE190" s="28">
        <v>31686</v>
      </c>
      <c r="AF190" s="27">
        <v>3.6099999999999999E-3</v>
      </c>
    </row>
    <row r="191" spans="1:32" ht="15">
      <c r="A191" s="5">
        <v>38534</v>
      </c>
      <c r="B191" s="9">
        <v>11.05</v>
      </c>
      <c r="C191">
        <f t="shared" si="13"/>
        <v>16047.587</v>
      </c>
      <c r="D191" s="11">
        <v>194.9</v>
      </c>
      <c r="E191">
        <f t="shared" si="14"/>
        <v>98.9</v>
      </c>
      <c r="F191">
        <f t="shared" si="15"/>
        <v>4.18</v>
      </c>
      <c r="G191">
        <f t="shared" si="11"/>
        <v>2.2999999999999998</v>
      </c>
      <c r="H191">
        <f t="shared" si="12"/>
        <v>-1.15E-2</v>
      </c>
      <c r="V191" s="5">
        <v>39872</v>
      </c>
      <c r="W191">
        <v>75.599999999999994</v>
      </c>
      <c r="Y191" s="5">
        <v>28399</v>
      </c>
      <c r="Z191" s="9">
        <v>7.52</v>
      </c>
      <c r="AB191" s="6">
        <v>43374</v>
      </c>
      <c r="AC191" s="7">
        <v>2.11</v>
      </c>
      <c r="AE191" s="28">
        <v>31717</v>
      </c>
      <c r="AF191" s="27">
        <v>-1.5810000000000001E-2</v>
      </c>
    </row>
    <row r="192" spans="1:32" ht="15">
      <c r="A192" s="5">
        <v>38565</v>
      </c>
      <c r="B192" s="9">
        <v>12.95</v>
      </c>
      <c r="C192">
        <f t="shared" si="13"/>
        <v>16047.587</v>
      </c>
      <c r="D192" s="11">
        <v>196.1</v>
      </c>
      <c r="E192">
        <f t="shared" si="14"/>
        <v>99</v>
      </c>
      <c r="F192">
        <f t="shared" si="15"/>
        <v>4.26</v>
      </c>
      <c r="G192">
        <f t="shared" si="11"/>
        <v>2.37</v>
      </c>
      <c r="H192">
        <f t="shared" si="12"/>
        <v>1.7760000000000001E-2</v>
      </c>
      <c r="V192" s="5">
        <v>39844</v>
      </c>
      <c r="W192">
        <v>76.599999999999994</v>
      </c>
      <c r="Y192" s="5">
        <v>28430</v>
      </c>
      <c r="Z192" s="9">
        <v>7.58</v>
      </c>
      <c r="AB192" s="6">
        <v>43405</v>
      </c>
      <c r="AC192" s="7">
        <v>2</v>
      </c>
      <c r="AE192" s="28">
        <v>31747</v>
      </c>
      <c r="AF192" s="27">
        <v>5.9209999999999999E-2</v>
      </c>
    </row>
    <row r="193" spans="1:32" ht="15">
      <c r="A193" s="5">
        <v>38596</v>
      </c>
      <c r="B193" s="9">
        <v>12.63</v>
      </c>
      <c r="C193">
        <f t="shared" si="13"/>
        <v>16047.587</v>
      </c>
      <c r="D193" s="11">
        <v>198.8</v>
      </c>
      <c r="E193">
        <f t="shared" si="14"/>
        <v>99.7</v>
      </c>
      <c r="F193">
        <f t="shared" si="15"/>
        <v>4.2</v>
      </c>
      <c r="G193">
        <f t="shared" si="11"/>
        <v>2.5</v>
      </c>
      <c r="H193">
        <f t="shared" si="12"/>
        <v>4.054E-2</v>
      </c>
      <c r="V193" s="5">
        <v>39813</v>
      </c>
      <c r="W193">
        <v>78.099999999999994</v>
      </c>
      <c r="Y193" s="5">
        <v>28460</v>
      </c>
      <c r="Z193" s="9">
        <v>7.69</v>
      </c>
      <c r="AB193" s="6">
        <v>43435</v>
      </c>
      <c r="AC193" s="7">
        <v>1.82</v>
      </c>
      <c r="AE193" s="28">
        <v>31778</v>
      </c>
      <c r="AF193" s="27">
        <v>9.9799999999999993E-3</v>
      </c>
    </row>
    <row r="194" spans="1:32" ht="15">
      <c r="A194" s="5">
        <v>38626</v>
      </c>
      <c r="B194" s="9">
        <v>14.94</v>
      </c>
      <c r="C194">
        <f t="shared" si="13"/>
        <v>16136.734</v>
      </c>
      <c r="D194" s="11">
        <v>199.1</v>
      </c>
      <c r="E194">
        <f t="shared" si="14"/>
        <v>99.4</v>
      </c>
      <c r="F194">
        <f t="shared" si="15"/>
        <v>4.46</v>
      </c>
      <c r="G194">
        <f t="shared" si="11"/>
        <v>2.52</v>
      </c>
      <c r="H194">
        <f t="shared" si="12"/>
        <v>-2.0469999999999999E-2</v>
      </c>
      <c r="V194" s="5">
        <v>39782</v>
      </c>
      <c r="W194">
        <v>80.400000000000006</v>
      </c>
      <c r="Y194" s="5">
        <v>28491</v>
      </c>
      <c r="Z194" s="9">
        <v>7.96</v>
      </c>
      <c r="AB194" s="6">
        <v>43466</v>
      </c>
      <c r="AC194" s="7">
        <v>1.79</v>
      </c>
      <c r="AE194" s="28">
        <v>31809</v>
      </c>
      <c r="AF194" s="27">
        <v>4.3189999999999999E-2</v>
      </c>
    </row>
    <row r="195" spans="1:32" ht="15">
      <c r="A195" s="5">
        <v>38657</v>
      </c>
      <c r="B195" s="9">
        <v>12.15</v>
      </c>
      <c r="C195">
        <f t="shared" si="13"/>
        <v>16136.734</v>
      </c>
      <c r="D195" s="11">
        <v>198.1</v>
      </c>
      <c r="E195">
        <f t="shared" si="14"/>
        <v>99.6</v>
      </c>
      <c r="F195">
        <f t="shared" si="15"/>
        <v>4.54</v>
      </c>
      <c r="G195">
        <f t="shared" si="11"/>
        <v>2.4700000000000002</v>
      </c>
      <c r="H195">
        <f t="shared" si="12"/>
        <v>1.7099999999999999E-3</v>
      </c>
      <c r="V195" s="5">
        <v>39752</v>
      </c>
      <c r="W195">
        <v>82.5</v>
      </c>
      <c r="Y195" s="5">
        <v>28522</v>
      </c>
      <c r="Z195" s="9">
        <v>8.0299999999999994</v>
      </c>
      <c r="AB195" s="6">
        <v>43497</v>
      </c>
      <c r="AC195" s="7">
        <v>1.88</v>
      </c>
      <c r="AE195" s="28">
        <v>31837</v>
      </c>
      <c r="AF195" s="27">
        <v>0.26386999999999999</v>
      </c>
    </row>
    <row r="196" spans="1:32" ht="15">
      <c r="A196" s="5">
        <v>38687</v>
      </c>
      <c r="B196" s="9">
        <v>11.26</v>
      </c>
      <c r="C196">
        <f t="shared" si="13"/>
        <v>16136.734</v>
      </c>
      <c r="D196" s="11">
        <v>198.1</v>
      </c>
      <c r="E196">
        <f t="shared" si="14"/>
        <v>100.1</v>
      </c>
      <c r="F196">
        <f t="shared" si="15"/>
        <v>4.47</v>
      </c>
      <c r="G196">
        <f t="shared" si="11"/>
        <v>2.34</v>
      </c>
      <c r="H196">
        <f t="shared" si="12"/>
        <v>1.4120000000000001E-2</v>
      </c>
      <c r="V196" s="5">
        <v>39721</v>
      </c>
      <c r="W196">
        <v>85.3</v>
      </c>
      <c r="Y196" s="5">
        <v>28550</v>
      </c>
      <c r="Z196" s="9">
        <v>8.0399999999999991</v>
      </c>
      <c r="AB196" s="6">
        <v>43525</v>
      </c>
      <c r="AC196" s="7">
        <v>1.91</v>
      </c>
      <c r="AE196" s="28">
        <v>31868</v>
      </c>
      <c r="AF196" s="27">
        <v>0.52524000000000004</v>
      </c>
    </row>
    <row r="197" spans="1:32" ht="15">
      <c r="A197" s="5">
        <v>38718</v>
      </c>
      <c r="B197" s="9">
        <v>12.04</v>
      </c>
      <c r="C197">
        <f t="shared" si="13"/>
        <v>16353.834999999999</v>
      </c>
      <c r="D197" s="11">
        <v>199.3</v>
      </c>
      <c r="E197">
        <f t="shared" si="14"/>
        <v>100.3</v>
      </c>
      <c r="F197">
        <f t="shared" si="15"/>
        <v>4.42</v>
      </c>
      <c r="G197">
        <f t="shared" ref="G197:G260" si="16">INDEX(AC:AC, MATCH(A197,AB:AB, 0))</f>
        <v>2.41</v>
      </c>
      <c r="H197">
        <f t="shared" ref="H197:H260" si="17">_xlfn.XLOOKUP(A197,AE:AE,AF:AF)</f>
        <v>-5.0509999999999999E-2</v>
      </c>
      <c r="V197" s="5">
        <v>39691</v>
      </c>
      <c r="W197">
        <v>86.9</v>
      </c>
      <c r="Y197" s="5">
        <v>28581</v>
      </c>
      <c r="Z197" s="9">
        <v>8.15</v>
      </c>
      <c r="AB197" s="6">
        <v>43556</v>
      </c>
      <c r="AC197" s="7">
        <v>1.94</v>
      </c>
      <c r="AE197" s="28">
        <v>31898</v>
      </c>
      <c r="AF197" s="27">
        <v>0.31478</v>
      </c>
    </row>
    <row r="198" spans="1:32" ht="15">
      <c r="A198" s="5">
        <v>38749</v>
      </c>
      <c r="B198" s="9">
        <v>12.47</v>
      </c>
      <c r="C198">
        <f t="shared" ref="C198:C261" si="18">INDEX($T$2:$T$140, MATCH(A198,$S$2:$S$140, 1))</f>
        <v>16353.834999999999</v>
      </c>
      <c r="D198" s="11">
        <v>199.4</v>
      </c>
      <c r="E198">
        <f t="shared" ref="E198:E261" si="19">INDEX($W$2:$W$601, MATCH(A197,$V$2:$V$601, -1))</f>
        <v>100.9</v>
      </c>
      <c r="F198">
        <f t="shared" ref="F198:F261" si="20">INDEX(Z:Z, MATCH(A198,Y:Y, 1))</f>
        <v>4.57</v>
      </c>
      <c r="G198">
        <f t="shared" si="16"/>
        <v>2.52</v>
      </c>
      <c r="H198">
        <f t="shared" si="17"/>
        <v>-2.8969999999999999E-2</v>
      </c>
      <c r="V198" s="5">
        <v>39660</v>
      </c>
      <c r="W198">
        <v>88</v>
      </c>
      <c r="Y198" s="5">
        <v>28611</v>
      </c>
      <c r="Z198" s="9">
        <v>8.35</v>
      </c>
      <c r="AB198" s="6">
        <v>43586</v>
      </c>
      <c r="AC198" s="7">
        <v>1.83</v>
      </c>
      <c r="AE198" s="28">
        <v>31929</v>
      </c>
      <c r="AF198" s="27">
        <v>-0.22558</v>
      </c>
    </row>
    <row r="199" spans="1:32" ht="15">
      <c r="A199" s="5">
        <v>38777</v>
      </c>
      <c r="B199" s="9">
        <v>11.69</v>
      </c>
      <c r="C199">
        <f t="shared" si="18"/>
        <v>16353.834999999999</v>
      </c>
      <c r="D199" s="11">
        <v>199.7</v>
      </c>
      <c r="E199">
        <f t="shared" si="19"/>
        <v>100.9</v>
      </c>
      <c r="F199">
        <f t="shared" si="20"/>
        <v>4.72</v>
      </c>
      <c r="G199">
        <f t="shared" si="16"/>
        <v>2.5299999999999998</v>
      </c>
      <c r="H199">
        <f t="shared" si="17"/>
        <v>1.5469999999999999E-2</v>
      </c>
      <c r="V199" s="5">
        <v>39629</v>
      </c>
      <c r="W199">
        <v>90</v>
      </c>
      <c r="Y199" s="5">
        <v>28642</v>
      </c>
      <c r="Z199" s="9">
        <v>8.4600000000000009</v>
      </c>
      <c r="AB199" s="6">
        <v>43617</v>
      </c>
      <c r="AC199" s="7">
        <v>1.7</v>
      </c>
      <c r="AE199" s="28">
        <v>31959</v>
      </c>
      <c r="AF199" s="27">
        <v>-0.34777000000000002</v>
      </c>
    </row>
    <row r="200" spans="1:32" ht="15">
      <c r="A200" s="5">
        <v>38808</v>
      </c>
      <c r="B200" s="9">
        <v>11.85</v>
      </c>
      <c r="C200">
        <f t="shared" si="18"/>
        <v>16396.151000000002</v>
      </c>
      <c r="D200" s="11">
        <v>200.7</v>
      </c>
      <c r="E200">
        <f t="shared" si="19"/>
        <v>101.3</v>
      </c>
      <c r="F200">
        <f t="shared" si="20"/>
        <v>4.99</v>
      </c>
      <c r="G200">
        <f t="shared" si="16"/>
        <v>2.58</v>
      </c>
      <c r="H200">
        <f t="shared" si="17"/>
        <v>2.0699999999999998E-3</v>
      </c>
      <c r="V200" s="5">
        <v>39599</v>
      </c>
      <c r="W200">
        <v>90.4</v>
      </c>
      <c r="Y200" s="5">
        <v>28672</v>
      </c>
      <c r="Z200" s="9">
        <v>8.64</v>
      </c>
      <c r="AB200" s="6">
        <v>43647</v>
      </c>
      <c r="AC200" s="7">
        <v>1.75</v>
      </c>
      <c r="AE200" s="28">
        <v>31990</v>
      </c>
      <c r="AF200" s="27">
        <v>-2.665E-2</v>
      </c>
    </row>
    <row r="201" spans="1:32" ht="15">
      <c r="A201" s="5">
        <v>38838</v>
      </c>
      <c r="B201" s="9">
        <v>14.45</v>
      </c>
      <c r="C201">
        <f t="shared" si="18"/>
        <v>16396.151000000002</v>
      </c>
      <c r="D201" s="11">
        <v>201.3</v>
      </c>
      <c r="E201">
        <f t="shared" si="19"/>
        <v>100.8</v>
      </c>
      <c r="F201">
        <f t="shared" si="20"/>
        <v>5.1100000000000003</v>
      </c>
      <c r="G201">
        <f t="shared" si="16"/>
        <v>2.66</v>
      </c>
      <c r="H201">
        <f t="shared" si="17"/>
        <v>2.9180000000000001E-2</v>
      </c>
      <c r="V201" s="5">
        <v>39568</v>
      </c>
      <c r="W201">
        <v>91.3</v>
      </c>
      <c r="Y201" s="5">
        <v>28703</v>
      </c>
      <c r="Z201" s="9">
        <v>8.41</v>
      </c>
      <c r="AB201" s="6">
        <v>43678</v>
      </c>
      <c r="AC201" s="7">
        <v>1.59</v>
      </c>
      <c r="AE201" s="28">
        <v>32021</v>
      </c>
      <c r="AF201" s="27">
        <v>0.46429999999999999</v>
      </c>
    </row>
    <row r="202" spans="1:32" ht="15">
      <c r="A202" s="5">
        <v>38869</v>
      </c>
      <c r="B202" s="9">
        <v>16.920000000000002</v>
      </c>
      <c r="C202">
        <f t="shared" si="18"/>
        <v>16396.151000000002</v>
      </c>
      <c r="D202" s="11">
        <v>201.8</v>
      </c>
      <c r="E202">
        <f t="shared" si="19"/>
        <v>100.4</v>
      </c>
      <c r="F202">
        <f t="shared" si="20"/>
        <v>5.1100000000000003</v>
      </c>
      <c r="G202">
        <f t="shared" si="16"/>
        <v>2.58</v>
      </c>
      <c r="H202">
        <f t="shared" si="17"/>
        <v>6.3659999999999994E-2</v>
      </c>
      <c r="V202" s="5">
        <v>39538</v>
      </c>
      <c r="W202">
        <v>91.8</v>
      </c>
      <c r="Y202" s="5">
        <v>28734</v>
      </c>
      <c r="Z202" s="9">
        <v>8.42</v>
      </c>
      <c r="AB202" s="6">
        <v>43709</v>
      </c>
      <c r="AC202" s="7">
        <v>1.59</v>
      </c>
      <c r="AE202" s="28">
        <v>32051</v>
      </c>
      <c r="AF202" s="27">
        <v>0.63185000000000002</v>
      </c>
    </row>
    <row r="203" spans="1:32" ht="15">
      <c r="A203" s="5">
        <v>38899</v>
      </c>
      <c r="B203" s="9">
        <v>15.33</v>
      </c>
      <c r="C203">
        <f t="shared" si="18"/>
        <v>16420.738000000001</v>
      </c>
      <c r="D203" s="11">
        <v>202.9</v>
      </c>
      <c r="E203">
        <f t="shared" si="19"/>
        <v>100.2</v>
      </c>
      <c r="F203">
        <f t="shared" si="20"/>
        <v>5.09</v>
      </c>
      <c r="G203">
        <f t="shared" si="16"/>
        <v>2.58</v>
      </c>
      <c r="H203">
        <f t="shared" si="17"/>
        <v>-2.87E-2</v>
      </c>
      <c r="V203" s="5">
        <v>39507</v>
      </c>
      <c r="W203">
        <v>93.1</v>
      </c>
      <c r="Y203" s="5">
        <v>28764</v>
      </c>
      <c r="Z203" s="9">
        <v>8.64</v>
      </c>
      <c r="AB203" s="6">
        <v>43739</v>
      </c>
      <c r="AC203" s="7">
        <v>1.56</v>
      </c>
      <c r="AE203" s="28">
        <v>32082</v>
      </c>
      <c r="AF203" s="27">
        <v>-4.4179999999999997E-2</v>
      </c>
    </row>
    <row r="204" spans="1:32" ht="15">
      <c r="A204" s="5">
        <v>38930</v>
      </c>
      <c r="B204" s="9">
        <v>13.35</v>
      </c>
      <c r="C204">
        <f t="shared" si="18"/>
        <v>16420.738000000001</v>
      </c>
      <c r="D204" s="11">
        <v>203.8</v>
      </c>
      <c r="E204">
        <f t="shared" si="19"/>
        <v>99.8</v>
      </c>
      <c r="F204">
        <f t="shared" si="20"/>
        <v>4.88</v>
      </c>
      <c r="G204">
        <f t="shared" si="16"/>
        <v>2.59</v>
      </c>
      <c r="H204">
        <f t="shared" si="17"/>
        <v>-5.3539999999999997E-2</v>
      </c>
      <c r="V204" s="5">
        <v>39478</v>
      </c>
      <c r="W204">
        <v>94.3</v>
      </c>
      <c r="Y204" s="5">
        <v>28795</v>
      </c>
      <c r="Z204" s="9">
        <v>8.81</v>
      </c>
      <c r="AB204" s="6">
        <v>43770</v>
      </c>
      <c r="AC204" s="7">
        <v>1.64</v>
      </c>
      <c r="AE204" s="28">
        <v>32112</v>
      </c>
      <c r="AF204" s="27">
        <v>-0.25062000000000001</v>
      </c>
    </row>
    <row r="205" spans="1:32" ht="15">
      <c r="A205" s="5">
        <v>38961</v>
      </c>
      <c r="B205" s="9">
        <v>12.18</v>
      </c>
      <c r="C205">
        <f t="shared" si="18"/>
        <v>16420.738000000001</v>
      </c>
      <c r="D205" s="11">
        <v>202.8</v>
      </c>
      <c r="E205">
        <f t="shared" si="19"/>
        <v>99.6</v>
      </c>
      <c r="F205">
        <f t="shared" si="20"/>
        <v>4.72</v>
      </c>
      <c r="G205">
        <f t="shared" si="16"/>
        <v>2.4</v>
      </c>
      <c r="H205">
        <f t="shared" si="17"/>
        <v>3.5400000000000002E-3</v>
      </c>
      <c r="V205" s="5">
        <v>39447</v>
      </c>
      <c r="W205">
        <v>95.4</v>
      </c>
      <c r="Y205" s="5">
        <v>28825</v>
      </c>
      <c r="Z205" s="9">
        <v>9.01</v>
      </c>
      <c r="AB205" s="6">
        <v>43800</v>
      </c>
      <c r="AC205" s="7">
        <v>1.72</v>
      </c>
      <c r="AE205" s="28">
        <v>32143</v>
      </c>
      <c r="AF205" s="27">
        <v>-0.48132999999999998</v>
      </c>
    </row>
    <row r="206" spans="1:32" ht="15">
      <c r="A206" s="5">
        <v>38991</v>
      </c>
      <c r="B206" s="9">
        <v>11.31</v>
      </c>
      <c r="C206">
        <f t="shared" si="18"/>
        <v>16561.866000000002</v>
      </c>
      <c r="D206" s="11">
        <v>201.9</v>
      </c>
      <c r="E206">
        <f t="shared" si="19"/>
        <v>99.5</v>
      </c>
      <c r="F206">
        <f t="shared" si="20"/>
        <v>4.7300000000000004</v>
      </c>
      <c r="G206">
        <f t="shared" si="16"/>
        <v>2.3199999999999998</v>
      </c>
      <c r="H206">
        <f t="shared" si="17"/>
        <v>-3.007E-2</v>
      </c>
      <c r="V206" s="5">
        <v>39416</v>
      </c>
      <c r="W206">
        <v>96.3</v>
      </c>
      <c r="Y206" s="5">
        <v>28856</v>
      </c>
      <c r="Z206" s="9">
        <v>9.1</v>
      </c>
      <c r="AB206" s="6">
        <v>43831</v>
      </c>
      <c r="AC206" s="7">
        <v>1.72</v>
      </c>
      <c r="AE206" s="28">
        <v>32174</v>
      </c>
      <c r="AF206" s="27">
        <v>-0.23749000000000001</v>
      </c>
    </row>
    <row r="207" spans="1:32" ht="15">
      <c r="A207" s="5">
        <v>39022</v>
      </c>
      <c r="B207" s="9">
        <v>10.82</v>
      </c>
      <c r="C207">
        <f t="shared" si="18"/>
        <v>16561.866000000002</v>
      </c>
      <c r="D207" s="11">
        <v>202</v>
      </c>
      <c r="E207">
        <f t="shared" si="19"/>
        <v>99.4</v>
      </c>
      <c r="F207">
        <f t="shared" si="20"/>
        <v>4.5999999999999996</v>
      </c>
      <c r="G207">
        <f t="shared" si="16"/>
        <v>2.2999999999999998</v>
      </c>
      <c r="H207">
        <f t="shared" si="17"/>
        <v>-6.3000000000000003E-4</v>
      </c>
      <c r="V207" s="5">
        <v>39386</v>
      </c>
      <c r="W207">
        <v>97.1</v>
      </c>
      <c r="Y207" s="5">
        <v>28887</v>
      </c>
      <c r="Z207" s="9">
        <v>9.1</v>
      </c>
      <c r="AB207" s="6">
        <v>43862</v>
      </c>
      <c r="AC207" s="7">
        <v>1.62</v>
      </c>
      <c r="AE207" s="28">
        <v>32203</v>
      </c>
      <c r="AF207" s="27">
        <v>3.81E-3</v>
      </c>
    </row>
    <row r="208" spans="1:32" ht="15">
      <c r="A208" s="5">
        <v>39052</v>
      </c>
      <c r="B208" s="9">
        <v>10.96</v>
      </c>
      <c r="C208">
        <f t="shared" si="18"/>
        <v>16561.866000000002</v>
      </c>
      <c r="D208" s="11">
        <v>203.1</v>
      </c>
      <c r="E208">
        <f t="shared" si="19"/>
        <v>99.2</v>
      </c>
      <c r="F208">
        <f t="shared" si="20"/>
        <v>4.5599999999999996</v>
      </c>
      <c r="G208">
        <f t="shared" si="16"/>
        <v>2.31</v>
      </c>
      <c r="H208">
        <f t="shared" si="17"/>
        <v>-2.0400000000000001E-3</v>
      </c>
      <c r="V208" s="5">
        <v>39355</v>
      </c>
      <c r="W208">
        <v>97.7</v>
      </c>
      <c r="Y208" s="5">
        <v>28915</v>
      </c>
      <c r="Z208" s="9">
        <v>9.1199999999999992</v>
      </c>
      <c r="AB208" s="6">
        <v>43891</v>
      </c>
      <c r="AC208" s="7">
        <v>0.99</v>
      </c>
      <c r="AE208" s="28">
        <v>32234</v>
      </c>
      <c r="AF208" s="27">
        <v>0.13572000000000001</v>
      </c>
    </row>
    <row r="209" spans="1:32" ht="15">
      <c r="A209" s="5">
        <v>39083</v>
      </c>
      <c r="B209" s="9">
        <v>11.04</v>
      </c>
      <c r="C209">
        <f t="shared" si="18"/>
        <v>16611.689999999999</v>
      </c>
      <c r="D209" s="11">
        <v>203.43700000000001</v>
      </c>
      <c r="E209">
        <f t="shared" si="19"/>
        <v>99.5</v>
      </c>
      <c r="F209">
        <f t="shared" si="20"/>
        <v>4.76</v>
      </c>
      <c r="G209">
        <f t="shared" si="16"/>
        <v>2.3199999999999998</v>
      </c>
      <c r="H209">
        <f t="shared" si="17"/>
        <v>-5.1970000000000002E-2</v>
      </c>
      <c r="V209" s="5">
        <v>39325</v>
      </c>
      <c r="W209">
        <v>98.2</v>
      </c>
      <c r="Y209" s="5">
        <v>28946</v>
      </c>
      <c r="Z209" s="9">
        <v>9.18</v>
      </c>
      <c r="AB209" s="6">
        <v>43922</v>
      </c>
      <c r="AC209" s="7">
        <v>1.1000000000000001</v>
      </c>
      <c r="AE209" s="28">
        <v>32264</v>
      </c>
      <c r="AF209" s="27">
        <v>-1.7770000000000001E-2</v>
      </c>
    </row>
    <row r="210" spans="1:32" ht="15">
      <c r="A210" s="5">
        <v>39114</v>
      </c>
      <c r="B210" s="9">
        <v>11.16</v>
      </c>
      <c r="C210">
        <f t="shared" si="18"/>
        <v>16611.689999999999</v>
      </c>
      <c r="D210" s="11">
        <v>204.226</v>
      </c>
      <c r="E210">
        <f t="shared" si="19"/>
        <v>99.2</v>
      </c>
      <c r="F210">
        <f t="shared" si="20"/>
        <v>4.72</v>
      </c>
      <c r="G210">
        <f t="shared" si="16"/>
        <v>2.36</v>
      </c>
      <c r="H210">
        <f t="shared" si="17"/>
        <v>1.554E-2</v>
      </c>
      <c r="V210" s="5">
        <v>39294</v>
      </c>
      <c r="W210">
        <v>98.7</v>
      </c>
      <c r="Y210" s="5">
        <v>28976</v>
      </c>
      <c r="Z210" s="9">
        <v>9.25</v>
      </c>
      <c r="AB210" s="6">
        <v>43952</v>
      </c>
      <c r="AC210" s="7">
        <v>1.1200000000000001</v>
      </c>
      <c r="AE210" s="28">
        <v>32295</v>
      </c>
      <c r="AF210" s="27">
        <v>1.8620000000000001E-2</v>
      </c>
    </row>
    <row r="211" spans="1:32" ht="15">
      <c r="A211" s="5">
        <v>39142</v>
      </c>
      <c r="B211" s="9">
        <v>15.16</v>
      </c>
      <c r="C211">
        <f t="shared" si="18"/>
        <v>16611.689999999999</v>
      </c>
      <c r="D211" s="11">
        <v>205.28800000000001</v>
      </c>
      <c r="E211">
        <f t="shared" si="19"/>
        <v>99.2</v>
      </c>
      <c r="F211">
        <f t="shared" si="20"/>
        <v>4.5599999999999996</v>
      </c>
      <c r="G211">
        <f t="shared" si="16"/>
        <v>2.39</v>
      </c>
      <c r="H211">
        <f t="shared" si="17"/>
        <v>6.5240000000000006E-2</v>
      </c>
      <c r="V211" s="5">
        <v>39263</v>
      </c>
      <c r="W211">
        <v>99</v>
      </c>
      <c r="Y211" s="5">
        <v>29007</v>
      </c>
      <c r="Z211" s="9">
        <v>8.91</v>
      </c>
      <c r="AB211" s="6">
        <v>43983</v>
      </c>
      <c r="AC211" s="7">
        <v>1.27</v>
      </c>
      <c r="AE211" s="28">
        <v>32325</v>
      </c>
      <c r="AF211" s="27">
        <v>0.13222999999999999</v>
      </c>
    </row>
    <row r="212" spans="1:32" ht="15">
      <c r="A212" s="5">
        <v>39173</v>
      </c>
      <c r="B212" s="9">
        <v>12.93</v>
      </c>
      <c r="C212">
        <f t="shared" si="18"/>
        <v>16713.313999999998</v>
      </c>
      <c r="D212" s="11">
        <v>205.904</v>
      </c>
      <c r="E212">
        <f t="shared" si="19"/>
        <v>99.5</v>
      </c>
      <c r="F212">
        <f t="shared" si="20"/>
        <v>4.6900000000000004</v>
      </c>
      <c r="G212">
        <f t="shared" si="16"/>
        <v>2.44</v>
      </c>
      <c r="H212">
        <f t="shared" si="17"/>
        <v>1.6150000000000001E-2</v>
      </c>
      <c r="V212" s="5">
        <v>39233</v>
      </c>
      <c r="W212">
        <v>99.1</v>
      </c>
      <c r="Y212" s="5">
        <v>29037</v>
      </c>
      <c r="Z212" s="9">
        <v>8.9499999999999993</v>
      </c>
      <c r="AB212" s="6">
        <v>44013</v>
      </c>
      <c r="AC212" s="7">
        <v>1.46</v>
      </c>
      <c r="AE212" s="28">
        <v>32356</v>
      </c>
      <c r="AF212" s="27">
        <v>-1.2619999999999999E-2</v>
      </c>
    </row>
    <row r="213" spans="1:32" ht="15">
      <c r="A213" s="5">
        <v>39203</v>
      </c>
      <c r="B213" s="9">
        <v>13.3</v>
      </c>
      <c r="C213">
        <f t="shared" si="18"/>
        <v>16713.313999999998</v>
      </c>
      <c r="D213" s="11">
        <v>206.755</v>
      </c>
      <c r="E213">
        <f t="shared" si="19"/>
        <v>99.2</v>
      </c>
      <c r="F213">
        <f t="shared" si="20"/>
        <v>4.75</v>
      </c>
      <c r="G213">
        <f t="shared" si="16"/>
        <v>2.37</v>
      </c>
      <c r="H213">
        <f t="shared" si="17"/>
        <v>4.5339999999999998E-2</v>
      </c>
      <c r="V213" s="5">
        <v>39202</v>
      </c>
      <c r="W213">
        <v>99.2</v>
      </c>
      <c r="Y213" s="5">
        <v>29068</v>
      </c>
      <c r="Z213" s="9">
        <v>9.0299999999999994</v>
      </c>
      <c r="AB213" s="6">
        <v>44044</v>
      </c>
      <c r="AC213" s="7">
        <v>1.66</v>
      </c>
      <c r="AE213" s="28">
        <v>32387</v>
      </c>
      <c r="AF213" s="27">
        <v>-0.13152</v>
      </c>
    </row>
    <row r="214" spans="1:32" ht="15">
      <c r="A214" s="5">
        <v>39234</v>
      </c>
      <c r="B214" s="9">
        <v>14.95</v>
      </c>
      <c r="C214">
        <f t="shared" si="18"/>
        <v>16713.313999999998</v>
      </c>
      <c r="D214" s="11">
        <v>207.23400000000001</v>
      </c>
      <c r="E214">
        <f t="shared" si="19"/>
        <v>99.1</v>
      </c>
      <c r="F214">
        <f t="shared" si="20"/>
        <v>5.0999999999999996</v>
      </c>
      <c r="G214">
        <f t="shared" si="16"/>
        <v>2.41</v>
      </c>
      <c r="H214">
        <f t="shared" si="17"/>
        <v>4.0390000000000002E-2</v>
      </c>
      <c r="V214" s="5">
        <v>39172</v>
      </c>
      <c r="W214">
        <v>99.5</v>
      </c>
      <c r="Y214" s="5">
        <v>29099</v>
      </c>
      <c r="Z214" s="9">
        <v>9.33</v>
      </c>
      <c r="AB214" s="6">
        <v>44075</v>
      </c>
      <c r="AC214" s="7">
        <v>1.66</v>
      </c>
      <c r="AE214" s="28">
        <v>32417</v>
      </c>
      <c r="AF214" s="27">
        <v>-6.6430000000000003E-2</v>
      </c>
    </row>
    <row r="215" spans="1:32" ht="15">
      <c r="A215" s="5">
        <v>39264</v>
      </c>
      <c r="B215" s="9">
        <v>17.27</v>
      </c>
      <c r="C215">
        <f t="shared" si="18"/>
        <v>16809.587</v>
      </c>
      <c r="D215" s="11">
        <v>207.60300000000001</v>
      </c>
      <c r="E215">
        <f t="shared" si="19"/>
        <v>99</v>
      </c>
      <c r="F215">
        <f t="shared" si="20"/>
        <v>5</v>
      </c>
      <c r="G215">
        <f t="shared" si="16"/>
        <v>2.37</v>
      </c>
      <c r="H215">
        <f t="shared" si="17"/>
        <v>0.21140999999999999</v>
      </c>
      <c r="V215" s="5">
        <v>39141</v>
      </c>
      <c r="W215">
        <v>99.2</v>
      </c>
      <c r="Y215" s="5">
        <v>29129</v>
      </c>
      <c r="Z215" s="9">
        <v>10.3</v>
      </c>
      <c r="AB215" s="6">
        <v>44105</v>
      </c>
      <c r="AC215" s="7">
        <v>1.7</v>
      </c>
      <c r="AE215" s="28">
        <v>32448</v>
      </c>
      <c r="AF215" s="27">
        <v>-4.0059999999999998E-2</v>
      </c>
    </row>
    <row r="216" spans="1:32" ht="15">
      <c r="A216" s="5">
        <v>39295</v>
      </c>
      <c r="B216" s="9">
        <v>25.03</v>
      </c>
      <c r="C216">
        <f t="shared" si="18"/>
        <v>16809.587</v>
      </c>
      <c r="D216" s="11">
        <v>207.667</v>
      </c>
      <c r="E216">
        <f t="shared" si="19"/>
        <v>98.7</v>
      </c>
      <c r="F216">
        <f t="shared" si="20"/>
        <v>4.67</v>
      </c>
      <c r="G216">
        <f t="shared" si="16"/>
        <v>2.2400000000000002</v>
      </c>
      <c r="H216">
        <f t="shared" si="17"/>
        <v>0.66974999999999996</v>
      </c>
      <c r="V216" s="5">
        <v>39113</v>
      </c>
      <c r="W216">
        <v>99.2</v>
      </c>
      <c r="Y216" s="5">
        <v>29160</v>
      </c>
      <c r="Z216" s="9">
        <v>10.65</v>
      </c>
      <c r="AB216" s="6">
        <v>44136</v>
      </c>
      <c r="AC216" s="7">
        <v>1.71</v>
      </c>
      <c r="AE216" s="28">
        <v>32478</v>
      </c>
      <c r="AF216" s="27">
        <v>-7.1000000000000002E-4</v>
      </c>
    </row>
    <row r="217" spans="1:32" ht="15">
      <c r="A217" s="5">
        <v>39326</v>
      </c>
      <c r="B217" s="9">
        <v>22.2</v>
      </c>
      <c r="C217">
        <f t="shared" si="18"/>
        <v>16809.587</v>
      </c>
      <c r="D217" s="11">
        <v>208.547</v>
      </c>
      <c r="E217">
        <f t="shared" si="19"/>
        <v>98.2</v>
      </c>
      <c r="F217">
        <f t="shared" si="20"/>
        <v>4.5199999999999996</v>
      </c>
      <c r="G217">
        <f t="shared" si="16"/>
        <v>2.2599999999999998</v>
      </c>
      <c r="H217">
        <f t="shared" si="17"/>
        <v>-0.20294999999999999</v>
      </c>
      <c r="V217" s="5">
        <v>39082</v>
      </c>
      <c r="W217">
        <v>99.5</v>
      </c>
      <c r="Y217" s="5">
        <v>29190</v>
      </c>
      <c r="Z217" s="9">
        <v>10.39</v>
      </c>
      <c r="AB217" s="6">
        <v>44166</v>
      </c>
      <c r="AC217" s="7">
        <v>1.92</v>
      </c>
      <c r="AE217" s="28">
        <v>32509</v>
      </c>
      <c r="AF217" s="27">
        <v>3.9649999999999998E-2</v>
      </c>
    </row>
    <row r="218" spans="1:32" ht="15">
      <c r="A218" s="5">
        <v>39356</v>
      </c>
      <c r="B218" s="9">
        <v>19.12</v>
      </c>
      <c r="C218">
        <f t="shared" si="18"/>
        <v>16915.190999999999</v>
      </c>
      <c r="D218" s="11">
        <v>209.19</v>
      </c>
      <c r="E218">
        <f t="shared" si="19"/>
        <v>97.7</v>
      </c>
      <c r="F218">
        <f t="shared" si="20"/>
        <v>4.53</v>
      </c>
      <c r="G218">
        <f t="shared" si="16"/>
        <v>2.33</v>
      </c>
      <c r="H218">
        <f t="shared" si="17"/>
        <v>-0.10843</v>
      </c>
      <c r="V218" s="5">
        <v>39051</v>
      </c>
      <c r="W218">
        <v>99.2</v>
      </c>
      <c r="Y218" s="5">
        <v>29221</v>
      </c>
      <c r="Z218" s="9">
        <v>10.8</v>
      </c>
      <c r="AB218" s="6">
        <v>44197</v>
      </c>
      <c r="AC218" s="7">
        <v>2.08</v>
      </c>
      <c r="AE218" s="28">
        <v>32540</v>
      </c>
      <c r="AF218" s="27">
        <v>0.22070999999999999</v>
      </c>
    </row>
    <row r="219" spans="1:32" ht="15">
      <c r="A219" s="5">
        <v>39387</v>
      </c>
      <c r="B219" s="9">
        <v>25.58</v>
      </c>
      <c r="C219">
        <f t="shared" si="18"/>
        <v>16915.190999999999</v>
      </c>
      <c r="D219" s="11">
        <v>210.834</v>
      </c>
      <c r="E219">
        <f t="shared" si="19"/>
        <v>97.1</v>
      </c>
      <c r="F219">
        <f t="shared" si="20"/>
        <v>4.1500000000000004</v>
      </c>
      <c r="G219">
        <f t="shared" si="16"/>
        <v>2.38</v>
      </c>
      <c r="H219">
        <f t="shared" si="17"/>
        <v>0.58237000000000005</v>
      </c>
      <c r="V219" s="5">
        <v>39021</v>
      </c>
      <c r="W219">
        <v>99.4</v>
      </c>
      <c r="Y219" s="5">
        <v>29252</v>
      </c>
      <c r="Z219" s="9">
        <v>12.41</v>
      </c>
      <c r="AB219" s="6">
        <v>44228</v>
      </c>
      <c r="AC219" s="7">
        <v>2.1800000000000002</v>
      </c>
      <c r="AE219" s="28">
        <v>32568</v>
      </c>
      <c r="AF219" s="27">
        <v>0.34949000000000002</v>
      </c>
    </row>
    <row r="220" spans="1:32" ht="15">
      <c r="A220" s="5">
        <v>39417</v>
      </c>
      <c r="B220" s="9">
        <v>21.65</v>
      </c>
      <c r="C220">
        <f t="shared" si="18"/>
        <v>16915.190999999999</v>
      </c>
      <c r="D220" s="11">
        <v>211.44499999999999</v>
      </c>
      <c r="E220">
        <f t="shared" si="19"/>
        <v>96.3</v>
      </c>
      <c r="F220">
        <f t="shared" si="20"/>
        <v>4.0999999999999996</v>
      </c>
      <c r="G220">
        <f t="shared" si="16"/>
        <v>2.31</v>
      </c>
      <c r="H220">
        <f t="shared" si="17"/>
        <v>-7.1799999999999998E-3</v>
      </c>
      <c r="V220" s="5">
        <v>38990</v>
      </c>
      <c r="W220">
        <v>99.5</v>
      </c>
      <c r="Y220" s="5">
        <v>29281</v>
      </c>
      <c r="Z220" s="9">
        <v>12.75</v>
      </c>
      <c r="AB220" s="6">
        <v>44256</v>
      </c>
      <c r="AC220" s="7">
        <v>2.2799999999999998</v>
      </c>
      <c r="AE220" s="28">
        <v>32599</v>
      </c>
      <c r="AF220" s="27">
        <v>-0.11792</v>
      </c>
    </row>
    <row r="221" spans="1:32" ht="15">
      <c r="A221" s="5">
        <v>39448</v>
      </c>
      <c r="B221" s="9">
        <v>25.82</v>
      </c>
      <c r="C221">
        <f t="shared" si="18"/>
        <v>16843.003000000001</v>
      </c>
      <c r="D221" s="11">
        <v>212.17400000000001</v>
      </c>
      <c r="E221">
        <f t="shared" si="19"/>
        <v>95.4</v>
      </c>
      <c r="F221">
        <f t="shared" si="20"/>
        <v>3.74</v>
      </c>
      <c r="G221">
        <f t="shared" si="16"/>
        <v>2.2799999999999998</v>
      </c>
      <c r="H221">
        <f t="shared" si="17"/>
        <v>-0.16705</v>
      </c>
      <c r="V221" s="5">
        <v>38960</v>
      </c>
      <c r="W221">
        <v>99.6</v>
      </c>
      <c r="Y221" s="5">
        <v>29312</v>
      </c>
      <c r="Z221" s="9">
        <v>11.47</v>
      </c>
      <c r="AB221" s="6">
        <v>44287</v>
      </c>
      <c r="AC221" s="7">
        <v>2.35</v>
      </c>
      <c r="AE221" s="28">
        <v>32629</v>
      </c>
      <c r="AF221" s="27">
        <v>-0.30581000000000003</v>
      </c>
    </row>
    <row r="222" spans="1:32" ht="15">
      <c r="A222" s="5">
        <v>39479</v>
      </c>
      <c r="B222" s="9">
        <v>25.46</v>
      </c>
      <c r="C222">
        <f t="shared" si="18"/>
        <v>16843.003000000001</v>
      </c>
      <c r="D222" s="11">
        <v>212.68700000000001</v>
      </c>
      <c r="E222">
        <f t="shared" si="19"/>
        <v>94.3</v>
      </c>
      <c r="F222">
        <f t="shared" si="20"/>
        <v>3.74</v>
      </c>
      <c r="G222">
        <f t="shared" si="16"/>
        <v>2.33</v>
      </c>
      <c r="H222">
        <f t="shared" si="17"/>
        <v>0.34442</v>
      </c>
      <c r="V222" s="5">
        <v>38929</v>
      </c>
      <c r="W222">
        <v>99.8</v>
      </c>
      <c r="Y222" s="5">
        <v>29342</v>
      </c>
      <c r="Z222" s="9">
        <v>10.18</v>
      </c>
      <c r="AB222" s="6">
        <v>44317</v>
      </c>
      <c r="AC222" s="7">
        <v>2.4700000000000002</v>
      </c>
      <c r="AE222" s="28">
        <v>32660</v>
      </c>
      <c r="AF222" s="27">
        <v>-6.8220000000000003E-2</v>
      </c>
    </row>
    <row r="223" spans="1:32" ht="15">
      <c r="A223" s="5">
        <v>39508</v>
      </c>
      <c r="B223" s="9">
        <v>27.1</v>
      </c>
      <c r="C223">
        <f t="shared" si="18"/>
        <v>16843.003000000001</v>
      </c>
      <c r="D223" s="11">
        <v>213.44800000000001</v>
      </c>
      <c r="E223">
        <f t="shared" si="19"/>
        <v>93.1</v>
      </c>
      <c r="F223">
        <f t="shared" si="20"/>
        <v>3.51</v>
      </c>
      <c r="G223">
        <f t="shared" si="16"/>
        <v>2.42</v>
      </c>
      <c r="H223">
        <f t="shared" si="17"/>
        <v>0.15359999999999999</v>
      </c>
      <c r="V223" s="5">
        <v>38898</v>
      </c>
      <c r="W223">
        <v>100.2</v>
      </c>
      <c r="Y223" s="5">
        <v>29373</v>
      </c>
      <c r="Z223" s="9">
        <v>9.7799999999999994</v>
      </c>
      <c r="AB223" s="6">
        <v>44348</v>
      </c>
      <c r="AC223" s="7">
        <v>2.34</v>
      </c>
      <c r="AE223" s="28">
        <v>32690</v>
      </c>
      <c r="AF223" s="27">
        <v>-7.4130000000000001E-2</v>
      </c>
    </row>
    <row r="224" spans="1:32" ht="15">
      <c r="A224" s="5">
        <v>39539</v>
      </c>
      <c r="B224" s="9">
        <v>21.56</v>
      </c>
      <c r="C224">
        <f t="shared" si="18"/>
        <v>16943.291000000001</v>
      </c>
      <c r="D224" s="11">
        <v>213.94200000000001</v>
      </c>
      <c r="E224">
        <f t="shared" si="19"/>
        <v>91.8</v>
      </c>
      <c r="F224">
        <f t="shared" si="20"/>
        <v>3.68</v>
      </c>
      <c r="G224">
        <f t="shared" si="16"/>
        <v>2.31</v>
      </c>
      <c r="H224">
        <f t="shared" si="17"/>
        <v>-0.33435999999999999</v>
      </c>
      <c r="V224" s="5">
        <v>38868</v>
      </c>
      <c r="W224">
        <v>100.4</v>
      </c>
      <c r="Y224" s="5">
        <v>29403</v>
      </c>
      <c r="Z224" s="9">
        <v>10.25</v>
      </c>
      <c r="AB224" s="6">
        <v>44378</v>
      </c>
      <c r="AC224" s="7">
        <v>2.33</v>
      </c>
      <c r="AE224" s="28">
        <v>32721</v>
      </c>
      <c r="AF224" s="27">
        <v>2.2239999999999999E-2</v>
      </c>
    </row>
    <row r="225" spans="1:32" ht="15">
      <c r="A225" s="5">
        <v>39569</v>
      </c>
      <c r="B225" s="9">
        <v>18.3</v>
      </c>
      <c r="C225">
        <f t="shared" si="18"/>
        <v>16943.291000000001</v>
      </c>
      <c r="D225" s="11">
        <v>215.208</v>
      </c>
      <c r="E225">
        <f t="shared" si="19"/>
        <v>91.3</v>
      </c>
      <c r="F225">
        <f t="shared" si="20"/>
        <v>3.88</v>
      </c>
      <c r="G225">
        <f t="shared" si="16"/>
        <v>2.42</v>
      </c>
      <c r="H225">
        <f t="shared" si="17"/>
        <v>-0.18507000000000001</v>
      </c>
      <c r="V225" s="5">
        <v>38837</v>
      </c>
      <c r="W225">
        <v>100.8</v>
      </c>
      <c r="Y225" s="5">
        <v>29434</v>
      </c>
      <c r="Z225" s="9">
        <v>11.1</v>
      </c>
      <c r="AB225" s="6">
        <v>44409</v>
      </c>
      <c r="AC225" s="7">
        <v>2.35</v>
      </c>
      <c r="AE225" s="28">
        <v>32752</v>
      </c>
      <c r="AF225" s="27">
        <v>0.16844000000000001</v>
      </c>
    </row>
    <row r="226" spans="1:32" ht="15">
      <c r="A226" s="5">
        <v>39600</v>
      </c>
      <c r="B226" s="9">
        <v>22.11</v>
      </c>
      <c r="C226">
        <f t="shared" si="18"/>
        <v>16943.291000000001</v>
      </c>
      <c r="D226" s="11">
        <v>217.46299999999999</v>
      </c>
      <c r="E226">
        <f t="shared" si="19"/>
        <v>90.4</v>
      </c>
      <c r="F226">
        <f t="shared" si="20"/>
        <v>4.0999999999999996</v>
      </c>
      <c r="G226">
        <f t="shared" si="16"/>
        <v>2.4700000000000002</v>
      </c>
      <c r="H226">
        <f t="shared" si="17"/>
        <v>0.26401000000000002</v>
      </c>
      <c r="V226" s="5">
        <v>38807</v>
      </c>
      <c r="W226">
        <v>101.3</v>
      </c>
      <c r="Y226" s="5">
        <v>29465</v>
      </c>
      <c r="Z226" s="9">
        <v>11.51</v>
      </c>
      <c r="AB226" s="6">
        <v>44440</v>
      </c>
      <c r="AC226" s="7">
        <v>2.34</v>
      </c>
      <c r="AE226" s="28">
        <v>32782</v>
      </c>
      <c r="AF226" s="27">
        <v>-8.6620000000000003E-2</v>
      </c>
    </row>
    <row r="227" spans="1:32" ht="15">
      <c r="A227" s="5">
        <v>39630</v>
      </c>
      <c r="B227" s="9">
        <v>24.32</v>
      </c>
      <c r="C227">
        <f t="shared" si="18"/>
        <v>16854.294999999998</v>
      </c>
      <c r="D227" s="11">
        <v>219.01599999999999</v>
      </c>
      <c r="E227">
        <f t="shared" si="19"/>
        <v>90</v>
      </c>
      <c r="F227">
        <f t="shared" si="20"/>
        <v>4.01</v>
      </c>
      <c r="G227">
        <f t="shared" si="16"/>
        <v>2.44</v>
      </c>
      <c r="H227">
        <f t="shared" si="17"/>
        <v>-3.5290000000000002E-2</v>
      </c>
      <c r="V227" s="5">
        <v>38776</v>
      </c>
      <c r="W227">
        <v>100.9</v>
      </c>
      <c r="Y227" s="5">
        <v>29495</v>
      </c>
      <c r="Z227" s="9">
        <v>11.75</v>
      </c>
      <c r="AB227" s="6">
        <v>44470</v>
      </c>
      <c r="AC227" s="7">
        <v>2.54</v>
      </c>
      <c r="AE227" s="28">
        <v>32813</v>
      </c>
      <c r="AF227" s="27">
        <v>-0.21840000000000001</v>
      </c>
    </row>
    <row r="228" spans="1:32" ht="15">
      <c r="A228" s="5">
        <v>39661</v>
      </c>
      <c r="B228" s="9">
        <v>20.7</v>
      </c>
      <c r="C228">
        <f t="shared" si="18"/>
        <v>16854.294999999998</v>
      </c>
      <c r="D228" s="11">
        <v>218.69</v>
      </c>
      <c r="E228">
        <f t="shared" si="19"/>
        <v>88</v>
      </c>
      <c r="F228">
        <f t="shared" si="20"/>
        <v>3.89</v>
      </c>
      <c r="G228">
        <f t="shared" si="16"/>
        <v>2.21</v>
      </c>
      <c r="H228">
        <f t="shared" si="17"/>
        <v>0.12745000000000001</v>
      </c>
      <c r="V228" s="5">
        <v>38748</v>
      </c>
      <c r="W228">
        <v>100.9</v>
      </c>
      <c r="Y228" s="5">
        <v>29526</v>
      </c>
      <c r="Z228" s="9">
        <v>12.68</v>
      </c>
      <c r="AB228" s="6">
        <v>44501</v>
      </c>
      <c r="AC228" s="7">
        <v>2.62</v>
      </c>
      <c r="AE228" s="28">
        <v>32843</v>
      </c>
      <c r="AF228" s="27">
        <v>-6.7250000000000004E-2</v>
      </c>
    </row>
    <row r="229" spans="1:32" ht="15">
      <c r="A229" s="5">
        <v>39692</v>
      </c>
      <c r="B229" s="9">
        <v>30.24</v>
      </c>
      <c r="C229">
        <f t="shared" si="18"/>
        <v>16854.294999999998</v>
      </c>
      <c r="D229" s="11">
        <v>218.87700000000001</v>
      </c>
      <c r="E229">
        <f t="shared" si="19"/>
        <v>86.9</v>
      </c>
      <c r="F229">
        <f t="shared" si="20"/>
        <v>3.69</v>
      </c>
      <c r="G229">
        <f t="shared" si="16"/>
        <v>1.84</v>
      </c>
      <c r="H229">
        <f t="shared" si="17"/>
        <v>1.11775</v>
      </c>
      <c r="V229" s="5">
        <v>38717</v>
      </c>
      <c r="W229">
        <v>100.3</v>
      </c>
      <c r="Y229" s="5">
        <v>29556</v>
      </c>
      <c r="Z229" s="9">
        <v>12.84</v>
      </c>
      <c r="AB229" s="6">
        <v>44531</v>
      </c>
      <c r="AC229" s="7">
        <v>2.46</v>
      </c>
      <c r="AE229" s="28">
        <v>32874</v>
      </c>
      <c r="AF229" s="27">
        <v>5.1650000000000001E-2</v>
      </c>
    </row>
    <row r="230" spans="1:32" ht="15">
      <c r="A230" s="5">
        <v>39722</v>
      </c>
      <c r="B230" s="9">
        <v>61.18</v>
      </c>
      <c r="C230">
        <f t="shared" si="18"/>
        <v>16485.349999999999</v>
      </c>
      <c r="D230" s="11">
        <v>216.995</v>
      </c>
      <c r="E230">
        <f t="shared" si="19"/>
        <v>85.3</v>
      </c>
      <c r="F230">
        <f t="shared" si="20"/>
        <v>3.81</v>
      </c>
      <c r="G230">
        <f t="shared" si="16"/>
        <v>1.06</v>
      </c>
      <c r="H230">
        <f t="shared" si="17"/>
        <v>0.72858000000000001</v>
      </c>
      <c r="V230" s="5">
        <v>38686</v>
      </c>
      <c r="W230">
        <v>100.1</v>
      </c>
      <c r="Y230" s="5">
        <v>29587</v>
      </c>
      <c r="Z230" s="9">
        <v>12.57</v>
      </c>
      <c r="AB230" s="6">
        <v>44562</v>
      </c>
      <c r="AC230" s="7">
        <v>2.4500000000000002</v>
      </c>
      <c r="AE230" s="28">
        <v>32905</v>
      </c>
      <c r="AF230" s="27">
        <v>-3.0259999999999999E-2</v>
      </c>
    </row>
    <row r="231" spans="1:32" ht="15">
      <c r="A231" s="5">
        <v>39753</v>
      </c>
      <c r="B231" s="9">
        <v>62.67</v>
      </c>
      <c r="C231">
        <f t="shared" si="18"/>
        <v>16485.349999999999</v>
      </c>
      <c r="D231" s="11">
        <v>213.15299999999999</v>
      </c>
      <c r="E231">
        <f t="shared" si="19"/>
        <v>82.5</v>
      </c>
      <c r="F231">
        <f t="shared" si="20"/>
        <v>3.53</v>
      </c>
      <c r="G231">
        <f t="shared" si="16"/>
        <v>0.64</v>
      </c>
      <c r="H231">
        <f t="shared" si="17"/>
        <v>0.21126</v>
      </c>
      <c r="V231" s="5">
        <v>38656</v>
      </c>
      <c r="W231">
        <v>99.6</v>
      </c>
      <c r="Y231" s="5">
        <v>29618</v>
      </c>
      <c r="Z231" s="9">
        <v>13.19</v>
      </c>
      <c r="AB231" s="6">
        <v>44593</v>
      </c>
      <c r="AC231" s="7">
        <v>2.46</v>
      </c>
      <c r="AE231" s="28">
        <v>32933</v>
      </c>
      <c r="AF231" s="27">
        <v>1.966E-2</v>
      </c>
    </row>
    <row r="232" spans="1:32" ht="15">
      <c r="A232" s="5">
        <v>39783</v>
      </c>
      <c r="B232" s="9">
        <v>52.41</v>
      </c>
      <c r="C232">
        <f t="shared" si="18"/>
        <v>16485.349999999999</v>
      </c>
      <c r="D232" s="11">
        <v>211.398</v>
      </c>
      <c r="E232">
        <f t="shared" si="19"/>
        <v>80.400000000000006</v>
      </c>
      <c r="F232">
        <f t="shared" si="20"/>
        <v>2.42</v>
      </c>
      <c r="G232">
        <f t="shared" si="16"/>
        <v>0.25</v>
      </c>
      <c r="H232">
        <f t="shared" si="17"/>
        <v>-0.44307000000000002</v>
      </c>
      <c r="V232" s="5">
        <v>38625</v>
      </c>
      <c r="W232">
        <v>99.4</v>
      </c>
      <c r="Y232" s="5">
        <v>29646</v>
      </c>
      <c r="Z232" s="9">
        <v>13.12</v>
      </c>
      <c r="AB232" s="6">
        <v>44621</v>
      </c>
      <c r="AC232" s="7">
        <v>2.85</v>
      </c>
      <c r="AE232" s="28">
        <v>32964</v>
      </c>
      <c r="AF232" s="27">
        <v>4.7129999999999998E-2</v>
      </c>
    </row>
    <row r="233" spans="1:32" ht="15">
      <c r="A233" s="5">
        <v>39814</v>
      </c>
      <c r="B233" s="9">
        <v>44.68</v>
      </c>
      <c r="C233">
        <f t="shared" si="18"/>
        <v>16298.262000000001</v>
      </c>
      <c r="D233" s="11">
        <v>211.93299999999999</v>
      </c>
      <c r="E233">
        <f t="shared" si="19"/>
        <v>78.099999999999994</v>
      </c>
      <c r="F233">
        <f t="shared" si="20"/>
        <v>2.52</v>
      </c>
      <c r="G233">
        <f t="shared" si="16"/>
        <v>0.61</v>
      </c>
      <c r="H233">
        <f t="shared" si="17"/>
        <v>-0.56879000000000002</v>
      </c>
      <c r="V233" s="5">
        <v>38595</v>
      </c>
      <c r="W233">
        <v>99.7</v>
      </c>
      <c r="Y233" s="5">
        <v>29677</v>
      </c>
      <c r="Z233" s="9">
        <v>13.68</v>
      </c>
      <c r="AB233" s="6">
        <v>44652</v>
      </c>
      <c r="AC233" s="7">
        <v>2.88</v>
      </c>
      <c r="AE233" s="28">
        <v>32994</v>
      </c>
      <c r="AF233" s="27">
        <v>-0.13602</v>
      </c>
    </row>
    <row r="234" spans="1:32" ht="15">
      <c r="A234" s="5">
        <v>39845</v>
      </c>
      <c r="B234" s="9">
        <v>45.57</v>
      </c>
      <c r="C234">
        <f t="shared" si="18"/>
        <v>16298.262000000001</v>
      </c>
      <c r="D234" s="11">
        <v>212.70500000000001</v>
      </c>
      <c r="E234">
        <f t="shared" si="19"/>
        <v>76.599999999999994</v>
      </c>
      <c r="F234">
        <f t="shared" si="20"/>
        <v>2.87</v>
      </c>
      <c r="G234">
        <f t="shared" si="16"/>
        <v>1.1200000000000001</v>
      </c>
      <c r="H234">
        <f t="shared" si="17"/>
        <v>2.435E-2</v>
      </c>
      <c r="V234" s="5">
        <v>38564</v>
      </c>
      <c r="W234">
        <v>99</v>
      </c>
      <c r="Y234" s="5">
        <v>29707</v>
      </c>
      <c r="Z234" s="9">
        <v>14.1</v>
      </c>
      <c r="AB234" s="6">
        <v>44682</v>
      </c>
      <c r="AC234" s="7">
        <v>2.69</v>
      </c>
      <c r="AE234" s="28">
        <v>33025</v>
      </c>
      <c r="AF234" s="27">
        <v>-0.15631999999999999</v>
      </c>
    </row>
    <row r="235" spans="1:32" ht="15">
      <c r="A235" s="5">
        <v>39873</v>
      </c>
      <c r="B235" s="9">
        <v>44.8</v>
      </c>
      <c r="C235">
        <f t="shared" si="18"/>
        <v>16298.262000000001</v>
      </c>
      <c r="D235" s="11">
        <v>212.495</v>
      </c>
      <c r="E235">
        <f t="shared" si="19"/>
        <v>75.599999999999994</v>
      </c>
      <c r="F235">
        <f t="shared" si="20"/>
        <v>2.82</v>
      </c>
      <c r="G235">
        <f t="shared" si="16"/>
        <v>1.1100000000000001</v>
      </c>
      <c r="H235">
        <f t="shared" si="17"/>
        <v>-0.14591999999999999</v>
      </c>
      <c r="V235" s="5">
        <v>38533</v>
      </c>
      <c r="W235">
        <v>98.9</v>
      </c>
      <c r="Y235" s="5">
        <v>29738</v>
      </c>
      <c r="Z235" s="9">
        <v>13.47</v>
      </c>
      <c r="AB235" s="6">
        <v>44713</v>
      </c>
      <c r="AC235" s="7">
        <v>2.62</v>
      </c>
      <c r="AE235" s="28">
        <v>33055</v>
      </c>
      <c r="AF235" s="27">
        <v>8.4720000000000004E-2</v>
      </c>
    </row>
    <row r="236" spans="1:32" ht="15">
      <c r="A236" s="5">
        <v>39904</v>
      </c>
      <c r="B236" s="9">
        <v>38.06</v>
      </c>
      <c r="C236">
        <f t="shared" si="18"/>
        <v>16269.145</v>
      </c>
      <c r="D236" s="11">
        <v>212.709</v>
      </c>
      <c r="E236">
        <f t="shared" si="19"/>
        <v>74.400000000000006</v>
      </c>
      <c r="F236">
        <f t="shared" si="20"/>
        <v>2.93</v>
      </c>
      <c r="G236">
        <f t="shared" si="16"/>
        <v>1.36</v>
      </c>
      <c r="H236">
        <f t="shared" si="17"/>
        <v>-0.49202000000000001</v>
      </c>
      <c r="V236" s="5">
        <v>38503</v>
      </c>
      <c r="W236">
        <v>98.1</v>
      </c>
      <c r="Y236" s="5">
        <v>29768</v>
      </c>
      <c r="Z236" s="9">
        <v>14.28</v>
      </c>
      <c r="AB236" s="6">
        <v>44743</v>
      </c>
      <c r="AC236" s="7">
        <v>2.36</v>
      </c>
      <c r="AE236" s="28">
        <v>33086</v>
      </c>
      <c r="AF236" s="27">
        <v>0.24339</v>
      </c>
    </row>
    <row r="237" spans="1:32" ht="15">
      <c r="A237" s="5">
        <v>39934</v>
      </c>
      <c r="B237" s="9">
        <v>31.98</v>
      </c>
      <c r="C237">
        <f t="shared" si="18"/>
        <v>16269.145</v>
      </c>
      <c r="D237" s="11">
        <v>213.02199999999999</v>
      </c>
      <c r="E237">
        <f t="shared" si="19"/>
        <v>74.5</v>
      </c>
      <c r="F237">
        <f t="shared" si="20"/>
        <v>3.29</v>
      </c>
      <c r="G237">
        <f t="shared" si="16"/>
        <v>1.58</v>
      </c>
      <c r="H237">
        <f t="shared" si="17"/>
        <v>-0.45439000000000002</v>
      </c>
      <c r="V237" s="5">
        <v>38472</v>
      </c>
      <c r="W237">
        <v>98.2</v>
      </c>
      <c r="Y237" s="5">
        <v>29799</v>
      </c>
      <c r="Z237" s="9">
        <v>14.94</v>
      </c>
      <c r="AB237" s="6">
        <v>44774</v>
      </c>
      <c r="AC237" s="7">
        <v>2.5099999999999998</v>
      </c>
      <c r="AE237" s="28">
        <v>33117</v>
      </c>
      <c r="AF237" s="27">
        <v>0.20116000000000001</v>
      </c>
    </row>
    <row r="238" spans="1:32" ht="15">
      <c r="A238" s="5">
        <v>39965</v>
      </c>
      <c r="B238" s="9">
        <v>29.14</v>
      </c>
      <c r="C238">
        <f t="shared" si="18"/>
        <v>16269.145</v>
      </c>
      <c r="D238" s="11">
        <v>214.79</v>
      </c>
      <c r="E238">
        <f t="shared" si="19"/>
        <v>74.900000000000006</v>
      </c>
      <c r="F238">
        <f t="shared" si="20"/>
        <v>3.72</v>
      </c>
      <c r="G238">
        <f t="shared" si="16"/>
        <v>1.86</v>
      </c>
      <c r="H238">
        <f t="shared" si="17"/>
        <v>-7.2660000000000002E-2</v>
      </c>
      <c r="V238" s="5">
        <v>38442</v>
      </c>
      <c r="W238">
        <v>97.7</v>
      </c>
      <c r="Y238" s="5">
        <v>29830</v>
      </c>
      <c r="Z238" s="9">
        <v>15.32</v>
      </c>
      <c r="AB238" s="6">
        <v>44805</v>
      </c>
      <c r="AC238" s="7">
        <v>2.38</v>
      </c>
      <c r="AE238" s="28">
        <v>33147</v>
      </c>
      <c r="AF238" s="27">
        <v>6.6170000000000007E-2</v>
      </c>
    </row>
    <row r="239" spans="1:32" ht="15">
      <c r="A239" s="5">
        <v>39995</v>
      </c>
      <c r="B239" s="9">
        <v>26.16</v>
      </c>
      <c r="C239">
        <f t="shared" si="18"/>
        <v>16326.281000000001</v>
      </c>
      <c r="D239" s="11">
        <v>214.726</v>
      </c>
      <c r="E239">
        <f t="shared" si="19"/>
        <v>75.400000000000006</v>
      </c>
      <c r="F239">
        <f t="shared" si="20"/>
        <v>3.56</v>
      </c>
      <c r="G239">
        <f t="shared" si="16"/>
        <v>1.74</v>
      </c>
      <c r="H239">
        <f t="shared" si="17"/>
        <v>-0.35539999999999999</v>
      </c>
      <c r="V239" s="5">
        <v>38411</v>
      </c>
      <c r="W239">
        <v>97.9</v>
      </c>
      <c r="Y239" s="5">
        <v>29860</v>
      </c>
      <c r="Z239" s="9">
        <v>15.15</v>
      </c>
      <c r="AB239" s="6">
        <v>44835</v>
      </c>
      <c r="AC239" s="7">
        <v>2.39</v>
      </c>
      <c r="AE239" s="28">
        <v>33178</v>
      </c>
      <c r="AF239" s="27">
        <v>-1.48E-3</v>
      </c>
    </row>
    <row r="240" spans="1:32" ht="15">
      <c r="A240" s="5">
        <v>40026</v>
      </c>
      <c r="B240" s="9">
        <v>25.34</v>
      </c>
      <c r="C240">
        <f t="shared" si="18"/>
        <v>16326.281000000001</v>
      </c>
      <c r="D240" s="11">
        <v>215.44499999999999</v>
      </c>
      <c r="E240">
        <f t="shared" si="19"/>
        <v>75.900000000000006</v>
      </c>
      <c r="F240">
        <f t="shared" si="20"/>
        <v>3.59</v>
      </c>
      <c r="G240">
        <f t="shared" si="16"/>
        <v>1.81</v>
      </c>
      <c r="H240">
        <f t="shared" si="17"/>
        <v>-0.16528000000000001</v>
      </c>
      <c r="V240" s="5">
        <v>38383</v>
      </c>
      <c r="W240">
        <v>97.4</v>
      </c>
      <c r="Y240" s="5">
        <v>29891</v>
      </c>
      <c r="Z240" s="9">
        <v>13.39</v>
      </c>
      <c r="AB240" s="6">
        <v>44866</v>
      </c>
      <c r="AC240" s="7">
        <v>2.37</v>
      </c>
      <c r="AE240" s="28">
        <v>33208</v>
      </c>
      <c r="AF240" s="27">
        <v>9.2960000000000001E-2</v>
      </c>
    </row>
    <row r="241" spans="1:32" ht="15">
      <c r="A241" s="5">
        <v>40057</v>
      </c>
      <c r="B241" s="9">
        <v>24.93</v>
      </c>
      <c r="C241">
        <f t="shared" si="18"/>
        <v>16326.281000000001</v>
      </c>
      <c r="D241" s="11">
        <v>215.86099999999999</v>
      </c>
      <c r="E241">
        <f t="shared" si="19"/>
        <v>76.599999999999994</v>
      </c>
      <c r="F241">
        <f t="shared" si="20"/>
        <v>3.4</v>
      </c>
      <c r="G241">
        <f t="shared" si="16"/>
        <v>1.76</v>
      </c>
      <c r="H241">
        <f t="shared" si="17"/>
        <v>-0.12790000000000001</v>
      </c>
      <c r="V241" s="5">
        <v>38352</v>
      </c>
      <c r="W241">
        <v>96.8</v>
      </c>
      <c r="Y241" s="5">
        <v>29921</v>
      </c>
      <c r="Z241" s="9">
        <v>13.72</v>
      </c>
      <c r="AB241" s="6">
        <v>44896</v>
      </c>
      <c r="AC241" s="7">
        <v>2.2599999999999998</v>
      </c>
      <c r="AE241" s="28">
        <v>33239</v>
      </c>
      <c r="AF241" s="27">
        <v>-0.10784000000000001</v>
      </c>
    </row>
    <row r="242" spans="1:32" ht="15">
      <c r="A242" s="5">
        <v>40087</v>
      </c>
      <c r="B242" s="9">
        <v>24.25</v>
      </c>
      <c r="C242">
        <f t="shared" si="18"/>
        <v>16502.754000000001</v>
      </c>
      <c r="D242" s="11">
        <v>216.50899999999999</v>
      </c>
      <c r="E242">
        <f t="shared" si="19"/>
        <v>77.3</v>
      </c>
      <c r="F242">
        <f t="shared" si="20"/>
        <v>3.39</v>
      </c>
      <c r="G242">
        <f t="shared" si="16"/>
        <v>1.9</v>
      </c>
      <c r="H242">
        <f t="shared" si="17"/>
        <v>-5.7389999999999997E-2</v>
      </c>
      <c r="V242" s="5">
        <v>38321</v>
      </c>
      <c r="W242">
        <v>95.8</v>
      </c>
      <c r="Y242" s="5">
        <v>29952</v>
      </c>
      <c r="Z242" s="9">
        <v>14.59</v>
      </c>
      <c r="AB242" s="6">
        <v>44927</v>
      </c>
      <c r="AC242" s="7">
        <v>2.2400000000000002</v>
      </c>
      <c r="AE242" s="28">
        <v>33270</v>
      </c>
      <c r="AF242" s="27">
        <v>-0.32279999999999998</v>
      </c>
    </row>
    <row r="243" spans="1:32" ht="15">
      <c r="A243" s="5">
        <v>40118</v>
      </c>
      <c r="B243" s="9">
        <v>23.79</v>
      </c>
      <c r="C243">
        <f t="shared" si="18"/>
        <v>16502.754000000001</v>
      </c>
      <c r="D243" s="11">
        <v>217.23400000000001</v>
      </c>
      <c r="E243">
        <f t="shared" si="19"/>
        <v>77.599999999999994</v>
      </c>
      <c r="F243">
        <f t="shared" si="20"/>
        <v>3.4</v>
      </c>
      <c r="G243">
        <f t="shared" si="16"/>
        <v>2.13</v>
      </c>
      <c r="H243">
        <f t="shared" si="17"/>
        <v>-6.1409999999999999E-2</v>
      </c>
      <c r="V243" s="5">
        <v>38291</v>
      </c>
      <c r="W243">
        <v>95</v>
      </c>
      <c r="Y243" s="5">
        <v>29983</v>
      </c>
      <c r="Z243" s="9">
        <v>14.43</v>
      </c>
      <c r="AB243" s="6">
        <v>44958</v>
      </c>
      <c r="AC243" s="7">
        <v>2.33</v>
      </c>
      <c r="AE243" s="28">
        <v>33298</v>
      </c>
      <c r="AF243" s="27">
        <v>-0.2354</v>
      </c>
    </row>
    <row r="244" spans="1:32" ht="15">
      <c r="A244" s="5">
        <v>40148</v>
      </c>
      <c r="B244" s="9">
        <v>21.24</v>
      </c>
      <c r="C244">
        <f t="shared" si="18"/>
        <v>16502.754000000001</v>
      </c>
      <c r="D244" s="11">
        <v>217.34700000000001</v>
      </c>
      <c r="E244">
        <f t="shared" si="19"/>
        <v>78.3</v>
      </c>
      <c r="F244">
        <f t="shared" si="20"/>
        <v>3.59</v>
      </c>
      <c r="G244">
        <f t="shared" si="16"/>
        <v>2.23</v>
      </c>
      <c r="H244">
        <f t="shared" si="17"/>
        <v>-9.7670000000000007E-2</v>
      </c>
      <c r="V244" s="5">
        <v>38260</v>
      </c>
      <c r="W244">
        <v>94.7</v>
      </c>
      <c r="Y244" s="5">
        <v>30011</v>
      </c>
      <c r="Z244" s="9">
        <v>13.86</v>
      </c>
      <c r="AB244" s="6">
        <v>44986</v>
      </c>
      <c r="AC244" s="7">
        <v>2.2999999999999998</v>
      </c>
      <c r="AE244" s="28">
        <v>33329</v>
      </c>
      <c r="AF244" s="27">
        <v>-7.3840000000000003E-2</v>
      </c>
    </row>
    <row r="245" spans="1:32" ht="15">
      <c r="A245" s="5">
        <v>40179</v>
      </c>
      <c r="B245" s="9">
        <v>20.64</v>
      </c>
      <c r="C245">
        <f t="shared" si="18"/>
        <v>16582.71</v>
      </c>
      <c r="D245" s="11">
        <v>217.488</v>
      </c>
      <c r="E245">
        <f t="shared" si="19"/>
        <v>79.099999999999994</v>
      </c>
      <c r="F245">
        <f t="shared" si="20"/>
        <v>3.73</v>
      </c>
      <c r="G245">
        <f t="shared" si="16"/>
        <v>2.36</v>
      </c>
      <c r="H245">
        <f t="shared" si="17"/>
        <v>-4.138E-2</v>
      </c>
      <c r="V245" s="5">
        <v>38230</v>
      </c>
      <c r="W245">
        <v>93.9</v>
      </c>
      <c r="Y245" s="5">
        <v>30042</v>
      </c>
      <c r="Z245" s="9">
        <v>13.87</v>
      </c>
      <c r="AB245" s="6">
        <v>45017</v>
      </c>
      <c r="AC245" s="7">
        <v>2.27</v>
      </c>
      <c r="AE245" s="28">
        <v>33359</v>
      </c>
      <c r="AF245" s="27">
        <v>1.0120000000000001E-2</v>
      </c>
    </row>
    <row r="246" spans="1:32" ht="15">
      <c r="A246" s="5">
        <v>40210</v>
      </c>
      <c r="B246" s="9">
        <v>22.54</v>
      </c>
      <c r="C246">
        <f t="shared" si="18"/>
        <v>16582.71</v>
      </c>
      <c r="D246" s="11">
        <v>217.28100000000001</v>
      </c>
      <c r="E246">
        <f t="shared" si="19"/>
        <v>79.7</v>
      </c>
      <c r="F246">
        <f t="shared" si="20"/>
        <v>3.69</v>
      </c>
      <c r="G246">
        <f t="shared" si="16"/>
        <v>2.27</v>
      </c>
      <c r="H246">
        <f t="shared" si="17"/>
        <v>-6.8919999999999995E-2</v>
      </c>
      <c r="V246" s="5">
        <v>38199</v>
      </c>
      <c r="W246">
        <v>93.4</v>
      </c>
      <c r="Y246" s="5">
        <v>30072</v>
      </c>
      <c r="Z246" s="9">
        <v>13.62</v>
      </c>
      <c r="AB246" s="6">
        <v>45047</v>
      </c>
      <c r="AC246" s="7">
        <v>2.21</v>
      </c>
      <c r="AE246" s="28">
        <v>33390</v>
      </c>
      <c r="AF246" s="27">
        <v>-1.26E-2</v>
      </c>
    </row>
    <row r="247" spans="1:32" ht="15">
      <c r="A247" s="5">
        <v>40238</v>
      </c>
      <c r="B247" s="9">
        <v>17.77</v>
      </c>
      <c r="C247">
        <f t="shared" si="18"/>
        <v>16582.71</v>
      </c>
      <c r="D247" s="11">
        <v>217.35300000000001</v>
      </c>
      <c r="E247">
        <f t="shared" si="19"/>
        <v>79.599999999999994</v>
      </c>
      <c r="F247">
        <f t="shared" si="20"/>
        <v>3.73</v>
      </c>
      <c r="G247">
        <f t="shared" si="16"/>
        <v>2.2200000000000002</v>
      </c>
      <c r="H247">
        <f t="shared" si="17"/>
        <v>-0.17141000000000001</v>
      </c>
      <c r="V247" s="5">
        <v>38168</v>
      </c>
      <c r="W247">
        <v>92.8</v>
      </c>
      <c r="Y247" s="5">
        <v>30103</v>
      </c>
      <c r="Z247" s="9">
        <v>14.3</v>
      </c>
      <c r="AB247" s="6">
        <v>45078</v>
      </c>
      <c r="AC247" s="7">
        <v>2.2000000000000002</v>
      </c>
      <c r="AE247" s="28">
        <v>33420</v>
      </c>
      <c r="AF247" s="27">
        <v>-0.17879999999999999</v>
      </c>
    </row>
    <row r="248" spans="1:32" ht="15">
      <c r="A248" s="5">
        <v>40269</v>
      </c>
      <c r="B248" s="9">
        <v>17.420000000000002</v>
      </c>
      <c r="C248">
        <f t="shared" si="18"/>
        <v>16743.162</v>
      </c>
      <c r="D248" s="11">
        <v>217.40299999999999</v>
      </c>
      <c r="E248">
        <f t="shared" si="19"/>
        <v>81</v>
      </c>
      <c r="F248">
        <f t="shared" si="20"/>
        <v>3.85</v>
      </c>
      <c r="G248">
        <f t="shared" si="16"/>
        <v>2.35</v>
      </c>
      <c r="H248">
        <f t="shared" si="17"/>
        <v>6.2260000000000003E-2</v>
      </c>
      <c r="V248" s="5">
        <v>38138</v>
      </c>
      <c r="W248">
        <v>92.3</v>
      </c>
      <c r="Y248" s="5">
        <v>30133</v>
      </c>
      <c r="Z248" s="9">
        <v>13.95</v>
      </c>
      <c r="AB248" s="6">
        <v>45108</v>
      </c>
      <c r="AC248" s="7">
        <v>2.2999999999999998</v>
      </c>
      <c r="AE248" s="28">
        <v>33451</v>
      </c>
      <c r="AF248" s="27">
        <v>-0.14274000000000001</v>
      </c>
    </row>
    <row r="249" spans="1:32" ht="15">
      <c r="A249" s="5">
        <v>40299</v>
      </c>
      <c r="B249" s="9">
        <v>31.93</v>
      </c>
      <c r="C249">
        <f t="shared" si="18"/>
        <v>16743.162</v>
      </c>
      <c r="D249" s="11">
        <v>217.29</v>
      </c>
      <c r="E249">
        <f t="shared" si="19"/>
        <v>81.3</v>
      </c>
      <c r="F249">
        <f t="shared" si="20"/>
        <v>3.42</v>
      </c>
      <c r="G249">
        <f t="shared" si="16"/>
        <v>2.11</v>
      </c>
      <c r="H249">
        <f t="shared" si="17"/>
        <v>0.31135000000000002</v>
      </c>
      <c r="V249" s="5">
        <v>38107</v>
      </c>
      <c r="W249">
        <v>91.4</v>
      </c>
      <c r="Y249" s="5">
        <v>30164</v>
      </c>
      <c r="Z249" s="9">
        <v>13.06</v>
      </c>
      <c r="AB249" s="6">
        <v>45139</v>
      </c>
      <c r="AC249" s="7">
        <v>2.34</v>
      </c>
      <c r="AE249" s="28">
        <v>33482</v>
      </c>
      <c r="AF249" s="27">
        <v>-1.984E-2</v>
      </c>
    </row>
    <row r="250" spans="1:32" ht="15">
      <c r="A250" s="5">
        <v>40330</v>
      </c>
      <c r="B250" s="9">
        <v>29.92</v>
      </c>
      <c r="C250">
        <f t="shared" si="18"/>
        <v>16743.162</v>
      </c>
      <c r="D250" s="11">
        <v>217.19900000000001</v>
      </c>
      <c r="E250">
        <f t="shared" si="19"/>
        <v>81.599999999999994</v>
      </c>
      <c r="F250">
        <f t="shared" si="20"/>
        <v>3.2</v>
      </c>
      <c r="G250">
        <f t="shared" si="16"/>
        <v>1.95</v>
      </c>
      <c r="H250">
        <f t="shared" si="17"/>
        <v>-2.317E-2</v>
      </c>
      <c r="V250" s="5">
        <v>38077</v>
      </c>
      <c r="W250">
        <v>91.1</v>
      </c>
      <c r="Y250" s="5">
        <v>30195</v>
      </c>
      <c r="Z250" s="9">
        <v>12.34</v>
      </c>
      <c r="AB250" s="6">
        <v>45170</v>
      </c>
      <c r="AC250" s="7">
        <v>2.34</v>
      </c>
      <c r="AE250" s="28">
        <v>33512</v>
      </c>
      <c r="AF250" s="27">
        <v>-2.5090000000000001E-2</v>
      </c>
    </row>
    <row r="251" spans="1:32" ht="15">
      <c r="A251" s="5">
        <v>40360</v>
      </c>
      <c r="B251" s="9">
        <v>25.57</v>
      </c>
      <c r="C251">
        <f t="shared" si="18"/>
        <v>16872.266</v>
      </c>
      <c r="D251" s="11">
        <v>217.60499999999999</v>
      </c>
      <c r="E251">
        <f t="shared" si="19"/>
        <v>81.7</v>
      </c>
      <c r="F251">
        <f t="shared" si="20"/>
        <v>3.01</v>
      </c>
      <c r="G251">
        <f t="shared" si="16"/>
        <v>1.77</v>
      </c>
      <c r="H251">
        <f t="shared" si="17"/>
        <v>-0.19156000000000001</v>
      </c>
      <c r="V251" s="5">
        <v>38046</v>
      </c>
      <c r="W251">
        <v>89.9</v>
      </c>
      <c r="Y251" s="5">
        <v>30225</v>
      </c>
      <c r="Z251" s="9">
        <v>10.91</v>
      </c>
      <c r="AB251" s="6">
        <v>45200</v>
      </c>
      <c r="AC251" s="7">
        <v>2.39</v>
      </c>
      <c r="AE251" s="28">
        <v>33543</v>
      </c>
      <c r="AF251" s="27">
        <v>-4.4790000000000003E-2</v>
      </c>
    </row>
    <row r="252" spans="1:32" ht="15">
      <c r="A252" s="5">
        <v>40391</v>
      </c>
      <c r="B252" s="9">
        <v>24.75</v>
      </c>
      <c r="C252">
        <f t="shared" si="18"/>
        <v>16872.266</v>
      </c>
      <c r="D252" s="11">
        <v>217.923</v>
      </c>
      <c r="E252">
        <f t="shared" si="19"/>
        <v>81.8</v>
      </c>
      <c r="F252">
        <f t="shared" si="20"/>
        <v>2.7</v>
      </c>
      <c r="G252">
        <f t="shared" si="16"/>
        <v>1.68</v>
      </c>
      <c r="H252">
        <f t="shared" si="17"/>
        <v>-4.5300000000000002E-3</v>
      </c>
      <c r="V252" s="5">
        <v>38017</v>
      </c>
      <c r="W252">
        <v>89</v>
      </c>
      <c r="Y252" s="5">
        <v>30256</v>
      </c>
      <c r="Z252" s="9">
        <v>10.55</v>
      </c>
      <c r="AB252" s="6">
        <v>45231</v>
      </c>
      <c r="AC252" s="7">
        <v>2.2999999999999998</v>
      </c>
      <c r="AE252" s="28">
        <v>33573</v>
      </c>
      <c r="AF252" s="27">
        <v>-3.9989999999999998E-2</v>
      </c>
    </row>
    <row r="253" spans="1:32" ht="15">
      <c r="A253" s="5">
        <v>40422</v>
      </c>
      <c r="B253" s="9">
        <v>22.52</v>
      </c>
      <c r="C253">
        <f t="shared" si="18"/>
        <v>16872.266</v>
      </c>
      <c r="D253" s="11">
        <v>218.27500000000001</v>
      </c>
      <c r="E253">
        <f t="shared" si="19"/>
        <v>82.1</v>
      </c>
      <c r="F253">
        <f t="shared" si="20"/>
        <v>2.65</v>
      </c>
      <c r="G253">
        <f t="shared" si="16"/>
        <v>1.74</v>
      </c>
      <c r="H253">
        <f t="shared" si="17"/>
        <v>-6.7199999999999996E-2</v>
      </c>
      <c r="V253" s="5">
        <v>37986</v>
      </c>
      <c r="W253">
        <v>88.1</v>
      </c>
      <c r="Y253" s="5">
        <v>30286</v>
      </c>
      <c r="Z253" s="9">
        <v>10.54</v>
      </c>
      <c r="AB253" s="6">
        <v>45261</v>
      </c>
      <c r="AC253" s="7">
        <v>2.1800000000000002</v>
      </c>
      <c r="AE253" s="28">
        <v>33604</v>
      </c>
      <c r="AF253" s="27">
        <v>1.9709999999999998E-2</v>
      </c>
    </row>
    <row r="254" spans="1:32" ht="15">
      <c r="A254" s="5">
        <v>40452</v>
      </c>
      <c r="B254" s="9">
        <v>20.37</v>
      </c>
      <c r="C254">
        <f t="shared" si="18"/>
        <v>16960.864000000001</v>
      </c>
      <c r="D254" s="11">
        <v>219.035</v>
      </c>
      <c r="E254">
        <f t="shared" si="19"/>
        <v>82.5</v>
      </c>
      <c r="F254">
        <f t="shared" si="20"/>
        <v>2.54</v>
      </c>
      <c r="G254">
        <f t="shared" si="16"/>
        <v>2.02</v>
      </c>
      <c r="H254">
        <f t="shared" si="17"/>
        <v>-0.10023</v>
      </c>
      <c r="V254" s="5">
        <v>37955</v>
      </c>
      <c r="W254">
        <v>87.2</v>
      </c>
      <c r="Y254" s="5">
        <v>30317</v>
      </c>
      <c r="Z254" s="9">
        <v>10.46</v>
      </c>
      <c r="AB254" s="6">
        <v>45292</v>
      </c>
      <c r="AC254" s="7">
        <v>2.27</v>
      </c>
      <c r="AE254" s="28">
        <v>33635</v>
      </c>
      <c r="AF254" s="27">
        <v>3.6000000000000002E-4</v>
      </c>
    </row>
    <row r="255" spans="1:32" ht="15">
      <c r="A255" s="5">
        <v>40483</v>
      </c>
      <c r="B255" s="9">
        <v>20.100000000000001</v>
      </c>
      <c r="C255">
        <f t="shared" si="18"/>
        <v>16960.864000000001</v>
      </c>
      <c r="D255" s="11">
        <v>219.59</v>
      </c>
      <c r="E255">
        <f t="shared" si="19"/>
        <v>82.5</v>
      </c>
      <c r="F255">
        <f t="shared" si="20"/>
        <v>2.76</v>
      </c>
      <c r="G255">
        <f t="shared" si="16"/>
        <v>2.1</v>
      </c>
      <c r="H255">
        <f t="shared" si="17"/>
        <v>6.7299999999999999E-3</v>
      </c>
      <c r="V255" s="5">
        <v>37925</v>
      </c>
      <c r="W255">
        <v>86.2</v>
      </c>
      <c r="Y255" s="5">
        <v>30348</v>
      </c>
      <c r="Z255" s="9">
        <v>10.72</v>
      </c>
      <c r="AB255" s="6">
        <v>45323</v>
      </c>
      <c r="AC255" s="7">
        <v>2.2799999999999998</v>
      </c>
      <c r="AE255" s="28">
        <v>33664</v>
      </c>
      <c r="AF255" s="27">
        <v>-1.155E-2</v>
      </c>
    </row>
    <row r="256" spans="1:32" ht="15">
      <c r="A256" s="5">
        <v>40513</v>
      </c>
      <c r="B256" s="9">
        <v>17.57</v>
      </c>
      <c r="C256">
        <f t="shared" si="18"/>
        <v>16960.864000000001</v>
      </c>
      <c r="D256" s="11">
        <v>220.47200000000001</v>
      </c>
      <c r="E256">
        <f t="shared" si="19"/>
        <v>83.2</v>
      </c>
      <c r="F256">
        <f t="shared" si="20"/>
        <v>3.29</v>
      </c>
      <c r="G256">
        <f t="shared" si="16"/>
        <v>2.25</v>
      </c>
      <c r="H256">
        <f t="shared" si="17"/>
        <v>-6.9860000000000005E-2</v>
      </c>
      <c r="V256" s="5">
        <v>37894</v>
      </c>
      <c r="W256">
        <v>85.3</v>
      </c>
      <c r="Y256" s="5">
        <v>30376</v>
      </c>
      <c r="Z256" s="9">
        <v>10.51</v>
      </c>
      <c r="AB256" s="6">
        <v>45352</v>
      </c>
      <c r="AC256" s="7">
        <v>2.31</v>
      </c>
      <c r="AE256" s="28">
        <v>33695</v>
      </c>
      <c r="AF256" s="27">
        <v>-8.3900000000000002E-2</v>
      </c>
    </row>
    <row r="257" spans="1:32" ht="15">
      <c r="A257" s="5">
        <v>40544</v>
      </c>
      <c r="B257" s="9">
        <v>17.32</v>
      </c>
      <c r="C257">
        <f t="shared" si="18"/>
        <v>16920.632000000001</v>
      </c>
      <c r="D257" s="11">
        <v>221.18700000000001</v>
      </c>
      <c r="E257">
        <f t="shared" si="19"/>
        <v>84.2</v>
      </c>
      <c r="F257">
        <f t="shared" si="20"/>
        <v>3.39</v>
      </c>
      <c r="G257">
        <f t="shared" si="16"/>
        <v>2.33</v>
      </c>
      <c r="H257">
        <f t="shared" si="17"/>
        <v>-6.787E-2</v>
      </c>
      <c r="V257" s="5">
        <v>37864</v>
      </c>
      <c r="W257">
        <v>84.4</v>
      </c>
      <c r="Y257" s="5">
        <v>30407</v>
      </c>
      <c r="Z257" s="9">
        <v>10.4</v>
      </c>
      <c r="AB257" s="6">
        <v>45383</v>
      </c>
      <c r="AC257" s="7">
        <v>2.39</v>
      </c>
      <c r="AE257" s="28">
        <v>33725</v>
      </c>
      <c r="AF257" s="27">
        <v>-0.1055</v>
      </c>
    </row>
    <row r="258" spans="1:32" ht="15">
      <c r="A258" s="5">
        <v>40575</v>
      </c>
      <c r="B258" s="9">
        <v>17.43</v>
      </c>
      <c r="C258">
        <f t="shared" si="18"/>
        <v>16920.632000000001</v>
      </c>
      <c r="D258" s="11">
        <v>221.898</v>
      </c>
      <c r="E258">
        <f t="shared" si="19"/>
        <v>84.3</v>
      </c>
      <c r="F258">
        <f t="shared" si="20"/>
        <v>3.58</v>
      </c>
      <c r="G258">
        <f t="shared" si="16"/>
        <v>2.34</v>
      </c>
      <c r="H258">
        <f t="shared" si="17"/>
        <v>1.4710000000000001E-2</v>
      </c>
      <c r="V258" s="5">
        <v>37833</v>
      </c>
      <c r="W258">
        <v>83.8</v>
      </c>
      <c r="Y258" s="5">
        <v>30437</v>
      </c>
      <c r="Z258" s="9">
        <v>10.38</v>
      </c>
      <c r="AB258" s="6">
        <v>45413</v>
      </c>
      <c r="AC258" s="7">
        <v>2.33</v>
      </c>
      <c r="AE258" s="28">
        <v>33756</v>
      </c>
      <c r="AF258" s="27">
        <v>-5.3019999999999998E-2</v>
      </c>
    </row>
    <row r="259" spans="1:32" ht="15">
      <c r="A259" s="5">
        <v>40603</v>
      </c>
      <c r="B259" s="9">
        <v>20.72</v>
      </c>
      <c r="C259">
        <f t="shared" si="18"/>
        <v>16920.632000000001</v>
      </c>
      <c r="D259" s="11">
        <v>223.04599999999999</v>
      </c>
      <c r="E259">
        <f t="shared" si="19"/>
        <v>84.9</v>
      </c>
      <c r="F259">
        <f t="shared" si="20"/>
        <v>3.41</v>
      </c>
      <c r="G259">
        <f t="shared" si="16"/>
        <v>2.4500000000000002</v>
      </c>
      <c r="H259">
        <f t="shared" si="17"/>
        <v>3.755E-2</v>
      </c>
      <c r="V259" s="5">
        <v>37802</v>
      </c>
      <c r="W259">
        <v>83.5</v>
      </c>
      <c r="Y259" s="5">
        <v>30468</v>
      </c>
      <c r="Z259" s="9">
        <v>10.85</v>
      </c>
      <c r="AB259" s="6">
        <v>45444</v>
      </c>
      <c r="AC259" s="7">
        <v>2.2599999999999998</v>
      </c>
      <c r="AE259" s="28">
        <v>33786</v>
      </c>
      <c r="AF259" s="27">
        <v>-2.6530000000000001E-2</v>
      </c>
    </row>
    <row r="260" spans="1:32" ht="15">
      <c r="A260" s="5">
        <v>40634</v>
      </c>
      <c r="B260" s="9">
        <v>16.239999999999998</v>
      </c>
      <c r="C260">
        <f t="shared" si="18"/>
        <v>17035.114000000001</v>
      </c>
      <c r="D260" s="11">
        <v>224.09299999999999</v>
      </c>
      <c r="E260">
        <f t="shared" si="19"/>
        <v>85.8</v>
      </c>
      <c r="F260">
        <f t="shared" si="20"/>
        <v>3.46</v>
      </c>
      <c r="G260">
        <f t="shared" si="16"/>
        <v>2.59</v>
      </c>
      <c r="H260">
        <f t="shared" si="17"/>
        <v>-5.2010000000000001E-2</v>
      </c>
      <c r="V260" s="5">
        <v>37772</v>
      </c>
      <c r="W260">
        <v>82.8</v>
      </c>
      <c r="Y260" s="5">
        <v>30498</v>
      </c>
      <c r="Z260" s="9">
        <v>11.38</v>
      </c>
      <c r="AB260" s="6">
        <v>45474</v>
      </c>
      <c r="AC260" s="7">
        <v>2.27</v>
      </c>
      <c r="AE260" s="28">
        <v>33817</v>
      </c>
      <c r="AF260" s="27">
        <v>3.5380000000000002E-2</v>
      </c>
    </row>
    <row r="261" spans="1:32" ht="15">
      <c r="A261" s="5">
        <v>40664</v>
      </c>
      <c r="B261" s="9">
        <v>16.91</v>
      </c>
      <c r="C261">
        <f t="shared" si="18"/>
        <v>17035.114000000001</v>
      </c>
      <c r="D261" s="11">
        <v>224.80600000000001</v>
      </c>
      <c r="E261">
        <f t="shared" si="19"/>
        <v>86</v>
      </c>
      <c r="F261">
        <f t="shared" si="20"/>
        <v>3.17</v>
      </c>
      <c r="G261">
        <f t="shared" ref="G261:G324" si="21">INDEX(AC:AC, MATCH(A261,AB:AB, 0))</f>
        <v>2.39</v>
      </c>
      <c r="H261">
        <f t="shared" ref="H261:H324" si="22">_xlfn.XLOOKUP(A261,AE:AE,AF:AF)</f>
        <v>3.5549999999999998E-2</v>
      </c>
      <c r="V261" s="5">
        <v>37741</v>
      </c>
      <c r="W261">
        <v>81.900000000000006</v>
      </c>
      <c r="Y261" s="5">
        <v>30529</v>
      </c>
      <c r="Z261" s="9">
        <v>11.85</v>
      </c>
      <c r="AB261" s="6">
        <v>45505</v>
      </c>
      <c r="AC261" s="7">
        <v>2.11</v>
      </c>
      <c r="AE261" s="28">
        <v>33848</v>
      </c>
      <c r="AF261" s="27">
        <v>9.8180000000000003E-2</v>
      </c>
    </row>
    <row r="262" spans="1:32" ht="15">
      <c r="A262" s="5">
        <v>40695</v>
      </c>
      <c r="B262" s="9">
        <v>19.149999999999999</v>
      </c>
      <c r="C262">
        <f t="shared" ref="C262:C325" si="23">INDEX($T$2:$T$140, MATCH(A262,$S$2:$S$140, 1))</f>
        <v>17035.114000000001</v>
      </c>
      <c r="D262" s="11">
        <v>224.80600000000001</v>
      </c>
      <c r="E262">
        <f t="shared" ref="E262:E325" si="24">INDEX($W$2:$W$601, MATCH(A261,$V$2:$V$601, -1))</f>
        <v>86.6</v>
      </c>
      <c r="F262">
        <f t="shared" ref="F262:F325" si="25">INDEX(Z:Z, MATCH(A262,Y:Y, 1))</f>
        <v>3</v>
      </c>
      <c r="G262">
        <f t="shared" si="21"/>
        <v>2.25</v>
      </c>
      <c r="H262">
        <f t="shared" si="22"/>
        <v>6.6869999999999999E-2</v>
      </c>
      <c r="V262" s="5">
        <v>37711</v>
      </c>
      <c r="W262">
        <v>82.1</v>
      </c>
      <c r="Y262" s="5">
        <v>30560</v>
      </c>
      <c r="Z262" s="9">
        <v>11.65</v>
      </c>
      <c r="AB262" s="6">
        <v>45536</v>
      </c>
      <c r="AC262" s="7">
        <v>2.11</v>
      </c>
      <c r="AE262" s="28">
        <v>33878</v>
      </c>
      <c r="AF262" s="27">
        <v>0.14688000000000001</v>
      </c>
    </row>
    <row r="263" spans="1:32" ht="15">
      <c r="A263" s="5">
        <v>40725</v>
      </c>
      <c r="B263" s="9">
        <v>19.23</v>
      </c>
      <c r="C263">
        <f t="shared" si="23"/>
        <v>17031.312999999998</v>
      </c>
      <c r="D263" s="11">
        <v>225.39500000000001</v>
      </c>
      <c r="E263">
        <f t="shared" si="24"/>
        <v>86.6</v>
      </c>
      <c r="F263">
        <f t="shared" si="25"/>
        <v>3</v>
      </c>
      <c r="G263">
        <f t="shared" si="21"/>
        <v>2.38</v>
      </c>
      <c r="H263">
        <f t="shared" si="22"/>
        <v>0.12077</v>
      </c>
      <c r="V263" s="5">
        <v>37680</v>
      </c>
      <c r="W263">
        <v>82.2</v>
      </c>
      <c r="Y263" s="5">
        <v>30590</v>
      </c>
      <c r="Z263" s="9">
        <v>11.54</v>
      </c>
      <c r="AB263" s="6">
        <v>45566</v>
      </c>
      <c r="AC263" s="7">
        <v>2.29</v>
      </c>
      <c r="AE263" s="28">
        <v>33909</v>
      </c>
      <c r="AF263" s="27">
        <v>-5.5300000000000002E-2</v>
      </c>
    </row>
    <row r="264" spans="1:32" ht="15">
      <c r="A264" s="5">
        <v>40756</v>
      </c>
      <c r="B264" s="9">
        <v>35.03</v>
      </c>
      <c r="C264">
        <f t="shared" si="23"/>
        <v>17031.312999999998</v>
      </c>
      <c r="D264" s="11">
        <v>226.10599999999999</v>
      </c>
      <c r="E264">
        <f t="shared" si="24"/>
        <v>87</v>
      </c>
      <c r="F264">
        <f t="shared" si="25"/>
        <v>2.2999999999999998</v>
      </c>
      <c r="G264">
        <f t="shared" si="21"/>
        <v>2.17</v>
      </c>
      <c r="H264">
        <f t="shared" si="22"/>
        <v>0.29826999999999998</v>
      </c>
      <c r="V264" s="5">
        <v>37652</v>
      </c>
      <c r="W264">
        <v>82.4</v>
      </c>
      <c r="Y264" s="5">
        <v>30621</v>
      </c>
      <c r="Z264" s="9">
        <v>11.69</v>
      </c>
      <c r="AB264" s="6">
        <v>45597</v>
      </c>
      <c r="AC264" s="7">
        <v>2.3199999999999998</v>
      </c>
      <c r="AE264" s="28">
        <v>33939</v>
      </c>
      <c r="AF264" s="27">
        <v>-0.16716</v>
      </c>
    </row>
    <row r="265" spans="1:32" ht="15">
      <c r="A265" s="5">
        <v>40787</v>
      </c>
      <c r="B265" s="9">
        <v>36.53</v>
      </c>
      <c r="C265">
        <f t="shared" si="23"/>
        <v>17031.312999999998</v>
      </c>
      <c r="D265" s="11">
        <v>226.59700000000001</v>
      </c>
      <c r="E265">
        <f t="shared" si="24"/>
        <v>86.4</v>
      </c>
      <c r="F265">
        <f t="shared" si="25"/>
        <v>1.98</v>
      </c>
      <c r="G265">
        <f t="shared" si="21"/>
        <v>1.9</v>
      </c>
      <c r="H265">
        <f t="shared" si="22"/>
        <v>0.11366999999999999</v>
      </c>
      <c r="V265" s="5">
        <v>37621</v>
      </c>
      <c r="W265">
        <v>82.3</v>
      </c>
      <c r="Y265" s="5">
        <v>30651</v>
      </c>
      <c r="Z265" s="9">
        <v>11.83</v>
      </c>
      <c r="AB265" s="6">
        <v>45627</v>
      </c>
      <c r="AC265" s="7">
        <v>2.2999999999999998</v>
      </c>
      <c r="AE265" s="28">
        <v>33970</v>
      </c>
      <c r="AF265" s="27">
        <v>-7.4990000000000001E-2</v>
      </c>
    </row>
    <row r="266" spans="1:32" ht="15">
      <c r="A266" s="5">
        <v>40817</v>
      </c>
      <c r="B266" s="9">
        <v>32.83</v>
      </c>
      <c r="C266">
        <f t="shared" si="23"/>
        <v>17222.582999999999</v>
      </c>
      <c r="D266" s="11">
        <v>226.75</v>
      </c>
      <c r="E266">
        <f t="shared" si="24"/>
        <v>86</v>
      </c>
      <c r="F266">
        <f t="shared" si="25"/>
        <v>2.15</v>
      </c>
      <c r="G266">
        <f t="shared" si="21"/>
        <v>1.97</v>
      </c>
      <c r="H266">
        <f t="shared" si="22"/>
        <v>-8.5730000000000001E-2</v>
      </c>
      <c r="V266" s="5">
        <v>37590</v>
      </c>
      <c r="W266">
        <v>82.2</v>
      </c>
      <c r="Y266" s="5">
        <v>30682</v>
      </c>
      <c r="Z266" s="9">
        <v>11.67</v>
      </c>
      <c r="AB266" s="6">
        <v>45658</v>
      </c>
      <c r="AC266" s="7"/>
      <c r="AE266" s="28">
        <v>34001</v>
      </c>
      <c r="AF266" s="27">
        <v>-4.0000000000000001E-3</v>
      </c>
    </row>
    <row r="267" spans="1:32" ht="15">
      <c r="A267" s="5">
        <v>40848</v>
      </c>
      <c r="B267" s="9">
        <v>31.94</v>
      </c>
      <c r="C267">
        <f t="shared" si="23"/>
        <v>17222.582999999999</v>
      </c>
      <c r="D267" s="11">
        <v>227.16900000000001</v>
      </c>
      <c r="E267">
        <f t="shared" si="24"/>
        <v>86.5</v>
      </c>
      <c r="F267">
        <f t="shared" si="25"/>
        <v>2.0099999999999998</v>
      </c>
      <c r="G267">
        <f t="shared" si="21"/>
        <v>2.0099999999999998</v>
      </c>
      <c r="H267">
        <f t="shared" si="22"/>
        <v>5.9240000000000001E-2</v>
      </c>
      <c r="V267" s="5">
        <v>37560</v>
      </c>
      <c r="W267">
        <v>81.8</v>
      </c>
      <c r="Y267" s="5">
        <v>30713</v>
      </c>
      <c r="Z267" s="9">
        <v>11.84</v>
      </c>
      <c r="AB267" s="5"/>
      <c r="AE267" s="28">
        <v>34029</v>
      </c>
      <c r="AF267" s="27">
        <v>-2.3550000000000001E-2</v>
      </c>
    </row>
    <row r="268" spans="1:32" ht="15">
      <c r="A268" s="5">
        <v>40878</v>
      </c>
      <c r="B268" s="9">
        <v>25.05</v>
      </c>
      <c r="C268">
        <f t="shared" si="23"/>
        <v>17222.582999999999</v>
      </c>
      <c r="D268" s="11">
        <v>227.22300000000001</v>
      </c>
      <c r="E268">
        <f t="shared" si="24"/>
        <v>86.5</v>
      </c>
      <c r="F268">
        <f t="shared" si="25"/>
        <v>1.98</v>
      </c>
      <c r="G268">
        <f t="shared" si="21"/>
        <v>2.0099999999999998</v>
      </c>
      <c r="H268">
        <f t="shared" si="22"/>
        <v>-9.3310000000000004E-2</v>
      </c>
      <c r="V268" s="5">
        <v>37529</v>
      </c>
      <c r="W268">
        <v>81.8</v>
      </c>
      <c r="Y268" s="5">
        <v>30742</v>
      </c>
      <c r="Z268" s="9">
        <v>12.32</v>
      </c>
      <c r="AB268" s="5"/>
      <c r="AE268" s="28">
        <v>34060</v>
      </c>
      <c r="AF268" s="27">
        <v>-2.3230000000000001E-2</v>
      </c>
    </row>
    <row r="269" spans="1:32" ht="15">
      <c r="A269" s="5">
        <v>40909</v>
      </c>
      <c r="B269" s="9">
        <v>20.23</v>
      </c>
      <c r="C269">
        <f t="shared" si="23"/>
        <v>17367.009999999998</v>
      </c>
      <c r="D269" s="11">
        <v>227.84200000000001</v>
      </c>
      <c r="E269">
        <f t="shared" si="24"/>
        <v>87</v>
      </c>
      <c r="F269">
        <f t="shared" si="25"/>
        <v>1.97</v>
      </c>
      <c r="G269">
        <f t="shared" si="21"/>
        <v>2.0699999999999998</v>
      </c>
      <c r="H269">
        <f t="shared" si="22"/>
        <v>-0.20696999999999999</v>
      </c>
      <c r="V269" s="5">
        <v>37499</v>
      </c>
      <c r="W269">
        <v>82.2</v>
      </c>
      <c r="Y269" s="5">
        <v>30773</v>
      </c>
      <c r="Z269" s="9">
        <v>12.63</v>
      </c>
      <c r="AB269" s="5"/>
      <c r="AE269" s="28">
        <v>34090</v>
      </c>
      <c r="AF269" s="27">
        <v>1.6289999999999999E-2</v>
      </c>
    </row>
    <row r="270" spans="1:32" ht="15">
      <c r="A270" s="5">
        <v>40940</v>
      </c>
      <c r="B270" s="9">
        <v>18.420000000000002</v>
      </c>
      <c r="C270">
        <f t="shared" si="23"/>
        <v>17367.009999999998</v>
      </c>
      <c r="D270" s="11">
        <v>228.32900000000001</v>
      </c>
      <c r="E270">
        <f t="shared" si="24"/>
        <v>87.3</v>
      </c>
      <c r="F270">
        <f t="shared" si="25"/>
        <v>1.97</v>
      </c>
      <c r="G270">
        <f t="shared" si="21"/>
        <v>2.2200000000000002</v>
      </c>
      <c r="H270">
        <f t="shared" si="22"/>
        <v>-8.4150000000000003E-2</v>
      </c>
      <c r="V270" s="5">
        <v>37468</v>
      </c>
      <c r="W270">
        <v>82</v>
      </c>
      <c r="Y270" s="5">
        <v>30803</v>
      </c>
      <c r="Z270" s="9">
        <v>13.41</v>
      </c>
      <c r="AB270" s="5"/>
      <c r="AE270" s="28">
        <v>34121</v>
      </c>
      <c r="AF270" s="27">
        <v>-4.6399999999999997E-2</v>
      </c>
    </row>
    <row r="271" spans="1:32" ht="15">
      <c r="A271" s="5">
        <v>40969</v>
      </c>
      <c r="B271" s="9">
        <v>16.170000000000002</v>
      </c>
      <c r="C271">
        <f t="shared" si="23"/>
        <v>17367.009999999998</v>
      </c>
      <c r="D271" s="11">
        <v>228.80699999999999</v>
      </c>
      <c r="E271">
        <f t="shared" si="24"/>
        <v>88</v>
      </c>
      <c r="F271">
        <f t="shared" si="25"/>
        <v>2.17</v>
      </c>
      <c r="G271">
        <f t="shared" si="21"/>
        <v>2.31</v>
      </c>
      <c r="H271">
        <f t="shared" si="22"/>
        <v>-4.1549999999999997E-2</v>
      </c>
      <c r="V271" s="5">
        <v>37437</v>
      </c>
      <c r="W271">
        <v>82.4</v>
      </c>
      <c r="Y271" s="5">
        <v>30834</v>
      </c>
      <c r="Z271" s="9">
        <v>13.56</v>
      </c>
      <c r="AB271" s="5"/>
      <c r="AE271" s="28">
        <v>34151</v>
      </c>
      <c r="AF271" s="27">
        <v>-7.8140000000000001E-2</v>
      </c>
    </row>
    <row r="272" spans="1:32" ht="15">
      <c r="A272" s="5">
        <v>41000</v>
      </c>
      <c r="B272" s="9">
        <v>17.82</v>
      </c>
      <c r="C272">
        <f t="shared" si="23"/>
        <v>17444.525000000001</v>
      </c>
      <c r="D272" s="11">
        <v>229.18700000000001</v>
      </c>
      <c r="E272">
        <f t="shared" si="24"/>
        <v>88.4</v>
      </c>
      <c r="F272">
        <f t="shared" si="25"/>
        <v>2.0499999999999998</v>
      </c>
      <c r="G272">
        <f t="shared" si="21"/>
        <v>2.27</v>
      </c>
      <c r="H272">
        <f t="shared" si="22"/>
        <v>6.2780000000000002E-2</v>
      </c>
      <c r="V272" s="5">
        <v>37407</v>
      </c>
      <c r="W272">
        <v>82.2</v>
      </c>
      <c r="Y272" s="5">
        <v>30864</v>
      </c>
      <c r="Z272" s="9">
        <v>13.36</v>
      </c>
      <c r="AB272" s="5"/>
      <c r="AE272" s="28">
        <v>34182</v>
      </c>
      <c r="AF272" s="27">
        <v>5.45E-3</v>
      </c>
    </row>
    <row r="273" spans="1:32" ht="15">
      <c r="A273" s="5">
        <v>41030</v>
      </c>
      <c r="B273" s="9">
        <v>21</v>
      </c>
      <c r="C273">
        <f t="shared" si="23"/>
        <v>17444.525000000001</v>
      </c>
      <c r="D273" s="11">
        <v>228.71299999999999</v>
      </c>
      <c r="E273">
        <f t="shared" si="24"/>
        <v>88.2</v>
      </c>
      <c r="F273">
        <f t="shared" si="25"/>
        <v>1.8</v>
      </c>
      <c r="G273">
        <f t="shared" si="21"/>
        <v>2.14</v>
      </c>
      <c r="H273">
        <f t="shared" si="22"/>
        <v>0.12495000000000001</v>
      </c>
      <c r="V273" s="5">
        <v>37376</v>
      </c>
      <c r="W273">
        <v>81.599999999999994</v>
      </c>
      <c r="Y273" s="5">
        <v>30895</v>
      </c>
      <c r="Z273" s="9">
        <v>12.72</v>
      </c>
      <c r="AE273" s="28">
        <v>34213</v>
      </c>
      <c r="AF273" s="27">
        <v>3.6790000000000003E-2</v>
      </c>
    </row>
    <row r="274" spans="1:32" ht="15">
      <c r="A274" s="5">
        <v>41061</v>
      </c>
      <c r="B274" s="9">
        <v>21.13</v>
      </c>
      <c r="C274">
        <f t="shared" si="23"/>
        <v>17444.525000000001</v>
      </c>
      <c r="D274" s="11">
        <v>228.524</v>
      </c>
      <c r="E274">
        <f t="shared" si="24"/>
        <v>88.4</v>
      </c>
      <c r="F274">
        <f t="shared" si="25"/>
        <v>1.62</v>
      </c>
      <c r="G274">
        <f t="shared" si="21"/>
        <v>2.12</v>
      </c>
      <c r="H274">
        <f t="shared" si="22"/>
        <v>-2.3539999999999998E-2</v>
      </c>
      <c r="V274" s="5">
        <v>37346</v>
      </c>
      <c r="W274">
        <v>80.900000000000006</v>
      </c>
      <c r="Y274" s="5">
        <v>30926</v>
      </c>
      <c r="Z274" s="9">
        <v>12.52</v>
      </c>
      <c r="AE274" s="28">
        <v>34243</v>
      </c>
      <c r="AF274" s="27">
        <v>7.6009999999999994E-2</v>
      </c>
    </row>
    <row r="275" spans="1:32" ht="15">
      <c r="A275" s="5">
        <v>41091</v>
      </c>
      <c r="B275" s="9">
        <v>17.57</v>
      </c>
      <c r="C275">
        <f t="shared" si="23"/>
        <v>17469.650000000001</v>
      </c>
      <c r="D275" s="11">
        <v>228.59</v>
      </c>
      <c r="E275">
        <f t="shared" si="24"/>
        <v>88.1</v>
      </c>
      <c r="F275">
        <f t="shared" si="25"/>
        <v>1.53</v>
      </c>
      <c r="G275">
        <f t="shared" si="21"/>
        <v>2.13</v>
      </c>
      <c r="H275">
        <f t="shared" si="22"/>
        <v>-8.3720000000000003E-2</v>
      </c>
      <c r="V275" s="5">
        <v>37315</v>
      </c>
      <c r="W275">
        <v>80.400000000000006</v>
      </c>
      <c r="Y275" s="5">
        <v>30956</v>
      </c>
      <c r="Z275" s="9">
        <v>12.16</v>
      </c>
      <c r="AE275" s="28">
        <v>34274</v>
      </c>
      <c r="AF275" s="27">
        <v>4.2259999999999999E-2</v>
      </c>
    </row>
    <row r="276" spans="1:32" ht="15">
      <c r="A276" s="5">
        <v>41122</v>
      </c>
      <c r="B276" s="9">
        <v>15.69</v>
      </c>
      <c r="C276">
        <f t="shared" si="23"/>
        <v>17469.650000000001</v>
      </c>
      <c r="D276" s="11">
        <v>229.91800000000001</v>
      </c>
      <c r="E276">
        <f t="shared" si="24"/>
        <v>88.1</v>
      </c>
      <c r="F276">
        <f t="shared" si="25"/>
        <v>1.68</v>
      </c>
      <c r="G276">
        <f t="shared" si="21"/>
        <v>2.2599999999999998</v>
      </c>
      <c r="H276">
        <f t="shared" si="22"/>
        <v>-9.5430000000000001E-2</v>
      </c>
      <c r="V276" s="5">
        <v>37287</v>
      </c>
      <c r="W276">
        <v>79.8</v>
      </c>
      <c r="Y276" s="5">
        <v>30987</v>
      </c>
      <c r="Z276" s="9">
        <v>11.57</v>
      </c>
      <c r="AE276" s="28">
        <v>34304</v>
      </c>
      <c r="AF276" s="27">
        <v>-7.0629999999999998E-2</v>
      </c>
    </row>
    <row r="277" spans="1:32" ht="15">
      <c r="A277" s="5">
        <v>41153</v>
      </c>
      <c r="B277" s="9">
        <v>15.28</v>
      </c>
      <c r="C277">
        <f t="shared" si="23"/>
        <v>17469.650000000001</v>
      </c>
      <c r="D277" s="11">
        <v>231.01499999999999</v>
      </c>
      <c r="E277">
        <f t="shared" si="24"/>
        <v>87.8</v>
      </c>
      <c r="F277">
        <f t="shared" si="25"/>
        <v>1.72</v>
      </c>
      <c r="G277">
        <f t="shared" si="21"/>
        <v>2.44</v>
      </c>
      <c r="H277">
        <f t="shared" si="22"/>
        <v>-7.1660000000000001E-2</v>
      </c>
      <c r="V277" s="5">
        <v>37256</v>
      </c>
      <c r="W277">
        <v>79.8</v>
      </c>
      <c r="Y277" s="5">
        <v>31017</v>
      </c>
      <c r="Z277" s="9">
        <v>11.5</v>
      </c>
      <c r="AE277" s="28">
        <v>34335</v>
      </c>
      <c r="AF277" s="27">
        <v>-5.47E-3</v>
      </c>
    </row>
    <row r="278" spans="1:32" ht="15">
      <c r="A278" s="5">
        <v>41183</v>
      </c>
      <c r="B278" s="9">
        <v>16.28</v>
      </c>
      <c r="C278">
        <f t="shared" si="23"/>
        <v>17489.851999999999</v>
      </c>
      <c r="D278" s="11">
        <v>231.63800000000001</v>
      </c>
      <c r="E278">
        <f t="shared" si="24"/>
        <v>88.2</v>
      </c>
      <c r="F278">
        <f t="shared" si="25"/>
        <v>1.75</v>
      </c>
      <c r="G278">
        <f t="shared" si="21"/>
        <v>2.4900000000000002</v>
      </c>
      <c r="H278">
        <f t="shared" si="22"/>
        <v>-2.1700000000000001E-2</v>
      </c>
      <c r="V278" s="5">
        <v>37225</v>
      </c>
      <c r="W278">
        <v>79.400000000000006</v>
      </c>
      <c r="Y278" s="5">
        <v>31048</v>
      </c>
      <c r="Z278" s="9">
        <v>11.38</v>
      </c>
      <c r="AE278" s="28">
        <v>34366</v>
      </c>
      <c r="AF278" s="27">
        <v>0.10460999999999999</v>
      </c>
    </row>
    <row r="279" spans="1:32" ht="15">
      <c r="A279" s="5">
        <v>41214</v>
      </c>
      <c r="B279" s="9">
        <v>16.7</v>
      </c>
      <c r="C279">
        <f t="shared" si="23"/>
        <v>17489.851999999999</v>
      </c>
      <c r="D279" s="11">
        <v>231.249</v>
      </c>
      <c r="E279">
        <f t="shared" si="24"/>
        <v>88.4</v>
      </c>
      <c r="F279">
        <f t="shared" si="25"/>
        <v>1.65</v>
      </c>
      <c r="G279">
        <f t="shared" si="21"/>
        <v>2.4300000000000002</v>
      </c>
      <c r="H279">
        <f t="shared" si="22"/>
        <v>-1.558E-2</v>
      </c>
      <c r="V279" s="5">
        <v>37195</v>
      </c>
      <c r="W279">
        <v>79</v>
      </c>
      <c r="Y279" s="5">
        <v>31079</v>
      </c>
      <c r="Z279" s="9">
        <v>11.51</v>
      </c>
      <c r="AE279" s="28">
        <v>34394</v>
      </c>
      <c r="AF279" s="27">
        <v>0.14834</v>
      </c>
    </row>
    <row r="280" spans="1:32" ht="15">
      <c r="A280" s="5">
        <v>41244</v>
      </c>
      <c r="B280" s="9">
        <v>17.309999999999999</v>
      </c>
      <c r="C280">
        <f t="shared" si="23"/>
        <v>17489.851999999999</v>
      </c>
      <c r="D280" s="11">
        <v>231.221</v>
      </c>
      <c r="E280">
        <f t="shared" si="24"/>
        <v>88.4</v>
      </c>
      <c r="F280">
        <f t="shared" si="25"/>
        <v>1.72</v>
      </c>
      <c r="G280">
        <f t="shared" si="21"/>
        <v>2.48</v>
      </c>
      <c r="H280">
        <f t="shared" si="22"/>
        <v>-4.3999999999999997E-2</v>
      </c>
      <c r="V280" s="5">
        <v>37164</v>
      </c>
      <c r="W280">
        <v>79.5</v>
      </c>
      <c r="Y280" s="5">
        <v>31107</v>
      </c>
      <c r="Z280" s="9">
        <v>11.86</v>
      </c>
      <c r="AE280" s="28">
        <v>34425</v>
      </c>
      <c r="AF280" s="27">
        <v>5.8930000000000003E-2</v>
      </c>
    </row>
    <row r="281" spans="1:32" ht="15">
      <c r="A281" s="5">
        <v>41275</v>
      </c>
      <c r="B281" s="9">
        <v>13.51</v>
      </c>
      <c r="C281">
        <f t="shared" si="23"/>
        <v>17662.400000000001</v>
      </c>
      <c r="D281" s="11">
        <v>231.679</v>
      </c>
      <c r="E281">
        <f t="shared" si="24"/>
        <v>88.5</v>
      </c>
      <c r="F281">
        <f t="shared" si="25"/>
        <v>1.91</v>
      </c>
      <c r="G281">
        <f t="shared" si="21"/>
        <v>2.52</v>
      </c>
      <c r="H281">
        <f t="shared" si="22"/>
        <v>-5.1670000000000001E-2</v>
      </c>
      <c r="V281" s="5">
        <v>37134</v>
      </c>
      <c r="W281">
        <v>81</v>
      </c>
      <c r="Y281" s="5">
        <v>31138</v>
      </c>
      <c r="Z281" s="9">
        <v>11.43</v>
      </c>
      <c r="AE281" s="28">
        <v>34455</v>
      </c>
      <c r="AF281" s="27">
        <v>-2.299E-2</v>
      </c>
    </row>
    <row r="282" spans="1:32" ht="15">
      <c r="A282" s="5">
        <v>41306</v>
      </c>
      <c r="B282" s="9">
        <v>14.07</v>
      </c>
      <c r="C282">
        <f t="shared" si="23"/>
        <v>17662.400000000001</v>
      </c>
      <c r="D282" s="11">
        <v>232.93700000000001</v>
      </c>
      <c r="E282">
        <f t="shared" si="24"/>
        <v>89.1</v>
      </c>
      <c r="F282">
        <f t="shared" si="25"/>
        <v>1.98</v>
      </c>
      <c r="G282">
        <f t="shared" si="21"/>
        <v>2.5499999999999998</v>
      </c>
      <c r="H282">
        <f t="shared" si="22"/>
        <v>-2.65E-3</v>
      </c>
      <c r="V282" s="5">
        <v>37103</v>
      </c>
      <c r="W282">
        <v>81.2</v>
      </c>
      <c r="Y282" s="5">
        <v>31168</v>
      </c>
      <c r="Z282" s="9">
        <v>10.85</v>
      </c>
      <c r="AE282" s="28">
        <v>34486</v>
      </c>
      <c r="AF282" s="27">
        <v>1.452E-2</v>
      </c>
    </row>
    <row r="283" spans="1:32" ht="15">
      <c r="A283" s="5">
        <v>41334</v>
      </c>
      <c r="B283" s="9">
        <v>13.03</v>
      </c>
      <c r="C283">
        <f t="shared" si="23"/>
        <v>17662.400000000001</v>
      </c>
      <c r="D283" s="11">
        <v>232.28200000000001</v>
      </c>
      <c r="E283">
        <f t="shared" si="24"/>
        <v>89.4</v>
      </c>
      <c r="F283">
        <f t="shared" si="25"/>
        <v>1.96</v>
      </c>
      <c r="G283">
        <f t="shared" si="21"/>
        <v>2.54</v>
      </c>
      <c r="H283">
        <f t="shared" si="22"/>
        <v>-1.9380000000000001E-2</v>
      </c>
      <c r="V283" s="5">
        <v>37072</v>
      </c>
      <c r="W283">
        <v>81.5</v>
      </c>
      <c r="Y283" s="5">
        <v>31199</v>
      </c>
      <c r="Z283" s="9">
        <v>10.16</v>
      </c>
      <c r="AE283" s="28">
        <v>34516</v>
      </c>
      <c r="AF283" s="27">
        <v>-4.197E-2</v>
      </c>
    </row>
    <row r="284" spans="1:32" ht="15">
      <c r="A284" s="5">
        <v>41365</v>
      </c>
      <c r="B284" s="9">
        <v>13.97</v>
      </c>
      <c r="C284">
        <f t="shared" si="23"/>
        <v>17709.670999999998</v>
      </c>
      <c r="D284" s="11">
        <v>231.797</v>
      </c>
      <c r="E284">
        <f t="shared" si="24"/>
        <v>89.2</v>
      </c>
      <c r="F284">
        <f t="shared" si="25"/>
        <v>1.76</v>
      </c>
      <c r="G284">
        <f t="shared" si="21"/>
        <v>2.41</v>
      </c>
      <c r="H284">
        <f t="shared" si="22"/>
        <v>-4.7419999999999997E-2</v>
      </c>
      <c r="V284" s="5">
        <v>37042</v>
      </c>
      <c r="W284">
        <v>82</v>
      </c>
      <c r="Y284" s="5">
        <v>31229</v>
      </c>
      <c r="Z284" s="9">
        <v>10.31</v>
      </c>
      <c r="AE284" s="28">
        <v>34547</v>
      </c>
      <c r="AF284" s="27">
        <v>-4.7239999999999997E-2</v>
      </c>
    </row>
    <row r="285" spans="1:32" ht="15">
      <c r="A285" s="5">
        <v>41395</v>
      </c>
      <c r="B285" s="9">
        <v>13.49</v>
      </c>
      <c r="C285">
        <f t="shared" si="23"/>
        <v>17709.670999999998</v>
      </c>
      <c r="D285" s="11">
        <v>231.893</v>
      </c>
      <c r="E285">
        <f t="shared" si="24"/>
        <v>89.8</v>
      </c>
      <c r="F285">
        <f t="shared" si="25"/>
        <v>1.93</v>
      </c>
      <c r="G285">
        <f t="shared" si="21"/>
        <v>2.2799999999999998</v>
      </c>
      <c r="H285">
        <f t="shared" si="22"/>
        <v>2.3779999999999999E-2</v>
      </c>
      <c r="V285" s="5">
        <v>37011</v>
      </c>
      <c r="W285">
        <v>81.8</v>
      </c>
      <c r="Y285" s="5">
        <v>31260</v>
      </c>
      <c r="Z285" s="9">
        <v>10.33</v>
      </c>
      <c r="AE285" s="28">
        <v>34578</v>
      </c>
      <c r="AF285" s="27">
        <v>0.13644999999999999</v>
      </c>
    </row>
    <row r="286" spans="1:32" ht="15">
      <c r="A286" s="5">
        <v>41426</v>
      </c>
      <c r="B286" s="9">
        <v>17.27</v>
      </c>
      <c r="C286">
        <f t="shared" si="23"/>
        <v>17709.670999999998</v>
      </c>
      <c r="D286" s="11">
        <v>232.44499999999999</v>
      </c>
      <c r="E286">
        <f t="shared" si="24"/>
        <v>90.1</v>
      </c>
      <c r="F286">
        <f t="shared" si="25"/>
        <v>2.2999999999999998</v>
      </c>
      <c r="G286">
        <f t="shared" si="21"/>
        <v>2.0499999999999998</v>
      </c>
      <c r="H286">
        <f t="shared" si="22"/>
        <v>8.4889999999999993E-2</v>
      </c>
      <c r="V286" s="5">
        <v>36981</v>
      </c>
      <c r="W286">
        <v>82.7</v>
      </c>
      <c r="Y286" s="5">
        <v>31291</v>
      </c>
      <c r="Z286" s="9">
        <v>10.37</v>
      </c>
      <c r="AE286" s="28">
        <v>34608</v>
      </c>
      <c r="AF286" s="27">
        <v>9.2380000000000004E-2</v>
      </c>
    </row>
    <row r="287" spans="1:32" ht="15">
      <c r="A287" s="5">
        <v>41456</v>
      </c>
      <c r="B287" s="9">
        <v>13.97</v>
      </c>
      <c r="C287">
        <f t="shared" si="23"/>
        <v>17860.45</v>
      </c>
      <c r="D287" s="11">
        <v>232.9</v>
      </c>
      <c r="E287">
        <f t="shared" si="24"/>
        <v>90.1</v>
      </c>
      <c r="F287">
        <f t="shared" si="25"/>
        <v>2.58</v>
      </c>
      <c r="G287">
        <f t="shared" si="21"/>
        <v>2.12</v>
      </c>
      <c r="H287">
        <f t="shared" si="22"/>
        <v>-5.0939999999999999E-2</v>
      </c>
      <c r="V287" s="5">
        <v>36950</v>
      </c>
      <c r="W287">
        <v>84.1</v>
      </c>
      <c r="Y287" s="5">
        <v>31321</v>
      </c>
      <c r="Z287" s="9">
        <v>10.24</v>
      </c>
      <c r="AE287" s="28">
        <v>34639</v>
      </c>
      <c r="AF287" s="27">
        <v>8.5540000000000005E-2</v>
      </c>
    </row>
    <row r="288" spans="1:32" ht="15">
      <c r="A288" s="5">
        <v>41487</v>
      </c>
      <c r="B288" s="9">
        <v>14.21</v>
      </c>
      <c r="C288">
        <f t="shared" si="23"/>
        <v>17860.45</v>
      </c>
      <c r="D288" s="11">
        <v>233.45599999999999</v>
      </c>
      <c r="E288">
        <f t="shared" si="24"/>
        <v>90.4</v>
      </c>
      <c r="F288">
        <f t="shared" si="25"/>
        <v>2.74</v>
      </c>
      <c r="G288">
        <f t="shared" si="21"/>
        <v>2.1800000000000002</v>
      </c>
      <c r="H288">
        <f t="shared" si="22"/>
        <v>2.8E-3</v>
      </c>
      <c r="V288" s="5">
        <v>36922</v>
      </c>
      <c r="W288">
        <v>85.1</v>
      </c>
      <c r="Y288" s="5">
        <v>31352</v>
      </c>
      <c r="Z288" s="9">
        <v>9.7799999999999994</v>
      </c>
      <c r="AE288" s="28">
        <v>34669</v>
      </c>
      <c r="AF288" s="27">
        <v>0.11244</v>
      </c>
    </row>
    <row r="289" spans="1:32" ht="15">
      <c r="A289" s="5">
        <v>41518</v>
      </c>
      <c r="B289" s="9">
        <v>14.69</v>
      </c>
      <c r="C289">
        <f t="shared" si="23"/>
        <v>17860.45</v>
      </c>
      <c r="D289" s="11">
        <v>233.54400000000001</v>
      </c>
      <c r="E289">
        <f t="shared" si="24"/>
        <v>90.9</v>
      </c>
      <c r="F289">
        <f t="shared" si="25"/>
        <v>2.81</v>
      </c>
      <c r="G289">
        <f t="shared" si="21"/>
        <v>2.15</v>
      </c>
      <c r="H289">
        <f t="shared" si="22"/>
        <v>-2.24E-2</v>
      </c>
      <c r="V289" s="5">
        <v>36891</v>
      </c>
      <c r="W289">
        <v>85.8</v>
      </c>
      <c r="Y289" s="5">
        <v>31382</v>
      </c>
      <c r="Z289" s="9">
        <v>9.26</v>
      </c>
      <c r="AE289" s="28">
        <v>34700</v>
      </c>
      <c r="AF289" s="27">
        <v>-0.12297</v>
      </c>
    </row>
    <row r="290" spans="1:32" ht="15">
      <c r="A290" s="5">
        <v>41548</v>
      </c>
      <c r="B290" s="9">
        <v>15.41</v>
      </c>
      <c r="C290">
        <f t="shared" si="23"/>
        <v>18016.147000000001</v>
      </c>
      <c r="D290" s="11">
        <v>233.66900000000001</v>
      </c>
      <c r="E290">
        <f t="shared" si="24"/>
        <v>91.6</v>
      </c>
      <c r="F290">
        <f t="shared" si="25"/>
        <v>2.62</v>
      </c>
      <c r="G290">
        <f t="shared" si="21"/>
        <v>2.19</v>
      </c>
      <c r="H290">
        <f t="shared" si="22"/>
        <v>-5.8740000000000001E-2</v>
      </c>
      <c r="V290" s="5">
        <v>36860</v>
      </c>
      <c r="W290">
        <v>87.1</v>
      </c>
      <c r="Y290" s="5">
        <v>31413</v>
      </c>
      <c r="Z290" s="9">
        <v>9.19</v>
      </c>
      <c r="AE290" s="28">
        <v>34731</v>
      </c>
      <c r="AF290" s="27">
        <v>-0.13106000000000001</v>
      </c>
    </row>
    <row r="291" spans="1:32" ht="15">
      <c r="A291" s="5">
        <v>41579</v>
      </c>
      <c r="B291" s="9">
        <v>12.92</v>
      </c>
      <c r="C291">
        <f t="shared" si="23"/>
        <v>18016.147000000001</v>
      </c>
      <c r="D291" s="11">
        <v>234.1</v>
      </c>
      <c r="E291">
        <f t="shared" si="24"/>
        <v>91.8</v>
      </c>
      <c r="F291">
        <f t="shared" si="25"/>
        <v>2.72</v>
      </c>
      <c r="G291">
        <f t="shared" si="21"/>
        <v>2.17</v>
      </c>
      <c r="H291">
        <f t="shared" si="22"/>
        <v>-5.1799999999999999E-2</v>
      </c>
      <c r="V291" s="5">
        <v>36830</v>
      </c>
      <c r="W291">
        <v>87.6</v>
      </c>
      <c r="Y291" s="5">
        <v>31444</v>
      </c>
      <c r="Z291" s="9">
        <v>8.6999999999999993</v>
      </c>
      <c r="AE291" s="28">
        <v>34759</v>
      </c>
      <c r="AF291" s="27">
        <v>-1.0659999999999999E-2</v>
      </c>
    </row>
    <row r="292" spans="1:32" ht="15">
      <c r="A292" s="5">
        <v>41609</v>
      </c>
      <c r="B292" s="9">
        <v>14.19</v>
      </c>
      <c r="C292">
        <f t="shared" si="23"/>
        <v>18016.147000000001</v>
      </c>
      <c r="D292" s="11">
        <v>234.71899999999999</v>
      </c>
      <c r="E292">
        <f t="shared" si="24"/>
        <v>92.6</v>
      </c>
      <c r="F292">
        <f t="shared" si="25"/>
        <v>2.9</v>
      </c>
      <c r="G292">
        <f t="shared" si="21"/>
        <v>2.16</v>
      </c>
      <c r="H292">
        <f t="shared" si="22"/>
        <v>-7.5799999999999999E-3</v>
      </c>
      <c r="V292" s="5">
        <v>36799</v>
      </c>
      <c r="W292">
        <v>88.5</v>
      </c>
      <c r="Y292" s="5">
        <v>31472</v>
      </c>
      <c r="Z292" s="9">
        <v>7.78</v>
      </c>
      <c r="AE292" s="28">
        <v>34790</v>
      </c>
      <c r="AF292" s="27">
        <v>-3.9149999999999997E-2</v>
      </c>
    </row>
    <row r="293" spans="1:32" ht="15">
      <c r="A293" s="5">
        <v>41640</v>
      </c>
      <c r="B293" s="9">
        <v>14.24</v>
      </c>
      <c r="C293">
        <f t="shared" si="23"/>
        <v>17953.973999999998</v>
      </c>
      <c r="D293" s="11">
        <v>235.28800000000001</v>
      </c>
      <c r="E293">
        <f t="shared" si="24"/>
        <v>92.7</v>
      </c>
      <c r="F293">
        <f t="shared" si="25"/>
        <v>2.86</v>
      </c>
      <c r="G293">
        <f t="shared" si="21"/>
        <v>2.23</v>
      </c>
      <c r="H293">
        <f t="shared" si="22"/>
        <v>2.717E-2</v>
      </c>
      <c r="V293" s="5">
        <v>36769</v>
      </c>
      <c r="W293">
        <v>88.3</v>
      </c>
      <c r="Y293" s="5">
        <v>31503</v>
      </c>
      <c r="Z293" s="9">
        <v>7.3</v>
      </c>
      <c r="AE293" s="28">
        <v>34820</v>
      </c>
      <c r="AF293" s="27">
        <v>-6.2850000000000003E-2</v>
      </c>
    </row>
    <row r="294" spans="1:32" ht="15">
      <c r="A294" s="5">
        <v>41671</v>
      </c>
      <c r="B294" s="9">
        <v>15.47</v>
      </c>
      <c r="C294">
        <f t="shared" si="23"/>
        <v>17953.973999999998</v>
      </c>
      <c r="D294" s="11">
        <v>235.547</v>
      </c>
      <c r="E294">
        <f t="shared" si="24"/>
        <v>92.9</v>
      </c>
      <c r="F294">
        <f t="shared" si="25"/>
        <v>2.71</v>
      </c>
      <c r="G294">
        <f t="shared" si="21"/>
        <v>2.16</v>
      </c>
      <c r="H294">
        <f t="shared" si="22"/>
        <v>-2.155E-2</v>
      </c>
      <c r="V294" s="5">
        <v>36738</v>
      </c>
      <c r="W294">
        <v>88.7</v>
      </c>
      <c r="Y294" s="5">
        <v>31533</v>
      </c>
      <c r="Z294" s="9">
        <v>7.71</v>
      </c>
      <c r="AE294" s="28">
        <v>34851</v>
      </c>
      <c r="AF294" s="27">
        <v>4.6100000000000002E-2</v>
      </c>
    </row>
    <row r="295" spans="1:32" ht="15">
      <c r="A295" s="5">
        <v>41699</v>
      </c>
      <c r="B295" s="9">
        <v>14.84</v>
      </c>
      <c r="C295">
        <f t="shared" si="23"/>
        <v>17953.973999999998</v>
      </c>
      <c r="D295" s="11">
        <v>236.02799999999999</v>
      </c>
      <c r="E295">
        <f t="shared" si="24"/>
        <v>93.6</v>
      </c>
      <c r="F295">
        <f t="shared" si="25"/>
        <v>2.72</v>
      </c>
      <c r="G295">
        <f t="shared" si="21"/>
        <v>2.17</v>
      </c>
      <c r="H295">
        <f t="shared" si="22"/>
        <v>-9.2000000000000003E-4</v>
      </c>
      <c r="V295" s="5">
        <v>36707</v>
      </c>
      <c r="W295">
        <v>89.1</v>
      </c>
      <c r="Y295" s="5">
        <v>31564</v>
      </c>
      <c r="Z295" s="9">
        <v>7.8</v>
      </c>
      <c r="AE295" s="28">
        <v>34881</v>
      </c>
      <c r="AF295" s="27">
        <v>-3.79E-3</v>
      </c>
    </row>
    <row r="296" spans="1:32" ht="15">
      <c r="A296" s="5">
        <v>41730</v>
      </c>
      <c r="B296" s="9">
        <v>14.2</v>
      </c>
      <c r="C296">
        <f t="shared" si="23"/>
        <v>18185.911</v>
      </c>
      <c r="D296" s="11">
        <v>236.46799999999999</v>
      </c>
      <c r="E296">
        <f t="shared" si="24"/>
        <v>94.4</v>
      </c>
      <c r="F296">
        <f t="shared" si="25"/>
        <v>2.71</v>
      </c>
      <c r="G296">
        <f t="shared" si="21"/>
        <v>2.16</v>
      </c>
      <c r="H296">
        <f t="shared" si="22"/>
        <v>6.8500000000000002E-3</v>
      </c>
      <c r="V296" s="5">
        <v>36677</v>
      </c>
      <c r="W296">
        <v>88.7</v>
      </c>
      <c r="Y296" s="5">
        <v>31594</v>
      </c>
      <c r="Z296" s="9">
        <v>7.3</v>
      </c>
      <c r="AE296" s="28">
        <v>34912</v>
      </c>
      <c r="AF296" s="27">
        <v>-3.1099999999999999E-2</v>
      </c>
    </row>
    <row r="297" spans="1:32" ht="15">
      <c r="A297" s="5">
        <v>41760</v>
      </c>
      <c r="B297" s="9">
        <v>12.48</v>
      </c>
      <c r="C297">
        <f t="shared" si="23"/>
        <v>18185.911</v>
      </c>
      <c r="D297" s="11">
        <v>236.91800000000001</v>
      </c>
      <c r="E297">
        <f t="shared" si="24"/>
        <v>94.6</v>
      </c>
      <c r="F297">
        <f t="shared" si="25"/>
        <v>2.56</v>
      </c>
      <c r="G297">
        <f t="shared" si="21"/>
        <v>2.19</v>
      </c>
      <c r="H297">
        <f t="shared" si="22"/>
        <v>-2.1479999999999999E-2</v>
      </c>
      <c r="V297" s="5">
        <v>36646</v>
      </c>
      <c r="W297">
        <v>89.5</v>
      </c>
      <c r="Y297" s="5">
        <v>31625</v>
      </c>
      <c r="Z297" s="9">
        <v>7.17</v>
      </c>
      <c r="AE297" s="28">
        <v>34943</v>
      </c>
      <c r="AF297" s="27">
        <v>1.585E-2</v>
      </c>
    </row>
    <row r="298" spans="1:32" ht="15">
      <c r="A298" s="5">
        <v>41791</v>
      </c>
      <c r="B298" s="9">
        <v>11.54</v>
      </c>
      <c r="C298">
        <f t="shared" si="23"/>
        <v>18185.911</v>
      </c>
      <c r="D298" s="11">
        <v>237.23099999999999</v>
      </c>
      <c r="E298">
        <f t="shared" si="24"/>
        <v>95.1</v>
      </c>
      <c r="F298">
        <f t="shared" si="25"/>
        <v>2.6</v>
      </c>
      <c r="G298">
        <f t="shared" si="21"/>
        <v>2.23</v>
      </c>
      <c r="H298">
        <f t="shared" si="22"/>
        <v>-4.9699999999999996E-3</v>
      </c>
      <c r="V298" s="5">
        <v>36616</v>
      </c>
      <c r="W298">
        <v>89.4</v>
      </c>
      <c r="Y298" s="5">
        <v>31656</v>
      </c>
      <c r="Z298" s="9">
        <v>7.45</v>
      </c>
      <c r="AE298" s="28">
        <v>34973</v>
      </c>
      <c r="AF298" s="27">
        <v>-1.308E-2</v>
      </c>
    </row>
    <row r="299" spans="1:32" ht="15">
      <c r="A299" s="5">
        <v>41821</v>
      </c>
      <c r="B299" s="9">
        <v>12.3</v>
      </c>
      <c r="C299">
        <f t="shared" si="23"/>
        <v>18406.940999999999</v>
      </c>
      <c r="D299" s="11">
        <v>237.49799999999999</v>
      </c>
      <c r="E299">
        <f t="shared" si="24"/>
        <v>95.8</v>
      </c>
      <c r="F299">
        <f t="shared" si="25"/>
        <v>2.54</v>
      </c>
      <c r="G299">
        <f t="shared" si="21"/>
        <v>2.2599999999999998</v>
      </c>
      <c r="H299">
        <f t="shared" si="22"/>
        <v>3.9320000000000001E-2</v>
      </c>
      <c r="V299" s="5">
        <v>36585</v>
      </c>
      <c r="W299">
        <v>88.5</v>
      </c>
      <c r="Y299" s="5">
        <v>31686</v>
      </c>
      <c r="Z299" s="9">
        <v>7.43</v>
      </c>
      <c r="AE299" s="28">
        <v>35004</v>
      </c>
      <c r="AF299" s="27">
        <v>-5.0439999999999999E-2</v>
      </c>
    </row>
    <row r="300" spans="1:32" ht="15">
      <c r="A300" s="5">
        <v>41852</v>
      </c>
      <c r="B300" s="9">
        <v>13.49</v>
      </c>
      <c r="C300">
        <f t="shared" si="23"/>
        <v>18406.940999999999</v>
      </c>
      <c r="D300" s="11">
        <v>237.46</v>
      </c>
      <c r="E300">
        <f t="shared" si="24"/>
        <v>96.3</v>
      </c>
      <c r="F300">
        <f t="shared" si="25"/>
        <v>2.42</v>
      </c>
      <c r="G300">
        <f t="shared" si="21"/>
        <v>2.2000000000000002</v>
      </c>
      <c r="H300">
        <f t="shared" si="22"/>
        <v>2.6929999999999999E-2</v>
      </c>
      <c r="V300" s="5">
        <v>36556</v>
      </c>
      <c r="W300">
        <v>89</v>
      </c>
      <c r="Y300" s="5">
        <v>31717</v>
      </c>
      <c r="Z300" s="9">
        <v>7.25</v>
      </c>
      <c r="AE300" s="28">
        <v>35034</v>
      </c>
      <c r="AF300" s="27">
        <v>1.7860000000000001E-2</v>
      </c>
    </row>
    <row r="301" spans="1:32" ht="15">
      <c r="A301" s="5">
        <v>41883</v>
      </c>
      <c r="B301" s="9">
        <v>13.47</v>
      </c>
      <c r="C301">
        <f t="shared" si="23"/>
        <v>18406.940999999999</v>
      </c>
      <c r="D301" s="11">
        <v>237.477</v>
      </c>
      <c r="E301">
        <f t="shared" si="24"/>
        <v>96.4</v>
      </c>
      <c r="F301">
        <f t="shared" si="25"/>
        <v>2.5299999999999998</v>
      </c>
      <c r="G301">
        <f t="shared" si="21"/>
        <v>2.0699999999999998</v>
      </c>
      <c r="H301">
        <f t="shared" si="22"/>
        <v>5.3859999999999998E-2</v>
      </c>
      <c r="V301" s="5">
        <v>36525</v>
      </c>
      <c r="W301">
        <v>88.3</v>
      </c>
      <c r="Y301" s="5">
        <v>31747</v>
      </c>
      <c r="Z301" s="9">
        <v>7.11</v>
      </c>
      <c r="AE301" s="28">
        <v>35065</v>
      </c>
      <c r="AF301" s="27">
        <v>-5.6689999999999997E-2</v>
      </c>
    </row>
    <row r="302" spans="1:32" ht="15">
      <c r="A302" s="5">
        <v>41913</v>
      </c>
      <c r="B302" s="9">
        <v>18.059999999999999</v>
      </c>
      <c r="C302">
        <f t="shared" si="23"/>
        <v>18500.030999999999</v>
      </c>
      <c r="D302" s="11">
        <v>237.43</v>
      </c>
      <c r="E302">
        <f t="shared" si="24"/>
        <v>97.1</v>
      </c>
      <c r="F302">
        <f t="shared" si="25"/>
        <v>2.2999999999999998</v>
      </c>
      <c r="G302">
        <f t="shared" si="21"/>
        <v>1.92</v>
      </c>
      <c r="H302">
        <f t="shared" si="22"/>
        <v>3.5950000000000003E-2</v>
      </c>
      <c r="V302" s="5">
        <v>36494</v>
      </c>
      <c r="W302">
        <v>87.5</v>
      </c>
      <c r="Y302" s="5">
        <v>31778</v>
      </c>
      <c r="Z302" s="9">
        <v>7.08</v>
      </c>
      <c r="AE302" s="28">
        <v>35096</v>
      </c>
      <c r="AF302" s="27">
        <v>-2.7310000000000001E-2</v>
      </c>
    </row>
    <row r="303" spans="1:32" ht="15">
      <c r="A303" s="5">
        <v>41944</v>
      </c>
      <c r="B303" s="9">
        <v>13.41</v>
      </c>
      <c r="C303">
        <f t="shared" si="23"/>
        <v>18500.030999999999</v>
      </c>
      <c r="D303" s="11">
        <v>236.983</v>
      </c>
      <c r="E303">
        <f t="shared" si="24"/>
        <v>97.2</v>
      </c>
      <c r="F303">
        <f t="shared" si="25"/>
        <v>2.33</v>
      </c>
      <c r="G303">
        <f t="shared" si="21"/>
        <v>1.88</v>
      </c>
      <c r="H303">
        <f t="shared" si="22"/>
        <v>-1.478E-2</v>
      </c>
      <c r="V303" s="5">
        <v>36464</v>
      </c>
      <c r="W303">
        <v>86.8</v>
      </c>
      <c r="Y303" s="5">
        <v>31809</v>
      </c>
      <c r="Z303" s="9">
        <v>7.25</v>
      </c>
      <c r="AE303" s="28">
        <v>35125</v>
      </c>
      <c r="AF303" s="27">
        <v>0.11975</v>
      </c>
    </row>
    <row r="304" spans="1:32" ht="15">
      <c r="A304" s="5">
        <v>41974</v>
      </c>
      <c r="B304" s="9">
        <v>16.29</v>
      </c>
      <c r="C304">
        <f t="shared" si="23"/>
        <v>18500.030999999999</v>
      </c>
      <c r="D304" s="11">
        <v>236.25200000000001</v>
      </c>
      <c r="E304">
        <f t="shared" si="24"/>
        <v>97.6</v>
      </c>
      <c r="F304">
        <f t="shared" si="25"/>
        <v>2.21</v>
      </c>
      <c r="G304">
        <f t="shared" si="21"/>
        <v>1.7</v>
      </c>
      <c r="H304">
        <f t="shared" si="22"/>
        <v>8.6290000000000006E-2</v>
      </c>
      <c r="V304" s="5">
        <v>36433</v>
      </c>
      <c r="W304">
        <v>86.4</v>
      </c>
      <c r="Y304" s="5">
        <v>31837</v>
      </c>
      <c r="Z304" s="9">
        <v>7.25</v>
      </c>
      <c r="AE304" s="28">
        <v>35156</v>
      </c>
      <c r="AF304" s="27">
        <v>3.2579999999999998E-2</v>
      </c>
    </row>
    <row r="305" spans="1:32" ht="15">
      <c r="A305" s="5">
        <v>42005</v>
      </c>
      <c r="B305" s="9">
        <v>19.12</v>
      </c>
      <c r="C305">
        <f t="shared" si="23"/>
        <v>18666.620999999999</v>
      </c>
      <c r="D305" s="11">
        <v>234.74700000000001</v>
      </c>
      <c r="E305">
        <f t="shared" si="24"/>
        <v>98.2</v>
      </c>
      <c r="F305">
        <f t="shared" si="25"/>
        <v>1.88</v>
      </c>
      <c r="G305">
        <f t="shared" si="21"/>
        <v>1.61</v>
      </c>
      <c r="H305">
        <f t="shared" si="22"/>
        <v>7.4359999999999996E-2</v>
      </c>
      <c r="V305" s="5">
        <v>36403</v>
      </c>
      <c r="W305">
        <v>86.4</v>
      </c>
      <c r="Y305" s="5">
        <v>31868</v>
      </c>
      <c r="Z305" s="9">
        <v>8.02</v>
      </c>
      <c r="AE305" s="28">
        <v>35186</v>
      </c>
      <c r="AF305" s="27">
        <v>-3.789E-2</v>
      </c>
    </row>
    <row r="306" spans="1:32" ht="15">
      <c r="A306" s="5">
        <v>42036</v>
      </c>
      <c r="B306" s="9">
        <v>15.9</v>
      </c>
      <c r="C306">
        <f t="shared" si="23"/>
        <v>18666.620999999999</v>
      </c>
      <c r="D306" s="11">
        <v>235.34200000000001</v>
      </c>
      <c r="E306">
        <f t="shared" si="24"/>
        <v>98.2</v>
      </c>
      <c r="F306">
        <f t="shared" si="25"/>
        <v>1.98</v>
      </c>
      <c r="G306">
        <f t="shared" si="21"/>
        <v>1.72</v>
      </c>
      <c r="H306">
        <f t="shared" si="22"/>
        <v>-2.7879999999999999E-2</v>
      </c>
      <c r="V306" s="5">
        <v>36372</v>
      </c>
      <c r="W306">
        <v>86.3</v>
      </c>
      <c r="Y306" s="5">
        <v>31898</v>
      </c>
      <c r="Z306" s="9">
        <v>8.61</v>
      </c>
      <c r="AE306" s="28">
        <v>35217</v>
      </c>
      <c r="AF306" s="27">
        <v>2.9559999999999999E-2</v>
      </c>
    </row>
    <row r="307" spans="1:32" ht="15">
      <c r="A307" s="5">
        <v>42064</v>
      </c>
      <c r="B307" s="9">
        <v>14.81</v>
      </c>
      <c r="C307">
        <f t="shared" si="23"/>
        <v>18666.620999999999</v>
      </c>
      <c r="D307" s="11">
        <v>235.976</v>
      </c>
      <c r="E307">
        <f t="shared" si="24"/>
        <v>98.5</v>
      </c>
      <c r="F307">
        <f t="shared" si="25"/>
        <v>2.04</v>
      </c>
      <c r="G307">
        <f t="shared" si="21"/>
        <v>1.76</v>
      </c>
      <c r="H307">
        <f t="shared" si="22"/>
        <v>-1.145E-2</v>
      </c>
      <c r="V307" s="5">
        <v>36341</v>
      </c>
      <c r="W307">
        <v>85.7</v>
      </c>
      <c r="Y307" s="5">
        <v>31929</v>
      </c>
      <c r="Z307" s="9">
        <v>8.4</v>
      </c>
      <c r="AE307" s="28">
        <v>35247</v>
      </c>
      <c r="AF307" s="27">
        <v>-1.345E-2</v>
      </c>
    </row>
    <row r="308" spans="1:32" ht="15">
      <c r="A308" s="5">
        <v>42095</v>
      </c>
      <c r="B308" s="9">
        <v>13.49</v>
      </c>
      <c r="C308">
        <f t="shared" si="23"/>
        <v>18782.242999999999</v>
      </c>
      <c r="D308" s="11">
        <v>236.22200000000001</v>
      </c>
      <c r="E308">
        <f t="shared" si="24"/>
        <v>98.8</v>
      </c>
      <c r="F308">
        <f t="shared" si="25"/>
        <v>1.94</v>
      </c>
      <c r="G308">
        <f t="shared" si="21"/>
        <v>1.86</v>
      </c>
      <c r="H308">
        <f t="shared" si="22"/>
        <v>-1.0109999999999999E-2</v>
      </c>
      <c r="V308" s="5">
        <v>36311</v>
      </c>
      <c r="W308">
        <v>85.5</v>
      </c>
      <c r="Y308" s="5">
        <v>31959</v>
      </c>
      <c r="Z308" s="9">
        <v>8.4499999999999993</v>
      </c>
      <c r="AE308" s="28">
        <v>35278</v>
      </c>
      <c r="AF308" s="27">
        <v>-4.3869999999999999E-2</v>
      </c>
    </row>
    <row r="309" spans="1:32" ht="15">
      <c r="A309" s="5">
        <v>42125</v>
      </c>
      <c r="B309" s="9">
        <v>13.34</v>
      </c>
      <c r="C309">
        <f t="shared" si="23"/>
        <v>18782.242999999999</v>
      </c>
      <c r="D309" s="11">
        <v>237.001</v>
      </c>
      <c r="E309">
        <f t="shared" si="24"/>
        <v>99.2</v>
      </c>
      <c r="F309">
        <f t="shared" si="25"/>
        <v>2.2000000000000002</v>
      </c>
      <c r="G309">
        <f t="shared" si="21"/>
        <v>1.87</v>
      </c>
      <c r="H309">
        <f t="shared" si="22"/>
        <v>1.021E-2</v>
      </c>
      <c r="V309" s="5">
        <v>36280</v>
      </c>
      <c r="W309">
        <v>85</v>
      </c>
      <c r="Y309" s="5">
        <v>31990</v>
      </c>
      <c r="Z309" s="9">
        <v>8.76</v>
      </c>
      <c r="AE309" s="28">
        <v>35309</v>
      </c>
      <c r="AF309" s="27">
        <v>3.2129999999999999E-2</v>
      </c>
    </row>
    <row r="310" spans="1:32" ht="15">
      <c r="A310" s="5">
        <v>42156</v>
      </c>
      <c r="B310" s="9">
        <v>14.34</v>
      </c>
      <c r="C310">
        <f t="shared" si="23"/>
        <v>18782.242999999999</v>
      </c>
      <c r="D310" s="11">
        <v>237.65700000000001</v>
      </c>
      <c r="E310">
        <f t="shared" si="24"/>
        <v>99.5</v>
      </c>
      <c r="F310">
        <f t="shared" si="25"/>
        <v>2.36</v>
      </c>
      <c r="G310">
        <f t="shared" si="21"/>
        <v>1.87</v>
      </c>
      <c r="H310">
        <f t="shared" si="22"/>
        <v>9.9699999999999997E-3</v>
      </c>
      <c r="V310" s="5">
        <v>36250</v>
      </c>
      <c r="W310">
        <v>84.9</v>
      </c>
      <c r="Y310" s="5">
        <v>32021</v>
      </c>
      <c r="Z310" s="9">
        <v>9.42</v>
      </c>
      <c r="AE310" s="28">
        <v>35339</v>
      </c>
      <c r="AF310" s="27">
        <v>-4.7140000000000001E-2</v>
      </c>
    </row>
    <row r="311" spans="1:32" ht="15">
      <c r="A311" s="5">
        <v>42186</v>
      </c>
      <c r="B311" s="9">
        <v>14.35</v>
      </c>
      <c r="C311">
        <f t="shared" si="23"/>
        <v>18857.418000000001</v>
      </c>
      <c r="D311" s="11">
        <v>238.03399999999999</v>
      </c>
      <c r="E311">
        <f t="shared" si="24"/>
        <v>100.1</v>
      </c>
      <c r="F311">
        <f t="shared" si="25"/>
        <v>2.3199999999999998</v>
      </c>
      <c r="G311">
        <f t="shared" si="21"/>
        <v>1.82</v>
      </c>
      <c r="H311">
        <f t="shared" si="22"/>
        <v>2.5690000000000001E-2</v>
      </c>
      <c r="V311" s="5">
        <v>36219</v>
      </c>
      <c r="W311">
        <v>84.8</v>
      </c>
      <c r="Y311" s="5">
        <v>32051</v>
      </c>
      <c r="Z311" s="9">
        <v>9.52</v>
      </c>
      <c r="AE311" s="28">
        <v>35370</v>
      </c>
      <c r="AF311" s="27">
        <v>-1.37E-2</v>
      </c>
    </row>
    <row r="312" spans="1:32" ht="15">
      <c r="A312" s="5">
        <v>42217</v>
      </c>
      <c r="B312" s="9">
        <v>19.43</v>
      </c>
      <c r="C312">
        <f t="shared" si="23"/>
        <v>18857.418000000001</v>
      </c>
      <c r="D312" s="11">
        <v>238.03299999999999</v>
      </c>
      <c r="E312">
        <f t="shared" si="24"/>
        <v>99.7</v>
      </c>
      <c r="F312">
        <f t="shared" si="25"/>
        <v>2.17</v>
      </c>
      <c r="G312">
        <f t="shared" si="21"/>
        <v>1.61</v>
      </c>
      <c r="H312">
        <f t="shared" si="22"/>
        <v>9.1689999999999994E-2</v>
      </c>
      <c r="V312" s="5">
        <v>36191</v>
      </c>
      <c r="W312">
        <v>84.4</v>
      </c>
      <c r="Y312" s="5">
        <v>32082</v>
      </c>
      <c r="Z312" s="9">
        <v>8.86</v>
      </c>
      <c r="AE312" s="28">
        <v>35400</v>
      </c>
      <c r="AF312" s="27">
        <v>8.6760000000000004E-2</v>
      </c>
    </row>
    <row r="313" spans="1:32" ht="15">
      <c r="A313" s="5">
        <v>42248</v>
      </c>
      <c r="B313" s="9">
        <v>24.38</v>
      </c>
      <c r="C313">
        <f t="shared" si="23"/>
        <v>18857.418000000001</v>
      </c>
      <c r="D313" s="11">
        <v>237.49799999999999</v>
      </c>
      <c r="E313">
        <f t="shared" si="24"/>
        <v>99.7</v>
      </c>
      <c r="F313">
        <f t="shared" si="25"/>
        <v>2.17</v>
      </c>
      <c r="G313">
        <f t="shared" si="21"/>
        <v>1.52</v>
      </c>
      <c r="H313">
        <f t="shared" si="22"/>
        <v>3.29E-3</v>
      </c>
      <c r="V313" s="5">
        <v>36160</v>
      </c>
      <c r="W313">
        <v>84.5</v>
      </c>
      <c r="Y313" s="5">
        <v>32112</v>
      </c>
      <c r="Z313" s="9">
        <v>8.99</v>
      </c>
      <c r="AE313" s="28">
        <v>35431</v>
      </c>
      <c r="AF313" s="27">
        <v>4.2999999999999999E-4</v>
      </c>
    </row>
    <row r="314" spans="1:32" ht="15">
      <c r="A314" s="5">
        <v>42278</v>
      </c>
      <c r="B314" s="9">
        <v>16.79</v>
      </c>
      <c r="C314">
        <f t="shared" si="23"/>
        <v>18892.205999999998</v>
      </c>
      <c r="D314" s="11">
        <v>237.733</v>
      </c>
      <c r="E314">
        <f t="shared" si="24"/>
        <v>99.6</v>
      </c>
      <c r="F314">
        <f t="shared" si="25"/>
        <v>2.0699999999999998</v>
      </c>
      <c r="G314">
        <f t="shared" si="21"/>
        <v>1.5</v>
      </c>
      <c r="H314">
        <f t="shared" si="22"/>
        <v>-7.4620000000000006E-2</v>
      </c>
      <c r="V314" s="5">
        <v>36129</v>
      </c>
      <c r="W314">
        <v>84.2</v>
      </c>
      <c r="Y314" s="5">
        <v>32143</v>
      </c>
      <c r="Z314" s="9">
        <v>8.67</v>
      </c>
      <c r="AE314" s="28">
        <v>35462</v>
      </c>
      <c r="AF314" s="27">
        <v>-3.5000000000000003E-2</v>
      </c>
    </row>
    <row r="315" spans="1:32" ht="15">
      <c r="A315" s="5">
        <v>42309</v>
      </c>
      <c r="B315" s="9">
        <v>16.21</v>
      </c>
      <c r="C315">
        <f t="shared" si="23"/>
        <v>18892.205999999998</v>
      </c>
      <c r="D315" s="11">
        <v>238.017</v>
      </c>
      <c r="E315">
        <f t="shared" si="24"/>
        <v>99.8</v>
      </c>
      <c r="F315">
        <f t="shared" si="25"/>
        <v>2.2599999999999998</v>
      </c>
      <c r="G315">
        <f t="shared" si="21"/>
        <v>1.57</v>
      </c>
      <c r="H315">
        <f t="shared" si="22"/>
        <v>2.068E-2</v>
      </c>
      <c r="V315" s="5">
        <v>36099</v>
      </c>
      <c r="W315">
        <v>83.9</v>
      </c>
      <c r="Y315" s="5">
        <v>32174</v>
      </c>
      <c r="Z315" s="9">
        <v>8.2100000000000009</v>
      </c>
      <c r="AE315" s="28">
        <v>35490</v>
      </c>
      <c r="AF315" s="27">
        <v>5.391E-2</v>
      </c>
    </row>
    <row r="316" spans="1:32" ht="15">
      <c r="A316" s="5">
        <v>42339</v>
      </c>
      <c r="B316" s="9">
        <v>18.03</v>
      </c>
      <c r="C316">
        <f t="shared" si="23"/>
        <v>18892.205999999998</v>
      </c>
      <c r="D316" s="11">
        <v>237.761</v>
      </c>
      <c r="E316">
        <f t="shared" si="24"/>
        <v>100.1</v>
      </c>
      <c r="F316">
        <f t="shared" si="25"/>
        <v>2.2400000000000002</v>
      </c>
      <c r="G316">
        <f t="shared" si="21"/>
        <v>1.52</v>
      </c>
      <c r="H316">
        <f t="shared" si="22"/>
        <v>9.1859999999999997E-2</v>
      </c>
      <c r="V316" s="5">
        <v>36068</v>
      </c>
      <c r="W316">
        <v>84.4</v>
      </c>
      <c r="Y316" s="5">
        <v>32203</v>
      </c>
      <c r="Z316" s="9">
        <v>8.3699999999999992</v>
      </c>
      <c r="AE316" s="28">
        <v>35521</v>
      </c>
      <c r="AF316" s="27">
        <v>5.7259999999999998E-2</v>
      </c>
    </row>
    <row r="317" spans="1:32" ht="15">
      <c r="A317" s="5">
        <v>42370</v>
      </c>
      <c r="B317" s="9">
        <v>23.72</v>
      </c>
      <c r="C317">
        <f t="shared" si="23"/>
        <v>19001.689999999999</v>
      </c>
      <c r="D317" s="11">
        <v>237.65199999999999</v>
      </c>
      <c r="E317">
        <f t="shared" si="24"/>
        <v>100</v>
      </c>
      <c r="F317">
        <f t="shared" si="25"/>
        <v>2.09</v>
      </c>
      <c r="G317">
        <f t="shared" si="21"/>
        <v>1.42</v>
      </c>
      <c r="H317">
        <f t="shared" si="22"/>
        <v>6.8309999999999996E-2</v>
      </c>
      <c r="V317" s="5">
        <v>36038</v>
      </c>
      <c r="W317">
        <v>85</v>
      </c>
      <c r="Y317" s="5">
        <v>32234</v>
      </c>
      <c r="Z317" s="9">
        <v>8.7200000000000006</v>
      </c>
      <c r="AE317" s="28">
        <v>35551</v>
      </c>
      <c r="AF317" s="27">
        <v>9.2499999999999995E-3</v>
      </c>
    </row>
    <row r="318" spans="1:32" ht="15">
      <c r="A318" s="5">
        <v>42401</v>
      </c>
      <c r="B318" s="9">
        <v>22.52</v>
      </c>
      <c r="C318">
        <f t="shared" si="23"/>
        <v>19001.689999999999</v>
      </c>
      <c r="D318" s="11">
        <v>237.33600000000001</v>
      </c>
      <c r="E318">
        <f t="shared" si="24"/>
        <v>99.6</v>
      </c>
      <c r="F318">
        <f t="shared" si="25"/>
        <v>1.78</v>
      </c>
      <c r="G318">
        <f t="shared" si="21"/>
        <v>1.31</v>
      </c>
      <c r="H318">
        <f t="shared" si="22"/>
        <v>-2.1420000000000002E-2</v>
      </c>
      <c r="V318" s="5">
        <v>36007</v>
      </c>
      <c r="W318">
        <v>85</v>
      </c>
      <c r="Y318" s="5">
        <v>32264</v>
      </c>
      <c r="Z318" s="9">
        <v>9.09</v>
      </c>
      <c r="AE318" s="28">
        <v>35582</v>
      </c>
      <c r="AF318" s="27">
        <v>-1.056E-2</v>
      </c>
    </row>
    <row r="319" spans="1:32" ht="15">
      <c r="A319" s="5">
        <v>42430</v>
      </c>
      <c r="B319" s="9">
        <v>15.85</v>
      </c>
      <c r="C319">
        <f t="shared" si="23"/>
        <v>19001.689999999999</v>
      </c>
      <c r="D319" s="11">
        <v>238.08</v>
      </c>
      <c r="E319">
        <f t="shared" si="24"/>
        <v>99.4</v>
      </c>
      <c r="F319">
        <f t="shared" si="25"/>
        <v>1.89</v>
      </c>
      <c r="G319">
        <f t="shared" si="21"/>
        <v>1.55</v>
      </c>
      <c r="H319">
        <f t="shared" si="22"/>
        <v>-6.6470000000000001E-2</v>
      </c>
      <c r="V319" s="5">
        <v>35976</v>
      </c>
      <c r="W319">
        <v>84.8</v>
      </c>
      <c r="Y319" s="5">
        <v>32295</v>
      </c>
      <c r="Z319" s="9">
        <v>8.92</v>
      </c>
      <c r="AE319" s="28">
        <v>35612</v>
      </c>
      <c r="AF319" s="27">
        <v>-2.1499999999999998E-2</v>
      </c>
    </row>
    <row r="320" spans="1:32" ht="15">
      <c r="A320" s="5">
        <v>42461</v>
      </c>
      <c r="B320" s="9">
        <v>14.3</v>
      </c>
      <c r="C320">
        <f t="shared" si="23"/>
        <v>19062.708999999999</v>
      </c>
      <c r="D320" s="11">
        <v>238.99199999999999</v>
      </c>
      <c r="E320">
        <f t="shared" si="24"/>
        <v>99.5</v>
      </c>
      <c r="F320">
        <f t="shared" si="25"/>
        <v>1.81</v>
      </c>
      <c r="G320">
        <f t="shared" si="21"/>
        <v>1.61</v>
      </c>
      <c r="H320">
        <f t="shared" si="22"/>
        <v>-5.2599999999999999E-3</v>
      </c>
      <c r="V320" s="5">
        <v>35946</v>
      </c>
      <c r="W320">
        <v>85.2</v>
      </c>
      <c r="Y320" s="5">
        <v>32325</v>
      </c>
      <c r="Z320" s="9">
        <v>9.06</v>
      </c>
      <c r="AE320" s="28">
        <v>35643</v>
      </c>
      <c r="AF320" s="27">
        <v>1.5709999999999998E-2</v>
      </c>
    </row>
    <row r="321" spans="1:32" ht="15">
      <c r="A321" s="5">
        <v>42491</v>
      </c>
      <c r="B321" s="9">
        <v>14.85</v>
      </c>
      <c r="C321">
        <f t="shared" si="23"/>
        <v>19062.708999999999</v>
      </c>
      <c r="D321" s="11">
        <v>239.55699999999999</v>
      </c>
      <c r="E321">
        <f t="shared" si="24"/>
        <v>99.8</v>
      </c>
      <c r="F321">
        <f t="shared" si="25"/>
        <v>1.81</v>
      </c>
      <c r="G321">
        <f t="shared" si="21"/>
        <v>1.59</v>
      </c>
      <c r="H321">
        <f t="shared" si="22"/>
        <v>5.9300000000000004E-3</v>
      </c>
      <c r="V321" s="5">
        <v>35915</v>
      </c>
      <c r="W321">
        <v>84.7</v>
      </c>
      <c r="Y321" s="5">
        <v>32356</v>
      </c>
      <c r="Z321" s="9">
        <v>9.26</v>
      </c>
      <c r="AE321" s="28">
        <v>35674</v>
      </c>
      <c r="AF321" s="27">
        <v>3.3939999999999998E-2</v>
      </c>
    </row>
    <row r="322" spans="1:32" ht="15">
      <c r="A322" s="5">
        <v>42522</v>
      </c>
      <c r="B322" s="9">
        <v>17.77</v>
      </c>
      <c r="C322">
        <f t="shared" si="23"/>
        <v>19062.708999999999</v>
      </c>
      <c r="D322" s="11">
        <v>240.22200000000001</v>
      </c>
      <c r="E322">
        <f t="shared" si="24"/>
        <v>99.7</v>
      </c>
      <c r="F322">
        <f t="shared" si="25"/>
        <v>1.64</v>
      </c>
      <c r="G322">
        <f t="shared" si="21"/>
        <v>1.47</v>
      </c>
      <c r="H322">
        <f t="shared" si="22"/>
        <v>3.814E-2</v>
      </c>
      <c r="V322" s="5">
        <v>35885</v>
      </c>
      <c r="W322">
        <v>84.8</v>
      </c>
      <c r="Y322" s="5">
        <v>32387</v>
      </c>
      <c r="Z322" s="9">
        <v>8.98</v>
      </c>
      <c r="AE322" s="28">
        <v>35704</v>
      </c>
      <c r="AF322" s="27">
        <v>0.10650999999999999</v>
      </c>
    </row>
    <row r="323" spans="1:32" ht="15">
      <c r="A323" s="5">
        <v>42552</v>
      </c>
      <c r="B323" s="9">
        <v>13.16</v>
      </c>
      <c r="C323">
        <f t="shared" si="23"/>
        <v>19197.937999999998</v>
      </c>
      <c r="D323" s="11">
        <v>240.101</v>
      </c>
      <c r="E323">
        <f t="shared" si="24"/>
        <v>99.9</v>
      </c>
      <c r="F323">
        <f t="shared" si="25"/>
        <v>1.5</v>
      </c>
      <c r="G323">
        <f t="shared" si="21"/>
        <v>1.47</v>
      </c>
      <c r="H323">
        <f t="shared" si="22"/>
        <v>-4.9300000000000004E-3</v>
      </c>
      <c r="V323" s="5">
        <v>35854</v>
      </c>
      <c r="W323">
        <v>84.7</v>
      </c>
      <c r="Y323" s="5">
        <v>32417</v>
      </c>
      <c r="Z323" s="9">
        <v>8.8000000000000007</v>
      </c>
      <c r="AE323" s="28">
        <v>35735</v>
      </c>
      <c r="AF323" s="27">
        <v>3.3369999999999997E-2</v>
      </c>
    </row>
    <row r="324" spans="1:32" ht="15">
      <c r="A324" s="5">
        <v>42583</v>
      </c>
      <c r="B324" s="9">
        <v>12.4</v>
      </c>
      <c r="C324">
        <f t="shared" si="23"/>
        <v>19197.937999999998</v>
      </c>
      <c r="D324" s="11">
        <v>240.54499999999999</v>
      </c>
      <c r="E324">
        <f t="shared" si="24"/>
        <v>100.2</v>
      </c>
      <c r="F324">
        <f t="shared" si="25"/>
        <v>1.56</v>
      </c>
      <c r="G324">
        <f t="shared" si="21"/>
        <v>1.47</v>
      </c>
      <c r="H324">
        <f t="shared" si="22"/>
        <v>8.5599999999999999E-3</v>
      </c>
      <c r="V324" s="5">
        <v>35826</v>
      </c>
      <c r="W324">
        <v>83.8</v>
      </c>
      <c r="Y324" s="5">
        <v>32448</v>
      </c>
      <c r="Z324" s="9">
        <v>8.9600000000000009</v>
      </c>
      <c r="AE324" s="28">
        <v>35765</v>
      </c>
      <c r="AF324" s="27">
        <v>-4.5420000000000002E-2</v>
      </c>
    </row>
    <row r="325" spans="1:32" ht="15">
      <c r="A325" s="5">
        <v>42614</v>
      </c>
      <c r="B325" s="9">
        <v>14.22</v>
      </c>
      <c r="C325">
        <f t="shared" si="23"/>
        <v>19197.937999999998</v>
      </c>
      <c r="D325" s="11">
        <v>241.17599999999999</v>
      </c>
      <c r="E325">
        <f t="shared" si="24"/>
        <v>100.2</v>
      </c>
      <c r="F325">
        <f t="shared" si="25"/>
        <v>1.63</v>
      </c>
      <c r="G325">
        <f t="shared" ref="G325:G388" si="26">INDEX(AC:AC, MATCH(A325,AB:AB, 0))</f>
        <v>1.51</v>
      </c>
      <c r="H325">
        <f t="shared" ref="H325:H388" si="27">_xlfn.XLOOKUP(A325,AE:AE,AF:AF)</f>
        <v>2.2800000000000001E-2</v>
      </c>
      <c r="V325" s="5">
        <v>35795</v>
      </c>
      <c r="W325">
        <v>83.7</v>
      </c>
      <c r="Y325" s="5">
        <v>32478</v>
      </c>
      <c r="Z325" s="9">
        <v>9.11</v>
      </c>
      <c r="AE325" s="28">
        <v>35796</v>
      </c>
      <c r="AF325" s="27">
        <v>-9.6610000000000001E-2</v>
      </c>
    </row>
    <row r="326" spans="1:32" ht="15">
      <c r="A326" s="5">
        <v>42644</v>
      </c>
      <c r="B326" s="9">
        <v>14.59</v>
      </c>
      <c r="C326">
        <f t="shared" ref="C326:C389" si="28">INDEX($T$2:$T$140, MATCH(A326,$S$2:$S$140, 1))</f>
        <v>19304.351999999999</v>
      </c>
      <c r="D326" s="11">
        <v>241.74100000000001</v>
      </c>
      <c r="E326">
        <f t="shared" ref="E326:E389" si="29">INDEX($W$2:$W$601, MATCH(A325,$V$2:$V$601, -1))</f>
        <v>100.4</v>
      </c>
      <c r="F326">
        <f t="shared" ref="F326:F389" si="30">INDEX(Z:Z, MATCH(A326,Y:Y, 1))</f>
        <v>1.76</v>
      </c>
      <c r="G326">
        <f t="shared" si="26"/>
        <v>1.67</v>
      </c>
      <c r="H326">
        <f t="shared" si="27"/>
        <v>-4.283E-2</v>
      </c>
      <c r="V326" s="5">
        <v>35764</v>
      </c>
      <c r="W326">
        <v>83.4</v>
      </c>
      <c r="Y326" s="5">
        <v>32509</v>
      </c>
      <c r="Z326" s="9">
        <v>9.09</v>
      </c>
      <c r="AE326" s="28">
        <v>35827</v>
      </c>
      <c r="AF326" s="27">
        <v>-4.6530000000000002E-2</v>
      </c>
    </row>
    <row r="327" spans="1:32" ht="15">
      <c r="A327" s="5">
        <v>42675</v>
      </c>
      <c r="B327" s="9">
        <v>15.24</v>
      </c>
      <c r="C327">
        <f t="shared" si="28"/>
        <v>19304.351999999999</v>
      </c>
      <c r="D327" s="11">
        <v>242.02600000000001</v>
      </c>
      <c r="E327">
        <f t="shared" si="29"/>
        <v>100.1</v>
      </c>
      <c r="F327">
        <f t="shared" si="30"/>
        <v>2.14</v>
      </c>
      <c r="G327">
        <f t="shared" si="26"/>
        <v>1.82</v>
      </c>
      <c r="H327">
        <f t="shared" si="27"/>
        <v>-4.956E-2</v>
      </c>
      <c r="V327" s="5">
        <v>35734</v>
      </c>
      <c r="W327">
        <v>83.2</v>
      </c>
      <c r="Y327" s="5">
        <v>32540</v>
      </c>
      <c r="Z327" s="9">
        <v>9.17</v>
      </c>
      <c r="AE327" s="28">
        <v>35855</v>
      </c>
      <c r="AF327" s="27">
        <v>2.4680000000000001E-2</v>
      </c>
    </row>
    <row r="328" spans="1:32" ht="15">
      <c r="A328" s="5">
        <v>42705</v>
      </c>
      <c r="B328" s="9">
        <v>12.47</v>
      </c>
      <c r="C328">
        <f t="shared" si="28"/>
        <v>19304.351999999999</v>
      </c>
      <c r="D328" s="11">
        <v>242.637</v>
      </c>
      <c r="E328">
        <f t="shared" si="29"/>
        <v>100.3</v>
      </c>
      <c r="F328">
        <f t="shared" si="30"/>
        <v>2.4900000000000002</v>
      </c>
      <c r="G328">
        <f t="shared" si="26"/>
        <v>1.94</v>
      </c>
      <c r="H328">
        <f t="shared" si="27"/>
        <v>-3.2719999999999999E-2</v>
      </c>
      <c r="V328" s="5">
        <v>35703</v>
      </c>
      <c r="W328">
        <v>82.9</v>
      </c>
      <c r="Y328" s="5">
        <v>32568</v>
      </c>
      <c r="Z328" s="9">
        <v>9.36</v>
      </c>
      <c r="AE328" s="28">
        <v>35886</v>
      </c>
      <c r="AF328" s="27">
        <v>2.4580000000000001E-2</v>
      </c>
    </row>
    <row r="329" spans="1:32" ht="15">
      <c r="A329" s="5">
        <v>42736</v>
      </c>
      <c r="B329" s="9">
        <v>11.61</v>
      </c>
      <c r="C329">
        <f t="shared" si="28"/>
        <v>19398.343000000001</v>
      </c>
      <c r="D329" s="11">
        <v>243.61799999999999</v>
      </c>
      <c r="E329">
        <f t="shared" si="29"/>
        <v>100.9</v>
      </c>
      <c r="F329">
        <f t="shared" si="30"/>
        <v>2.4300000000000002</v>
      </c>
      <c r="G329">
        <f t="shared" si="26"/>
        <v>2.0099999999999998</v>
      </c>
      <c r="H329">
        <f t="shared" si="27"/>
        <v>-2.6089999999999999E-2</v>
      </c>
      <c r="V329" s="5">
        <v>35673</v>
      </c>
      <c r="W329">
        <v>82.3</v>
      </c>
      <c r="Y329" s="5">
        <v>32599</v>
      </c>
      <c r="Z329" s="9">
        <v>9.18</v>
      </c>
      <c r="AE329" s="28">
        <v>35916</v>
      </c>
      <c r="AF329" s="27">
        <v>3.091E-2</v>
      </c>
    </row>
    <row r="330" spans="1:32" ht="15">
      <c r="A330" s="5">
        <v>42767</v>
      </c>
      <c r="B330" s="9">
        <v>11.53</v>
      </c>
      <c r="C330">
        <f t="shared" si="28"/>
        <v>19398.343000000001</v>
      </c>
      <c r="D330" s="11">
        <v>244.006</v>
      </c>
      <c r="E330">
        <f t="shared" si="29"/>
        <v>101.6</v>
      </c>
      <c r="F330">
        <f t="shared" si="30"/>
        <v>2.42</v>
      </c>
      <c r="G330">
        <f t="shared" si="26"/>
        <v>2.02</v>
      </c>
      <c r="H330">
        <f t="shared" si="27"/>
        <v>-2.0600000000000002E-3</v>
      </c>
      <c r="V330" s="5">
        <v>35642</v>
      </c>
      <c r="W330">
        <v>82</v>
      </c>
      <c r="Y330" s="5">
        <v>32629</v>
      </c>
      <c r="Z330" s="9">
        <v>8.86</v>
      </c>
      <c r="AE330" s="28">
        <v>35947</v>
      </c>
      <c r="AF330" s="27">
        <v>2.0889999999999999E-2</v>
      </c>
    </row>
    <row r="331" spans="1:32" ht="15">
      <c r="A331" s="5">
        <v>42795</v>
      </c>
      <c r="B331" s="9">
        <v>11.9</v>
      </c>
      <c r="C331">
        <f t="shared" si="28"/>
        <v>19398.343000000001</v>
      </c>
      <c r="D331" s="11">
        <v>243.892</v>
      </c>
      <c r="E331">
        <f t="shared" si="29"/>
        <v>102.1</v>
      </c>
      <c r="F331">
        <f t="shared" si="30"/>
        <v>2.48</v>
      </c>
      <c r="G331">
        <f t="shared" si="26"/>
        <v>2</v>
      </c>
      <c r="H331">
        <f t="shared" si="27"/>
        <v>5.0000000000000001E-3</v>
      </c>
      <c r="V331" s="5">
        <v>35611</v>
      </c>
      <c r="W331">
        <v>81.099999999999994</v>
      </c>
      <c r="Y331" s="5">
        <v>32660</v>
      </c>
      <c r="Z331" s="9">
        <v>8.2799999999999994</v>
      </c>
      <c r="AE331" s="28">
        <v>35977</v>
      </c>
      <c r="AF331" s="27">
        <v>3.9079999999999997E-2</v>
      </c>
    </row>
    <row r="332" spans="1:32" ht="15">
      <c r="A332" s="5">
        <v>42826</v>
      </c>
      <c r="B332" s="9">
        <v>13.14</v>
      </c>
      <c r="C332">
        <f t="shared" si="28"/>
        <v>19506.949000000001</v>
      </c>
      <c r="D332" s="11">
        <v>244.19300000000001</v>
      </c>
      <c r="E332">
        <f t="shared" si="29"/>
        <v>102.7</v>
      </c>
      <c r="F332">
        <f t="shared" si="30"/>
        <v>2.2999999999999998</v>
      </c>
      <c r="G332">
        <f t="shared" si="26"/>
        <v>1.91</v>
      </c>
      <c r="H332">
        <f t="shared" si="27"/>
        <v>-2.8459999999999999E-2</v>
      </c>
      <c r="V332" s="5">
        <v>35581</v>
      </c>
      <c r="W332">
        <v>80.400000000000006</v>
      </c>
      <c r="Y332" s="5">
        <v>32690</v>
      </c>
      <c r="Z332" s="9">
        <v>8.02</v>
      </c>
      <c r="AE332" s="28">
        <v>36008</v>
      </c>
      <c r="AF332" s="27">
        <v>0.21687000000000001</v>
      </c>
    </row>
    <row r="333" spans="1:32" ht="15">
      <c r="A333" s="5">
        <v>42856</v>
      </c>
      <c r="B333" s="9">
        <v>10.86</v>
      </c>
      <c r="C333">
        <f t="shared" si="28"/>
        <v>19506.949000000001</v>
      </c>
      <c r="D333" s="11">
        <v>244.00399999999999</v>
      </c>
      <c r="E333">
        <f t="shared" si="29"/>
        <v>102.9</v>
      </c>
      <c r="F333">
        <f t="shared" si="30"/>
        <v>2.2999999999999998</v>
      </c>
      <c r="G333">
        <f t="shared" si="26"/>
        <v>1.84</v>
      </c>
      <c r="H333">
        <f t="shared" si="27"/>
        <v>-5.178E-2</v>
      </c>
      <c r="V333" s="5">
        <v>35550</v>
      </c>
      <c r="W333">
        <v>79.900000000000006</v>
      </c>
      <c r="Y333" s="5">
        <v>32721</v>
      </c>
      <c r="Z333" s="9">
        <v>8.11</v>
      </c>
      <c r="AE333" s="28">
        <v>36039</v>
      </c>
      <c r="AF333" s="27">
        <v>0.24032999999999999</v>
      </c>
    </row>
    <row r="334" spans="1:32" ht="15">
      <c r="A334" s="5">
        <v>42887</v>
      </c>
      <c r="B334" s="9">
        <v>10.51</v>
      </c>
      <c r="C334">
        <f t="shared" si="28"/>
        <v>19506.949000000001</v>
      </c>
      <c r="D334" s="11">
        <v>244.16300000000001</v>
      </c>
      <c r="E334">
        <f t="shared" si="29"/>
        <v>103.2</v>
      </c>
      <c r="F334">
        <f t="shared" si="30"/>
        <v>2.19</v>
      </c>
      <c r="G334">
        <f t="shared" si="26"/>
        <v>1.73</v>
      </c>
      <c r="H334">
        <f t="shared" si="27"/>
        <v>-2.5180000000000001E-2</v>
      </c>
      <c r="V334" s="5">
        <v>35520</v>
      </c>
      <c r="W334">
        <v>79.7</v>
      </c>
      <c r="Y334" s="5">
        <v>32752</v>
      </c>
      <c r="Z334" s="9">
        <v>8.19</v>
      </c>
      <c r="AE334" s="28">
        <v>36069</v>
      </c>
      <c r="AF334" s="27">
        <v>5.808E-2</v>
      </c>
    </row>
    <row r="335" spans="1:32" ht="15">
      <c r="A335" s="5">
        <v>42917</v>
      </c>
      <c r="B335" s="9">
        <v>10.26</v>
      </c>
      <c r="C335">
        <f t="shared" si="28"/>
        <v>19660.766</v>
      </c>
      <c r="D335" s="11">
        <v>244.24299999999999</v>
      </c>
      <c r="E335">
        <f t="shared" si="29"/>
        <v>103.8</v>
      </c>
      <c r="F335">
        <f t="shared" si="30"/>
        <v>2.3199999999999998</v>
      </c>
      <c r="G335">
        <f t="shared" si="26"/>
        <v>1.77</v>
      </c>
      <c r="H335">
        <f t="shared" si="27"/>
        <v>-6.2700000000000004E-3</v>
      </c>
      <c r="V335" s="5">
        <v>35489</v>
      </c>
      <c r="W335">
        <v>79.3</v>
      </c>
      <c r="Y335" s="5">
        <v>32782</v>
      </c>
      <c r="Z335" s="9">
        <v>8.01</v>
      </c>
      <c r="AE335" s="28">
        <v>36100</v>
      </c>
      <c r="AF335" s="27">
        <v>-0.11798</v>
      </c>
    </row>
    <row r="336" spans="1:32" ht="15">
      <c r="A336" s="5">
        <v>42948</v>
      </c>
      <c r="B336" s="9">
        <v>11.98</v>
      </c>
      <c r="C336">
        <f t="shared" si="28"/>
        <v>19660.766</v>
      </c>
      <c r="D336" s="11">
        <v>245.18299999999999</v>
      </c>
      <c r="E336">
        <f t="shared" si="29"/>
        <v>104</v>
      </c>
      <c r="F336">
        <f t="shared" si="30"/>
        <v>2.21</v>
      </c>
      <c r="G336">
        <f t="shared" si="26"/>
        <v>1.78</v>
      </c>
      <c r="H336">
        <f t="shared" si="27"/>
        <v>2.4119999999999999E-2</v>
      </c>
      <c r="V336" s="5">
        <v>35461</v>
      </c>
      <c r="W336">
        <v>78.3</v>
      </c>
      <c r="Y336" s="5">
        <v>32813</v>
      </c>
      <c r="Z336" s="9">
        <v>7.87</v>
      </c>
      <c r="AE336" s="28">
        <v>36130</v>
      </c>
      <c r="AF336" s="27">
        <v>-7.22E-2</v>
      </c>
    </row>
    <row r="337" spans="1:32" ht="15">
      <c r="A337" s="5">
        <v>42979</v>
      </c>
      <c r="B337" s="9">
        <v>10.44</v>
      </c>
      <c r="C337">
        <f t="shared" si="28"/>
        <v>19660.766</v>
      </c>
      <c r="D337" s="11">
        <v>246.435</v>
      </c>
      <c r="E337">
        <f t="shared" si="29"/>
        <v>104.5</v>
      </c>
      <c r="F337">
        <f t="shared" si="30"/>
        <v>2.2000000000000002</v>
      </c>
      <c r="G337">
        <f t="shared" si="26"/>
        <v>1.83</v>
      </c>
      <c r="H337">
        <f t="shared" si="27"/>
        <v>-2.945E-2</v>
      </c>
      <c r="V337" s="5">
        <v>35430</v>
      </c>
      <c r="W337">
        <v>77.8</v>
      </c>
      <c r="Y337" s="5">
        <v>32843</v>
      </c>
      <c r="Z337" s="9">
        <v>7.84</v>
      </c>
      <c r="AE337" s="28">
        <v>36161</v>
      </c>
      <c r="AF337" s="27">
        <v>-8.4760000000000002E-2</v>
      </c>
    </row>
    <row r="338" spans="1:32" ht="15">
      <c r="A338" s="5">
        <v>43009</v>
      </c>
      <c r="B338" s="9">
        <v>10.130000000000001</v>
      </c>
      <c r="C338">
        <f t="shared" si="28"/>
        <v>19882.351999999999</v>
      </c>
      <c r="D338" s="11">
        <v>246.626</v>
      </c>
      <c r="E338">
        <f t="shared" si="29"/>
        <v>104.8</v>
      </c>
      <c r="F338">
        <f t="shared" si="30"/>
        <v>2.36</v>
      </c>
      <c r="G338">
        <f t="shared" si="26"/>
        <v>1.86</v>
      </c>
      <c r="H338">
        <f t="shared" si="27"/>
        <v>-3.083E-2</v>
      </c>
      <c r="V338" s="5">
        <v>35399</v>
      </c>
      <c r="W338">
        <v>77.7</v>
      </c>
      <c r="Y338" s="5">
        <v>32874</v>
      </c>
      <c r="Z338" s="9">
        <v>8.2100000000000009</v>
      </c>
      <c r="AE338" s="28">
        <v>36192</v>
      </c>
      <c r="AF338" s="27">
        <v>-8.4370000000000001E-2</v>
      </c>
    </row>
    <row r="339" spans="1:32" ht="15">
      <c r="A339" s="5">
        <v>43040</v>
      </c>
      <c r="B339" s="9">
        <v>10.54</v>
      </c>
      <c r="C339">
        <f t="shared" si="28"/>
        <v>19882.351999999999</v>
      </c>
      <c r="D339" s="11">
        <v>247.28399999999999</v>
      </c>
      <c r="E339">
        <f t="shared" si="29"/>
        <v>105.9</v>
      </c>
      <c r="F339">
        <f t="shared" si="30"/>
        <v>2.35</v>
      </c>
      <c r="G339">
        <f t="shared" si="26"/>
        <v>1.86</v>
      </c>
      <c r="H339">
        <f t="shared" si="27"/>
        <v>-1.617E-2</v>
      </c>
      <c r="V339" s="5">
        <v>35369</v>
      </c>
      <c r="W339">
        <v>77.099999999999994</v>
      </c>
      <c r="Y339" s="5">
        <v>32905</v>
      </c>
      <c r="Z339" s="9">
        <v>8.4700000000000006</v>
      </c>
      <c r="AE339" s="28">
        <v>36220</v>
      </c>
      <c r="AF339" s="27">
        <v>-4.3990000000000001E-2</v>
      </c>
    </row>
    <row r="340" spans="1:32" ht="15">
      <c r="A340" s="5">
        <v>43070</v>
      </c>
      <c r="B340" s="9">
        <v>10.26</v>
      </c>
      <c r="C340">
        <f t="shared" si="28"/>
        <v>19882.351999999999</v>
      </c>
      <c r="D340" s="11">
        <v>247.80500000000001</v>
      </c>
      <c r="E340">
        <f t="shared" si="29"/>
        <v>106.4</v>
      </c>
      <c r="F340">
        <f t="shared" si="30"/>
        <v>2.4</v>
      </c>
      <c r="G340">
        <f t="shared" si="26"/>
        <v>1.9</v>
      </c>
      <c r="H340">
        <f t="shared" si="27"/>
        <v>-1.0240000000000001E-2</v>
      </c>
      <c r="V340" s="5">
        <v>35338</v>
      </c>
      <c r="W340">
        <v>76.8</v>
      </c>
      <c r="Y340" s="5">
        <v>32933</v>
      </c>
      <c r="Z340" s="9">
        <v>8.59</v>
      </c>
      <c r="AE340" s="28">
        <v>36251</v>
      </c>
      <c r="AF340" s="27">
        <v>-2.3359999999999999E-2</v>
      </c>
    </row>
    <row r="341" spans="1:32" ht="15">
      <c r="A341" s="5">
        <v>43101</v>
      </c>
      <c r="B341" s="9">
        <v>11.06</v>
      </c>
      <c r="C341">
        <f t="shared" si="28"/>
        <v>20044.077000000001</v>
      </c>
      <c r="D341" s="11">
        <v>248.85900000000001</v>
      </c>
      <c r="E341">
        <f t="shared" si="29"/>
        <v>107.2</v>
      </c>
      <c r="F341">
        <f t="shared" si="30"/>
        <v>2.58</v>
      </c>
      <c r="G341">
        <f t="shared" si="26"/>
        <v>2.04</v>
      </c>
      <c r="H341">
        <f t="shared" si="27"/>
        <v>1.8489999999999999E-2</v>
      </c>
      <c r="V341" s="5">
        <v>35308</v>
      </c>
      <c r="W341">
        <v>76.5</v>
      </c>
      <c r="Y341" s="5">
        <v>32964</v>
      </c>
      <c r="Z341" s="9">
        <v>8.7899999999999991</v>
      </c>
      <c r="AE341" s="28">
        <v>36281</v>
      </c>
      <c r="AF341" s="27">
        <v>3.193E-2</v>
      </c>
    </row>
    <row r="342" spans="1:32" ht="15">
      <c r="A342" s="5">
        <v>43132</v>
      </c>
      <c r="B342" s="9">
        <v>22.46</v>
      </c>
      <c r="C342">
        <f t="shared" si="28"/>
        <v>20044.077000000001</v>
      </c>
      <c r="D342" s="11">
        <v>249.529</v>
      </c>
      <c r="E342">
        <f t="shared" si="29"/>
        <v>108</v>
      </c>
      <c r="F342">
        <f t="shared" si="30"/>
        <v>2.86</v>
      </c>
      <c r="G342">
        <f t="shared" si="26"/>
        <v>2.1</v>
      </c>
      <c r="H342">
        <f t="shared" si="27"/>
        <v>7.4260000000000007E-2</v>
      </c>
      <c r="V342" s="5">
        <v>35277</v>
      </c>
      <c r="W342">
        <v>76.3</v>
      </c>
      <c r="Y342" s="5">
        <v>32994</v>
      </c>
      <c r="Z342" s="9">
        <v>8.76</v>
      </c>
      <c r="AE342" s="28">
        <v>36312</v>
      </c>
      <c r="AF342" s="27">
        <v>7.4039999999999995E-2</v>
      </c>
    </row>
    <row r="343" spans="1:32" ht="15">
      <c r="A343" s="5">
        <v>43160</v>
      </c>
      <c r="B343" s="9">
        <v>19.02</v>
      </c>
      <c r="C343">
        <f t="shared" si="28"/>
        <v>20044.077000000001</v>
      </c>
      <c r="D343" s="11">
        <v>249.577</v>
      </c>
      <c r="E343">
        <f t="shared" si="29"/>
        <v>108.9</v>
      </c>
      <c r="F343">
        <f t="shared" si="30"/>
        <v>2.84</v>
      </c>
      <c r="G343">
        <f t="shared" si="26"/>
        <v>2.09</v>
      </c>
      <c r="H343">
        <f t="shared" si="27"/>
        <v>4.8239999999999998E-2</v>
      </c>
      <c r="V343" s="5">
        <v>35246</v>
      </c>
      <c r="W343">
        <v>76.400000000000006</v>
      </c>
      <c r="Y343" s="5">
        <v>33025</v>
      </c>
      <c r="Z343" s="9">
        <v>8.48</v>
      </c>
      <c r="AE343" s="28">
        <v>36342</v>
      </c>
      <c r="AF343" s="27">
        <v>0.12737999999999999</v>
      </c>
    </row>
    <row r="344" spans="1:32" ht="15">
      <c r="A344" s="5">
        <v>43191</v>
      </c>
      <c r="B344" s="9">
        <v>18.27</v>
      </c>
      <c r="C344">
        <f t="shared" si="28"/>
        <v>20150.475999999999</v>
      </c>
      <c r="D344" s="11">
        <v>250.227</v>
      </c>
      <c r="E344">
        <f t="shared" si="29"/>
        <v>109.4</v>
      </c>
      <c r="F344">
        <f t="shared" si="30"/>
        <v>2.87</v>
      </c>
      <c r="G344">
        <f t="shared" si="26"/>
        <v>2.13</v>
      </c>
      <c r="H344">
        <f t="shared" si="27"/>
        <v>-4.1369999999999997E-2</v>
      </c>
      <c r="V344" s="5">
        <v>35216</v>
      </c>
      <c r="W344">
        <v>75.900000000000006</v>
      </c>
      <c r="Y344" s="5">
        <v>33055</v>
      </c>
      <c r="Z344" s="9">
        <v>8.4700000000000006</v>
      </c>
      <c r="AE344" s="28">
        <v>36373</v>
      </c>
      <c r="AF344" s="27">
        <v>5.6739999999999999E-2</v>
      </c>
    </row>
    <row r="345" spans="1:32" ht="15">
      <c r="A345" s="5">
        <v>43221</v>
      </c>
      <c r="B345" s="9">
        <v>14.12</v>
      </c>
      <c r="C345">
        <f t="shared" si="28"/>
        <v>20150.475999999999</v>
      </c>
      <c r="D345" s="11">
        <v>250.792</v>
      </c>
      <c r="E345">
        <f t="shared" si="29"/>
        <v>109.9</v>
      </c>
      <c r="F345">
        <f t="shared" si="30"/>
        <v>2.98</v>
      </c>
      <c r="G345">
        <f t="shared" si="26"/>
        <v>2.14</v>
      </c>
      <c r="H345">
        <f t="shared" si="27"/>
        <v>-1.494E-2</v>
      </c>
      <c r="V345" s="5">
        <v>35185</v>
      </c>
      <c r="W345">
        <v>75.2</v>
      </c>
      <c r="Y345" s="5">
        <v>33086</v>
      </c>
      <c r="Z345" s="9">
        <v>8.75</v>
      </c>
      <c r="AE345" s="28">
        <v>36404</v>
      </c>
      <c r="AF345" s="27">
        <v>5.0639999999999998E-2</v>
      </c>
    </row>
    <row r="346" spans="1:32" ht="15">
      <c r="A346" s="5">
        <v>43252</v>
      </c>
      <c r="B346" s="9">
        <v>13.68</v>
      </c>
      <c r="C346">
        <f t="shared" si="28"/>
        <v>20150.475999999999</v>
      </c>
      <c r="D346" s="11">
        <v>251.018</v>
      </c>
      <c r="E346">
        <f t="shared" si="29"/>
        <v>110.4</v>
      </c>
      <c r="F346">
        <f t="shared" si="30"/>
        <v>2.91</v>
      </c>
      <c r="G346">
        <f t="shared" si="26"/>
        <v>2.12</v>
      </c>
      <c r="H346">
        <f t="shared" si="27"/>
        <v>2.332E-2</v>
      </c>
      <c r="V346" s="5">
        <v>35155</v>
      </c>
      <c r="W346">
        <v>75</v>
      </c>
      <c r="Y346" s="5">
        <v>33117</v>
      </c>
      <c r="Z346" s="9">
        <v>8.89</v>
      </c>
      <c r="AE346" s="28">
        <v>36434</v>
      </c>
      <c r="AF346" s="27">
        <v>1.3500000000000001E-3</v>
      </c>
    </row>
    <row r="347" spans="1:32" ht="15">
      <c r="A347" s="5">
        <v>43282</v>
      </c>
      <c r="B347" s="9">
        <v>13.15</v>
      </c>
      <c r="C347">
        <f t="shared" si="28"/>
        <v>20276.153999999999</v>
      </c>
      <c r="D347" s="11">
        <v>251.214</v>
      </c>
      <c r="E347">
        <f t="shared" si="29"/>
        <v>111.2</v>
      </c>
      <c r="F347">
        <f t="shared" si="30"/>
        <v>2.89</v>
      </c>
      <c r="G347">
        <f t="shared" si="26"/>
        <v>2.11</v>
      </c>
      <c r="H347">
        <f t="shared" si="27"/>
        <v>-2.972E-2</v>
      </c>
      <c r="V347" s="5">
        <v>35124</v>
      </c>
      <c r="W347">
        <v>74.7</v>
      </c>
      <c r="Y347" s="5">
        <v>33147</v>
      </c>
      <c r="Z347" s="9">
        <v>8.7200000000000006</v>
      </c>
      <c r="AE347" s="28">
        <v>36465</v>
      </c>
      <c r="AF347" s="27">
        <v>-7.4749999999999997E-2</v>
      </c>
    </row>
    <row r="348" spans="1:32" ht="15">
      <c r="A348" s="5">
        <v>43313</v>
      </c>
      <c r="B348" s="9">
        <v>12.55</v>
      </c>
      <c r="C348">
        <f t="shared" si="28"/>
        <v>20276.153999999999</v>
      </c>
      <c r="D348" s="11">
        <v>251.66300000000001</v>
      </c>
      <c r="E348">
        <f t="shared" si="29"/>
        <v>111.6</v>
      </c>
      <c r="F348">
        <f t="shared" si="30"/>
        <v>2.89</v>
      </c>
      <c r="G348">
        <f t="shared" si="26"/>
        <v>2.1</v>
      </c>
      <c r="H348">
        <f t="shared" si="27"/>
        <v>-3.5360000000000003E-2</v>
      </c>
      <c r="V348" s="5">
        <v>35095</v>
      </c>
      <c r="W348">
        <v>73.900000000000006</v>
      </c>
      <c r="Y348" s="5">
        <v>33178</v>
      </c>
      <c r="Z348" s="9">
        <v>8.39</v>
      </c>
      <c r="AE348" s="28">
        <v>36495</v>
      </c>
      <c r="AF348" s="27">
        <v>1.3650000000000001E-2</v>
      </c>
    </row>
    <row r="349" spans="1:32" ht="15">
      <c r="A349" s="5">
        <v>43344</v>
      </c>
      <c r="B349" s="9">
        <v>12.91</v>
      </c>
      <c r="C349">
        <f t="shared" si="28"/>
        <v>20276.153999999999</v>
      </c>
      <c r="D349" s="11">
        <v>252.18199999999999</v>
      </c>
      <c r="E349">
        <f t="shared" si="29"/>
        <v>111.9</v>
      </c>
      <c r="F349">
        <f t="shared" si="30"/>
        <v>3</v>
      </c>
      <c r="G349">
        <f t="shared" si="26"/>
        <v>2.12</v>
      </c>
      <c r="H349">
        <f t="shared" si="27"/>
        <v>4.4999999999999999E-4</v>
      </c>
      <c r="V349" s="5">
        <v>35064</v>
      </c>
      <c r="W349">
        <v>75.2</v>
      </c>
      <c r="Y349" s="5">
        <v>33208</v>
      </c>
      <c r="Z349" s="9">
        <v>8.08</v>
      </c>
      <c r="AE349" s="28">
        <v>36526</v>
      </c>
      <c r="AF349" s="27">
        <v>-5.176E-2</v>
      </c>
    </row>
    <row r="350" spans="1:32" ht="15">
      <c r="A350" s="5">
        <v>43374</v>
      </c>
      <c r="B350" s="9">
        <v>19.350000000000001</v>
      </c>
      <c r="C350">
        <f t="shared" si="28"/>
        <v>20304.874</v>
      </c>
      <c r="D350" s="11">
        <v>252.77199999999999</v>
      </c>
      <c r="E350">
        <f t="shared" si="29"/>
        <v>112.5</v>
      </c>
      <c r="F350">
        <f t="shared" si="30"/>
        <v>3.15</v>
      </c>
      <c r="G350">
        <f t="shared" si="26"/>
        <v>2.11</v>
      </c>
      <c r="H350">
        <f t="shared" si="27"/>
        <v>5.3030000000000001E-2</v>
      </c>
      <c r="V350" s="5">
        <v>35033</v>
      </c>
      <c r="W350">
        <v>75.099999999999994</v>
      </c>
      <c r="Y350" s="5">
        <v>33239</v>
      </c>
      <c r="Z350" s="9">
        <v>8.09</v>
      </c>
      <c r="AE350" s="28">
        <v>36557</v>
      </c>
      <c r="AF350" s="27">
        <v>2.0930000000000001E-2</v>
      </c>
    </row>
    <row r="351" spans="1:32" ht="15">
      <c r="A351" s="5">
        <v>43405</v>
      </c>
      <c r="B351" s="9">
        <v>19.39</v>
      </c>
      <c r="C351">
        <f t="shared" si="28"/>
        <v>20304.874</v>
      </c>
      <c r="D351" s="11">
        <v>252.59399999999999</v>
      </c>
      <c r="E351">
        <f t="shared" si="29"/>
        <v>112.5</v>
      </c>
      <c r="F351">
        <f t="shared" si="30"/>
        <v>3.12</v>
      </c>
      <c r="G351">
        <f t="shared" si="26"/>
        <v>2</v>
      </c>
      <c r="H351">
        <f t="shared" si="27"/>
        <v>9.6750000000000003E-2</v>
      </c>
      <c r="V351" s="5">
        <v>35003</v>
      </c>
      <c r="W351">
        <v>75.099999999999994</v>
      </c>
      <c r="Y351" s="5">
        <v>33270</v>
      </c>
      <c r="Z351" s="9">
        <v>7.85</v>
      </c>
      <c r="AE351" s="28">
        <v>36586</v>
      </c>
      <c r="AF351" s="27">
        <v>0.10659</v>
      </c>
    </row>
    <row r="352" spans="1:32" ht="15">
      <c r="A352" s="5">
        <v>43435</v>
      </c>
      <c r="B352" s="9">
        <v>24.95</v>
      </c>
      <c r="C352">
        <f t="shared" si="28"/>
        <v>20304.874</v>
      </c>
      <c r="D352" s="11">
        <v>252.767</v>
      </c>
      <c r="E352">
        <f t="shared" si="29"/>
        <v>112.5</v>
      </c>
      <c r="F352">
        <f t="shared" si="30"/>
        <v>2.83</v>
      </c>
      <c r="G352">
        <f t="shared" si="26"/>
        <v>1.82</v>
      </c>
      <c r="H352">
        <f t="shared" si="27"/>
        <v>4.7440000000000003E-2</v>
      </c>
      <c r="V352" s="5">
        <v>34972</v>
      </c>
      <c r="W352">
        <v>75.2</v>
      </c>
      <c r="Y352" s="5">
        <v>33298</v>
      </c>
      <c r="Z352" s="9">
        <v>8.11</v>
      </c>
      <c r="AE352" s="28">
        <v>36617</v>
      </c>
      <c r="AF352" s="27">
        <v>5.8000000000000003E-2</v>
      </c>
    </row>
    <row r="353" spans="1:32" ht="15">
      <c r="A353" s="5">
        <v>43466</v>
      </c>
      <c r="B353" s="9">
        <v>19.57</v>
      </c>
      <c r="C353">
        <f t="shared" si="28"/>
        <v>20431.641</v>
      </c>
      <c r="D353" s="11">
        <v>252.56100000000001</v>
      </c>
      <c r="E353">
        <f t="shared" si="29"/>
        <v>112.3</v>
      </c>
      <c r="F353">
        <f t="shared" si="30"/>
        <v>2.71</v>
      </c>
      <c r="G353">
        <f t="shared" si="26"/>
        <v>1.79</v>
      </c>
      <c r="H353">
        <f t="shared" si="27"/>
        <v>-0.10357</v>
      </c>
      <c r="V353" s="5">
        <v>34942</v>
      </c>
      <c r="W353">
        <v>74.900000000000006</v>
      </c>
      <c r="Y353" s="5">
        <v>33329</v>
      </c>
      <c r="Z353" s="9">
        <v>8.0399999999999991</v>
      </c>
      <c r="AE353" s="28">
        <v>36647</v>
      </c>
      <c r="AF353" s="27">
        <v>7.4630000000000002E-2</v>
      </c>
    </row>
    <row r="354" spans="1:32" ht="15">
      <c r="A354" s="5">
        <v>43497</v>
      </c>
      <c r="B354" s="9">
        <v>15.23</v>
      </c>
      <c r="C354">
        <f t="shared" si="28"/>
        <v>20431.641</v>
      </c>
      <c r="D354" s="11">
        <v>253.31899999999999</v>
      </c>
      <c r="E354">
        <f t="shared" si="29"/>
        <v>112.1</v>
      </c>
      <c r="F354">
        <f t="shared" si="30"/>
        <v>2.68</v>
      </c>
      <c r="G354">
        <f t="shared" si="26"/>
        <v>1.88</v>
      </c>
      <c r="H354">
        <f t="shared" si="27"/>
        <v>-8.4919999999999995E-2</v>
      </c>
      <c r="V354" s="5">
        <v>34911</v>
      </c>
      <c r="W354">
        <v>74.5</v>
      </c>
      <c r="Y354" s="5">
        <v>33359</v>
      </c>
      <c r="Z354" s="9">
        <v>8.07</v>
      </c>
      <c r="AE354" s="28">
        <v>36678</v>
      </c>
      <c r="AF354" s="27">
        <v>-4.0059999999999998E-2</v>
      </c>
    </row>
    <row r="355" spans="1:32" ht="15">
      <c r="A355" s="5">
        <v>43525</v>
      </c>
      <c r="B355" s="9">
        <v>14.49</v>
      </c>
      <c r="C355">
        <f t="shared" si="28"/>
        <v>20431.641</v>
      </c>
      <c r="D355" s="11">
        <v>254.27699999999999</v>
      </c>
      <c r="E355">
        <f t="shared" si="29"/>
        <v>112.5</v>
      </c>
      <c r="F355">
        <f t="shared" si="30"/>
        <v>2.57</v>
      </c>
      <c r="G355">
        <f t="shared" si="26"/>
        <v>1.91</v>
      </c>
      <c r="H355">
        <f t="shared" si="27"/>
        <v>-2.5930000000000002E-2</v>
      </c>
      <c r="V355" s="5">
        <v>34880</v>
      </c>
      <c r="W355">
        <v>74.5</v>
      </c>
      <c r="Y355" s="5">
        <v>33390</v>
      </c>
      <c r="Z355" s="9">
        <v>8.2799999999999994</v>
      </c>
      <c r="AE355" s="28">
        <v>36708</v>
      </c>
      <c r="AF355" s="27">
        <v>-0.1221</v>
      </c>
    </row>
    <row r="356" spans="1:32" ht="15">
      <c r="A356" s="5">
        <v>43556</v>
      </c>
      <c r="B356" s="9">
        <v>12.95</v>
      </c>
      <c r="C356">
        <f t="shared" si="28"/>
        <v>20602.275000000001</v>
      </c>
      <c r="D356" s="11">
        <v>255.233</v>
      </c>
      <c r="E356">
        <f t="shared" si="29"/>
        <v>112.7</v>
      </c>
      <c r="F356">
        <f t="shared" si="30"/>
        <v>2.5299999999999998</v>
      </c>
      <c r="G356">
        <f t="shared" si="26"/>
        <v>1.94</v>
      </c>
      <c r="H356">
        <f t="shared" si="27"/>
        <v>-1.24E-2</v>
      </c>
      <c r="V356" s="5">
        <v>34850</v>
      </c>
      <c r="W356">
        <v>74.400000000000006</v>
      </c>
      <c r="Y356" s="5">
        <v>33420</v>
      </c>
      <c r="Z356" s="9">
        <v>8.27</v>
      </c>
      <c r="AE356" s="28">
        <v>36739</v>
      </c>
      <c r="AF356" s="27">
        <v>-7.9839999999999994E-2</v>
      </c>
    </row>
    <row r="357" spans="1:32" ht="15">
      <c r="A357" s="5">
        <v>43586</v>
      </c>
      <c r="B357" s="9">
        <v>16.72</v>
      </c>
      <c r="C357">
        <f t="shared" si="28"/>
        <v>20602.275000000001</v>
      </c>
      <c r="D357" s="11">
        <v>255.29599999999999</v>
      </c>
      <c r="E357">
        <f t="shared" si="29"/>
        <v>112.8</v>
      </c>
      <c r="F357">
        <f t="shared" si="30"/>
        <v>2.4</v>
      </c>
      <c r="G357">
        <f t="shared" si="26"/>
        <v>1.83</v>
      </c>
      <c r="H357">
        <f t="shared" si="27"/>
        <v>4.1360000000000001E-2</v>
      </c>
      <c r="V357" s="5">
        <v>34819</v>
      </c>
      <c r="W357">
        <v>74.3</v>
      </c>
      <c r="Y357" s="5">
        <v>33451</v>
      </c>
      <c r="Z357" s="9">
        <v>7.9</v>
      </c>
      <c r="AE357" s="28">
        <v>36770</v>
      </c>
      <c r="AF357" s="27">
        <v>-2.3800000000000002E-3</v>
      </c>
    </row>
    <row r="358" spans="1:32" ht="15">
      <c r="A358" s="5">
        <v>43617</v>
      </c>
      <c r="B358" s="9">
        <v>15.84</v>
      </c>
      <c r="C358">
        <f t="shared" si="28"/>
        <v>20602.275000000001</v>
      </c>
      <c r="D358" s="11">
        <v>255.21299999999999</v>
      </c>
      <c r="E358">
        <f t="shared" si="29"/>
        <v>112.8</v>
      </c>
      <c r="F358">
        <f t="shared" si="30"/>
        <v>2.0699999999999998</v>
      </c>
      <c r="G358">
        <f t="shared" si="26"/>
        <v>1.7</v>
      </c>
      <c r="H358">
        <f t="shared" si="27"/>
        <v>4.2599999999999999E-3</v>
      </c>
      <c r="V358" s="5">
        <v>34789</v>
      </c>
      <c r="W358">
        <v>74.3</v>
      </c>
      <c r="Y358" s="5">
        <v>33482</v>
      </c>
      <c r="Z358" s="9">
        <v>7.65</v>
      </c>
      <c r="AE358" s="28">
        <v>36800</v>
      </c>
      <c r="AF358" s="27">
        <v>3.0099999999999998E-2</v>
      </c>
    </row>
    <row r="359" spans="1:32" ht="15">
      <c r="A359" s="5">
        <v>43647</v>
      </c>
      <c r="B359" s="9">
        <v>13.31</v>
      </c>
      <c r="C359">
        <f t="shared" si="28"/>
        <v>20843.322</v>
      </c>
      <c r="D359" s="11">
        <v>255.80199999999999</v>
      </c>
      <c r="E359">
        <f t="shared" si="29"/>
        <v>112.8</v>
      </c>
      <c r="F359">
        <f t="shared" si="30"/>
        <v>2.06</v>
      </c>
      <c r="G359">
        <f t="shared" si="26"/>
        <v>1.75</v>
      </c>
      <c r="H359">
        <f t="shared" si="27"/>
        <v>-5.0000000000000002E-5</v>
      </c>
      <c r="V359" s="5">
        <v>34758</v>
      </c>
      <c r="W359">
        <v>74.3</v>
      </c>
      <c r="Y359" s="5">
        <v>33512</v>
      </c>
      <c r="Z359" s="9">
        <v>7.53</v>
      </c>
      <c r="AE359" s="28">
        <v>36831</v>
      </c>
      <c r="AF359" s="27">
        <v>5.135E-2</v>
      </c>
    </row>
    <row r="360" spans="1:32" ht="15">
      <c r="A360" s="5">
        <v>43678</v>
      </c>
      <c r="B360" s="9">
        <v>18.98</v>
      </c>
      <c r="C360">
        <f t="shared" si="28"/>
        <v>20843.322</v>
      </c>
      <c r="D360" s="11">
        <v>256.036</v>
      </c>
      <c r="E360">
        <f t="shared" si="29"/>
        <v>112.9</v>
      </c>
      <c r="F360">
        <f t="shared" si="30"/>
        <v>1.63</v>
      </c>
      <c r="G360">
        <f t="shared" si="26"/>
        <v>1.59</v>
      </c>
      <c r="H360">
        <f t="shared" si="27"/>
        <v>7.8450000000000006E-2</v>
      </c>
      <c r="V360" s="5">
        <v>34730</v>
      </c>
      <c r="W360">
        <v>74.2</v>
      </c>
      <c r="Y360" s="5">
        <v>33543</v>
      </c>
      <c r="Z360" s="9">
        <v>7.42</v>
      </c>
      <c r="AE360" s="28">
        <v>36861</v>
      </c>
      <c r="AF360" s="27">
        <v>3.2599999999999997E-2</v>
      </c>
    </row>
    <row r="361" spans="1:32" ht="15">
      <c r="A361" s="5">
        <v>43709</v>
      </c>
      <c r="B361" s="9">
        <v>15.56</v>
      </c>
      <c r="C361">
        <f t="shared" si="28"/>
        <v>20843.322</v>
      </c>
      <c r="D361" s="11">
        <v>256.43</v>
      </c>
      <c r="E361">
        <f t="shared" si="29"/>
        <v>112.7</v>
      </c>
      <c r="F361">
        <f t="shared" si="30"/>
        <v>1.7</v>
      </c>
      <c r="G361">
        <f t="shared" si="26"/>
        <v>1.59</v>
      </c>
      <c r="H361">
        <f t="shared" si="27"/>
        <v>1.7569999999999999E-2</v>
      </c>
      <c r="V361" s="5">
        <v>34699</v>
      </c>
      <c r="W361">
        <v>74</v>
      </c>
      <c r="Y361" s="5">
        <v>33573</v>
      </c>
      <c r="Z361" s="9">
        <v>7.09</v>
      </c>
      <c r="AE361" s="28">
        <v>36892</v>
      </c>
      <c r="AF361" s="27">
        <v>-0.15278</v>
      </c>
    </row>
    <row r="362" spans="1:32" ht="15">
      <c r="A362" s="5">
        <v>43739</v>
      </c>
      <c r="B362" s="9">
        <v>15.47</v>
      </c>
      <c r="C362">
        <f t="shared" si="28"/>
        <v>20985.448</v>
      </c>
      <c r="D362" s="11">
        <v>257.15499999999997</v>
      </c>
      <c r="E362">
        <f t="shared" si="29"/>
        <v>112.3</v>
      </c>
      <c r="F362">
        <f t="shared" si="30"/>
        <v>1.71</v>
      </c>
      <c r="G362">
        <f t="shared" si="26"/>
        <v>1.56</v>
      </c>
      <c r="H362">
        <f t="shared" si="27"/>
        <v>-2.955E-2</v>
      </c>
      <c r="V362" s="5">
        <v>34668</v>
      </c>
      <c r="W362">
        <v>73.5</v>
      </c>
      <c r="Y362" s="5">
        <v>33604</v>
      </c>
      <c r="Z362" s="9">
        <v>7.03</v>
      </c>
      <c r="AE362" s="28">
        <v>36923</v>
      </c>
      <c r="AF362" s="27">
        <v>-4.9880000000000001E-2</v>
      </c>
    </row>
    <row r="363" spans="1:32" ht="15">
      <c r="A363" s="5">
        <v>43770</v>
      </c>
      <c r="B363" s="9">
        <v>12.52</v>
      </c>
      <c r="C363">
        <f t="shared" si="28"/>
        <v>20985.448</v>
      </c>
      <c r="D363" s="11">
        <v>257.87900000000002</v>
      </c>
      <c r="E363">
        <f t="shared" si="29"/>
        <v>111.9</v>
      </c>
      <c r="F363">
        <f t="shared" si="30"/>
        <v>1.81</v>
      </c>
      <c r="G363">
        <f t="shared" si="26"/>
        <v>1.64</v>
      </c>
      <c r="H363">
        <f t="shared" si="27"/>
        <v>-4.7129999999999998E-2</v>
      </c>
      <c r="V363" s="5">
        <v>34638</v>
      </c>
      <c r="W363">
        <v>73.3</v>
      </c>
      <c r="Y363" s="5">
        <v>33635</v>
      </c>
      <c r="Z363" s="9">
        <v>7.34</v>
      </c>
      <c r="AE363" s="28">
        <v>36951</v>
      </c>
      <c r="AF363" s="27">
        <v>3.3169999999999998E-2</v>
      </c>
    </row>
    <row r="364" spans="1:32" ht="15">
      <c r="A364" s="5">
        <v>43800</v>
      </c>
      <c r="B364" s="9">
        <v>13.76</v>
      </c>
      <c r="C364">
        <f t="shared" si="28"/>
        <v>20985.448</v>
      </c>
      <c r="D364" s="11">
        <v>258.63</v>
      </c>
      <c r="E364">
        <f t="shared" si="29"/>
        <v>111.7</v>
      </c>
      <c r="F364">
        <f t="shared" si="30"/>
        <v>1.86</v>
      </c>
      <c r="G364">
        <f t="shared" si="26"/>
        <v>1.72</v>
      </c>
      <c r="H364">
        <f t="shared" si="27"/>
        <v>1.49E-2</v>
      </c>
      <c r="V364" s="5">
        <v>34607</v>
      </c>
      <c r="W364">
        <v>72.8</v>
      </c>
      <c r="Y364" s="5">
        <v>33664</v>
      </c>
      <c r="Z364" s="9">
        <v>7.54</v>
      </c>
      <c r="AE364" s="28">
        <v>36982</v>
      </c>
      <c r="AF364" s="27">
        <v>-8.659E-2</v>
      </c>
    </row>
    <row r="365" spans="1:32" ht="15">
      <c r="A365" s="5">
        <v>43831</v>
      </c>
      <c r="B365" s="9">
        <v>13.94</v>
      </c>
      <c r="C365">
        <f t="shared" si="28"/>
        <v>20693.238000000001</v>
      </c>
      <c r="D365" s="11">
        <v>258.90600000000001</v>
      </c>
      <c r="E365">
        <f t="shared" si="29"/>
        <v>111.4</v>
      </c>
      <c r="F365">
        <f t="shared" si="30"/>
        <v>1.76</v>
      </c>
      <c r="G365">
        <f t="shared" si="26"/>
        <v>1.72</v>
      </c>
      <c r="H365">
        <f t="shared" si="27"/>
        <v>-8.5150000000000003E-2</v>
      </c>
      <c r="V365" s="5">
        <v>34577</v>
      </c>
      <c r="W365">
        <v>72.3</v>
      </c>
      <c r="Y365" s="5">
        <v>33695</v>
      </c>
      <c r="Z365" s="9">
        <v>7.48</v>
      </c>
      <c r="AE365" s="28">
        <v>37012</v>
      </c>
      <c r="AF365" s="27">
        <v>-8.4959999999999994E-2</v>
      </c>
    </row>
    <row r="366" spans="1:32" ht="15">
      <c r="A366" s="5">
        <v>43862</v>
      </c>
      <c r="B366" s="9">
        <v>19.63</v>
      </c>
      <c r="C366">
        <f t="shared" si="28"/>
        <v>20693.238000000001</v>
      </c>
      <c r="D366" s="11">
        <v>259.24599999999998</v>
      </c>
      <c r="E366">
        <f t="shared" si="29"/>
        <v>111.7</v>
      </c>
      <c r="F366">
        <f t="shared" si="30"/>
        <v>1.5</v>
      </c>
      <c r="G366">
        <f t="shared" si="26"/>
        <v>1.62</v>
      </c>
      <c r="H366">
        <f t="shared" si="27"/>
        <v>0.33661999999999997</v>
      </c>
      <c r="V366" s="5">
        <v>34546</v>
      </c>
      <c r="W366">
        <v>71.7</v>
      </c>
      <c r="Y366" s="5">
        <v>33725</v>
      </c>
      <c r="Z366" s="9">
        <v>7.39</v>
      </c>
      <c r="AE366" s="28">
        <v>37043</v>
      </c>
      <c r="AF366" s="27">
        <v>-4.0779999999999997E-2</v>
      </c>
    </row>
    <row r="367" spans="1:32" ht="15">
      <c r="A367" s="5">
        <v>43891</v>
      </c>
      <c r="B367" s="9">
        <v>57.74</v>
      </c>
      <c r="C367">
        <f t="shared" si="28"/>
        <v>20693.238000000001</v>
      </c>
      <c r="D367" s="11">
        <v>258.14999999999998</v>
      </c>
      <c r="E367">
        <f t="shared" si="29"/>
        <v>111.7</v>
      </c>
      <c r="F367">
        <f t="shared" si="30"/>
        <v>0.87</v>
      </c>
      <c r="G367">
        <f t="shared" si="26"/>
        <v>0.99</v>
      </c>
      <c r="H367">
        <f t="shared" si="27"/>
        <v>0.75368999999999997</v>
      </c>
      <c r="V367" s="5">
        <v>34515</v>
      </c>
      <c r="W367">
        <v>71.400000000000006</v>
      </c>
      <c r="Y367" s="5">
        <v>33756</v>
      </c>
      <c r="Z367" s="9">
        <v>7.26</v>
      </c>
      <c r="AE367" s="28">
        <v>37073</v>
      </c>
      <c r="AF367" s="27">
        <v>-4.2819999999999997E-2</v>
      </c>
    </row>
    <row r="368" spans="1:32" ht="15">
      <c r="A368" s="5">
        <v>43922</v>
      </c>
      <c r="B368" s="9">
        <v>41.45</v>
      </c>
      <c r="C368">
        <f t="shared" si="28"/>
        <v>19056.616999999998</v>
      </c>
      <c r="D368" s="11">
        <v>256.12599999999998</v>
      </c>
      <c r="E368">
        <f t="shared" si="29"/>
        <v>106.4</v>
      </c>
      <c r="F368">
        <f t="shared" si="30"/>
        <v>0.66</v>
      </c>
      <c r="G368">
        <f t="shared" si="26"/>
        <v>1.1000000000000001</v>
      </c>
      <c r="H368">
        <f t="shared" si="27"/>
        <v>-0.20421</v>
      </c>
      <c r="V368" s="5">
        <v>34485</v>
      </c>
      <c r="W368">
        <v>70.8</v>
      </c>
      <c r="Y368" s="5">
        <v>33786</v>
      </c>
      <c r="Z368" s="9">
        <v>6.84</v>
      </c>
      <c r="AE368" s="28">
        <v>37104</v>
      </c>
      <c r="AF368" s="27">
        <v>6.6040000000000001E-2</v>
      </c>
    </row>
    <row r="369" spans="1:32" ht="15">
      <c r="A369" s="5">
        <v>43952</v>
      </c>
      <c r="B369" s="9">
        <v>30.9</v>
      </c>
      <c r="C369">
        <f t="shared" si="28"/>
        <v>19056.616999999998</v>
      </c>
      <c r="D369" s="11">
        <v>255.84800000000001</v>
      </c>
      <c r="E369">
        <f t="shared" si="29"/>
        <v>100.5</v>
      </c>
      <c r="F369">
        <f t="shared" si="30"/>
        <v>0.67</v>
      </c>
      <c r="G369">
        <f t="shared" si="26"/>
        <v>1.1200000000000001</v>
      </c>
      <c r="H369">
        <f t="shared" si="27"/>
        <v>-0.49179</v>
      </c>
      <c r="V369" s="5">
        <v>34454</v>
      </c>
      <c r="W369">
        <v>70.3</v>
      </c>
      <c r="Y369" s="5">
        <v>33817</v>
      </c>
      <c r="Z369" s="9">
        <v>6.59</v>
      </c>
      <c r="AE369" s="28">
        <v>37135</v>
      </c>
      <c r="AF369" s="27">
        <v>0.10995000000000001</v>
      </c>
    </row>
    <row r="370" spans="1:32" ht="15">
      <c r="A370" s="5">
        <v>43983</v>
      </c>
      <c r="B370" s="9">
        <v>31.12</v>
      </c>
      <c r="C370">
        <f t="shared" si="28"/>
        <v>19056.616999999998</v>
      </c>
      <c r="D370" s="11">
        <v>257.00400000000002</v>
      </c>
      <c r="E370">
        <f t="shared" si="29"/>
        <v>102.4</v>
      </c>
      <c r="F370">
        <f t="shared" si="30"/>
        <v>0.73</v>
      </c>
      <c r="G370">
        <f t="shared" si="26"/>
        <v>1.27</v>
      </c>
      <c r="H370">
        <f t="shared" si="27"/>
        <v>-0.13703000000000001</v>
      </c>
      <c r="V370" s="5">
        <v>34424</v>
      </c>
      <c r="W370">
        <v>69.8</v>
      </c>
      <c r="Y370" s="5">
        <v>33848</v>
      </c>
      <c r="Z370" s="9">
        <v>6.42</v>
      </c>
      <c r="AE370" s="28">
        <v>37165</v>
      </c>
      <c r="AF370" s="27">
        <v>-6.6009999999999999E-2</v>
      </c>
    </row>
    <row r="371" spans="1:32" ht="15">
      <c r="A371" s="5">
        <v>44013</v>
      </c>
      <c r="B371" s="9">
        <v>26.84</v>
      </c>
      <c r="C371">
        <f t="shared" si="28"/>
        <v>20548.793000000001</v>
      </c>
      <c r="D371" s="11">
        <v>258.40800000000002</v>
      </c>
      <c r="E371">
        <f t="shared" si="29"/>
        <v>104.6</v>
      </c>
      <c r="F371">
        <f t="shared" si="30"/>
        <v>0.62</v>
      </c>
      <c r="G371">
        <f t="shared" si="26"/>
        <v>1.46</v>
      </c>
      <c r="H371">
        <f t="shared" si="27"/>
        <v>-0.12828999999999999</v>
      </c>
      <c r="V371" s="5">
        <v>34393</v>
      </c>
      <c r="W371">
        <v>68.900000000000006</v>
      </c>
      <c r="Y371" s="5">
        <v>33878</v>
      </c>
      <c r="Z371" s="9">
        <v>6.59</v>
      </c>
      <c r="AE371" s="28">
        <v>37196</v>
      </c>
      <c r="AF371" s="27">
        <v>2.3199999999999998E-2</v>
      </c>
    </row>
    <row r="372" spans="1:32" ht="15">
      <c r="A372" s="5">
        <v>44044</v>
      </c>
      <c r="B372" s="9">
        <v>22.89</v>
      </c>
      <c r="C372">
        <f t="shared" si="28"/>
        <v>20548.793000000001</v>
      </c>
      <c r="D372" s="11">
        <v>259.36599999999999</v>
      </c>
      <c r="E372">
        <f t="shared" si="29"/>
        <v>106.3</v>
      </c>
      <c r="F372">
        <f t="shared" si="30"/>
        <v>0.65</v>
      </c>
      <c r="G372">
        <f t="shared" si="26"/>
        <v>1.66</v>
      </c>
      <c r="H372">
        <f t="shared" si="27"/>
        <v>-1.804E-2</v>
      </c>
      <c r="V372" s="5">
        <v>34365</v>
      </c>
      <c r="W372">
        <v>68.599999999999994</v>
      </c>
      <c r="Y372" s="5">
        <v>33909</v>
      </c>
      <c r="Z372" s="9">
        <v>6.87</v>
      </c>
      <c r="AE372" s="28">
        <v>37226</v>
      </c>
      <c r="AF372" s="27">
        <v>1.9310000000000001E-2</v>
      </c>
    </row>
    <row r="373" spans="1:32" ht="15">
      <c r="A373" s="5">
        <v>44075</v>
      </c>
      <c r="B373" s="9">
        <v>27.65</v>
      </c>
      <c r="C373">
        <f t="shared" si="28"/>
        <v>20548.793000000001</v>
      </c>
      <c r="D373" s="11">
        <v>259.95100000000002</v>
      </c>
      <c r="E373">
        <f t="shared" si="29"/>
        <v>107.3</v>
      </c>
      <c r="F373">
        <f t="shared" si="30"/>
        <v>0.68</v>
      </c>
      <c r="G373">
        <f t="shared" si="26"/>
        <v>1.66</v>
      </c>
      <c r="H373">
        <f t="shared" si="27"/>
        <v>1.1990000000000001E-2</v>
      </c>
      <c r="V373" s="5">
        <v>34334</v>
      </c>
      <c r="W373">
        <v>68.599999999999994</v>
      </c>
      <c r="Y373" s="5">
        <v>33939</v>
      </c>
      <c r="Z373" s="9">
        <v>6.77</v>
      </c>
      <c r="AE373" s="28">
        <v>37257</v>
      </c>
      <c r="AF373" s="27">
        <v>-0.12034</v>
      </c>
    </row>
    <row r="374" spans="1:32" ht="15">
      <c r="A374" s="5">
        <v>44105</v>
      </c>
      <c r="B374" s="9">
        <v>29.44</v>
      </c>
      <c r="C374">
        <f t="shared" si="28"/>
        <v>20771.690999999999</v>
      </c>
      <c r="D374" s="11">
        <v>260.24900000000002</v>
      </c>
      <c r="E374">
        <f t="shared" si="29"/>
        <v>107.8</v>
      </c>
      <c r="F374">
        <f t="shared" si="30"/>
        <v>0.79</v>
      </c>
      <c r="G374">
        <f t="shared" si="26"/>
        <v>1.7</v>
      </c>
      <c r="H374">
        <f t="shared" si="27"/>
        <v>-1.6100000000000001E-3</v>
      </c>
      <c r="V374" s="5">
        <v>34303</v>
      </c>
      <c r="W374">
        <v>67.599999999999994</v>
      </c>
      <c r="Y374" s="5">
        <v>33970</v>
      </c>
      <c r="Z374" s="9">
        <v>6.6</v>
      </c>
      <c r="AE374" s="28">
        <v>37288</v>
      </c>
      <c r="AF374" s="27">
        <v>-1.941E-2</v>
      </c>
    </row>
    <row r="375" spans="1:32" ht="15">
      <c r="A375" s="5">
        <v>44136</v>
      </c>
      <c r="B375" s="9">
        <v>25</v>
      </c>
      <c r="C375">
        <f t="shared" si="28"/>
        <v>20771.690999999999</v>
      </c>
      <c r="D375" s="11">
        <v>260.89499999999998</v>
      </c>
      <c r="E375">
        <f t="shared" si="29"/>
        <v>108.3</v>
      </c>
      <c r="F375">
        <f t="shared" si="30"/>
        <v>0.87</v>
      </c>
      <c r="G375">
        <f t="shared" si="26"/>
        <v>1.71</v>
      </c>
      <c r="H375">
        <f t="shared" si="27"/>
        <v>-7.0050000000000001E-2</v>
      </c>
      <c r="V375" s="5">
        <v>34273</v>
      </c>
      <c r="W375">
        <v>67.3</v>
      </c>
      <c r="Y375" s="5">
        <v>34001</v>
      </c>
      <c r="Z375" s="9">
        <v>6.26</v>
      </c>
      <c r="AE375" s="28">
        <v>37316</v>
      </c>
      <c r="AF375" s="27">
        <v>-1.4370000000000001E-2</v>
      </c>
    </row>
    <row r="376" spans="1:32" ht="15">
      <c r="A376" s="5">
        <v>44166</v>
      </c>
      <c r="B376" s="9">
        <v>22.37</v>
      </c>
      <c r="C376">
        <f t="shared" si="28"/>
        <v>20771.690999999999</v>
      </c>
      <c r="D376" s="11">
        <v>262.005</v>
      </c>
      <c r="E376">
        <f t="shared" si="29"/>
        <v>109</v>
      </c>
      <c r="F376">
        <f t="shared" si="30"/>
        <v>0.93</v>
      </c>
      <c r="G376">
        <f t="shared" si="26"/>
        <v>1.92</v>
      </c>
      <c r="H376">
        <f t="shared" si="27"/>
        <v>-3.7879999999999997E-2</v>
      </c>
      <c r="V376" s="5">
        <v>34242</v>
      </c>
      <c r="W376">
        <v>66.8</v>
      </c>
      <c r="Y376" s="5">
        <v>34029</v>
      </c>
      <c r="Z376" s="9">
        <v>5.98</v>
      </c>
      <c r="AE376" s="28">
        <v>37347</v>
      </c>
      <c r="AF376" s="27">
        <v>-7.9020000000000007E-2</v>
      </c>
    </row>
    <row r="377" spans="1:32" ht="15">
      <c r="A377" s="5">
        <v>44197</v>
      </c>
      <c r="B377" s="9">
        <v>24.91</v>
      </c>
      <c r="C377">
        <f t="shared" si="28"/>
        <v>21058.379000000001</v>
      </c>
      <c r="D377" s="11">
        <v>262.51799999999997</v>
      </c>
      <c r="E377">
        <f t="shared" si="29"/>
        <v>109.8</v>
      </c>
      <c r="F377">
        <f t="shared" si="30"/>
        <v>1.08</v>
      </c>
      <c r="G377">
        <f t="shared" si="26"/>
        <v>2.08</v>
      </c>
      <c r="H377">
        <f t="shared" si="27"/>
        <v>-1.6539999999999999E-2</v>
      </c>
      <c r="V377" s="5">
        <v>34212</v>
      </c>
      <c r="W377">
        <v>66.5</v>
      </c>
      <c r="Y377" s="5">
        <v>34060</v>
      </c>
      <c r="Z377" s="9">
        <v>5.97</v>
      </c>
      <c r="AE377" s="28">
        <v>37377</v>
      </c>
      <c r="AF377" s="27">
        <v>-3.9370000000000002E-2</v>
      </c>
    </row>
    <row r="378" spans="1:32" ht="15">
      <c r="A378" s="5">
        <v>44228</v>
      </c>
      <c r="B378" s="9">
        <v>23.14</v>
      </c>
      <c r="C378">
        <f t="shared" si="28"/>
        <v>21058.379000000001</v>
      </c>
      <c r="D378" s="11">
        <v>263.58300000000003</v>
      </c>
      <c r="E378">
        <f t="shared" si="29"/>
        <v>110.6</v>
      </c>
      <c r="F378">
        <f t="shared" si="30"/>
        <v>1.26</v>
      </c>
      <c r="G378">
        <f t="shared" si="26"/>
        <v>2.1800000000000002</v>
      </c>
      <c r="H378">
        <f t="shared" si="27"/>
        <v>2.65E-3</v>
      </c>
      <c r="V378" s="5">
        <v>34181</v>
      </c>
      <c r="W378">
        <v>66</v>
      </c>
      <c r="Y378" s="5">
        <v>34090</v>
      </c>
      <c r="Z378" s="9">
        <v>6.04</v>
      </c>
      <c r="AE378" s="28">
        <v>37408</v>
      </c>
      <c r="AF378" s="27">
        <v>8.2629999999999995E-2</v>
      </c>
    </row>
    <row r="379" spans="1:32" ht="15">
      <c r="A379" s="5">
        <v>44256</v>
      </c>
      <c r="B379" s="9">
        <v>21.84</v>
      </c>
      <c r="C379">
        <f t="shared" si="28"/>
        <v>21058.379000000001</v>
      </c>
      <c r="D379" s="11">
        <v>264.91000000000003</v>
      </c>
      <c r="E379">
        <f t="shared" si="29"/>
        <v>110.7</v>
      </c>
      <c r="F379">
        <f t="shared" si="30"/>
        <v>1.61</v>
      </c>
      <c r="G379">
        <f t="shared" si="26"/>
        <v>2.2799999999999998</v>
      </c>
      <c r="H379">
        <f t="shared" si="27"/>
        <v>-2.6720000000000001E-2</v>
      </c>
      <c r="V379" s="5">
        <v>34150</v>
      </c>
      <c r="W379">
        <v>65.900000000000006</v>
      </c>
      <c r="Y379" s="5">
        <v>34121</v>
      </c>
      <c r="Z379" s="9">
        <v>5.96</v>
      </c>
      <c r="AE379" s="28">
        <v>37438</v>
      </c>
      <c r="AF379" s="27">
        <v>0.10120999999999999</v>
      </c>
    </row>
    <row r="380" spans="1:32" ht="15">
      <c r="A380" s="5">
        <v>44287</v>
      </c>
      <c r="B380" s="9">
        <v>17.420000000000002</v>
      </c>
      <c r="C380">
        <f t="shared" si="28"/>
        <v>21389.005000000001</v>
      </c>
      <c r="D380" s="11">
        <v>266.75200000000001</v>
      </c>
      <c r="E380">
        <f t="shared" si="29"/>
        <v>111.8</v>
      </c>
      <c r="F380">
        <f t="shared" si="30"/>
        <v>1.64</v>
      </c>
      <c r="G380">
        <f t="shared" si="26"/>
        <v>2.35</v>
      </c>
      <c r="H380">
        <f t="shared" si="27"/>
        <v>-4.1439999999999998E-2</v>
      </c>
      <c r="V380" s="5">
        <v>34120</v>
      </c>
      <c r="W380">
        <v>65.7</v>
      </c>
      <c r="Y380" s="5">
        <v>34151</v>
      </c>
      <c r="Z380" s="9">
        <v>5.81</v>
      </c>
      <c r="AE380" s="28">
        <v>37469</v>
      </c>
      <c r="AF380" s="27">
        <v>3.567E-2</v>
      </c>
    </row>
    <row r="381" spans="1:32" ht="15">
      <c r="A381" s="5">
        <v>44317</v>
      </c>
      <c r="B381" s="9">
        <v>19.760000000000002</v>
      </c>
      <c r="C381">
        <f t="shared" si="28"/>
        <v>21389.005000000001</v>
      </c>
      <c r="D381" s="11">
        <v>268.452</v>
      </c>
      <c r="E381">
        <f t="shared" si="29"/>
        <v>113</v>
      </c>
      <c r="F381">
        <f t="shared" si="30"/>
        <v>1.62</v>
      </c>
      <c r="G381">
        <f t="shared" si="26"/>
        <v>2.4700000000000002</v>
      </c>
      <c r="H381">
        <f t="shared" si="27"/>
        <v>-1.106E-2</v>
      </c>
      <c r="V381" s="5">
        <v>34089</v>
      </c>
      <c r="W381">
        <v>65.5</v>
      </c>
      <c r="Y381" s="5">
        <v>34182</v>
      </c>
      <c r="Z381" s="9">
        <v>5.68</v>
      </c>
      <c r="AE381" s="28">
        <v>37500</v>
      </c>
      <c r="AF381" s="27">
        <v>4.5420000000000002E-2</v>
      </c>
    </row>
    <row r="382" spans="1:32" ht="15">
      <c r="A382" s="5">
        <v>44348</v>
      </c>
      <c r="B382" s="9">
        <v>16.96</v>
      </c>
      <c r="C382">
        <f t="shared" si="28"/>
        <v>21389.005000000001</v>
      </c>
      <c r="D382" s="11">
        <v>270.66399999999999</v>
      </c>
      <c r="E382">
        <f t="shared" si="29"/>
        <v>113.7</v>
      </c>
      <c r="F382">
        <f t="shared" si="30"/>
        <v>1.52</v>
      </c>
      <c r="G382">
        <f t="shared" si="26"/>
        <v>2.34</v>
      </c>
      <c r="H382">
        <f t="shared" si="27"/>
        <v>2.97E-3</v>
      </c>
      <c r="V382" s="5">
        <v>34059</v>
      </c>
      <c r="W382">
        <v>65</v>
      </c>
      <c r="Y382" s="5">
        <v>34213</v>
      </c>
      <c r="Z382" s="9">
        <v>5.36</v>
      </c>
      <c r="AE382" s="28">
        <v>37530</v>
      </c>
      <c r="AF382" s="27">
        <v>-3.415E-2</v>
      </c>
    </row>
    <row r="383" spans="1:32" ht="15">
      <c r="A383" s="5">
        <v>44378</v>
      </c>
      <c r="B383" s="9">
        <v>17.600000000000001</v>
      </c>
      <c r="C383">
        <f t="shared" si="28"/>
        <v>21571.420999999998</v>
      </c>
      <c r="D383" s="11">
        <v>271.99400000000003</v>
      </c>
      <c r="E383">
        <f t="shared" si="29"/>
        <v>114.7</v>
      </c>
      <c r="F383">
        <f t="shared" si="30"/>
        <v>1.32</v>
      </c>
      <c r="G383">
        <f t="shared" si="26"/>
        <v>2.33</v>
      </c>
      <c r="H383">
        <f t="shared" si="27"/>
        <v>4.018E-2</v>
      </c>
      <c r="V383" s="5">
        <v>34028</v>
      </c>
      <c r="W383">
        <v>65</v>
      </c>
      <c r="Y383" s="5">
        <v>34243</v>
      </c>
      <c r="Z383" s="9">
        <v>5.33</v>
      </c>
      <c r="AE383" s="28">
        <v>37561</v>
      </c>
      <c r="AF383" s="27">
        <v>-6.9019999999999998E-2</v>
      </c>
    </row>
    <row r="384" spans="1:32" ht="15">
      <c r="A384" s="5">
        <v>44409</v>
      </c>
      <c r="B384" s="9">
        <v>17.47</v>
      </c>
      <c r="C384">
        <f t="shared" si="28"/>
        <v>21571.420999999998</v>
      </c>
      <c r="D384" s="11">
        <v>272.78899999999999</v>
      </c>
      <c r="E384">
        <f t="shared" si="29"/>
        <v>115.7</v>
      </c>
      <c r="F384">
        <f t="shared" si="30"/>
        <v>1.28</v>
      </c>
      <c r="G384">
        <f t="shared" si="26"/>
        <v>2.35</v>
      </c>
      <c r="H384">
        <f t="shared" si="27"/>
        <v>1.32E-2</v>
      </c>
      <c r="V384" s="5">
        <v>34000</v>
      </c>
      <c r="W384">
        <v>64.599999999999994</v>
      </c>
      <c r="Y384" s="5">
        <v>34274</v>
      </c>
      <c r="Z384" s="9">
        <v>5.72</v>
      </c>
      <c r="AE384" s="28">
        <v>37591</v>
      </c>
      <c r="AF384" s="27">
        <v>-6.8300000000000001E-3</v>
      </c>
    </row>
    <row r="385" spans="1:32" ht="15">
      <c r="A385" s="5">
        <v>44440</v>
      </c>
      <c r="B385" s="9">
        <v>19.82</v>
      </c>
      <c r="C385">
        <f t="shared" si="28"/>
        <v>21571.420999999998</v>
      </c>
      <c r="D385" s="11">
        <v>273.887</v>
      </c>
      <c r="E385">
        <f t="shared" si="29"/>
        <v>116.4</v>
      </c>
      <c r="F385">
        <f t="shared" si="30"/>
        <v>1.37</v>
      </c>
      <c r="G385">
        <f t="shared" si="26"/>
        <v>2.34</v>
      </c>
      <c r="H385">
        <f t="shared" si="27"/>
        <v>-1.2239999999999999E-2</v>
      </c>
      <c r="V385" s="5">
        <v>33969</v>
      </c>
      <c r="W385">
        <v>64.099999999999994</v>
      </c>
      <c r="Y385" s="5">
        <v>34304</v>
      </c>
      <c r="Z385" s="9">
        <v>5.77</v>
      </c>
      <c r="AE385" s="28">
        <v>37622</v>
      </c>
      <c r="AF385" s="27">
        <v>-6.7769999999999997E-2</v>
      </c>
    </row>
    <row r="386" spans="1:32" ht="15">
      <c r="A386" s="5">
        <v>44470</v>
      </c>
      <c r="B386" s="9">
        <v>17.87</v>
      </c>
      <c r="C386">
        <f t="shared" si="28"/>
        <v>21960.387999999999</v>
      </c>
      <c r="D386" s="11">
        <v>276.43400000000003</v>
      </c>
      <c r="E386">
        <f t="shared" si="29"/>
        <v>116.4</v>
      </c>
      <c r="F386">
        <f t="shared" si="30"/>
        <v>1.58</v>
      </c>
      <c r="G386">
        <f t="shared" si="26"/>
        <v>2.54</v>
      </c>
      <c r="H386">
        <f t="shared" si="27"/>
        <v>2.121E-2</v>
      </c>
      <c r="V386" s="5">
        <v>33938</v>
      </c>
      <c r="W386">
        <v>63.3</v>
      </c>
      <c r="Y386" s="5">
        <v>34335</v>
      </c>
      <c r="Z386" s="9">
        <v>5.75</v>
      </c>
      <c r="AE386" s="28">
        <v>37653</v>
      </c>
      <c r="AF386" s="27">
        <v>-7.6E-3</v>
      </c>
    </row>
    <row r="387" spans="1:32" ht="15">
      <c r="A387" s="5">
        <v>44501</v>
      </c>
      <c r="B387" s="9">
        <v>18.5</v>
      </c>
      <c r="C387">
        <f t="shared" si="28"/>
        <v>21960.387999999999</v>
      </c>
      <c r="D387" s="11">
        <v>278.79899999999998</v>
      </c>
      <c r="E387">
        <f t="shared" si="29"/>
        <v>117.1</v>
      </c>
      <c r="F387">
        <f t="shared" si="30"/>
        <v>1.56</v>
      </c>
      <c r="G387">
        <f t="shared" si="26"/>
        <v>2.62</v>
      </c>
      <c r="H387">
        <f t="shared" si="27"/>
        <v>0.10417</v>
      </c>
      <c r="V387" s="5">
        <v>33908</v>
      </c>
      <c r="W387">
        <v>62.8</v>
      </c>
      <c r="Y387" s="5">
        <v>34366</v>
      </c>
      <c r="Z387" s="9">
        <v>5.97</v>
      </c>
      <c r="AE387" s="28">
        <v>37681</v>
      </c>
      <c r="AF387" s="27">
        <v>-4.8820000000000002E-2</v>
      </c>
    </row>
    <row r="388" spans="1:32" ht="15">
      <c r="A388" s="5">
        <v>44531</v>
      </c>
      <c r="B388" s="9">
        <v>21.35</v>
      </c>
      <c r="C388">
        <f t="shared" si="28"/>
        <v>21960.387999999999</v>
      </c>
      <c r="D388" s="11">
        <v>280.80799999999999</v>
      </c>
      <c r="E388">
        <f t="shared" si="29"/>
        <v>117.8</v>
      </c>
      <c r="F388">
        <f t="shared" si="30"/>
        <v>1.47</v>
      </c>
      <c r="G388">
        <f t="shared" si="26"/>
        <v>2.46</v>
      </c>
      <c r="H388">
        <f t="shared" si="27"/>
        <v>-1.9570000000000001E-2</v>
      </c>
      <c r="V388" s="5">
        <v>33877</v>
      </c>
      <c r="W388">
        <v>62.7</v>
      </c>
      <c r="Y388" s="5">
        <v>34394</v>
      </c>
      <c r="Z388" s="9">
        <v>6.48</v>
      </c>
      <c r="AE388" s="28">
        <v>37712</v>
      </c>
      <c r="AF388" s="27">
        <v>-0.10743999999999999</v>
      </c>
    </row>
    <row r="389" spans="1:32" ht="15">
      <c r="A389" s="5">
        <v>44562</v>
      </c>
      <c r="B389" s="9">
        <v>23.18</v>
      </c>
      <c r="C389">
        <f t="shared" si="28"/>
        <v>21903.85</v>
      </c>
      <c r="D389" s="11">
        <v>282.39</v>
      </c>
      <c r="E389">
        <f t="shared" si="29"/>
        <v>118.6</v>
      </c>
      <c r="F389">
        <f t="shared" si="30"/>
        <v>1.76</v>
      </c>
      <c r="G389">
        <f t="shared" ref="G389:G424" si="31">INDEX(AC:AC, MATCH(A389,AB:AB, 0))</f>
        <v>2.4500000000000002</v>
      </c>
      <c r="H389">
        <f t="shared" ref="H389:H424" si="32">_xlfn.XLOOKUP(A389,AE:AE,AF:AF)</f>
        <v>2.2159999999999999E-2</v>
      </c>
      <c r="V389" s="5">
        <v>33847</v>
      </c>
      <c r="W389">
        <v>62.5</v>
      </c>
      <c r="Y389" s="5">
        <v>34425</v>
      </c>
      <c r="Z389" s="9">
        <v>6.97</v>
      </c>
      <c r="AE389" s="28">
        <v>37742</v>
      </c>
      <c r="AF389" s="27">
        <v>-2.666E-2</v>
      </c>
    </row>
    <row r="390" spans="1:32" ht="15">
      <c r="A390" s="5">
        <v>44593</v>
      </c>
      <c r="B390" s="9">
        <v>25.75</v>
      </c>
      <c r="C390">
        <f t="shared" ref="C390:C424" si="33">INDEX($T$2:$T$140, MATCH(A390,$S$2:$S$140, 1))</f>
        <v>21903.85</v>
      </c>
      <c r="D390" s="11">
        <v>284.53500000000003</v>
      </c>
      <c r="E390">
        <f t="shared" ref="E390:E424" si="34">INDEX($W$2:$W$601, MATCH(A389,$V$2:$V$601, -1))</f>
        <v>117.6</v>
      </c>
      <c r="F390">
        <f t="shared" ref="F390:F424" si="35">INDEX(Z:Z, MATCH(A390,Y:Y, 1))</f>
        <v>1.93</v>
      </c>
      <c r="G390">
        <f t="shared" si="31"/>
        <v>2.46</v>
      </c>
      <c r="H390">
        <f t="shared" si="32"/>
        <v>0.14263999999999999</v>
      </c>
      <c r="V390" s="5">
        <v>33816</v>
      </c>
      <c r="W390">
        <v>62.3</v>
      </c>
      <c r="Y390" s="5">
        <v>34455</v>
      </c>
      <c r="Z390" s="9">
        <v>7.18</v>
      </c>
      <c r="AE390" s="28">
        <v>37773</v>
      </c>
      <c r="AF390" s="27">
        <v>-2.0899999999999998E-3</v>
      </c>
    </row>
    <row r="391" spans="1:32" ht="15">
      <c r="A391" s="5">
        <v>44621</v>
      </c>
      <c r="B391" s="9">
        <v>26.97</v>
      </c>
      <c r="C391">
        <f t="shared" si="33"/>
        <v>21903.85</v>
      </c>
      <c r="D391" s="11">
        <v>287.553</v>
      </c>
      <c r="E391">
        <f t="shared" si="34"/>
        <v>117.9</v>
      </c>
      <c r="F391">
        <f t="shared" si="35"/>
        <v>2.13</v>
      </c>
      <c r="G391">
        <f t="shared" si="31"/>
        <v>2.85</v>
      </c>
      <c r="H391">
        <f t="shared" si="32"/>
        <v>7.9699999999999993E-2</v>
      </c>
      <c r="V391" s="5">
        <v>33785</v>
      </c>
      <c r="W391">
        <v>62</v>
      </c>
      <c r="Y391" s="5">
        <v>34486</v>
      </c>
      <c r="Z391" s="9">
        <v>7.1</v>
      </c>
      <c r="AE391" s="28">
        <v>37803</v>
      </c>
      <c r="AF391" s="27">
        <v>8.6899999999999998E-3</v>
      </c>
    </row>
    <row r="392" spans="1:32" ht="15">
      <c r="A392" s="5">
        <v>44652</v>
      </c>
      <c r="B392" s="9">
        <v>24.37</v>
      </c>
      <c r="C392">
        <f t="shared" si="33"/>
        <v>21919.222000000002</v>
      </c>
      <c r="D392" s="11">
        <v>288.76400000000001</v>
      </c>
      <c r="E392">
        <f t="shared" si="34"/>
        <v>117.8</v>
      </c>
      <c r="F392">
        <f t="shared" si="35"/>
        <v>2.75</v>
      </c>
      <c r="G392">
        <f t="shared" si="31"/>
        <v>2.88</v>
      </c>
      <c r="H392">
        <f t="shared" si="32"/>
        <v>6.5559999999999993E-2</v>
      </c>
      <c r="V392" s="5">
        <v>33755</v>
      </c>
      <c r="W392">
        <v>61.6</v>
      </c>
      <c r="Y392" s="5">
        <v>34516</v>
      </c>
      <c r="Z392" s="9">
        <v>7.3</v>
      </c>
      <c r="AE392" s="28">
        <v>37834</v>
      </c>
      <c r="AF392" s="27">
        <v>5.7439999999999998E-2</v>
      </c>
    </row>
    <row r="393" spans="1:32" ht="15">
      <c r="A393" s="5">
        <v>44682</v>
      </c>
      <c r="B393" s="9">
        <v>29.31</v>
      </c>
      <c r="C393">
        <f t="shared" si="33"/>
        <v>21919.222000000002</v>
      </c>
      <c r="D393" s="11">
        <v>291.35899999999998</v>
      </c>
      <c r="E393">
        <f t="shared" si="34"/>
        <v>117.3</v>
      </c>
      <c r="F393">
        <f t="shared" si="35"/>
        <v>2.9</v>
      </c>
      <c r="G393">
        <f t="shared" si="31"/>
        <v>2.69</v>
      </c>
      <c r="H393">
        <f t="shared" si="32"/>
        <v>4.8739999999999999E-2</v>
      </c>
      <c r="V393" s="5">
        <v>33724</v>
      </c>
      <c r="W393">
        <v>61</v>
      </c>
      <c r="Y393" s="5">
        <v>34547</v>
      </c>
      <c r="Z393" s="9">
        <v>7.24</v>
      </c>
      <c r="AE393" s="28">
        <v>37865</v>
      </c>
      <c r="AF393" s="27">
        <v>-1.9539999999999998E-2</v>
      </c>
    </row>
    <row r="394" spans="1:32" ht="15">
      <c r="A394" s="5">
        <v>44713</v>
      </c>
      <c r="B394" s="9">
        <v>28.23</v>
      </c>
      <c r="C394">
        <f t="shared" si="33"/>
        <v>21919.222000000002</v>
      </c>
      <c r="D394" s="11">
        <v>294.99599999999998</v>
      </c>
      <c r="E394">
        <f t="shared" si="34"/>
        <v>116.4</v>
      </c>
      <c r="F394">
        <f t="shared" si="35"/>
        <v>3.14</v>
      </c>
      <c r="G394">
        <f t="shared" si="31"/>
        <v>2.62</v>
      </c>
      <c r="H394">
        <f t="shared" si="32"/>
        <v>0.10198</v>
      </c>
      <c r="V394" s="5">
        <v>33694</v>
      </c>
      <c r="W394">
        <v>60.6</v>
      </c>
      <c r="Y394" s="5">
        <v>34578</v>
      </c>
      <c r="Z394" s="9">
        <v>7.46</v>
      </c>
      <c r="AE394" s="28">
        <v>37895</v>
      </c>
      <c r="AF394" s="27">
        <v>-3.415E-2</v>
      </c>
    </row>
    <row r="395" spans="1:32" ht="15">
      <c r="A395" s="5">
        <v>44743</v>
      </c>
      <c r="B395" s="9">
        <v>25</v>
      </c>
      <c r="C395">
        <f t="shared" si="33"/>
        <v>22066.784</v>
      </c>
      <c r="D395" s="11">
        <v>294.97699999999998</v>
      </c>
      <c r="E395">
        <f t="shared" si="34"/>
        <v>115.6</v>
      </c>
      <c r="F395">
        <f t="shared" si="35"/>
        <v>2.9</v>
      </c>
      <c r="G395">
        <f t="shared" si="31"/>
        <v>2.36</v>
      </c>
      <c r="H395">
        <f t="shared" si="32"/>
        <v>-8.6129999999999998E-2</v>
      </c>
      <c r="V395" s="5">
        <v>33663</v>
      </c>
      <c r="W395">
        <v>60.1</v>
      </c>
      <c r="Y395" s="5">
        <v>34608</v>
      </c>
      <c r="Z395" s="9">
        <v>7.74</v>
      </c>
      <c r="AE395" s="28">
        <v>37926</v>
      </c>
      <c r="AF395" s="27">
        <v>-6.9999999999999999E-4</v>
      </c>
    </row>
    <row r="396" spans="1:32" ht="15">
      <c r="A396" s="5">
        <v>44774</v>
      </c>
      <c r="B396" s="9">
        <v>22.17</v>
      </c>
      <c r="C396">
        <f t="shared" si="33"/>
        <v>22066.784</v>
      </c>
      <c r="D396" s="11">
        <v>295.209</v>
      </c>
      <c r="E396">
        <f t="shared" si="34"/>
        <v>114.9</v>
      </c>
      <c r="F396">
        <f t="shared" si="35"/>
        <v>2.9</v>
      </c>
      <c r="G396">
        <f t="shared" si="31"/>
        <v>2.5099999999999998</v>
      </c>
      <c r="H396">
        <f t="shared" si="32"/>
        <v>-1.35E-2</v>
      </c>
      <c r="V396" s="5">
        <v>33634</v>
      </c>
      <c r="W396">
        <v>59.9</v>
      </c>
      <c r="Y396" s="5">
        <v>34639</v>
      </c>
      <c r="Z396" s="9">
        <v>7.96</v>
      </c>
      <c r="AE396" s="28">
        <v>37956</v>
      </c>
      <c r="AF396" s="27">
        <v>-6.1199999999999996E-3</v>
      </c>
    </row>
    <row r="397" spans="1:32" ht="15">
      <c r="A397" s="5">
        <v>44805</v>
      </c>
      <c r="B397" s="9">
        <v>27.34</v>
      </c>
      <c r="C397">
        <f t="shared" si="33"/>
        <v>22066.784</v>
      </c>
      <c r="D397" s="11">
        <v>296.34100000000001</v>
      </c>
      <c r="E397">
        <f t="shared" si="34"/>
        <v>114.6</v>
      </c>
      <c r="F397">
        <f t="shared" si="35"/>
        <v>3.52</v>
      </c>
      <c r="G397">
        <f t="shared" si="31"/>
        <v>2.38</v>
      </c>
      <c r="H397">
        <f t="shared" si="32"/>
        <v>0.14477000000000001</v>
      </c>
      <c r="V397" s="5">
        <v>33603</v>
      </c>
      <c r="W397">
        <v>59.4</v>
      </c>
      <c r="Y397" s="5">
        <v>34669</v>
      </c>
      <c r="Z397" s="9">
        <v>7.81</v>
      </c>
      <c r="AE397" s="28">
        <v>37987</v>
      </c>
      <c r="AF397" s="27">
        <v>-6.7110000000000003E-2</v>
      </c>
    </row>
    <row r="398" spans="1:32" ht="15">
      <c r="A398" s="5">
        <v>44835</v>
      </c>
      <c r="B398" s="9">
        <v>30.01</v>
      </c>
      <c r="C398">
        <f t="shared" si="33"/>
        <v>22249.458999999999</v>
      </c>
      <c r="D398" s="11">
        <v>297.863</v>
      </c>
      <c r="E398">
        <f t="shared" si="34"/>
        <v>113.9</v>
      </c>
      <c r="F398">
        <f t="shared" si="35"/>
        <v>3.98</v>
      </c>
      <c r="G398">
        <f t="shared" si="31"/>
        <v>2.39</v>
      </c>
      <c r="H398">
        <f t="shared" si="32"/>
        <v>-2.7130000000000001E-2</v>
      </c>
      <c r="V398" s="5">
        <v>33572</v>
      </c>
      <c r="W398">
        <v>59.5</v>
      </c>
      <c r="Y398" s="5">
        <v>34700</v>
      </c>
      <c r="Z398" s="9">
        <v>7.78</v>
      </c>
      <c r="AE398" s="28">
        <v>38018</v>
      </c>
      <c r="AF398" s="27">
        <v>-3.0339999999999999E-2</v>
      </c>
    </row>
    <row r="399" spans="1:32" ht="15">
      <c r="A399" s="5">
        <v>44866</v>
      </c>
      <c r="B399" s="9">
        <v>23.3</v>
      </c>
      <c r="C399">
        <f t="shared" si="33"/>
        <v>22249.458999999999</v>
      </c>
      <c r="D399" s="11">
        <v>298.64800000000002</v>
      </c>
      <c r="E399">
        <f t="shared" si="34"/>
        <v>112.9</v>
      </c>
      <c r="F399">
        <f t="shared" si="35"/>
        <v>3.89</v>
      </c>
      <c r="G399">
        <f t="shared" si="31"/>
        <v>2.37</v>
      </c>
      <c r="H399">
        <f t="shared" si="32"/>
        <v>-7.6869999999999994E-2</v>
      </c>
      <c r="V399" s="5">
        <v>33542</v>
      </c>
      <c r="W399">
        <v>59.5</v>
      </c>
      <c r="Y399" s="5">
        <v>34731</v>
      </c>
      <c r="Z399" s="9">
        <v>7.47</v>
      </c>
      <c r="AE399" s="28">
        <v>38047</v>
      </c>
      <c r="AF399" s="27">
        <v>9.7800000000000005E-3</v>
      </c>
    </row>
    <row r="400" spans="1:32" ht="15">
      <c r="A400" s="5">
        <v>44896</v>
      </c>
      <c r="B400" s="9">
        <v>21.78</v>
      </c>
      <c r="C400">
        <f t="shared" si="33"/>
        <v>22249.458999999999</v>
      </c>
      <c r="D400" s="11">
        <v>298.81200000000001</v>
      </c>
      <c r="E400">
        <f t="shared" si="34"/>
        <v>111.8</v>
      </c>
      <c r="F400">
        <f t="shared" si="35"/>
        <v>3.62</v>
      </c>
      <c r="G400">
        <f t="shared" si="31"/>
        <v>2.2599999999999998</v>
      </c>
      <c r="H400">
        <f t="shared" si="32"/>
        <v>-4.9770000000000002E-2</v>
      </c>
      <c r="V400" s="5">
        <v>33511</v>
      </c>
      <c r="W400">
        <v>59.6</v>
      </c>
      <c r="Y400" s="5">
        <v>34759</v>
      </c>
      <c r="Z400" s="9">
        <v>7.2</v>
      </c>
      <c r="AE400" s="28">
        <v>38078</v>
      </c>
      <c r="AF400" s="27">
        <v>7.0790000000000006E-2</v>
      </c>
    </row>
    <row r="401" spans="1:32" ht="15">
      <c r="A401" s="5">
        <v>44927</v>
      </c>
      <c r="B401" s="9">
        <v>20.170000000000002</v>
      </c>
      <c r="C401">
        <f t="shared" si="33"/>
        <v>22403.435000000001</v>
      </c>
      <c r="D401" s="11">
        <v>300.35599999999999</v>
      </c>
      <c r="E401">
        <f t="shared" si="34"/>
        <v>111</v>
      </c>
      <c r="F401">
        <f t="shared" si="35"/>
        <v>3.53</v>
      </c>
      <c r="G401">
        <f t="shared" si="31"/>
        <v>2.2400000000000002</v>
      </c>
      <c r="H401">
        <f t="shared" si="32"/>
        <v>-0.1085</v>
      </c>
      <c r="V401" s="5">
        <v>33481</v>
      </c>
      <c r="W401">
        <v>59.1</v>
      </c>
      <c r="Y401" s="5">
        <v>34790</v>
      </c>
      <c r="Z401" s="9">
        <v>7.06</v>
      </c>
      <c r="AE401" s="28">
        <v>38108</v>
      </c>
      <c r="AF401" s="27">
        <v>5.11E-2</v>
      </c>
    </row>
    <row r="402" spans="1:32" ht="15">
      <c r="A402" s="5">
        <v>44958</v>
      </c>
      <c r="B402" s="9">
        <v>20.12</v>
      </c>
      <c r="C402">
        <f t="shared" si="33"/>
        <v>22403.435000000001</v>
      </c>
      <c r="D402" s="11">
        <v>301.50900000000001</v>
      </c>
      <c r="E402">
        <f t="shared" si="34"/>
        <v>110.4</v>
      </c>
      <c r="F402">
        <f t="shared" si="35"/>
        <v>3.75</v>
      </c>
      <c r="G402">
        <f t="shared" si="31"/>
        <v>2.33</v>
      </c>
      <c r="H402">
        <f t="shared" si="32"/>
        <v>3.9E-2</v>
      </c>
      <c r="V402" s="5">
        <v>33450</v>
      </c>
      <c r="W402">
        <v>59</v>
      </c>
      <c r="Y402" s="5">
        <v>34820</v>
      </c>
      <c r="Z402" s="9">
        <v>6.63</v>
      </c>
      <c r="AE402" s="28">
        <v>38139</v>
      </c>
      <c r="AF402" s="27">
        <v>6.8399999999999997E-3</v>
      </c>
    </row>
    <row r="403" spans="1:32" ht="15">
      <c r="A403" s="5">
        <v>44986</v>
      </c>
      <c r="B403" s="9">
        <v>21.64</v>
      </c>
      <c r="C403">
        <f t="shared" si="33"/>
        <v>22403.435000000001</v>
      </c>
      <c r="D403" s="11">
        <v>301.74400000000003</v>
      </c>
      <c r="E403">
        <f t="shared" si="34"/>
        <v>109.7</v>
      </c>
      <c r="F403">
        <f t="shared" si="35"/>
        <v>3.66</v>
      </c>
      <c r="G403">
        <f t="shared" si="31"/>
        <v>2.2999999999999998</v>
      </c>
      <c r="H403">
        <f t="shared" si="32"/>
        <v>0.16883000000000001</v>
      </c>
      <c r="V403" s="5">
        <v>33419</v>
      </c>
      <c r="W403">
        <v>58.4</v>
      </c>
      <c r="Y403" s="5">
        <v>34851</v>
      </c>
      <c r="Z403" s="9">
        <v>6.17</v>
      </c>
      <c r="AE403" s="28">
        <v>38169</v>
      </c>
      <c r="AF403" s="27">
        <v>-7.92E-3</v>
      </c>
    </row>
    <row r="404" spans="1:32" ht="15">
      <c r="A404" s="5">
        <v>45017</v>
      </c>
      <c r="B404" s="9">
        <v>17.82</v>
      </c>
      <c r="C404">
        <f t="shared" si="33"/>
        <v>22539.418000000001</v>
      </c>
      <c r="D404" s="11">
        <v>303.03199999999998</v>
      </c>
      <c r="E404">
        <f t="shared" si="34"/>
        <v>108.4</v>
      </c>
      <c r="F404">
        <f t="shared" si="35"/>
        <v>3.46</v>
      </c>
      <c r="G404">
        <f t="shared" si="31"/>
        <v>2.27</v>
      </c>
      <c r="H404">
        <f t="shared" si="32"/>
        <v>-0.11475</v>
      </c>
      <c r="V404" s="5">
        <v>33389</v>
      </c>
      <c r="W404">
        <v>58.4</v>
      </c>
      <c r="Y404" s="5">
        <v>34881</v>
      </c>
      <c r="Z404" s="9">
        <v>6.28</v>
      </c>
      <c r="AE404" s="28">
        <v>38200</v>
      </c>
      <c r="AF404" s="27">
        <v>-1.1599999999999999E-2</v>
      </c>
    </row>
    <row r="405" spans="1:32" ht="15">
      <c r="A405" s="5">
        <v>45047</v>
      </c>
      <c r="B405" s="9">
        <v>17.64</v>
      </c>
      <c r="C405">
        <f t="shared" si="33"/>
        <v>22539.418000000001</v>
      </c>
      <c r="D405" s="11">
        <v>303.36500000000001</v>
      </c>
      <c r="E405">
        <f t="shared" si="34"/>
        <v>107.6</v>
      </c>
      <c r="F405">
        <f t="shared" si="35"/>
        <v>3.57</v>
      </c>
      <c r="G405">
        <f t="shared" si="31"/>
        <v>2.21</v>
      </c>
      <c r="H405">
        <f t="shared" si="32"/>
        <v>-1.6820000000000002E-2</v>
      </c>
      <c r="V405" s="5">
        <v>33358</v>
      </c>
      <c r="W405">
        <v>58</v>
      </c>
      <c r="Y405" s="5">
        <v>34912</v>
      </c>
      <c r="Z405" s="9">
        <v>6.49</v>
      </c>
      <c r="AE405" s="28">
        <v>38231</v>
      </c>
      <c r="AF405" s="27">
        <v>-5.94E-3</v>
      </c>
    </row>
    <row r="406" spans="1:32" ht="15">
      <c r="A406" s="5">
        <v>45078</v>
      </c>
      <c r="B406" s="9">
        <v>14</v>
      </c>
      <c r="C406">
        <f t="shared" si="33"/>
        <v>22539.418000000001</v>
      </c>
      <c r="D406" s="11">
        <v>304.00299999999999</v>
      </c>
      <c r="E406">
        <f t="shared" si="34"/>
        <v>106.9</v>
      </c>
      <c r="F406">
        <f t="shared" si="35"/>
        <v>3.75</v>
      </c>
      <c r="G406">
        <f t="shared" si="31"/>
        <v>2.2000000000000002</v>
      </c>
      <c r="H406">
        <f t="shared" si="32"/>
        <v>-8.0400000000000003E-3</v>
      </c>
      <c r="V406" s="5">
        <v>33328</v>
      </c>
      <c r="W406">
        <v>57.5</v>
      </c>
      <c r="Y406" s="5">
        <v>34943</v>
      </c>
      <c r="Z406" s="9">
        <v>6.2</v>
      </c>
      <c r="AE406" s="28">
        <v>38261</v>
      </c>
      <c r="AF406" s="27">
        <v>-1.82E-3</v>
      </c>
    </row>
    <row r="407" spans="1:32" ht="15">
      <c r="A407" s="5">
        <v>45108</v>
      </c>
      <c r="B407" s="9">
        <v>13.93</v>
      </c>
      <c r="C407">
        <f t="shared" si="33"/>
        <v>22780.933000000001</v>
      </c>
      <c r="D407" s="11">
        <v>304.62799999999999</v>
      </c>
      <c r="E407">
        <f t="shared" si="34"/>
        <v>106.2</v>
      </c>
      <c r="F407">
        <f t="shared" si="35"/>
        <v>3.9</v>
      </c>
      <c r="G407">
        <f t="shared" si="31"/>
        <v>2.2999999999999998</v>
      </c>
      <c r="H407">
        <f t="shared" si="32"/>
        <v>-5.6259999999999998E-2</v>
      </c>
      <c r="V407" s="5">
        <v>33297</v>
      </c>
      <c r="W407">
        <v>57.7</v>
      </c>
      <c r="Y407" s="5">
        <v>34973</v>
      </c>
      <c r="Z407" s="9">
        <v>6.04</v>
      </c>
      <c r="AE407" s="28">
        <v>38292</v>
      </c>
      <c r="AF407" s="27">
        <v>-1.231E-2</v>
      </c>
    </row>
    <row r="408" spans="1:32" ht="15">
      <c r="A408" s="5">
        <v>45139</v>
      </c>
      <c r="B408" s="9">
        <v>15.85</v>
      </c>
      <c r="C408">
        <f t="shared" si="33"/>
        <v>22780.933000000001</v>
      </c>
      <c r="D408" s="11">
        <v>306.18700000000001</v>
      </c>
      <c r="E408">
        <f t="shared" si="34"/>
        <v>105.9</v>
      </c>
      <c r="F408">
        <f t="shared" si="35"/>
        <v>4.17</v>
      </c>
      <c r="G408">
        <f t="shared" si="31"/>
        <v>2.34</v>
      </c>
      <c r="H408">
        <f t="shared" si="32"/>
        <v>-5.1450000000000003E-2</v>
      </c>
      <c r="V408" s="5">
        <v>33269</v>
      </c>
      <c r="W408">
        <v>57.9</v>
      </c>
      <c r="Y408" s="5">
        <v>35004</v>
      </c>
      <c r="Z408" s="9">
        <v>5.93</v>
      </c>
      <c r="AE408" s="28">
        <v>38322</v>
      </c>
      <c r="AF408" s="27">
        <v>2.0760000000000001E-2</v>
      </c>
    </row>
    <row r="409" spans="1:32" ht="15">
      <c r="A409" s="5">
        <v>45170</v>
      </c>
      <c r="B409" s="9">
        <v>15.17</v>
      </c>
      <c r="C409">
        <f t="shared" si="33"/>
        <v>22780.933000000001</v>
      </c>
      <c r="D409" s="11">
        <v>307.28800000000001</v>
      </c>
      <c r="E409">
        <f t="shared" si="34"/>
        <v>105.5</v>
      </c>
      <c r="F409">
        <f t="shared" si="35"/>
        <v>4.38</v>
      </c>
      <c r="G409">
        <f t="shared" si="31"/>
        <v>2.34</v>
      </c>
      <c r="H409">
        <f t="shared" si="32"/>
        <v>3.4499999999999999E-3</v>
      </c>
      <c r="V409" s="5">
        <v>33238</v>
      </c>
      <c r="W409">
        <v>58.7</v>
      </c>
      <c r="Y409" s="5">
        <v>35034</v>
      </c>
      <c r="Z409" s="9">
        <v>5.71</v>
      </c>
      <c r="AE409" s="28">
        <v>38353</v>
      </c>
      <c r="AF409" s="27">
        <v>-6.6699999999999997E-3</v>
      </c>
    </row>
    <row r="410" spans="1:32" ht="15">
      <c r="A410" s="5">
        <v>45200</v>
      </c>
      <c r="B410" s="9">
        <v>18.89</v>
      </c>
      <c r="C410">
        <f t="shared" si="33"/>
        <v>22960.6</v>
      </c>
      <c r="D410" s="11">
        <v>307.53100000000001</v>
      </c>
      <c r="E410">
        <f t="shared" si="34"/>
        <v>104.7</v>
      </c>
      <c r="F410">
        <f t="shared" si="35"/>
        <v>4.8</v>
      </c>
      <c r="G410">
        <f t="shared" si="31"/>
        <v>2.39</v>
      </c>
      <c r="H410">
        <f t="shared" si="32"/>
        <v>2.4049999999999998E-2</v>
      </c>
      <c r="V410" s="5">
        <v>33207</v>
      </c>
      <c r="W410">
        <v>59.3</v>
      </c>
      <c r="Y410" s="5">
        <v>35065</v>
      </c>
      <c r="Z410" s="9">
        <v>5.65</v>
      </c>
      <c r="AE410" s="28">
        <v>38384</v>
      </c>
      <c r="AF410" s="27">
        <v>-1.5219999999999999E-2</v>
      </c>
    </row>
    <row r="411" spans="1:32" ht="15">
      <c r="A411" s="5">
        <v>45231</v>
      </c>
      <c r="B411" s="9">
        <v>14.02</v>
      </c>
      <c r="C411">
        <f t="shared" si="33"/>
        <v>22960.6</v>
      </c>
      <c r="D411" s="11">
        <v>308.024</v>
      </c>
      <c r="E411">
        <f t="shared" si="34"/>
        <v>103.8</v>
      </c>
      <c r="F411">
        <f t="shared" si="35"/>
        <v>4.5</v>
      </c>
      <c r="G411">
        <f t="shared" si="31"/>
        <v>2.2999999999999998</v>
      </c>
      <c r="H411">
        <f t="shared" si="32"/>
        <v>-5.6750000000000002E-2</v>
      </c>
      <c r="V411" s="5">
        <v>33177</v>
      </c>
      <c r="W411">
        <v>60.4</v>
      </c>
      <c r="Y411" s="5">
        <v>35096</v>
      </c>
      <c r="Z411" s="9">
        <v>5.81</v>
      </c>
      <c r="AE411" s="28">
        <v>38412</v>
      </c>
      <c r="AF411" s="27">
        <v>5.1709999999999999E-2</v>
      </c>
    </row>
    <row r="412" spans="1:32" ht="15">
      <c r="A412" s="5">
        <v>45261</v>
      </c>
      <c r="B412" s="9">
        <v>12.72</v>
      </c>
      <c r="C412">
        <f t="shared" si="33"/>
        <v>22960.6</v>
      </c>
      <c r="D412" s="11">
        <v>308.74200000000002</v>
      </c>
      <c r="E412">
        <f t="shared" si="34"/>
        <v>103.3</v>
      </c>
      <c r="F412">
        <f t="shared" si="35"/>
        <v>4.0199999999999996</v>
      </c>
      <c r="G412">
        <f t="shared" si="31"/>
        <v>2.1800000000000002</v>
      </c>
      <c r="H412">
        <f t="shared" si="32"/>
        <v>-5.8740000000000001E-2</v>
      </c>
      <c r="V412" s="5">
        <v>33146</v>
      </c>
      <c r="W412">
        <v>61.3</v>
      </c>
      <c r="Y412" s="5">
        <v>35125</v>
      </c>
      <c r="Z412" s="9">
        <v>6.27</v>
      </c>
      <c r="AE412" s="28">
        <v>38443</v>
      </c>
      <c r="AF412" s="27">
        <v>5.1639999999999998E-2</v>
      </c>
    </row>
    <row r="413" spans="1:32" ht="15">
      <c r="A413" s="5">
        <v>45292</v>
      </c>
      <c r="B413" s="9">
        <v>13.39</v>
      </c>
      <c r="C413">
        <f t="shared" si="33"/>
        <v>23053.544999999998</v>
      </c>
      <c r="D413" s="11">
        <v>309.685</v>
      </c>
      <c r="E413">
        <f t="shared" si="34"/>
        <v>103.1</v>
      </c>
      <c r="F413">
        <f t="shared" si="35"/>
        <v>4.0599999999999996</v>
      </c>
      <c r="G413">
        <f t="shared" si="31"/>
        <v>2.27</v>
      </c>
      <c r="H413">
        <f t="shared" si="32"/>
        <v>-4.3430000000000003E-2</v>
      </c>
      <c r="V413" s="5">
        <v>33116</v>
      </c>
      <c r="W413">
        <v>62.1</v>
      </c>
      <c r="Y413" s="5">
        <v>35156</v>
      </c>
      <c r="Z413" s="9">
        <v>6.51</v>
      </c>
      <c r="AE413" s="28">
        <v>38473</v>
      </c>
      <c r="AF413" s="27">
        <v>6.9100000000000003E-3</v>
      </c>
    </row>
    <row r="414" spans="1:32" ht="15">
      <c r="A414" s="5">
        <v>45323</v>
      </c>
      <c r="B414" s="9">
        <v>13.98</v>
      </c>
      <c r="C414">
        <f t="shared" si="33"/>
        <v>23053.544999999998</v>
      </c>
      <c r="D414" s="11">
        <v>311.05399999999997</v>
      </c>
      <c r="E414">
        <f t="shared" si="34"/>
        <v>102.6</v>
      </c>
      <c r="F414">
        <f t="shared" si="35"/>
        <v>4.21</v>
      </c>
      <c r="G414">
        <f t="shared" si="31"/>
        <v>2.2799999999999998</v>
      </c>
      <c r="H414">
        <f t="shared" si="32"/>
        <v>-1.485E-2</v>
      </c>
      <c r="V414" s="5">
        <v>33085</v>
      </c>
      <c r="W414">
        <v>63</v>
      </c>
      <c r="Y414" s="5">
        <v>35186</v>
      </c>
      <c r="Z414" s="9">
        <v>6.74</v>
      </c>
      <c r="AE414" s="28">
        <v>38504</v>
      </c>
      <c r="AF414" s="27">
        <v>-5.9100000000000003E-3</v>
      </c>
    </row>
    <row r="415" spans="1:32" ht="15">
      <c r="A415" s="5">
        <v>45352</v>
      </c>
      <c r="B415" s="9">
        <v>13.79</v>
      </c>
      <c r="C415">
        <f t="shared" si="33"/>
        <v>23053.544999999998</v>
      </c>
      <c r="D415" s="11">
        <v>312.23</v>
      </c>
      <c r="E415">
        <f t="shared" si="34"/>
        <v>102.6</v>
      </c>
      <c r="F415">
        <f t="shared" si="35"/>
        <v>4.21</v>
      </c>
      <c r="G415">
        <f t="shared" si="31"/>
        <v>2.31</v>
      </c>
      <c r="H415">
        <f t="shared" si="32"/>
        <v>-7.1500000000000001E-3</v>
      </c>
      <c r="V415" s="5">
        <v>33054</v>
      </c>
      <c r="W415">
        <v>63.3</v>
      </c>
      <c r="Y415" s="5">
        <v>35217</v>
      </c>
      <c r="Z415" s="9">
        <v>6.91</v>
      </c>
      <c r="AE415" s="28">
        <v>38534</v>
      </c>
      <c r="AF415" s="27">
        <v>-1.15E-2</v>
      </c>
    </row>
    <row r="416" spans="1:32" ht="15">
      <c r="A416" s="5">
        <v>45383</v>
      </c>
      <c r="B416" s="9">
        <v>16.14</v>
      </c>
      <c r="C416">
        <f t="shared" si="33"/>
        <v>23223.905999999999</v>
      </c>
      <c r="D416" s="11">
        <v>313.20699999999999</v>
      </c>
      <c r="E416">
        <f t="shared" si="34"/>
        <v>102.4</v>
      </c>
      <c r="F416">
        <f t="shared" si="35"/>
        <v>4.54</v>
      </c>
      <c r="G416">
        <f t="shared" si="31"/>
        <v>2.39</v>
      </c>
      <c r="H416">
        <f t="shared" si="32"/>
        <v>9.2499999999999995E-3</v>
      </c>
      <c r="V416" s="5">
        <v>33024</v>
      </c>
      <c r="W416">
        <v>63.3</v>
      </c>
      <c r="Y416" s="5">
        <v>35247</v>
      </c>
      <c r="Z416" s="9">
        <v>6.87</v>
      </c>
      <c r="AE416" s="28">
        <v>38565</v>
      </c>
      <c r="AF416" s="27">
        <v>1.7760000000000001E-2</v>
      </c>
    </row>
    <row r="417" spans="1:32" ht="15">
      <c r="A417" s="5">
        <v>45413</v>
      </c>
      <c r="B417" s="9">
        <v>13.06</v>
      </c>
      <c r="C417">
        <f t="shared" si="33"/>
        <v>23223.905999999999</v>
      </c>
      <c r="D417" s="11">
        <v>313.22500000000002</v>
      </c>
      <c r="E417">
        <f t="shared" si="34"/>
        <v>101.7</v>
      </c>
      <c r="F417">
        <f t="shared" si="35"/>
        <v>4.4800000000000004</v>
      </c>
      <c r="G417">
        <f t="shared" si="31"/>
        <v>2.33</v>
      </c>
      <c r="H417">
        <f t="shared" si="32"/>
        <v>-4.8009999999999997E-2</v>
      </c>
      <c r="V417" s="5">
        <v>32993</v>
      </c>
      <c r="W417">
        <v>63.3</v>
      </c>
      <c r="Y417" s="5">
        <v>35278</v>
      </c>
      <c r="Z417" s="9">
        <v>6.64</v>
      </c>
      <c r="AE417" s="28">
        <v>38596</v>
      </c>
      <c r="AF417" s="27">
        <v>4.054E-2</v>
      </c>
    </row>
    <row r="418" spans="1:32" ht="15">
      <c r="A418" s="5">
        <v>45444</v>
      </c>
      <c r="B418" s="9">
        <v>12.67</v>
      </c>
      <c r="C418">
        <f t="shared" si="33"/>
        <v>23223.905999999999</v>
      </c>
      <c r="D418" s="11">
        <v>313.04899999999998</v>
      </c>
      <c r="E418">
        <f t="shared" si="34"/>
        <v>101.3</v>
      </c>
      <c r="F418">
        <f t="shared" si="35"/>
        <v>4.3099999999999996</v>
      </c>
      <c r="G418">
        <f t="shared" si="31"/>
        <v>2.2599999999999998</v>
      </c>
      <c r="H418">
        <f t="shared" si="32"/>
        <v>5.1799999999999997E-3</v>
      </c>
      <c r="V418" s="5">
        <v>32963</v>
      </c>
      <c r="W418">
        <v>63.6</v>
      </c>
      <c r="Y418" s="5">
        <v>35309</v>
      </c>
      <c r="Z418" s="9">
        <v>6.83</v>
      </c>
      <c r="AE418" s="28">
        <v>38626</v>
      </c>
      <c r="AF418" s="27">
        <v>-2.0469999999999999E-2</v>
      </c>
    </row>
    <row r="419" spans="1:32" ht="15">
      <c r="A419" s="5">
        <v>45474</v>
      </c>
      <c r="B419" s="9">
        <v>14.37</v>
      </c>
      <c r="C419">
        <f t="shared" si="33"/>
        <v>23400.294000000002</v>
      </c>
      <c r="D419" s="11">
        <v>313.53399999999999</v>
      </c>
      <c r="E419">
        <f t="shared" si="34"/>
        <v>101</v>
      </c>
      <c r="F419">
        <f t="shared" si="35"/>
        <v>4.25</v>
      </c>
      <c r="G419">
        <f t="shared" si="31"/>
        <v>2.27</v>
      </c>
      <c r="H419">
        <f t="shared" si="32"/>
        <v>1.8089999999999998E-2</v>
      </c>
      <c r="V419" s="5">
        <v>32932</v>
      </c>
      <c r="W419">
        <v>63.5</v>
      </c>
      <c r="Y419" s="5">
        <v>35339</v>
      </c>
      <c r="Z419" s="9">
        <v>6.53</v>
      </c>
      <c r="AE419" s="28">
        <v>38657</v>
      </c>
      <c r="AF419" s="27">
        <v>1.7099999999999999E-3</v>
      </c>
    </row>
    <row r="420" spans="1:32" ht="15">
      <c r="A420" s="5">
        <v>45505</v>
      </c>
      <c r="B420" s="9">
        <v>19.309999999999999</v>
      </c>
      <c r="C420">
        <f t="shared" si="33"/>
        <v>23400.294000000002</v>
      </c>
      <c r="D420" s="11">
        <v>314.12099999999998</v>
      </c>
      <c r="E420">
        <f t="shared" si="34"/>
        <v>100.5</v>
      </c>
      <c r="F420">
        <f t="shared" si="35"/>
        <v>3.87</v>
      </c>
      <c r="G420">
        <f t="shared" si="31"/>
        <v>2.11</v>
      </c>
      <c r="H420">
        <f t="shared" si="32"/>
        <v>-3.1E-4</v>
      </c>
      <c r="V420" s="5">
        <v>32904</v>
      </c>
      <c r="W420">
        <v>63.7</v>
      </c>
      <c r="Y420" s="5">
        <v>35370</v>
      </c>
      <c r="Z420" s="9">
        <v>6.2</v>
      </c>
      <c r="AE420" s="28">
        <v>38687</v>
      </c>
      <c r="AF420" s="27">
        <v>1.4120000000000001E-2</v>
      </c>
    </row>
    <row r="421" spans="1:32" ht="15">
      <c r="A421" s="5">
        <v>45536</v>
      </c>
      <c r="B421" s="9">
        <v>17.66</v>
      </c>
      <c r="C421">
        <f t="shared" si="33"/>
        <v>23400.294000000002</v>
      </c>
      <c r="D421" s="11">
        <v>314.68599999999998</v>
      </c>
      <c r="E421">
        <f t="shared" si="34"/>
        <v>100.2</v>
      </c>
      <c r="F421">
        <f t="shared" si="35"/>
        <v>3.72</v>
      </c>
      <c r="G421">
        <f t="shared" si="31"/>
        <v>2.11</v>
      </c>
      <c r="H421">
        <f t="shared" si="32"/>
        <v>-3.3110000000000001E-2</v>
      </c>
      <c r="V421" s="5">
        <v>32873</v>
      </c>
      <c r="W421">
        <v>63.8</v>
      </c>
      <c r="Y421" s="5">
        <v>35400</v>
      </c>
      <c r="Z421" s="9">
        <v>6.3</v>
      </c>
      <c r="AE421" s="28">
        <v>38718</v>
      </c>
      <c r="AF421" s="27">
        <v>-5.0509999999999999E-2</v>
      </c>
    </row>
    <row r="422" spans="1:32" ht="15">
      <c r="A422" s="5">
        <v>45566</v>
      </c>
      <c r="B422" s="9">
        <v>19.96</v>
      </c>
      <c r="C422">
        <f t="shared" si="33"/>
        <v>23400.294000000002</v>
      </c>
      <c r="D422" s="11">
        <v>315.45400000000001</v>
      </c>
      <c r="E422">
        <f t="shared" si="34"/>
        <v>99.8</v>
      </c>
      <c r="F422">
        <f t="shared" si="35"/>
        <v>4.0999999999999996</v>
      </c>
      <c r="G422">
        <f t="shared" si="31"/>
        <v>2.29</v>
      </c>
      <c r="H422">
        <f t="shared" si="32"/>
        <v>1.47E-3</v>
      </c>
      <c r="V422" s="5">
        <v>32842</v>
      </c>
      <c r="W422">
        <v>63.8</v>
      </c>
      <c r="Y422" s="5">
        <v>35431</v>
      </c>
      <c r="Z422" s="9">
        <v>6.58</v>
      </c>
      <c r="AE422" s="28">
        <v>38749</v>
      </c>
      <c r="AF422" s="27">
        <v>-2.8969999999999999E-2</v>
      </c>
    </row>
    <row r="423" spans="1:32" ht="15">
      <c r="A423" s="5">
        <v>45597</v>
      </c>
      <c r="B423" s="9">
        <v>16.02</v>
      </c>
      <c r="C423">
        <f t="shared" si="33"/>
        <v>23400.294000000002</v>
      </c>
      <c r="D423" s="11">
        <v>316.44099999999997</v>
      </c>
      <c r="E423">
        <f t="shared" si="34"/>
        <v>99.4</v>
      </c>
      <c r="F423">
        <f t="shared" si="35"/>
        <v>4.3600000000000003</v>
      </c>
      <c r="G423">
        <f t="shared" si="31"/>
        <v>2.3199999999999998</v>
      </c>
      <c r="H423">
        <f t="shared" si="32"/>
        <v>-1.095E-2</v>
      </c>
      <c r="V423" s="5">
        <v>32812</v>
      </c>
      <c r="W423">
        <v>63.7</v>
      </c>
      <c r="Y423" s="5">
        <v>35462</v>
      </c>
      <c r="Z423" s="9">
        <v>6.42</v>
      </c>
      <c r="AE423" s="28">
        <v>38777</v>
      </c>
      <c r="AF423" s="27">
        <v>1.5469999999999999E-2</v>
      </c>
    </row>
    <row r="424" spans="1:32" ht="15">
      <c r="A424" s="5">
        <v>45627</v>
      </c>
      <c r="B424" s="9">
        <v>15.87</v>
      </c>
      <c r="C424">
        <f t="shared" si="33"/>
        <v>23400.294000000002</v>
      </c>
      <c r="D424" s="11">
        <v>317.685</v>
      </c>
      <c r="E424">
        <f t="shared" si="34"/>
        <v>99.7</v>
      </c>
      <c r="F424">
        <f t="shared" si="35"/>
        <v>4.3899999999999997</v>
      </c>
      <c r="G424">
        <f t="shared" si="31"/>
        <v>2.2999999999999998</v>
      </c>
      <c r="H424">
        <f t="shared" si="32"/>
        <v>-2.792E-2</v>
      </c>
      <c r="V424" s="5">
        <v>32781</v>
      </c>
      <c r="W424">
        <v>63.9</v>
      </c>
      <c r="Y424" s="5">
        <v>35490</v>
      </c>
      <c r="Z424" s="9">
        <v>6.69</v>
      </c>
      <c r="AE424" s="28">
        <v>38808</v>
      </c>
      <c r="AF424" s="27">
        <v>2.0699999999999998E-3</v>
      </c>
    </row>
    <row r="425" spans="1:32" ht="15">
      <c r="F425" s="9"/>
      <c r="V425" s="5">
        <v>32751</v>
      </c>
      <c r="W425">
        <v>63.9</v>
      </c>
      <c r="Y425" s="5">
        <v>35521</v>
      </c>
      <c r="Z425" s="9">
        <v>6.89</v>
      </c>
      <c r="AE425" s="28">
        <v>38838</v>
      </c>
      <c r="AF425" s="27">
        <v>2.9180000000000001E-2</v>
      </c>
    </row>
    <row r="426" spans="1:32" ht="15">
      <c r="F426" s="9"/>
      <c r="V426" s="5">
        <v>32720</v>
      </c>
      <c r="W426">
        <v>63.7</v>
      </c>
      <c r="Y426" s="5">
        <v>35551</v>
      </c>
      <c r="Z426" s="9">
        <v>6.71</v>
      </c>
      <c r="AE426" s="28">
        <v>38869</v>
      </c>
      <c r="AF426" s="27">
        <v>6.3659999999999994E-2</v>
      </c>
    </row>
    <row r="427" spans="1:32" ht="15">
      <c r="F427" s="9"/>
      <c r="V427" s="5">
        <v>32689</v>
      </c>
      <c r="W427">
        <v>64</v>
      </c>
      <c r="Y427" s="5">
        <v>35582</v>
      </c>
      <c r="Z427" s="9">
        <v>6.49</v>
      </c>
      <c r="AE427" s="28">
        <v>38899</v>
      </c>
      <c r="AF427" s="27">
        <v>-2.87E-2</v>
      </c>
    </row>
    <row r="428" spans="1:32" ht="15">
      <c r="F428" s="9"/>
      <c r="V428" s="5">
        <v>32659</v>
      </c>
      <c r="W428">
        <v>64</v>
      </c>
      <c r="Y428" s="5">
        <v>35612</v>
      </c>
      <c r="Z428" s="9">
        <v>6.22</v>
      </c>
      <c r="AE428" s="28">
        <v>38930</v>
      </c>
      <c r="AF428" s="27">
        <v>-5.3539999999999997E-2</v>
      </c>
    </row>
    <row r="429" spans="1:32" ht="15">
      <c r="F429" s="9"/>
      <c r="V429" s="5">
        <v>32628</v>
      </c>
      <c r="W429">
        <v>64.2</v>
      </c>
      <c r="Y429" s="5">
        <v>35643</v>
      </c>
      <c r="Z429" s="9">
        <v>6.3</v>
      </c>
      <c r="AE429" s="28">
        <v>38961</v>
      </c>
      <c r="AF429" s="27">
        <v>3.5400000000000002E-3</v>
      </c>
    </row>
    <row r="430" spans="1:32" ht="15">
      <c r="F430" s="9"/>
      <c r="V430" s="5">
        <v>32598</v>
      </c>
      <c r="W430">
        <v>64.099999999999994</v>
      </c>
      <c r="Y430" s="5">
        <v>35674</v>
      </c>
      <c r="Z430" s="9">
        <v>6.21</v>
      </c>
      <c r="AE430" s="28">
        <v>38991</v>
      </c>
      <c r="AF430" s="27">
        <v>-3.007E-2</v>
      </c>
    </row>
    <row r="431" spans="1:32" ht="15">
      <c r="F431" s="9"/>
      <c r="V431" s="5">
        <v>32567</v>
      </c>
      <c r="W431">
        <v>64.400000000000006</v>
      </c>
      <c r="Y431" s="5">
        <v>35704</v>
      </c>
      <c r="Z431" s="9">
        <v>6.03</v>
      </c>
      <c r="AE431" s="28">
        <v>39022</v>
      </c>
      <c r="AF431" s="27">
        <v>-6.3000000000000003E-4</v>
      </c>
    </row>
    <row r="432" spans="1:32" ht="15">
      <c r="F432" s="9"/>
      <c r="V432" s="5">
        <v>32539</v>
      </c>
      <c r="W432">
        <v>64.5</v>
      </c>
      <c r="Y432" s="5">
        <v>35735</v>
      </c>
      <c r="Z432" s="9">
        <v>5.88</v>
      </c>
      <c r="AE432" s="28">
        <v>39052</v>
      </c>
      <c r="AF432" s="27">
        <v>-2.0400000000000001E-3</v>
      </c>
    </row>
    <row r="433" spans="22:32" ht="15">
      <c r="V433" s="5">
        <v>32508</v>
      </c>
      <c r="W433">
        <v>64.3</v>
      </c>
      <c r="Y433" s="5">
        <v>35765</v>
      </c>
      <c r="Z433" s="9">
        <v>5.81</v>
      </c>
      <c r="AE433" s="28">
        <v>39083</v>
      </c>
      <c r="AF433" s="27">
        <v>-5.1970000000000002E-2</v>
      </c>
    </row>
    <row r="434" spans="22:32" ht="15">
      <c r="V434" s="5">
        <v>32477</v>
      </c>
      <c r="W434">
        <v>64.2</v>
      </c>
      <c r="Y434" s="5">
        <v>35796</v>
      </c>
      <c r="Z434" s="9">
        <v>5.54</v>
      </c>
      <c r="AE434" s="28">
        <v>39114</v>
      </c>
      <c r="AF434" s="27">
        <v>1.554E-2</v>
      </c>
    </row>
    <row r="435" spans="22:32" ht="15">
      <c r="V435" s="5">
        <v>32447</v>
      </c>
      <c r="W435">
        <v>64</v>
      </c>
      <c r="Y435" s="5">
        <v>35827</v>
      </c>
      <c r="Z435" s="9">
        <v>5.57</v>
      </c>
      <c r="AE435" s="28">
        <v>39142</v>
      </c>
      <c r="AF435" s="27">
        <v>6.5240000000000006E-2</v>
      </c>
    </row>
    <row r="436" spans="22:32" ht="15">
      <c r="V436" s="5">
        <v>32416</v>
      </c>
      <c r="W436">
        <v>63.8</v>
      </c>
      <c r="Y436" s="5">
        <v>35855</v>
      </c>
      <c r="Z436" s="9">
        <v>5.65</v>
      </c>
      <c r="AE436" s="28">
        <v>39173</v>
      </c>
      <c r="AF436" s="27">
        <v>1.6150000000000001E-2</v>
      </c>
    </row>
    <row r="437" spans="22:32" ht="15">
      <c r="V437" s="5">
        <v>32386</v>
      </c>
      <c r="W437">
        <v>63.6</v>
      </c>
      <c r="Y437" s="5">
        <v>35886</v>
      </c>
      <c r="Z437" s="9">
        <v>5.64</v>
      </c>
      <c r="AE437" s="28">
        <v>39203</v>
      </c>
      <c r="AF437" s="27">
        <v>4.5339999999999998E-2</v>
      </c>
    </row>
    <row r="438" spans="22:32" ht="15">
      <c r="V438" s="5">
        <v>32355</v>
      </c>
      <c r="W438">
        <v>63.5</v>
      </c>
      <c r="Y438" s="5">
        <v>35916</v>
      </c>
      <c r="Z438" s="9">
        <v>5.65</v>
      </c>
      <c r="AE438" s="28">
        <v>39234</v>
      </c>
      <c r="AF438" s="27">
        <v>4.0390000000000002E-2</v>
      </c>
    </row>
    <row r="439" spans="22:32" ht="15">
      <c r="V439" s="5">
        <v>32324</v>
      </c>
      <c r="W439">
        <v>63.5</v>
      </c>
      <c r="Y439" s="5">
        <v>35947</v>
      </c>
      <c r="Z439" s="9">
        <v>5.5</v>
      </c>
      <c r="AE439" s="28">
        <v>39264</v>
      </c>
      <c r="AF439" s="27">
        <v>0.21140999999999999</v>
      </c>
    </row>
    <row r="440" spans="22:32" ht="15">
      <c r="V440" s="5">
        <v>32294</v>
      </c>
      <c r="W440">
        <v>63.1</v>
      </c>
      <c r="Y440" s="5">
        <v>35977</v>
      </c>
      <c r="Z440" s="9">
        <v>5.46</v>
      </c>
      <c r="AE440" s="28">
        <v>39295</v>
      </c>
      <c r="AF440" s="27">
        <v>0.66974999999999996</v>
      </c>
    </row>
    <row r="441" spans="22:32" ht="15">
      <c r="V441" s="5">
        <v>32263</v>
      </c>
      <c r="W441">
        <v>62.8</v>
      </c>
      <c r="Y441" s="5">
        <v>36008</v>
      </c>
      <c r="Z441" s="9">
        <v>5.34</v>
      </c>
      <c r="AE441" s="28">
        <v>39326</v>
      </c>
      <c r="AF441" s="27">
        <v>-0.20294999999999999</v>
      </c>
    </row>
    <row r="442" spans="22:32" ht="15">
      <c r="V442" s="5">
        <v>32233</v>
      </c>
      <c r="W442">
        <v>62.7</v>
      </c>
      <c r="Y442" s="5">
        <v>36039</v>
      </c>
      <c r="Z442" s="9">
        <v>4.8099999999999996</v>
      </c>
      <c r="AE442" s="28">
        <v>39356</v>
      </c>
      <c r="AF442" s="27">
        <v>-0.10843</v>
      </c>
    </row>
    <row r="443" spans="22:32" ht="15">
      <c r="V443" s="5">
        <v>32202</v>
      </c>
      <c r="W443">
        <v>62.4</v>
      </c>
      <c r="Y443" s="5">
        <v>36069</v>
      </c>
      <c r="Z443" s="9">
        <v>4.53</v>
      </c>
      <c r="AE443" s="28">
        <v>39387</v>
      </c>
      <c r="AF443" s="27">
        <v>0.58237000000000005</v>
      </c>
    </row>
    <row r="444" spans="22:32" ht="15">
      <c r="V444" s="5">
        <v>32173</v>
      </c>
      <c r="W444">
        <v>61.9</v>
      </c>
      <c r="Y444" s="5">
        <v>36100</v>
      </c>
      <c r="Z444" s="9">
        <v>4.83</v>
      </c>
      <c r="AE444" s="28">
        <v>39417</v>
      </c>
      <c r="AF444" s="27">
        <v>-7.1799999999999998E-3</v>
      </c>
    </row>
    <row r="445" spans="22:32" ht="15">
      <c r="V445" s="5">
        <v>32142</v>
      </c>
      <c r="W445">
        <v>61.8</v>
      </c>
      <c r="Y445" s="5">
        <v>36130</v>
      </c>
      <c r="Z445" s="9">
        <v>4.6500000000000004</v>
      </c>
      <c r="AE445" s="28">
        <v>39448</v>
      </c>
      <c r="AF445" s="27">
        <v>-0.16705</v>
      </c>
    </row>
    <row r="446" spans="22:32" ht="15">
      <c r="V446" s="5">
        <v>32111</v>
      </c>
      <c r="W446">
        <v>61.7</v>
      </c>
      <c r="Y446" s="5">
        <v>36161</v>
      </c>
      <c r="Z446" s="9">
        <v>4.72</v>
      </c>
      <c r="AE446" s="28">
        <v>39479</v>
      </c>
      <c r="AF446" s="27">
        <v>0.34442</v>
      </c>
    </row>
    <row r="447" spans="22:32" ht="15">
      <c r="V447" s="5">
        <v>32081</v>
      </c>
      <c r="W447">
        <v>61.9</v>
      </c>
      <c r="Y447" s="5">
        <v>36192</v>
      </c>
      <c r="Z447" s="9">
        <v>5</v>
      </c>
      <c r="AE447" s="28">
        <v>39508</v>
      </c>
      <c r="AF447" s="27">
        <v>0.15359999999999999</v>
      </c>
    </row>
    <row r="448" spans="22:32" ht="15">
      <c r="V448" s="5">
        <v>32050</v>
      </c>
      <c r="W448">
        <v>61.8</v>
      </c>
      <c r="Y448" s="5">
        <v>36220</v>
      </c>
      <c r="Z448" s="9">
        <v>5.23</v>
      </c>
      <c r="AE448" s="28">
        <v>39539</v>
      </c>
      <c r="AF448" s="27">
        <v>-0.33435999999999999</v>
      </c>
    </row>
    <row r="449" spans="22:32" ht="15">
      <c r="V449" s="5">
        <v>32020</v>
      </c>
      <c r="W449">
        <v>61.4</v>
      </c>
      <c r="Y449" s="5">
        <v>36251</v>
      </c>
      <c r="Z449" s="9">
        <v>5.18</v>
      </c>
      <c r="AE449" s="28">
        <v>39569</v>
      </c>
      <c r="AF449" s="27">
        <v>-0.18507000000000001</v>
      </c>
    </row>
    <row r="450" spans="22:32" ht="15">
      <c r="V450" s="5">
        <v>31989</v>
      </c>
      <c r="W450">
        <v>61.2</v>
      </c>
      <c r="Y450" s="5">
        <v>36281</v>
      </c>
      <c r="Z450" s="9">
        <v>5.54</v>
      </c>
      <c r="AE450" s="28">
        <v>39600</v>
      </c>
      <c r="AF450" s="27">
        <v>0.26401000000000002</v>
      </c>
    </row>
    <row r="451" spans="22:32" ht="15">
      <c r="V451" s="5">
        <v>31958</v>
      </c>
      <c r="W451">
        <v>60.9</v>
      </c>
      <c r="Y451" s="5">
        <v>36312</v>
      </c>
      <c r="Z451" s="9">
        <v>5.9</v>
      </c>
      <c r="AE451" s="28">
        <v>39630</v>
      </c>
      <c r="AF451" s="27">
        <v>-3.5290000000000002E-2</v>
      </c>
    </row>
    <row r="452" spans="22:32" ht="15">
      <c r="V452" s="5">
        <v>31928</v>
      </c>
      <c r="W452">
        <v>60.7</v>
      </c>
      <c r="Y452" s="5">
        <v>36342</v>
      </c>
      <c r="Z452" s="9">
        <v>5.79</v>
      </c>
      <c r="AE452" s="28">
        <v>39661</v>
      </c>
      <c r="AF452" s="27">
        <v>0.12745000000000001</v>
      </c>
    </row>
    <row r="453" spans="22:32" ht="15">
      <c r="V453" s="5">
        <v>31897</v>
      </c>
      <c r="W453">
        <v>60.4</v>
      </c>
      <c r="Y453" s="5">
        <v>36373</v>
      </c>
      <c r="Z453" s="9">
        <v>5.94</v>
      </c>
      <c r="AE453" s="28">
        <v>39692</v>
      </c>
      <c r="AF453" s="27">
        <v>1.11775</v>
      </c>
    </row>
    <row r="454" spans="22:32" ht="15">
      <c r="V454" s="5">
        <v>31867</v>
      </c>
      <c r="W454">
        <v>60.4</v>
      </c>
      <c r="Y454" s="5">
        <v>36404</v>
      </c>
      <c r="Z454" s="9">
        <v>5.92</v>
      </c>
      <c r="AE454" s="28">
        <v>39722</v>
      </c>
      <c r="AF454" s="27">
        <v>0.72858000000000001</v>
      </c>
    </row>
    <row r="455" spans="22:32" ht="15">
      <c r="V455" s="5">
        <v>31836</v>
      </c>
      <c r="W455">
        <v>60.2</v>
      </c>
      <c r="Y455" s="5">
        <v>36434</v>
      </c>
      <c r="Z455" s="9">
        <v>6.11</v>
      </c>
      <c r="AE455" s="28">
        <v>39753</v>
      </c>
      <c r="AF455" s="27">
        <v>0.21126</v>
      </c>
    </row>
    <row r="456" spans="22:32" ht="15">
      <c r="V456" s="5">
        <v>31808</v>
      </c>
      <c r="W456">
        <v>59.8</v>
      </c>
      <c r="Y456" s="5">
        <v>36465</v>
      </c>
      <c r="Z456" s="9">
        <v>6.03</v>
      </c>
      <c r="AE456" s="28">
        <v>39783</v>
      </c>
      <c r="AF456" s="27">
        <v>-0.44307000000000002</v>
      </c>
    </row>
    <row r="457" spans="22:32" ht="15">
      <c r="V457" s="5">
        <v>31777</v>
      </c>
      <c r="W457">
        <v>59.8</v>
      </c>
      <c r="Y457" s="5">
        <v>36495</v>
      </c>
      <c r="Z457" s="9">
        <v>6.28</v>
      </c>
      <c r="AE457" s="28">
        <v>39814</v>
      </c>
      <c r="AF457" s="27">
        <v>-0.56879000000000002</v>
      </c>
    </row>
    <row r="458" spans="22:32" ht="15">
      <c r="V458" s="5">
        <v>31746</v>
      </c>
      <c r="W458">
        <v>59.4</v>
      </c>
      <c r="Y458" s="5">
        <v>36526</v>
      </c>
      <c r="Z458" s="9">
        <v>6.66</v>
      </c>
      <c r="AE458" s="28">
        <v>39845</v>
      </c>
      <c r="AF458" s="27">
        <v>2.435E-2</v>
      </c>
    </row>
    <row r="459" spans="22:32" ht="15">
      <c r="V459" s="5">
        <v>31716</v>
      </c>
      <c r="W459">
        <v>59.2</v>
      </c>
      <c r="Y459" s="5">
        <v>36557</v>
      </c>
      <c r="Z459" s="9">
        <v>6.52</v>
      </c>
      <c r="AE459" s="28">
        <v>39873</v>
      </c>
      <c r="AF459" s="27">
        <v>-0.14591999999999999</v>
      </c>
    </row>
    <row r="460" spans="22:32" ht="15">
      <c r="V460" s="5">
        <v>31685</v>
      </c>
      <c r="W460">
        <v>59.2</v>
      </c>
      <c r="Y460" s="5">
        <v>36586</v>
      </c>
      <c r="Z460" s="9">
        <v>6.26</v>
      </c>
      <c r="AE460" s="28">
        <v>39904</v>
      </c>
      <c r="AF460" s="27">
        <v>-0.49202000000000001</v>
      </c>
    </row>
    <row r="461" spans="22:32" ht="15">
      <c r="V461" s="5">
        <v>31655</v>
      </c>
      <c r="W461">
        <v>59</v>
      </c>
      <c r="Y461" s="5">
        <v>36617</v>
      </c>
      <c r="Z461" s="9">
        <v>5.99</v>
      </c>
      <c r="AE461" s="28">
        <v>39934</v>
      </c>
      <c r="AF461" s="27">
        <v>-0.45439000000000002</v>
      </c>
    </row>
    <row r="462" spans="22:32" ht="15">
      <c r="V462" s="5">
        <v>31624</v>
      </c>
      <c r="W462">
        <v>58.8</v>
      </c>
      <c r="Y462" s="5">
        <v>36647</v>
      </c>
      <c r="Z462" s="9">
        <v>6.44</v>
      </c>
      <c r="AE462" s="28">
        <v>39965</v>
      </c>
      <c r="AF462" s="27">
        <v>-7.2660000000000002E-2</v>
      </c>
    </row>
    <row r="463" spans="22:32" ht="15">
      <c r="V463" s="5">
        <v>31593</v>
      </c>
      <c r="W463">
        <v>58.8</v>
      </c>
      <c r="Y463" s="5">
        <v>36678</v>
      </c>
      <c r="Z463" s="9">
        <v>6.1</v>
      </c>
      <c r="AE463" s="28">
        <v>39995</v>
      </c>
      <c r="AF463" s="27">
        <v>-0.35539999999999999</v>
      </c>
    </row>
    <row r="464" spans="22:32" ht="15">
      <c r="V464" s="5">
        <v>31563</v>
      </c>
      <c r="W464">
        <v>58.4</v>
      </c>
      <c r="Y464" s="5">
        <v>36708</v>
      </c>
      <c r="Z464" s="9">
        <v>6.05</v>
      </c>
      <c r="AE464" s="28">
        <v>40026</v>
      </c>
      <c r="AF464" s="27">
        <v>-0.16528000000000001</v>
      </c>
    </row>
    <row r="465" spans="22:32" ht="15">
      <c r="V465" s="5">
        <v>31532</v>
      </c>
      <c r="W465">
        <v>58.2</v>
      </c>
      <c r="Y465" s="5">
        <v>36739</v>
      </c>
      <c r="Z465" s="9">
        <v>5.83</v>
      </c>
      <c r="AE465" s="28">
        <v>40057</v>
      </c>
      <c r="AF465" s="27">
        <v>-0.12790000000000001</v>
      </c>
    </row>
    <row r="466" spans="22:32" ht="15">
      <c r="V466" s="5">
        <v>31502</v>
      </c>
      <c r="W466">
        <v>57.9</v>
      </c>
      <c r="Y466" s="5">
        <v>36770</v>
      </c>
      <c r="Z466" s="9">
        <v>5.8</v>
      </c>
      <c r="AE466" s="28">
        <v>40087</v>
      </c>
      <c r="AF466" s="27">
        <v>-5.7389999999999997E-2</v>
      </c>
    </row>
    <row r="467" spans="22:32" ht="15">
      <c r="V467" s="5">
        <v>31471</v>
      </c>
      <c r="W467">
        <v>57.8</v>
      </c>
      <c r="Y467" s="5">
        <v>36800</v>
      </c>
      <c r="Z467" s="9">
        <v>5.74</v>
      </c>
      <c r="AE467" s="28">
        <v>40118</v>
      </c>
      <c r="AF467" s="27">
        <v>-6.1409999999999999E-2</v>
      </c>
    </row>
    <row r="468" spans="22:32" ht="15">
      <c r="V468" s="5">
        <v>31443</v>
      </c>
      <c r="W468">
        <v>57.6</v>
      </c>
      <c r="Y468" s="5">
        <v>36831</v>
      </c>
      <c r="Z468" s="9">
        <v>5.72</v>
      </c>
      <c r="AE468" s="28">
        <v>40148</v>
      </c>
      <c r="AF468" s="27">
        <v>-9.7670000000000007E-2</v>
      </c>
    </row>
    <row r="469" spans="22:32" ht="15">
      <c r="V469" s="5">
        <v>31412</v>
      </c>
      <c r="W469">
        <v>57.4</v>
      </c>
      <c r="Y469" s="5">
        <v>36861</v>
      </c>
      <c r="Z469" s="9">
        <v>5.24</v>
      </c>
      <c r="AE469" s="28">
        <v>40179</v>
      </c>
      <c r="AF469" s="27">
        <v>-4.138E-2</v>
      </c>
    </row>
    <row r="470" spans="22:32" ht="15">
      <c r="V470" s="5">
        <v>31381</v>
      </c>
      <c r="W470">
        <v>57.2</v>
      </c>
      <c r="Y470" s="5">
        <v>36892</v>
      </c>
      <c r="Z470" s="9">
        <v>5.16</v>
      </c>
      <c r="AE470" s="28">
        <v>40210</v>
      </c>
      <c r="AF470" s="27">
        <v>-6.8919999999999995E-2</v>
      </c>
    </row>
    <row r="471" spans="22:32" ht="15">
      <c r="V471" s="5">
        <v>31351</v>
      </c>
      <c r="W471">
        <v>56.9</v>
      </c>
      <c r="Y471" s="5">
        <v>36923</v>
      </c>
      <c r="Z471" s="9">
        <v>5.0999999999999996</v>
      </c>
      <c r="AE471" s="28">
        <v>40238</v>
      </c>
      <c r="AF471" s="27">
        <v>-0.17141000000000001</v>
      </c>
    </row>
    <row r="472" spans="22:32" ht="15">
      <c r="V472" s="5">
        <v>31320</v>
      </c>
      <c r="W472">
        <v>56.8</v>
      </c>
      <c r="Y472" s="5">
        <v>36951</v>
      </c>
      <c r="Z472" s="9">
        <v>4.8899999999999997</v>
      </c>
      <c r="AE472" s="28">
        <v>40269</v>
      </c>
      <c r="AF472" s="27">
        <v>6.2260000000000003E-2</v>
      </c>
    </row>
    <row r="473" spans="22:32" ht="15">
      <c r="V473" s="5">
        <v>31290</v>
      </c>
      <c r="W473">
        <v>56.7</v>
      </c>
      <c r="Y473" s="5">
        <v>36982</v>
      </c>
      <c r="Z473" s="9">
        <v>5.14</v>
      </c>
      <c r="AE473" s="28">
        <v>40299</v>
      </c>
      <c r="AF473" s="27">
        <v>0.31135000000000002</v>
      </c>
    </row>
    <row r="474" spans="22:32" ht="15">
      <c r="V474" s="5">
        <v>31259</v>
      </c>
      <c r="W474">
        <v>56.5</v>
      </c>
      <c r="Y474" s="5">
        <v>37012</v>
      </c>
      <c r="Z474" s="9">
        <v>5.39</v>
      </c>
      <c r="AE474" s="28">
        <v>40330</v>
      </c>
      <c r="AF474" s="27">
        <v>-2.317E-2</v>
      </c>
    </row>
    <row r="475" spans="22:32" ht="15">
      <c r="V475" s="5">
        <v>31228</v>
      </c>
      <c r="W475">
        <v>56.3</v>
      </c>
      <c r="Y475" s="5">
        <v>37043</v>
      </c>
      <c r="Z475" s="9">
        <v>5.28</v>
      </c>
      <c r="AE475" s="28">
        <v>40360</v>
      </c>
      <c r="AF475" s="27">
        <v>-0.19156000000000001</v>
      </c>
    </row>
    <row r="476" spans="22:32" ht="15">
      <c r="V476" s="5">
        <v>31198</v>
      </c>
      <c r="W476">
        <v>56</v>
      </c>
      <c r="Y476" s="5">
        <v>37073</v>
      </c>
      <c r="Z476" s="9">
        <v>5.24</v>
      </c>
      <c r="AE476" s="28">
        <v>40391</v>
      </c>
      <c r="AF476" s="27">
        <v>-4.5300000000000002E-3</v>
      </c>
    </row>
    <row r="477" spans="22:32" ht="15">
      <c r="V477" s="5">
        <v>31167</v>
      </c>
      <c r="W477">
        <v>55.7</v>
      </c>
      <c r="Y477" s="5">
        <v>37104</v>
      </c>
      <c r="Z477" s="9">
        <v>4.97</v>
      </c>
      <c r="AE477" s="28">
        <v>40422</v>
      </c>
      <c r="AF477" s="27">
        <v>-6.7199999999999996E-2</v>
      </c>
    </row>
    <row r="478" spans="22:32" ht="15">
      <c r="V478" s="5">
        <v>31137</v>
      </c>
      <c r="W478">
        <v>55.6</v>
      </c>
      <c r="Y478" s="5">
        <v>37135</v>
      </c>
      <c r="Z478" s="9">
        <v>4.7300000000000004</v>
      </c>
      <c r="AE478" s="28">
        <v>40452</v>
      </c>
      <c r="AF478" s="27">
        <v>-0.10023</v>
      </c>
    </row>
    <row r="479" spans="22:32" ht="15">
      <c r="V479" s="5">
        <v>31106</v>
      </c>
      <c r="W479">
        <v>55.4</v>
      </c>
      <c r="Y479" s="5">
        <v>37165</v>
      </c>
      <c r="Z479" s="9">
        <v>4.57</v>
      </c>
      <c r="AE479" s="28">
        <v>40483</v>
      </c>
      <c r="AF479" s="27">
        <v>6.7299999999999999E-3</v>
      </c>
    </row>
    <row r="480" spans="22:32" ht="15">
      <c r="V480" s="5">
        <v>31078</v>
      </c>
      <c r="W480">
        <v>55.1</v>
      </c>
      <c r="Y480" s="5">
        <v>37196</v>
      </c>
      <c r="Z480" s="9">
        <v>4.6500000000000004</v>
      </c>
      <c r="AE480" s="28">
        <v>40513</v>
      </c>
      <c r="AF480" s="27">
        <v>-6.9860000000000005E-2</v>
      </c>
    </row>
    <row r="481" spans="22:32" ht="15">
      <c r="V481" s="5">
        <v>31047</v>
      </c>
      <c r="W481">
        <v>54.9</v>
      </c>
      <c r="Y481" s="5">
        <v>37226</v>
      </c>
      <c r="Z481" s="9">
        <v>5.09</v>
      </c>
      <c r="AE481" s="28">
        <v>40544</v>
      </c>
      <c r="AF481" s="27">
        <v>-6.787E-2</v>
      </c>
    </row>
    <row r="482" spans="22:32" ht="15">
      <c r="V482" s="5">
        <v>31016</v>
      </c>
      <c r="W482">
        <v>54.5</v>
      </c>
      <c r="Y482" s="5">
        <v>37257</v>
      </c>
      <c r="Z482" s="9">
        <v>5.04</v>
      </c>
      <c r="AE482" s="28">
        <v>40575</v>
      </c>
      <c r="AF482" s="27">
        <v>1.4710000000000001E-2</v>
      </c>
    </row>
    <row r="483" spans="22:32" ht="15">
      <c r="V483" s="5">
        <v>30986</v>
      </c>
      <c r="W483">
        <v>54.2</v>
      </c>
      <c r="Y483" s="5">
        <v>37288</v>
      </c>
      <c r="Z483" s="9">
        <v>4.91</v>
      </c>
      <c r="AE483" s="28">
        <v>40603</v>
      </c>
      <c r="AF483" s="27">
        <v>3.755E-2</v>
      </c>
    </row>
    <row r="484" spans="22:32" ht="15">
      <c r="V484" s="5">
        <v>30955</v>
      </c>
      <c r="W484">
        <v>54</v>
      </c>
      <c r="Y484" s="5">
        <v>37316</v>
      </c>
      <c r="Z484" s="9">
        <v>5.28</v>
      </c>
      <c r="AE484" s="28">
        <v>40634</v>
      </c>
      <c r="AF484" s="27">
        <v>-5.2010000000000001E-2</v>
      </c>
    </row>
    <row r="485" spans="22:32" ht="15">
      <c r="V485" s="5">
        <v>30925</v>
      </c>
      <c r="W485">
        <v>54</v>
      </c>
      <c r="Y485" s="5">
        <v>37347</v>
      </c>
      <c r="Z485" s="9">
        <v>5.21</v>
      </c>
      <c r="AE485" s="28">
        <v>40664</v>
      </c>
      <c r="AF485" s="27">
        <v>3.5549999999999998E-2</v>
      </c>
    </row>
    <row r="486" spans="22:32" ht="15">
      <c r="V486" s="5">
        <v>30894</v>
      </c>
      <c r="W486">
        <v>54</v>
      </c>
      <c r="Y486" s="5">
        <v>37377</v>
      </c>
      <c r="Z486" s="9">
        <v>5.16</v>
      </c>
      <c r="AE486" s="28">
        <v>40695</v>
      </c>
      <c r="AF486" s="27">
        <v>6.6869999999999999E-2</v>
      </c>
    </row>
    <row r="487" spans="22:32" ht="15">
      <c r="V487" s="5">
        <v>30863</v>
      </c>
      <c r="W487">
        <v>53.8</v>
      </c>
      <c r="Y487" s="5">
        <v>37408</v>
      </c>
      <c r="Z487" s="9">
        <v>4.93</v>
      </c>
      <c r="AE487" s="28">
        <v>40725</v>
      </c>
      <c r="AF487" s="27">
        <v>0.12077</v>
      </c>
    </row>
    <row r="488" spans="22:32" ht="15">
      <c r="V488" s="5">
        <v>30833</v>
      </c>
      <c r="W488">
        <v>53.7</v>
      </c>
      <c r="Y488" s="5">
        <v>37438</v>
      </c>
      <c r="Z488" s="9">
        <v>4.6500000000000004</v>
      </c>
      <c r="AE488" s="28">
        <v>40756</v>
      </c>
      <c r="AF488" s="27">
        <v>0.29826999999999998</v>
      </c>
    </row>
    <row r="489" spans="22:32" ht="15">
      <c r="V489" s="5">
        <v>30802</v>
      </c>
      <c r="W489">
        <v>53.3</v>
      </c>
      <c r="Y489" s="5">
        <v>37469</v>
      </c>
      <c r="Z489" s="9">
        <v>4.26</v>
      </c>
      <c r="AE489" s="28">
        <v>40787</v>
      </c>
      <c r="AF489" s="27">
        <v>0.11366999999999999</v>
      </c>
    </row>
    <row r="490" spans="22:32" ht="15">
      <c r="V490" s="5">
        <v>30772</v>
      </c>
      <c r="W490">
        <v>53</v>
      </c>
      <c r="Y490" s="5">
        <v>37500</v>
      </c>
      <c r="Z490" s="9">
        <v>3.87</v>
      </c>
      <c r="AE490" s="28">
        <v>40817</v>
      </c>
      <c r="AF490" s="27">
        <v>-8.5730000000000001E-2</v>
      </c>
    </row>
    <row r="491" spans="22:32" ht="15">
      <c r="V491" s="5">
        <v>30741</v>
      </c>
      <c r="W491">
        <v>52.9</v>
      </c>
      <c r="Y491" s="5">
        <v>37530</v>
      </c>
      <c r="Z491" s="9">
        <v>3.94</v>
      </c>
      <c r="AE491" s="28">
        <v>40848</v>
      </c>
      <c r="AF491" s="27">
        <v>5.9240000000000001E-2</v>
      </c>
    </row>
    <row r="492" spans="22:32" ht="15">
      <c r="V492" s="5">
        <v>30712</v>
      </c>
      <c r="W492">
        <v>52.4</v>
      </c>
      <c r="Y492" s="5">
        <v>37561</v>
      </c>
      <c r="Z492" s="9">
        <v>4.05</v>
      </c>
      <c r="AE492" s="28">
        <v>40878</v>
      </c>
      <c r="AF492" s="27">
        <v>-9.3310000000000004E-2</v>
      </c>
    </row>
    <row r="493" spans="22:32" ht="15">
      <c r="V493" s="5">
        <v>30681</v>
      </c>
      <c r="W493">
        <v>51.8</v>
      </c>
      <c r="Y493" s="5">
        <v>37591</v>
      </c>
      <c r="Z493" s="9">
        <v>4.03</v>
      </c>
      <c r="AE493" s="28">
        <v>40909</v>
      </c>
      <c r="AF493" s="27">
        <v>-0.20696999999999999</v>
      </c>
    </row>
    <row r="494" spans="22:32" ht="15">
      <c r="V494" s="5">
        <v>30650</v>
      </c>
      <c r="W494">
        <v>51.2</v>
      </c>
      <c r="Y494" s="5">
        <v>37622</v>
      </c>
      <c r="Z494" s="9">
        <v>4.05</v>
      </c>
      <c r="AE494" s="28">
        <v>40940</v>
      </c>
      <c r="AF494" s="27">
        <v>-8.4150000000000003E-2</v>
      </c>
    </row>
    <row r="495" spans="22:32" ht="15">
      <c r="V495" s="5">
        <v>30620</v>
      </c>
      <c r="W495">
        <v>50.9</v>
      </c>
      <c r="Y495" s="5">
        <v>37653</v>
      </c>
      <c r="Z495" s="9">
        <v>3.9</v>
      </c>
      <c r="AE495" s="28">
        <v>40969</v>
      </c>
      <c r="AF495" s="27">
        <v>-4.1549999999999997E-2</v>
      </c>
    </row>
    <row r="496" spans="22:32" ht="15">
      <c r="V496" s="5">
        <v>30589</v>
      </c>
      <c r="W496">
        <v>50.2</v>
      </c>
      <c r="Y496" s="5">
        <v>37681</v>
      </c>
      <c r="Z496" s="9">
        <v>3.81</v>
      </c>
      <c r="AE496" s="28">
        <v>41000</v>
      </c>
      <c r="AF496" s="27">
        <v>6.2780000000000002E-2</v>
      </c>
    </row>
    <row r="497" spans="22:32" ht="15">
      <c r="V497" s="5">
        <v>30559</v>
      </c>
      <c r="W497">
        <v>49.6</v>
      </c>
      <c r="Y497" s="5">
        <v>37712</v>
      </c>
      <c r="Z497" s="9">
        <v>3.96</v>
      </c>
      <c r="AE497" s="28">
        <v>41030</v>
      </c>
      <c r="AF497" s="27">
        <v>0.12495000000000001</v>
      </c>
    </row>
    <row r="498" spans="22:32" ht="15">
      <c r="V498" s="5">
        <v>30528</v>
      </c>
      <c r="W498">
        <v>49.4</v>
      </c>
      <c r="Y498" s="5">
        <v>37742</v>
      </c>
      <c r="Z498" s="9">
        <v>3.57</v>
      </c>
      <c r="AE498" s="28">
        <v>41061</v>
      </c>
      <c r="AF498" s="27">
        <v>-2.3539999999999998E-2</v>
      </c>
    </row>
    <row r="499" spans="22:32" ht="15">
      <c r="V499" s="5">
        <v>30497</v>
      </c>
      <c r="W499">
        <v>48.9</v>
      </c>
      <c r="Y499" s="5">
        <v>37773</v>
      </c>
      <c r="Z499" s="9">
        <v>3.33</v>
      </c>
      <c r="AE499" s="28">
        <v>41091</v>
      </c>
      <c r="AF499" s="27">
        <v>-8.3720000000000003E-2</v>
      </c>
    </row>
    <row r="500" spans="22:32" ht="15">
      <c r="V500" s="5">
        <v>30467</v>
      </c>
      <c r="W500">
        <v>48.3</v>
      </c>
      <c r="Y500" s="5">
        <v>37803</v>
      </c>
      <c r="Z500" s="9">
        <v>3.98</v>
      </c>
      <c r="AE500" s="28">
        <v>41122</v>
      </c>
      <c r="AF500" s="27">
        <v>-9.5430000000000001E-2</v>
      </c>
    </row>
    <row r="501" spans="22:32" ht="15">
      <c r="V501" s="5">
        <v>30436</v>
      </c>
      <c r="W501">
        <v>47.6</v>
      </c>
      <c r="Y501" s="5">
        <v>37834</v>
      </c>
      <c r="Z501" s="9">
        <v>4.45</v>
      </c>
      <c r="AE501" s="28">
        <v>41153</v>
      </c>
      <c r="AF501" s="27">
        <v>-7.1660000000000001E-2</v>
      </c>
    </row>
    <row r="502" spans="22:32" ht="15">
      <c r="V502" s="5">
        <v>30406</v>
      </c>
      <c r="W502">
        <v>47.1</v>
      </c>
      <c r="Y502" s="5">
        <v>37865</v>
      </c>
      <c r="Z502" s="9">
        <v>4.2699999999999996</v>
      </c>
      <c r="AE502" s="28">
        <v>41183</v>
      </c>
      <c r="AF502" s="27">
        <v>-2.1700000000000001E-2</v>
      </c>
    </row>
    <row r="503" spans="22:32" ht="15">
      <c r="V503" s="5">
        <v>30375</v>
      </c>
      <c r="W503">
        <v>46.5</v>
      </c>
      <c r="Y503" s="5">
        <v>37895</v>
      </c>
      <c r="Z503" s="9">
        <v>4.29</v>
      </c>
      <c r="AE503" s="28">
        <v>41214</v>
      </c>
      <c r="AF503" s="27">
        <v>-1.558E-2</v>
      </c>
    </row>
    <row r="504" spans="22:32" ht="15">
      <c r="V504" s="5">
        <v>30347</v>
      </c>
      <c r="W504">
        <v>46</v>
      </c>
      <c r="Y504" s="5">
        <v>37926</v>
      </c>
      <c r="Z504" s="9">
        <v>4.3</v>
      </c>
      <c r="AE504" s="28">
        <v>41244</v>
      </c>
      <c r="AF504" s="27">
        <v>-4.3999999999999997E-2</v>
      </c>
    </row>
    <row r="505" spans="22:32" ht="15">
      <c r="V505" s="5">
        <v>30316</v>
      </c>
      <c r="W505">
        <v>45.2</v>
      </c>
      <c r="Y505" s="5">
        <v>37956</v>
      </c>
      <c r="Z505" s="9">
        <v>4.2699999999999996</v>
      </c>
      <c r="AE505" s="28">
        <v>41275</v>
      </c>
      <c r="AF505" s="27">
        <v>-5.1670000000000001E-2</v>
      </c>
    </row>
    <row r="506" spans="22:32" ht="15">
      <c r="V506" s="5">
        <v>30285</v>
      </c>
      <c r="W506">
        <v>44.8</v>
      </c>
      <c r="Y506" s="5">
        <v>37987</v>
      </c>
      <c r="Z506" s="9">
        <v>4.1500000000000004</v>
      </c>
      <c r="AE506" s="28">
        <v>41306</v>
      </c>
      <c r="AF506" s="27">
        <v>-2.65E-3</v>
      </c>
    </row>
    <row r="507" spans="22:32" ht="15">
      <c r="V507" s="5">
        <v>30255</v>
      </c>
      <c r="W507">
        <v>44.6</v>
      </c>
      <c r="Y507" s="5">
        <v>38018</v>
      </c>
      <c r="Z507" s="9">
        <v>4.08</v>
      </c>
      <c r="AE507" s="28">
        <v>41334</v>
      </c>
      <c r="AF507" s="27">
        <v>-1.9380000000000001E-2</v>
      </c>
    </row>
    <row r="508" spans="22:32" ht="15">
      <c r="V508" s="5">
        <v>30224</v>
      </c>
      <c r="W508">
        <v>44.4</v>
      </c>
      <c r="Y508" s="5">
        <v>38047</v>
      </c>
      <c r="Z508" s="9">
        <v>3.83</v>
      </c>
      <c r="AE508" s="28">
        <v>41365</v>
      </c>
      <c r="AF508" s="27">
        <v>-4.7419999999999997E-2</v>
      </c>
    </row>
    <row r="509" spans="22:32" ht="15">
      <c r="V509" s="5">
        <v>30194</v>
      </c>
      <c r="W509">
        <v>44.1</v>
      </c>
      <c r="Y509" s="5">
        <v>38078</v>
      </c>
      <c r="Z509" s="9">
        <v>4.3499999999999996</v>
      </c>
      <c r="AE509" s="28">
        <v>41395</v>
      </c>
      <c r="AF509" s="27">
        <v>2.3779999999999999E-2</v>
      </c>
    </row>
    <row r="510" spans="22:32" ht="15">
      <c r="V510" s="5">
        <v>30163</v>
      </c>
      <c r="W510">
        <v>44.4</v>
      </c>
      <c r="Y510" s="5">
        <v>38108</v>
      </c>
      <c r="Z510" s="9">
        <v>4.72</v>
      </c>
      <c r="AE510" s="28">
        <v>41426</v>
      </c>
      <c r="AF510" s="27">
        <v>8.4889999999999993E-2</v>
      </c>
    </row>
    <row r="511" spans="22:32" ht="15">
      <c r="V511" s="5">
        <v>30132</v>
      </c>
      <c r="W511">
        <v>44.3</v>
      </c>
      <c r="Y511" s="5">
        <v>38139</v>
      </c>
      <c r="Z511" s="9">
        <v>4.7300000000000004</v>
      </c>
      <c r="AE511" s="28">
        <v>41456</v>
      </c>
      <c r="AF511" s="27">
        <v>-5.0939999999999999E-2</v>
      </c>
    </row>
    <row r="512" spans="22:32" ht="15">
      <c r="V512" s="5">
        <v>30102</v>
      </c>
      <c r="W512">
        <v>44.7</v>
      </c>
      <c r="Y512" s="5">
        <v>38169</v>
      </c>
      <c r="Z512" s="9">
        <v>4.5</v>
      </c>
      <c r="AE512" s="28">
        <v>41487</v>
      </c>
      <c r="AF512" s="27">
        <v>2.8E-3</v>
      </c>
    </row>
    <row r="513" spans="22:32" ht="15">
      <c r="V513" s="5">
        <v>30071</v>
      </c>
      <c r="W513">
        <v>44.9</v>
      </c>
      <c r="Y513" s="5">
        <v>38200</v>
      </c>
      <c r="Z513" s="9">
        <v>4.28</v>
      </c>
      <c r="AE513" s="28">
        <v>41518</v>
      </c>
      <c r="AF513" s="27">
        <v>-2.24E-2</v>
      </c>
    </row>
    <row r="514" spans="22:32" ht="15">
      <c r="V514" s="5">
        <v>30041</v>
      </c>
      <c r="W514">
        <v>44.8</v>
      </c>
      <c r="Y514" s="5">
        <v>38231</v>
      </c>
      <c r="Z514" s="9">
        <v>4.13</v>
      </c>
      <c r="AE514" s="28">
        <v>41548</v>
      </c>
      <c r="AF514" s="27">
        <v>-5.8740000000000001E-2</v>
      </c>
    </row>
    <row r="515" spans="22:32" ht="15">
      <c r="V515" s="5">
        <v>30010</v>
      </c>
      <c r="W515">
        <v>45.1</v>
      </c>
      <c r="Y515" s="5">
        <v>38261</v>
      </c>
      <c r="Z515" s="9">
        <v>4.0999999999999996</v>
      </c>
      <c r="AE515" s="28">
        <v>41579</v>
      </c>
      <c r="AF515" s="27">
        <v>-5.1799999999999999E-2</v>
      </c>
    </row>
    <row r="516" spans="22:32" ht="15">
      <c r="V516" s="5">
        <v>29982</v>
      </c>
      <c r="W516">
        <v>44.8</v>
      </c>
      <c r="Y516" s="5">
        <v>38292</v>
      </c>
      <c r="Z516" s="9">
        <v>4.1900000000000004</v>
      </c>
      <c r="AE516" s="28">
        <v>41609</v>
      </c>
      <c r="AF516" s="27">
        <v>-7.5799999999999999E-3</v>
      </c>
    </row>
    <row r="517" spans="22:32" ht="15">
      <c r="V517" s="5">
        <v>29951</v>
      </c>
      <c r="W517">
        <v>45.3</v>
      </c>
      <c r="Y517" s="5">
        <v>38322</v>
      </c>
      <c r="Z517" s="9">
        <v>4.2300000000000004</v>
      </c>
      <c r="AE517" s="28">
        <v>41640</v>
      </c>
      <c r="AF517" s="27">
        <v>2.717E-2</v>
      </c>
    </row>
    <row r="518" spans="22:32" ht="15">
      <c r="V518" s="5">
        <v>29920</v>
      </c>
      <c r="W518">
        <v>45.4</v>
      </c>
      <c r="Y518" s="5">
        <v>38353</v>
      </c>
      <c r="Z518" s="9">
        <v>4.22</v>
      </c>
      <c r="AE518" s="28">
        <v>41671</v>
      </c>
      <c r="AF518" s="27">
        <v>-2.155E-2</v>
      </c>
    </row>
    <row r="519" spans="22:32" ht="15">
      <c r="V519" s="5">
        <v>29890</v>
      </c>
      <c r="W519">
        <v>45.6</v>
      </c>
      <c r="Y519" s="5">
        <v>38384</v>
      </c>
      <c r="Z519" s="9">
        <v>4.17</v>
      </c>
      <c r="AE519" s="28">
        <v>41699</v>
      </c>
      <c r="AF519" s="27">
        <v>-9.2000000000000003E-4</v>
      </c>
    </row>
    <row r="520" spans="22:32" ht="15">
      <c r="V520" s="5">
        <v>29859</v>
      </c>
      <c r="W520">
        <v>45.9</v>
      </c>
      <c r="Y520" s="5">
        <v>38412</v>
      </c>
      <c r="Z520" s="9">
        <v>4.5</v>
      </c>
      <c r="AE520" s="28">
        <v>41730</v>
      </c>
      <c r="AF520" s="27">
        <v>6.8500000000000002E-3</v>
      </c>
    </row>
    <row r="521" spans="22:32" ht="15">
      <c r="V521" s="5">
        <v>29829</v>
      </c>
      <c r="W521">
        <v>46.5</v>
      </c>
      <c r="Y521" s="5">
        <v>38443</v>
      </c>
      <c r="Z521" s="9">
        <v>4.34</v>
      </c>
      <c r="AE521" s="28">
        <v>41760</v>
      </c>
      <c r="AF521" s="27">
        <v>-2.1479999999999999E-2</v>
      </c>
    </row>
    <row r="522" spans="22:32" ht="15">
      <c r="V522" s="5">
        <v>29798</v>
      </c>
      <c r="W522">
        <v>46.7</v>
      </c>
      <c r="Y522" s="5">
        <v>38473</v>
      </c>
      <c r="Z522" s="9">
        <v>4.1399999999999997</v>
      </c>
      <c r="AE522" s="28">
        <v>41791</v>
      </c>
      <c r="AF522" s="27">
        <v>-4.9699999999999996E-3</v>
      </c>
    </row>
    <row r="523" spans="22:32" ht="15">
      <c r="V523" s="5">
        <v>29767</v>
      </c>
      <c r="W523">
        <v>47.1</v>
      </c>
      <c r="Y523" s="5">
        <v>38504</v>
      </c>
      <c r="Z523" s="9">
        <v>4</v>
      </c>
      <c r="AE523" s="28">
        <v>41821</v>
      </c>
      <c r="AF523" s="27">
        <v>3.9320000000000001E-2</v>
      </c>
    </row>
    <row r="524" spans="22:32" ht="15">
      <c r="V524" s="5">
        <v>29737</v>
      </c>
      <c r="W524">
        <v>47.4</v>
      </c>
      <c r="Y524" s="5">
        <v>38534</v>
      </c>
      <c r="Z524" s="9">
        <v>4.18</v>
      </c>
      <c r="AE524" s="28">
        <v>41852</v>
      </c>
      <c r="AF524" s="27">
        <v>2.6929999999999999E-2</v>
      </c>
    </row>
    <row r="525" spans="22:32" ht="15">
      <c r="V525" s="5">
        <v>29706</v>
      </c>
      <c r="W525">
        <v>47.7</v>
      </c>
      <c r="Y525" s="5">
        <v>38565</v>
      </c>
      <c r="Z525" s="9">
        <v>4.26</v>
      </c>
      <c r="AE525" s="28">
        <v>41883</v>
      </c>
      <c r="AF525" s="27">
        <v>5.3859999999999998E-2</v>
      </c>
    </row>
    <row r="526" spans="22:32" ht="15">
      <c r="V526" s="5">
        <v>29676</v>
      </c>
      <c r="W526">
        <v>47.4</v>
      </c>
      <c r="Y526" s="5">
        <v>38596</v>
      </c>
      <c r="Z526" s="9">
        <v>4.2</v>
      </c>
      <c r="AE526" s="28">
        <v>41913</v>
      </c>
      <c r="AF526" s="27">
        <v>3.5950000000000003E-2</v>
      </c>
    </row>
    <row r="527" spans="22:32" ht="15">
      <c r="V527" s="5">
        <v>29645</v>
      </c>
      <c r="W527">
        <v>47.3</v>
      </c>
      <c r="Y527" s="5">
        <v>38626</v>
      </c>
      <c r="Z527" s="9">
        <v>4.46</v>
      </c>
      <c r="AE527" s="28">
        <v>41944</v>
      </c>
      <c r="AF527" s="27">
        <v>-1.478E-2</v>
      </c>
    </row>
    <row r="528" spans="22:32" ht="15">
      <c r="V528" s="5">
        <v>29617</v>
      </c>
      <c r="W528">
        <v>47.6</v>
      </c>
      <c r="Y528" s="5">
        <v>38657</v>
      </c>
      <c r="Z528" s="9">
        <v>4.54</v>
      </c>
      <c r="AE528" s="28">
        <v>41974</v>
      </c>
      <c r="AF528" s="27">
        <v>8.6290000000000006E-2</v>
      </c>
    </row>
    <row r="529" spans="22:32" ht="15">
      <c r="V529" s="5">
        <v>29586</v>
      </c>
      <c r="W529">
        <v>48.2</v>
      </c>
      <c r="Y529" s="5">
        <v>38687</v>
      </c>
      <c r="Z529" s="9">
        <v>4.47</v>
      </c>
      <c r="AE529" s="28">
        <v>42005</v>
      </c>
      <c r="AF529" s="27">
        <v>7.4359999999999996E-2</v>
      </c>
    </row>
    <row r="530" spans="22:32" ht="15">
      <c r="V530" s="5">
        <v>29555</v>
      </c>
      <c r="W530">
        <v>48.4</v>
      </c>
      <c r="Y530" s="5">
        <v>38718</v>
      </c>
      <c r="Z530" s="9">
        <v>4.42</v>
      </c>
      <c r="AE530" s="28">
        <v>42036</v>
      </c>
      <c r="AF530" s="27">
        <v>-2.7879999999999999E-2</v>
      </c>
    </row>
    <row r="531" spans="22:32" ht="15">
      <c r="V531" s="5">
        <v>29525</v>
      </c>
      <c r="W531">
        <v>48.4</v>
      </c>
      <c r="Y531" s="5">
        <v>38749</v>
      </c>
      <c r="Z531" s="9">
        <v>4.57</v>
      </c>
      <c r="AE531" s="28">
        <v>42064</v>
      </c>
      <c r="AF531" s="27">
        <v>-1.145E-2</v>
      </c>
    </row>
    <row r="532" spans="22:32" ht="15">
      <c r="V532" s="5">
        <v>29494</v>
      </c>
      <c r="W532">
        <v>48</v>
      </c>
      <c r="Y532" s="5">
        <v>38777</v>
      </c>
      <c r="Z532" s="9">
        <v>4.72</v>
      </c>
      <c r="AE532" s="28">
        <v>42095</v>
      </c>
      <c r="AF532" s="27">
        <v>-1.0109999999999999E-2</v>
      </c>
    </row>
    <row r="533" spans="22:32" ht="15">
      <c r="V533" s="5">
        <v>29464</v>
      </c>
      <c r="W533">
        <v>47.6</v>
      </c>
      <c r="Y533" s="5">
        <v>38808</v>
      </c>
      <c r="Z533" s="9">
        <v>4.99</v>
      </c>
      <c r="AE533" s="28">
        <v>42125</v>
      </c>
      <c r="AF533" s="27">
        <v>1.021E-2</v>
      </c>
    </row>
    <row r="534" spans="22:32" ht="15">
      <c r="V534" s="5">
        <v>29433</v>
      </c>
      <c r="W534">
        <v>47.2</v>
      </c>
      <c r="Y534" s="5">
        <v>38838</v>
      </c>
      <c r="Z534" s="9">
        <v>5.1100000000000003</v>
      </c>
      <c r="AE534" s="28">
        <v>42156</v>
      </c>
      <c r="AF534" s="27">
        <v>9.9699999999999997E-3</v>
      </c>
    </row>
    <row r="535" spans="22:32" ht="15">
      <c r="V535" s="5">
        <v>29402</v>
      </c>
      <c r="W535">
        <v>46.8</v>
      </c>
      <c r="Y535" s="5">
        <v>38869</v>
      </c>
      <c r="Z535" s="9">
        <v>5.1100000000000003</v>
      </c>
      <c r="AE535" s="28">
        <v>42186</v>
      </c>
      <c r="AF535" s="27">
        <v>2.5690000000000001E-2</v>
      </c>
    </row>
    <row r="536" spans="22:32" ht="15">
      <c r="V536" s="5">
        <v>29372</v>
      </c>
      <c r="W536">
        <v>46.6</v>
      </c>
      <c r="Y536" s="5">
        <v>38899</v>
      </c>
      <c r="Z536" s="9">
        <v>5.09</v>
      </c>
      <c r="AE536" s="28">
        <v>42217</v>
      </c>
      <c r="AF536" s="27">
        <v>9.1689999999999994E-2</v>
      </c>
    </row>
    <row r="537" spans="22:32" ht="15">
      <c r="V537" s="5">
        <v>29341</v>
      </c>
      <c r="W537">
        <v>47.2</v>
      </c>
      <c r="Y537" s="5">
        <v>38930</v>
      </c>
      <c r="Z537" s="9">
        <v>4.88</v>
      </c>
      <c r="AE537" s="28">
        <v>42248</v>
      </c>
      <c r="AF537" s="27">
        <v>3.29E-3</v>
      </c>
    </row>
    <row r="538" spans="22:32" ht="15">
      <c r="V538" s="5">
        <v>29311</v>
      </c>
      <c r="W538">
        <v>48.7</v>
      </c>
      <c r="Y538" s="5">
        <v>38961</v>
      </c>
      <c r="Z538" s="9">
        <v>4.72</v>
      </c>
      <c r="AE538" s="28">
        <v>42278</v>
      </c>
      <c r="AF538" s="27">
        <v>-7.4620000000000006E-2</v>
      </c>
    </row>
    <row r="539" spans="22:32" ht="15">
      <c r="V539" s="5">
        <v>29280</v>
      </c>
      <c r="W539">
        <v>49.9</v>
      </c>
      <c r="Y539" s="5">
        <v>38991</v>
      </c>
      <c r="Z539" s="9">
        <v>4.7300000000000004</v>
      </c>
      <c r="AE539" s="28">
        <v>42309</v>
      </c>
      <c r="AF539" s="27">
        <v>2.068E-2</v>
      </c>
    </row>
    <row r="540" spans="22:32" ht="15">
      <c r="V540" s="5">
        <v>29251</v>
      </c>
      <c r="W540">
        <v>50.1</v>
      </c>
      <c r="Y540" s="5">
        <v>39022</v>
      </c>
      <c r="Z540" s="9">
        <v>4.5999999999999996</v>
      </c>
      <c r="AE540" s="28">
        <v>42339</v>
      </c>
      <c r="AF540" s="27">
        <v>9.1859999999999997E-2</v>
      </c>
    </row>
    <row r="541" spans="22:32" ht="15">
      <c r="Y541" s="5">
        <v>39052</v>
      </c>
      <c r="Z541" s="9">
        <v>4.5599999999999996</v>
      </c>
      <c r="AE541" s="28">
        <v>42370</v>
      </c>
      <c r="AF541" s="27">
        <v>6.8309999999999996E-2</v>
      </c>
    </row>
    <row r="542" spans="22:32" ht="15">
      <c r="Y542" s="5">
        <v>39083</v>
      </c>
      <c r="Z542" s="9">
        <v>4.76</v>
      </c>
      <c r="AE542" s="28">
        <v>42401</v>
      </c>
      <c r="AF542" s="27">
        <v>-2.1420000000000002E-2</v>
      </c>
    </row>
    <row r="543" spans="22:32" ht="15">
      <c r="Y543" s="5">
        <v>39114</v>
      </c>
      <c r="Z543" s="9">
        <v>4.72</v>
      </c>
      <c r="AE543" s="28">
        <v>42430</v>
      </c>
      <c r="AF543" s="27">
        <v>-6.6470000000000001E-2</v>
      </c>
    </row>
    <row r="544" spans="22:32" ht="15">
      <c r="Y544" s="5">
        <v>39142</v>
      </c>
      <c r="Z544" s="9">
        <v>4.5599999999999996</v>
      </c>
      <c r="AE544" s="28">
        <v>42461</v>
      </c>
      <c r="AF544" s="27">
        <v>-5.2599999999999999E-3</v>
      </c>
    </row>
    <row r="545" spans="25:32" ht="15">
      <c r="Y545" s="5">
        <v>39173</v>
      </c>
      <c r="Z545" s="9">
        <v>4.6900000000000004</v>
      </c>
      <c r="AE545" s="28">
        <v>42491</v>
      </c>
      <c r="AF545" s="27">
        <v>5.9300000000000004E-3</v>
      </c>
    </row>
    <row r="546" spans="25:32" ht="15">
      <c r="Y546" s="5">
        <v>39203</v>
      </c>
      <c r="Z546" s="9">
        <v>4.75</v>
      </c>
      <c r="AE546" s="28">
        <v>42522</v>
      </c>
      <c r="AF546" s="27">
        <v>3.814E-2</v>
      </c>
    </row>
    <row r="547" spans="25:32" ht="15">
      <c r="Y547" s="5">
        <v>39234</v>
      </c>
      <c r="Z547" s="9">
        <v>5.0999999999999996</v>
      </c>
      <c r="AE547" s="28">
        <v>42552</v>
      </c>
      <c r="AF547" s="27">
        <v>-4.9300000000000004E-3</v>
      </c>
    </row>
    <row r="548" spans="25:32" ht="15">
      <c r="Y548" s="5">
        <v>39264</v>
      </c>
      <c r="Z548" s="9">
        <v>5</v>
      </c>
      <c r="AE548" s="28">
        <v>42583</v>
      </c>
      <c r="AF548" s="27">
        <v>8.5599999999999999E-3</v>
      </c>
    </row>
    <row r="549" spans="25:32" ht="15">
      <c r="Y549" s="5">
        <v>39295</v>
      </c>
      <c r="Z549" s="9">
        <v>4.67</v>
      </c>
      <c r="AE549" s="28">
        <v>42614</v>
      </c>
      <c r="AF549" s="27">
        <v>2.2800000000000001E-2</v>
      </c>
    </row>
    <row r="550" spans="25:32" ht="15">
      <c r="Y550" s="5">
        <v>39326</v>
      </c>
      <c r="Z550" s="9">
        <v>4.5199999999999996</v>
      </c>
      <c r="AE550" s="28">
        <v>42644</v>
      </c>
      <c r="AF550" s="27">
        <v>-4.283E-2</v>
      </c>
    </row>
    <row r="551" spans="25:32" ht="15">
      <c r="Y551" s="5">
        <v>39356</v>
      </c>
      <c r="Z551" s="9">
        <v>4.53</v>
      </c>
      <c r="AE551" s="28">
        <v>42675</v>
      </c>
      <c r="AF551" s="27">
        <v>-4.956E-2</v>
      </c>
    </row>
    <row r="552" spans="25:32" ht="15">
      <c r="Y552" s="5">
        <v>39387</v>
      </c>
      <c r="Z552" s="9">
        <v>4.1500000000000004</v>
      </c>
      <c r="AE552" s="28">
        <v>42705</v>
      </c>
      <c r="AF552" s="27">
        <v>-3.2719999999999999E-2</v>
      </c>
    </row>
    <row r="553" spans="25:32" ht="15">
      <c r="Y553" s="5">
        <v>39417</v>
      </c>
      <c r="Z553" s="9">
        <v>4.0999999999999996</v>
      </c>
      <c r="AE553" s="28">
        <v>42736</v>
      </c>
      <c r="AF553" s="27">
        <v>-2.6089999999999999E-2</v>
      </c>
    </row>
    <row r="554" spans="25:32" ht="15">
      <c r="Y554" s="5">
        <v>39448</v>
      </c>
      <c r="Z554" s="9">
        <v>3.74</v>
      </c>
      <c r="AE554" s="28">
        <v>42767</v>
      </c>
      <c r="AF554" s="27">
        <v>-2.0600000000000002E-3</v>
      </c>
    </row>
    <row r="555" spans="25:32" ht="15">
      <c r="Y555" s="5">
        <v>39479</v>
      </c>
      <c r="Z555" s="9">
        <v>3.74</v>
      </c>
      <c r="AE555" s="28">
        <v>42795</v>
      </c>
      <c r="AF555" s="27">
        <v>5.0000000000000001E-3</v>
      </c>
    </row>
    <row r="556" spans="25:32" ht="15">
      <c r="Y556" s="5">
        <v>39508</v>
      </c>
      <c r="Z556" s="9">
        <v>3.51</v>
      </c>
      <c r="AE556" s="28">
        <v>42826</v>
      </c>
      <c r="AF556" s="27">
        <v>-2.8459999999999999E-2</v>
      </c>
    </row>
    <row r="557" spans="25:32" ht="15">
      <c r="Y557" s="5">
        <v>39539</v>
      </c>
      <c r="Z557" s="9">
        <v>3.68</v>
      </c>
      <c r="AE557" s="28">
        <v>42856</v>
      </c>
      <c r="AF557" s="27">
        <v>-5.178E-2</v>
      </c>
    </row>
    <row r="558" spans="25:32" ht="15">
      <c r="Y558" s="5">
        <v>39569</v>
      </c>
      <c r="Z558" s="9">
        <v>3.88</v>
      </c>
      <c r="AE558" s="28">
        <v>42887</v>
      </c>
      <c r="AF558" s="27">
        <v>-2.5180000000000001E-2</v>
      </c>
    </row>
    <row r="559" spans="25:32" ht="15">
      <c r="Y559" s="5">
        <v>39600</v>
      </c>
      <c r="Z559" s="9">
        <v>4.0999999999999996</v>
      </c>
      <c r="AE559" s="28">
        <v>42917</v>
      </c>
      <c r="AF559" s="27">
        <v>-6.2700000000000004E-3</v>
      </c>
    </row>
    <row r="560" spans="25:32" ht="15">
      <c r="Y560" s="5">
        <v>39630</v>
      </c>
      <c r="Z560" s="9">
        <v>4.01</v>
      </c>
      <c r="AE560" s="28">
        <v>42948</v>
      </c>
      <c r="AF560" s="27">
        <v>2.4119999999999999E-2</v>
      </c>
    </row>
    <row r="561" spans="25:32" ht="15">
      <c r="Y561" s="5">
        <v>39661</v>
      </c>
      <c r="Z561" s="9">
        <v>3.89</v>
      </c>
      <c r="AE561" s="28">
        <v>42979</v>
      </c>
      <c r="AF561" s="27">
        <v>-2.945E-2</v>
      </c>
    </row>
    <row r="562" spans="25:32" ht="15">
      <c r="Y562" s="5">
        <v>39692</v>
      </c>
      <c r="Z562" s="9">
        <v>3.69</v>
      </c>
      <c r="AE562" s="28">
        <v>43009</v>
      </c>
      <c r="AF562" s="27">
        <v>-3.083E-2</v>
      </c>
    </row>
    <row r="563" spans="25:32" ht="15">
      <c r="Y563" s="5">
        <v>39722</v>
      </c>
      <c r="Z563" s="9">
        <v>3.81</v>
      </c>
      <c r="AE563" s="28">
        <v>43040</v>
      </c>
      <c r="AF563" s="27">
        <v>-1.617E-2</v>
      </c>
    </row>
    <row r="564" spans="25:32" ht="15">
      <c r="Y564" s="5">
        <v>39753</v>
      </c>
      <c r="Z564" s="9">
        <v>3.53</v>
      </c>
      <c r="AE564" s="28">
        <v>43070</v>
      </c>
      <c r="AF564" s="27">
        <v>-1.0240000000000001E-2</v>
      </c>
    </row>
    <row r="565" spans="25:32" ht="15">
      <c r="Y565" s="5">
        <v>39783</v>
      </c>
      <c r="Z565" s="9">
        <v>2.42</v>
      </c>
      <c r="AE565" s="28">
        <v>43101</v>
      </c>
      <c r="AF565" s="27">
        <v>1.8489999999999999E-2</v>
      </c>
    </row>
    <row r="566" spans="25:32" ht="15">
      <c r="Y566" s="5">
        <v>39814</v>
      </c>
      <c r="Z566" s="9">
        <v>2.52</v>
      </c>
      <c r="AE566" s="28">
        <v>43132</v>
      </c>
      <c r="AF566" s="27">
        <v>7.4260000000000007E-2</v>
      </c>
    </row>
    <row r="567" spans="25:32" ht="15">
      <c r="Y567" s="5">
        <v>39845</v>
      </c>
      <c r="Z567" s="9">
        <v>2.87</v>
      </c>
      <c r="AE567" s="28">
        <v>43160</v>
      </c>
      <c r="AF567" s="27">
        <v>4.8239999999999998E-2</v>
      </c>
    </row>
    <row r="568" spans="25:32" ht="15">
      <c r="Y568" s="5">
        <v>39873</v>
      </c>
      <c r="Z568" s="9">
        <v>2.82</v>
      </c>
      <c r="AE568" s="28">
        <v>43191</v>
      </c>
      <c r="AF568" s="27">
        <v>-4.1369999999999997E-2</v>
      </c>
    </row>
    <row r="569" spans="25:32" ht="15">
      <c r="Y569" s="5">
        <v>39904</v>
      </c>
      <c r="Z569" s="9">
        <v>2.93</v>
      </c>
      <c r="AE569" s="28">
        <v>43221</v>
      </c>
      <c r="AF569" s="27">
        <v>-1.494E-2</v>
      </c>
    </row>
    <row r="570" spans="25:32" ht="15">
      <c r="Y570" s="5">
        <v>39934</v>
      </c>
      <c r="Z570" s="9">
        <v>3.29</v>
      </c>
      <c r="AE570" s="28">
        <v>43252</v>
      </c>
      <c r="AF570" s="27">
        <v>2.332E-2</v>
      </c>
    </row>
    <row r="571" spans="25:32" ht="15">
      <c r="Y571" s="5">
        <v>39965</v>
      </c>
      <c r="Z571" s="9">
        <v>3.72</v>
      </c>
      <c r="AE571" s="28">
        <v>43282</v>
      </c>
      <c r="AF571" s="27">
        <v>-2.972E-2</v>
      </c>
    </row>
    <row r="572" spans="25:32" ht="15">
      <c r="Y572" s="5">
        <v>39995</v>
      </c>
      <c r="Z572" s="9">
        <v>3.56</v>
      </c>
      <c r="AE572" s="28">
        <v>43313</v>
      </c>
      <c r="AF572" s="27">
        <v>-3.5360000000000003E-2</v>
      </c>
    </row>
    <row r="573" spans="25:32" ht="15">
      <c r="Y573" s="5">
        <v>40026</v>
      </c>
      <c r="Z573" s="9">
        <v>3.59</v>
      </c>
      <c r="AE573" s="28">
        <v>43344</v>
      </c>
      <c r="AF573" s="27">
        <v>4.4999999999999999E-4</v>
      </c>
    </row>
    <row r="574" spans="25:32" ht="15">
      <c r="Y574" s="5">
        <v>40057</v>
      </c>
      <c r="Z574" s="9">
        <v>3.4</v>
      </c>
      <c r="AE574" s="28">
        <v>43374</v>
      </c>
      <c r="AF574" s="27">
        <v>5.3030000000000001E-2</v>
      </c>
    </row>
    <row r="575" spans="25:32" ht="15">
      <c r="Y575" s="5">
        <v>40087</v>
      </c>
      <c r="Z575" s="9">
        <v>3.39</v>
      </c>
      <c r="AE575" s="28">
        <v>43405</v>
      </c>
      <c r="AF575" s="27">
        <v>9.6750000000000003E-2</v>
      </c>
    </row>
    <row r="576" spans="25:32" ht="15">
      <c r="Y576" s="5">
        <v>40118</v>
      </c>
      <c r="Z576" s="9">
        <v>3.4</v>
      </c>
      <c r="AE576" s="28">
        <v>43435</v>
      </c>
      <c r="AF576" s="27">
        <v>4.7440000000000003E-2</v>
      </c>
    </row>
    <row r="577" spans="25:32" ht="15">
      <c r="Y577" s="5">
        <v>40148</v>
      </c>
      <c r="Z577" s="9">
        <v>3.59</v>
      </c>
      <c r="AE577" s="28">
        <v>43466</v>
      </c>
      <c r="AF577" s="27">
        <v>-0.10357</v>
      </c>
    </row>
    <row r="578" spans="25:32" ht="15">
      <c r="Y578" s="5">
        <v>40179</v>
      </c>
      <c r="Z578" s="9">
        <v>3.73</v>
      </c>
      <c r="AE578" s="28">
        <v>43497</v>
      </c>
      <c r="AF578" s="27">
        <v>-8.4919999999999995E-2</v>
      </c>
    </row>
    <row r="579" spans="25:32" ht="15">
      <c r="Y579" s="5">
        <v>40210</v>
      </c>
      <c r="Z579" s="9">
        <v>3.69</v>
      </c>
      <c r="AE579" s="28">
        <v>43525</v>
      </c>
      <c r="AF579" s="27">
        <v>-2.5930000000000002E-2</v>
      </c>
    </row>
    <row r="580" spans="25:32" ht="15">
      <c r="Y580" s="5">
        <v>40238</v>
      </c>
      <c r="Z580" s="9">
        <v>3.73</v>
      </c>
      <c r="AE580" s="28">
        <v>43556</v>
      </c>
      <c r="AF580" s="27">
        <v>-1.24E-2</v>
      </c>
    </row>
    <row r="581" spans="25:32" ht="15">
      <c r="Y581" s="5">
        <v>40269</v>
      </c>
      <c r="Z581" s="9">
        <v>3.85</v>
      </c>
      <c r="AE581" s="28">
        <v>43586</v>
      </c>
      <c r="AF581" s="27">
        <v>4.1360000000000001E-2</v>
      </c>
    </row>
    <row r="582" spans="25:32" ht="15">
      <c r="Y582" s="5">
        <v>40299</v>
      </c>
      <c r="Z582" s="9">
        <v>3.42</v>
      </c>
      <c r="AE582" s="28">
        <v>43617</v>
      </c>
      <c r="AF582" s="27">
        <v>4.2599999999999999E-3</v>
      </c>
    </row>
    <row r="583" spans="25:32" ht="15">
      <c r="Y583" s="5">
        <v>40330</v>
      </c>
      <c r="Z583" s="9">
        <v>3.2</v>
      </c>
      <c r="AE583" s="28">
        <v>43647</v>
      </c>
      <c r="AF583" s="27">
        <v>-5.0000000000000002E-5</v>
      </c>
    </row>
    <row r="584" spans="25:32" ht="15">
      <c r="Y584" s="5">
        <v>40360</v>
      </c>
      <c r="Z584" s="9">
        <v>3.01</v>
      </c>
      <c r="AE584" s="28">
        <v>43678</v>
      </c>
      <c r="AF584" s="27">
        <v>7.8450000000000006E-2</v>
      </c>
    </row>
    <row r="585" spans="25:32" ht="15">
      <c r="Y585" s="5">
        <v>40391</v>
      </c>
      <c r="Z585" s="9">
        <v>2.7</v>
      </c>
      <c r="AE585" s="28">
        <v>43709</v>
      </c>
      <c r="AF585" s="27">
        <v>1.7569999999999999E-2</v>
      </c>
    </row>
    <row r="586" spans="25:32" ht="15">
      <c r="Y586" s="5">
        <v>40422</v>
      </c>
      <c r="Z586" s="9">
        <v>2.65</v>
      </c>
      <c r="AE586" s="28">
        <v>43739</v>
      </c>
      <c r="AF586" s="27">
        <v>-2.955E-2</v>
      </c>
    </row>
    <row r="587" spans="25:32" ht="15">
      <c r="Y587" s="5">
        <v>40452</v>
      </c>
      <c r="Z587" s="9">
        <v>2.54</v>
      </c>
      <c r="AE587" s="28">
        <v>43770</v>
      </c>
      <c r="AF587" s="27">
        <v>-4.7129999999999998E-2</v>
      </c>
    </row>
    <row r="588" spans="25:32" ht="15">
      <c r="Y588" s="5">
        <v>40483</v>
      </c>
      <c r="Z588" s="9">
        <v>2.76</v>
      </c>
      <c r="AE588" s="28">
        <v>43800</v>
      </c>
      <c r="AF588" s="27">
        <v>1.49E-2</v>
      </c>
    </row>
    <row r="589" spans="25:32" ht="15">
      <c r="Y589" s="5">
        <v>40513</v>
      </c>
      <c r="Z589" s="9">
        <v>3.29</v>
      </c>
      <c r="AE589" s="28">
        <v>43831</v>
      </c>
      <c r="AF589" s="27">
        <v>-8.5150000000000003E-2</v>
      </c>
    </row>
    <row r="590" spans="25:32" ht="15">
      <c r="Y590" s="5">
        <v>40544</v>
      </c>
      <c r="Z590" s="9">
        <v>3.39</v>
      </c>
      <c r="AE590" s="28">
        <v>43862</v>
      </c>
      <c r="AF590" s="27">
        <v>0.33661999999999997</v>
      </c>
    </row>
    <row r="591" spans="25:32" ht="15">
      <c r="Y591" s="5">
        <v>40575</v>
      </c>
      <c r="Z591" s="9">
        <v>3.58</v>
      </c>
      <c r="AE591" s="28">
        <v>43891</v>
      </c>
      <c r="AF591" s="27">
        <v>0.75368999999999997</v>
      </c>
    </row>
    <row r="592" spans="25:32" ht="15">
      <c r="Y592" s="5">
        <v>40603</v>
      </c>
      <c r="Z592" s="9">
        <v>3.41</v>
      </c>
      <c r="AE592" s="28">
        <v>43922</v>
      </c>
      <c r="AF592" s="27">
        <v>-0.20421</v>
      </c>
    </row>
    <row r="593" spans="25:32" ht="15">
      <c r="Y593" s="5">
        <v>40634</v>
      </c>
      <c r="Z593" s="9">
        <v>3.46</v>
      </c>
      <c r="AE593" s="28">
        <v>43952</v>
      </c>
      <c r="AF593" s="27">
        <v>-0.49179</v>
      </c>
    </row>
    <row r="594" spans="25:32" ht="15">
      <c r="Y594" s="5">
        <v>40664</v>
      </c>
      <c r="Z594" s="9">
        <v>3.17</v>
      </c>
      <c r="AE594" s="28">
        <v>43983</v>
      </c>
      <c r="AF594" s="27">
        <v>-0.13703000000000001</v>
      </c>
    </row>
    <row r="595" spans="25:32" ht="15">
      <c r="Y595" s="5">
        <v>40695</v>
      </c>
      <c r="Z595" s="9">
        <v>3</v>
      </c>
      <c r="AE595" s="28">
        <v>44013</v>
      </c>
      <c r="AF595" s="27">
        <v>-0.12828999999999999</v>
      </c>
    </row>
    <row r="596" spans="25:32" ht="15">
      <c r="Y596" s="5">
        <v>40725</v>
      </c>
      <c r="Z596" s="9">
        <v>3</v>
      </c>
      <c r="AE596" s="28">
        <v>44044</v>
      </c>
      <c r="AF596" s="27">
        <v>-1.804E-2</v>
      </c>
    </row>
    <row r="597" spans="25:32" ht="15">
      <c r="Y597" s="5">
        <v>40756</v>
      </c>
      <c r="Z597" s="9">
        <v>2.2999999999999998</v>
      </c>
      <c r="AE597" s="28">
        <v>44075</v>
      </c>
      <c r="AF597" s="27">
        <v>1.1990000000000001E-2</v>
      </c>
    </row>
    <row r="598" spans="25:32" ht="15">
      <c r="Y598" s="5">
        <v>40787</v>
      </c>
      <c r="Z598" s="9">
        <v>1.98</v>
      </c>
      <c r="AE598" s="28">
        <v>44105</v>
      </c>
      <c r="AF598" s="27">
        <v>-1.6100000000000001E-3</v>
      </c>
    </row>
    <row r="599" spans="25:32" ht="15">
      <c r="Y599" s="5">
        <v>40817</v>
      </c>
      <c r="Z599" s="9">
        <v>2.15</v>
      </c>
      <c r="AE599" s="28">
        <v>44136</v>
      </c>
      <c r="AF599" s="27">
        <v>-7.0050000000000001E-2</v>
      </c>
    </row>
    <row r="600" spans="25:32" ht="15">
      <c r="Y600" s="5">
        <v>40848</v>
      </c>
      <c r="Z600" s="9">
        <v>2.0099999999999998</v>
      </c>
      <c r="AE600" s="28">
        <v>44166</v>
      </c>
      <c r="AF600" s="27">
        <v>-3.7879999999999997E-2</v>
      </c>
    </row>
    <row r="601" spans="25:32" ht="15">
      <c r="Y601" s="5">
        <v>40878</v>
      </c>
      <c r="Z601" s="9">
        <v>1.98</v>
      </c>
      <c r="AE601" s="28">
        <v>44197</v>
      </c>
      <c r="AF601" s="27">
        <v>-1.6539999999999999E-2</v>
      </c>
    </row>
    <row r="602" spans="25:32" ht="15">
      <c r="Y602" s="5">
        <v>40909</v>
      </c>
      <c r="Z602" s="9">
        <v>1.97</v>
      </c>
      <c r="AE602" s="28">
        <v>44228</v>
      </c>
      <c r="AF602" s="27">
        <v>2.65E-3</v>
      </c>
    </row>
    <row r="603" spans="25:32" ht="15">
      <c r="Y603" s="5">
        <v>40940</v>
      </c>
      <c r="Z603" s="9">
        <v>1.97</v>
      </c>
      <c r="AE603" s="28">
        <v>44256</v>
      </c>
      <c r="AF603" s="27">
        <v>-2.6720000000000001E-2</v>
      </c>
    </row>
    <row r="604" spans="25:32" ht="15">
      <c r="Y604" s="5">
        <v>40969</v>
      </c>
      <c r="Z604" s="9">
        <v>2.17</v>
      </c>
      <c r="AE604" s="28">
        <v>44287</v>
      </c>
      <c r="AF604" s="27">
        <v>-4.1439999999999998E-2</v>
      </c>
    </row>
    <row r="605" spans="25:32" ht="15">
      <c r="Y605" s="5">
        <v>41000</v>
      </c>
      <c r="Z605" s="9">
        <v>2.0499999999999998</v>
      </c>
      <c r="AE605" s="28">
        <v>44317</v>
      </c>
      <c r="AF605" s="27">
        <v>-1.106E-2</v>
      </c>
    </row>
    <row r="606" spans="25:32" ht="15">
      <c r="Y606" s="5">
        <v>41030</v>
      </c>
      <c r="Z606" s="9">
        <v>1.8</v>
      </c>
      <c r="AE606" s="28">
        <v>44348</v>
      </c>
      <c r="AF606" s="27">
        <v>2.97E-3</v>
      </c>
    </row>
    <row r="607" spans="25:32" ht="15">
      <c r="Y607" s="5">
        <v>41061</v>
      </c>
      <c r="Z607" s="9">
        <v>1.62</v>
      </c>
      <c r="AE607" s="28">
        <v>44378</v>
      </c>
      <c r="AF607" s="27">
        <v>4.018E-2</v>
      </c>
    </row>
    <row r="608" spans="25:32" ht="15">
      <c r="Y608" s="5">
        <v>41091</v>
      </c>
      <c r="Z608" s="9">
        <v>1.53</v>
      </c>
      <c r="AE608" s="28">
        <v>44409</v>
      </c>
      <c r="AF608" s="27">
        <v>1.32E-2</v>
      </c>
    </row>
    <row r="609" spans="25:32" ht="15">
      <c r="Y609" s="5">
        <v>41122</v>
      </c>
      <c r="Z609" s="9">
        <v>1.68</v>
      </c>
      <c r="AE609" s="28">
        <v>44440</v>
      </c>
      <c r="AF609" s="27">
        <v>-1.2239999999999999E-2</v>
      </c>
    </row>
    <row r="610" spans="25:32" ht="15">
      <c r="Y610" s="5">
        <v>41153</v>
      </c>
      <c r="Z610" s="9">
        <v>1.72</v>
      </c>
      <c r="AE610" s="28">
        <v>44470</v>
      </c>
      <c r="AF610" s="27">
        <v>2.121E-2</v>
      </c>
    </row>
    <row r="611" spans="25:32" ht="15">
      <c r="Y611" s="5">
        <v>41183</v>
      </c>
      <c r="Z611" s="9">
        <v>1.75</v>
      </c>
      <c r="AE611" s="28">
        <v>44501</v>
      </c>
      <c r="AF611" s="27">
        <v>0.10417</v>
      </c>
    </row>
    <row r="612" spans="25:32" ht="15">
      <c r="Y612" s="5">
        <v>41214</v>
      </c>
      <c r="Z612" s="9">
        <v>1.65</v>
      </c>
      <c r="AE612" s="28">
        <v>44531</v>
      </c>
      <c r="AF612" s="27">
        <v>-1.9570000000000001E-2</v>
      </c>
    </row>
    <row r="613" spans="25:32" ht="15">
      <c r="Y613" s="5">
        <v>41244</v>
      </c>
      <c r="Z613" s="9">
        <v>1.72</v>
      </c>
      <c r="AE613" s="28">
        <v>44562</v>
      </c>
      <c r="AF613" s="27">
        <v>2.2159999999999999E-2</v>
      </c>
    </row>
    <row r="614" spans="25:32" ht="15">
      <c r="Y614" s="5">
        <v>41275</v>
      </c>
      <c r="Z614" s="9">
        <v>1.91</v>
      </c>
      <c r="AE614" s="28">
        <v>44593</v>
      </c>
      <c r="AF614" s="27">
        <v>0.14263999999999999</v>
      </c>
    </row>
    <row r="615" spans="25:32" ht="15">
      <c r="Y615" s="5">
        <v>41306</v>
      </c>
      <c r="Z615" s="9">
        <v>1.98</v>
      </c>
      <c r="AE615" s="28">
        <v>44621</v>
      </c>
      <c r="AF615" s="27">
        <v>7.9699999999999993E-2</v>
      </c>
    </row>
    <row r="616" spans="25:32" ht="15">
      <c r="Y616" s="5">
        <v>41334</v>
      </c>
      <c r="Z616" s="9">
        <v>1.96</v>
      </c>
      <c r="AE616" s="28">
        <v>44652</v>
      </c>
      <c r="AF616" s="27">
        <v>6.5559999999999993E-2</v>
      </c>
    </row>
    <row r="617" spans="25:32" ht="15">
      <c r="Y617" s="5">
        <v>41365</v>
      </c>
      <c r="Z617" s="9">
        <v>1.76</v>
      </c>
      <c r="AE617" s="28">
        <v>44682</v>
      </c>
      <c r="AF617" s="27">
        <v>4.8739999999999999E-2</v>
      </c>
    </row>
    <row r="618" spans="25:32" ht="15">
      <c r="Y618" s="5">
        <v>41395</v>
      </c>
      <c r="Z618" s="9">
        <v>1.93</v>
      </c>
      <c r="AE618" s="28">
        <v>44713</v>
      </c>
      <c r="AF618" s="27">
        <v>0.10198</v>
      </c>
    </row>
    <row r="619" spans="25:32" ht="15">
      <c r="Y619" s="5">
        <v>41426</v>
      </c>
      <c r="Z619" s="9">
        <v>2.2999999999999998</v>
      </c>
      <c r="AE619" s="28">
        <v>44743</v>
      </c>
      <c r="AF619" s="27">
        <v>-8.6129999999999998E-2</v>
      </c>
    </row>
    <row r="620" spans="25:32" ht="15">
      <c r="Y620" s="5">
        <v>41456</v>
      </c>
      <c r="Z620" s="9">
        <v>2.58</v>
      </c>
      <c r="AE620" s="28">
        <v>44774</v>
      </c>
      <c r="AF620" s="27">
        <v>-1.35E-2</v>
      </c>
    </row>
    <row r="621" spans="25:32" ht="15">
      <c r="Y621" s="5">
        <v>41487</v>
      </c>
      <c r="Z621" s="9">
        <v>2.74</v>
      </c>
      <c r="AE621" s="28">
        <v>44805</v>
      </c>
      <c r="AF621" s="27">
        <v>0.14477000000000001</v>
      </c>
    </row>
    <row r="622" spans="25:32" ht="15">
      <c r="Y622" s="5">
        <v>41518</v>
      </c>
      <c r="Z622" s="9">
        <v>2.81</v>
      </c>
      <c r="AE622" s="28">
        <v>44835</v>
      </c>
      <c r="AF622" s="27">
        <v>-2.7130000000000001E-2</v>
      </c>
    </row>
    <row r="623" spans="25:32" ht="15">
      <c r="Y623" s="5">
        <v>41548</v>
      </c>
      <c r="Z623" s="9">
        <v>2.62</v>
      </c>
      <c r="AE623" s="28">
        <v>44866</v>
      </c>
      <c r="AF623" s="27">
        <v>-7.6869999999999994E-2</v>
      </c>
    </row>
    <row r="624" spans="25:32" ht="15">
      <c r="Y624" s="5">
        <v>41579</v>
      </c>
      <c r="Z624" s="9">
        <v>2.72</v>
      </c>
      <c r="AE624" s="28">
        <v>44896</v>
      </c>
      <c r="AF624" s="27">
        <v>-4.9770000000000002E-2</v>
      </c>
    </row>
    <row r="625" spans="25:32" ht="15">
      <c r="Y625" s="5">
        <v>41609</v>
      </c>
      <c r="Z625" s="9">
        <v>2.9</v>
      </c>
      <c r="AE625" s="28">
        <v>44927</v>
      </c>
      <c r="AF625" s="27">
        <v>-0.1085</v>
      </c>
    </row>
    <row r="626" spans="25:32" ht="15">
      <c r="Y626" s="5">
        <v>41640</v>
      </c>
      <c r="Z626" s="9">
        <v>2.86</v>
      </c>
      <c r="AE626" s="28">
        <v>44958</v>
      </c>
      <c r="AF626" s="27">
        <v>3.9E-2</v>
      </c>
    </row>
    <row r="627" spans="25:32" ht="15">
      <c r="Y627" s="5">
        <v>41671</v>
      </c>
      <c r="Z627" s="9">
        <v>2.71</v>
      </c>
      <c r="AE627" s="28">
        <v>44986</v>
      </c>
      <c r="AF627" s="27">
        <v>0.16883000000000001</v>
      </c>
    </row>
    <row r="628" spans="25:32" ht="15">
      <c r="Y628" s="5">
        <v>41699</v>
      </c>
      <c r="Z628" s="9">
        <v>2.72</v>
      </c>
      <c r="AE628" s="28">
        <v>45017</v>
      </c>
      <c r="AF628" s="27">
        <v>-0.11475</v>
      </c>
    </row>
    <row r="629" spans="25:32" ht="15">
      <c r="Y629" s="5">
        <v>41730</v>
      </c>
      <c r="Z629" s="9">
        <v>2.71</v>
      </c>
      <c r="AE629" s="28">
        <v>45047</v>
      </c>
      <c r="AF629" s="27">
        <v>-1.6820000000000002E-2</v>
      </c>
    </row>
    <row r="630" spans="25:32" ht="15">
      <c r="Y630" s="5">
        <v>41760</v>
      </c>
      <c r="Z630" s="9">
        <v>2.56</v>
      </c>
      <c r="AE630" s="28">
        <v>45078</v>
      </c>
      <c r="AF630" s="27">
        <v>-8.0400000000000003E-3</v>
      </c>
    </row>
    <row r="631" spans="25:32" ht="15">
      <c r="Y631" s="5">
        <v>41791</v>
      </c>
      <c r="Z631" s="9">
        <v>2.6</v>
      </c>
      <c r="AE631" s="28">
        <v>45108</v>
      </c>
      <c r="AF631" s="27">
        <v>-5.6259999999999998E-2</v>
      </c>
    </row>
    <row r="632" spans="25:32" ht="15">
      <c r="Y632" s="5">
        <v>41821</v>
      </c>
      <c r="Z632" s="9">
        <v>2.54</v>
      </c>
      <c r="AE632" s="28">
        <v>45139</v>
      </c>
      <c r="AF632" s="27">
        <v>-5.1450000000000003E-2</v>
      </c>
    </row>
    <row r="633" spans="25:32" ht="15">
      <c r="Y633" s="5">
        <v>41852</v>
      </c>
      <c r="Z633" s="9">
        <v>2.42</v>
      </c>
      <c r="AE633" s="28">
        <v>45170</v>
      </c>
      <c r="AF633" s="27">
        <v>3.4499999999999999E-3</v>
      </c>
    </row>
    <row r="634" spans="25:32" ht="15">
      <c r="Y634" s="5">
        <v>41883</v>
      </c>
      <c r="Z634" s="9">
        <v>2.5299999999999998</v>
      </c>
      <c r="AE634" s="28">
        <v>45200</v>
      </c>
      <c r="AF634" s="27">
        <v>2.4049999999999998E-2</v>
      </c>
    </row>
    <row r="635" spans="25:32" ht="15">
      <c r="Y635" s="5">
        <v>41913</v>
      </c>
      <c r="Z635" s="9">
        <v>2.2999999999999998</v>
      </c>
      <c r="AE635" s="28">
        <v>45231</v>
      </c>
      <c r="AF635" s="27">
        <v>-5.6750000000000002E-2</v>
      </c>
    </row>
    <row r="636" spans="25:32" ht="15">
      <c r="Y636" s="5">
        <v>41944</v>
      </c>
      <c r="Z636" s="9">
        <v>2.33</v>
      </c>
      <c r="AE636" s="28">
        <v>45261</v>
      </c>
      <c r="AF636" s="27">
        <v>-5.8740000000000001E-2</v>
      </c>
    </row>
    <row r="637" spans="25:32" ht="15">
      <c r="Y637" s="5">
        <v>41974</v>
      </c>
      <c r="Z637" s="9">
        <v>2.21</v>
      </c>
      <c r="AE637" s="28">
        <v>45292</v>
      </c>
      <c r="AF637" s="27">
        <v>-4.3430000000000003E-2</v>
      </c>
    </row>
    <row r="638" spans="25:32" ht="15">
      <c r="Y638" s="5">
        <v>42005</v>
      </c>
      <c r="Z638" s="9">
        <v>1.88</v>
      </c>
      <c r="AE638" s="28">
        <v>45323</v>
      </c>
      <c r="AF638" s="27">
        <v>-1.485E-2</v>
      </c>
    </row>
    <row r="639" spans="25:32" ht="15">
      <c r="Y639" s="5">
        <v>42036</v>
      </c>
      <c r="Z639" s="9">
        <v>1.98</v>
      </c>
      <c r="AE639" s="28">
        <v>45352</v>
      </c>
      <c r="AF639" s="27">
        <v>-7.1500000000000001E-3</v>
      </c>
    </row>
    <row r="640" spans="25:32" ht="15">
      <c r="Y640" s="5">
        <v>42064</v>
      </c>
      <c r="Z640" s="9">
        <v>2.04</v>
      </c>
      <c r="AE640" s="28">
        <v>45383</v>
      </c>
      <c r="AF640" s="27">
        <v>9.2499999999999995E-3</v>
      </c>
    </row>
    <row r="641" spans="25:32" ht="15">
      <c r="Y641" s="5">
        <v>42095</v>
      </c>
      <c r="Z641" s="9">
        <v>1.94</v>
      </c>
      <c r="AE641" s="28">
        <v>45413</v>
      </c>
      <c r="AF641" s="27">
        <v>-4.8009999999999997E-2</v>
      </c>
    </row>
    <row r="642" spans="25:32" ht="15">
      <c r="Y642" s="5">
        <v>42125</v>
      </c>
      <c r="Z642" s="9">
        <v>2.2000000000000002</v>
      </c>
      <c r="AE642" s="28">
        <v>45444</v>
      </c>
      <c r="AF642" s="27">
        <v>5.1799999999999997E-3</v>
      </c>
    </row>
    <row r="643" spans="25:32" ht="15">
      <c r="Y643" s="5">
        <v>42156</v>
      </c>
      <c r="Z643" s="9">
        <v>2.36</v>
      </c>
      <c r="AE643" s="28">
        <v>45474</v>
      </c>
      <c r="AF643" s="27">
        <v>1.8089999999999998E-2</v>
      </c>
    </row>
    <row r="644" spans="25:32" ht="15">
      <c r="Y644" s="5">
        <v>42186</v>
      </c>
      <c r="Z644" s="9">
        <v>2.3199999999999998</v>
      </c>
      <c r="AE644" s="28">
        <v>45505</v>
      </c>
      <c r="AF644" s="27">
        <v>-3.1E-4</v>
      </c>
    </row>
    <row r="645" spans="25:32" ht="15">
      <c r="Y645" s="5">
        <v>42217</v>
      </c>
      <c r="Z645" s="9">
        <v>2.17</v>
      </c>
      <c r="AE645" s="28">
        <v>45536</v>
      </c>
      <c r="AF645" s="27">
        <v>-3.3110000000000001E-2</v>
      </c>
    </row>
    <row r="646" spans="25:32" ht="15">
      <c r="Y646" s="5">
        <v>42248</v>
      </c>
      <c r="Z646" s="9">
        <v>2.17</v>
      </c>
      <c r="AE646" s="28">
        <v>45566</v>
      </c>
      <c r="AF646" s="27">
        <v>1.47E-3</v>
      </c>
    </row>
    <row r="647" spans="25:32" ht="15">
      <c r="Y647" s="5">
        <v>42278</v>
      </c>
      <c r="Z647" s="9">
        <v>2.0699999999999998</v>
      </c>
      <c r="AE647" s="28">
        <v>45597</v>
      </c>
      <c r="AF647" s="27">
        <v>-1.095E-2</v>
      </c>
    </row>
    <row r="648" spans="25:32" ht="15">
      <c r="Y648" s="5">
        <v>42309</v>
      </c>
      <c r="Z648" s="9">
        <v>2.2599999999999998</v>
      </c>
      <c r="AE648" s="28">
        <v>45627</v>
      </c>
      <c r="AF648" s="27">
        <v>-2.792E-2</v>
      </c>
    </row>
    <row r="649" spans="25:32" ht="15">
      <c r="Y649" s="5">
        <v>42339</v>
      </c>
      <c r="Z649" s="9">
        <v>2.2400000000000002</v>
      </c>
      <c r="AE649" s="28">
        <v>45658</v>
      </c>
      <c r="AF649" s="27">
        <v>-5.3199999999999997E-2</v>
      </c>
    </row>
    <row r="650" spans="25:32">
      <c r="Y650" s="5">
        <v>42370</v>
      </c>
      <c r="Z650" s="9">
        <v>2.09</v>
      </c>
      <c r="AE650" s="5"/>
    </row>
    <row r="651" spans="25:32">
      <c r="Y651" s="5">
        <v>42401</v>
      </c>
      <c r="Z651" s="9">
        <v>1.78</v>
      </c>
      <c r="AE651" s="5"/>
    </row>
    <row r="652" spans="25:32">
      <c r="Y652" s="5">
        <v>42430</v>
      </c>
      <c r="Z652" s="9">
        <v>1.89</v>
      </c>
      <c r="AE652" s="5"/>
    </row>
    <row r="653" spans="25:32">
      <c r="Y653" s="5">
        <v>42461</v>
      </c>
      <c r="Z653" s="9">
        <v>1.81</v>
      </c>
      <c r="AE653" s="5"/>
    </row>
    <row r="654" spans="25:32">
      <c r="Y654" s="5">
        <v>42491</v>
      </c>
      <c r="Z654" s="9">
        <v>1.81</v>
      </c>
      <c r="AE654" s="5"/>
    </row>
    <row r="655" spans="25:32">
      <c r="Y655" s="5">
        <v>42522</v>
      </c>
      <c r="Z655" s="9">
        <v>1.64</v>
      </c>
      <c r="AE655" s="5"/>
    </row>
    <row r="656" spans="25:32">
      <c r="Y656" s="5">
        <v>42552</v>
      </c>
      <c r="Z656" s="9">
        <v>1.5</v>
      </c>
      <c r="AE656" s="5"/>
    </row>
    <row r="657" spans="25:31">
      <c r="Y657" s="5">
        <v>42583</v>
      </c>
      <c r="Z657" s="9">
        <v>1.56</v>
      </c>
      <c r="AE657" s="5"/>
    </row>
    <row r="658" spans="25:31">
      <c r="Y658" s="5">
        <v>42614</v>
      </c>
      <c r="Z658" s="9">
        <v>1.63</v>
      </c>
      <c r="AE658" s="5"/>
    </row>
    <row r="659" spans="25:31">
      <c r="Y659" s="5">
        <v>42644</v>
      </c>
      <c r="Z659" s="9">
        <v>1.76</v>
      </c>
      <c r="AE659" s="5"/>
    </row>
    <row r="660" spans="25:31">
      <c r="Y660" s="5">
        <v>42675</v>
      </c>
      <c r="Z660" s="9">
        <v>2.14</v>
      </c>
      <c r="AE660" s="5"/>
    </row>
    <row r="661" spans="25:31">
      <c r="Y661" s="5">
        <v>42705</v>
      </c>
      <c r="Z661" s="9">
        <v>2.4900000000000002</v>
      </c>
      <c r="AE661" s="5"/>
    </row>
    <row r="662" spans="25:31">
      <c r="Y662" s="5">
        <v>42736</v>
      </c>
      <c r="Z662" s="9">
        <v>2.4300000000000002</v>
      </c>
    </row>
    <row r="663" spans="25:31">
      <c r="Y663" s="5">
        <v>42767</v>
      </c>
      <c r="Z663" s="9">
        <v>2.42</v>
      </c>
    </row>
    <row r="664" spans="25:31">
      <c r="Y664" s="5">
        <v>42795</v>
      </c>
      <c r="Z664" s="9">
        <v>2.48</v>
      </c>
    </row>
    <row r="665" spans="25:31">
      <c r="Y665" s="5">
        <v>42826</v>
      </c>
      <c r="Z665" s="9">
        <v>2.2999999999999998</v>
      </c>
    </row>
    <row r="666" spans="25:31">
      <c r="Y666" s="5">
        <v>42856</v>
      </c>
      <c r="Z666" s="9">
        <v>2.2999999999999998</v>
      </c>
    </row>
    <row r="667" spans="25:31">
      <c r="Y667" s="5">
        <v>42887</v>
      </c>
      <c r="Z667" s="9">
        <v>2.19</v>
      </c>
    </row>
    <row r="668" spans="25:31">
      <c r="Y668" s="5">
        <v>42917</v>
      </c>
      <c r="Z668" s="9">
        <v>2.3199999999999998</v>
      </c>
    </row>
    <row r="669" spans="25:31">
      <c r="Y669" s="5">
        <v>42948</v>
      </c>
      <c r="Z669" s="9">
        <v>2.21</v>
      </c>
    </row>
    <row r="670" spans="25:31">
      <c r="Y670" s="5">
        <v>42979</v>
      </c>
      <c r="Z670" s="9">
        <v>2.2000000000000002</v>
      </c>
    </row>
    <row r="671" spans="25:31">
      <c r="Y671" s="5">
        <v>43009</v>
      </c>
      <c r="Z671" s="9">
        <v>2.36</v>
      </c>
    </row>
    <row r="672" spans="25:31">
      <c r="Y672" s="5">
        <v>43040</v>
      </c>
      <c r="Z672" s="9">
        <v>2.35</v>
      </c>
    </row>
    <row r="673" spans="25:26">
      <c r="Y673" s="5">
        <v>43070</v>
      </c>
      <c r="Z673" s="9">
        <v>2.4</v>
      </c>
    </row>
    <row r="674" spans="25:26">
      <c r="Y674" s="5">
        <v>43101</v>
      </c>
      <c r="Z674" s="9">
        <v>2.58</v>
      </c>
    </row>
    <row r="675" spans="25:26">
      <c r="Y675" s="5">
        <v>43132</v>
      </c>
      <c r="Z675" s="9">
        <v>2.86</v>
      </c>
    </row>
    <row r="676" spans="25:26">
      <c r="Y676" s="5">
        <v>43160</v>
      </c>
      <c r="Z676" s="9">
        <v>2.84</v>
      </c>
    </row>
    <row r="677" spans="25:26">
      <c r="Y677" s="5">
        <v>43191</v>
      </c>
      <c r="Z677" s="9">
        <v>2.87</v>
      </c>
    </row>
    <row r="678" spans="25:26">
      <c r="Y678" s="5">
        <v>43221</v>
      </c>
      <c r="Z678" s="9">
        <v>2.98</v>
      </c>
    </row>
    <row r="679" spans="25:26">
      <c r="Y679" s="5">
        <v>43252</v>
      </c>
      <c r="Z679" s="9">
        <v>2.91</v>
      </c>
    </row>
    <row r="680" spans="25:26">
      <c r="Y680" s="5">
        <v>43282</v>
      </c>
      <c r="Z680" s="9">
        <v>2.89</v>
      </c>
    </row>
    <row r="681" spans="25:26">
      <c r="Y681" s="5">
        <v>43313</v>
      </c>
      <c r="Z681" s="9">
        <v>2.89</v>
      </c>
    </row>
    <row r="682" spans="25:26">
      <c r="Y682" s="5">
        <v>43344</v>
      </c>
      <c r="Z682" s="9">
        <v>3</v>
      </c>
    </row>
    <row r="683" spans="25:26">
      <c r="Y683" s="5">
        <v>43374</v>
      </c>
      <c r="Z683" s="9">
        <v>3.15</v>
      </c>
    </row>
    <row r="684" spans="25:26">
      <c r="Y684" s="5">
        <v>43405</v>
      </c>
      <c r="Z684" s="9">
        <v>3.12</v>
      </c>
    </row>
    <row r="685" spans="25:26">
      <c r="Y685" s="5">
        <v>43435</v>
      </c>
      <c r="Z685" s="9">
        <v>2.83</v>
      </c>
    </row>
    <row r="686" spans="25:26">
      <c r="Y686" s="5">
        <v>43466</v>
      </c>
      <c r="Z686" s="9">
        <v>2.71</v>
      </c>
    </row>
    <row r="687" spans="25:26">
      <c r="Y687" s="5">
        <v>43497</v>
      </c>
      <c r="Z687" s="9">
        <v>2.68</v>
      </c>
    </row>
    <row r="688" spans="25:26">
      <c r="Y688" s="5">
        <v>43525</v>
      </c>
      <c r="Z688" s="9">
        <v>2.57</v>
      </c>
    </row>
    <row r="689" spans="25:26">
      <c r="Y689" s="5">
        <v>43556</v>
      </c>
      <c r="Z689" s="9">
        <v>2.5299999999999998</v>
      </c>
    </row>
    <row r="690" spans="25:26">
      <c r="Y690" s="5">
        <v>43586</v>
      </c>
      <c r="Z690" s="9">
        <v>2.4</v>
      </c>
    </row>
    <row r="691" spans="25:26">
      <c r="Y691" s="5">
        <v>43617</v>
      </c>
      <c r="Z691" s="9">
        <v>2.0699999999999998</v>
      </c>
    </row>
    <row r="692" spans="25:26">
      <c r="Y692" s="5">
        <v>43647</v>
      </c>
      <c r="Z692" s="9">
        <v>2.06</v>
      </c>
    </row>
    <row r="693" spans="25:26">
      <c r="Y693" s="5">
        <v>43678</v>
      </c>
      <c r="Z693" s="9">
        <v>1.63</v>
      </c>
    </row>
    <row r="694" spans="25:26">
      <c r="Y694" s="5">
        <v>43709</v>
      </c>
      <c r="Z694" s="9">
        <v>1.7</v>
      </c>
    </row>
    <row r="695" spans="25:26">
      <c r="Y695" s="5">
        <v>43739</v>
      </c>
      <c r="Z695" s="9">
        <v>1.71</v>
      </c>
    </row>
    <row r="696" spans="25:26">
      <c r="Y696" s="5">
        <v>43770</v>
      </c>
      <c r="Z696" s="9">
        <v>1.81</v>
      </c>
    </row>
    <row r="697" spans="25:26">
      <c r="Y697" s="5">
        <v>43800</v>
      </c>
      <c r="Z697" s="9">
        <v>1.86</v>
      </c>
    </row>
    <row r="698" spans="25:26">
      <c r="Y698" s="5">
        <v>43831</v>
      </c>
      <c r="Z698" s="9">
        <v>1.76</v>
      </c>
    </row>
    <row r="699" spans="25:26">
      <c r="Y699" s="5">
        <v>43862</v>
      </c>
      <c r="Z699" s="9">
        <v>1.5</v>
      </c>
    </row>
    <row r="700" spans="25:26">
      <c r="Y700" s="5">
        <v>43891</v>
      </c>
      <c r="Z700" s="9">
        <v>0.87</v>
      </c>
    </row>
    <row r="701" spans="25:26">
      <c r="Y701" s="5">
        <v>43922</v>
      </c>
      <c r="Z701" s="9">
        <v>0.66</v>
      </c>
    </row>
    <row r="702" spans="25:26">
      <c r="Y702" s="5">
        <v>43952</v>
      </c>
      <c r="Z702" s="9">
        <v>0.67</v>
      </c>
    </row>
    <row r="703" spans="25:26">
      <c r="Y703" s="5">
        <v>43983</v>
      </c>
      <c r="Z703" s="9">
        <v>0.73</v>
      </c>
    </row>
    <row r="704" spans="25:26">
      <c r="Y704" s="5">
        <v>44013</v>
      </c>
      <c r="Z704" s="9">
        <v>0.62</v>
      </c>
    </row>
    <row r="705" spans="25:26">
      <c r="Y705" s="5">
        <v>44044</v>
      </c>
      <c r="Z705" s="9">
        <v>0.65</v>
      </c>
    </row>
    <row r="706" spans="25:26">
      <c r="Y706" s="5">
        <v>44075</v>
      </c>
      <c r="Z706" s="9">
        <v>0.68</v>
      </c>
    </row>
    <row r="707" spans="25:26">
      <c r="Y707" s="5">
        <v>44105</v>
      </c>
      <c r="Z707" s="9">
        <v>0.79</v>
      </c>
    </row>
    <row r="708" spans="25:26">
      <c r="Y708" s="5">
        <v>44136</v>
      </c>
      <c r="Z708" s="9">
        <v>0.87</v>
      </c>
    </row>
    <row r="709" spans="25:26">
      <c r="Y709" s="5">
        <v>44166</v>
      </c>
      <c r="Z709" s="9">
        <v>0.93</v>
      </c>
    </row>
    <row r="710" spans="25:26">
      <c r="Y710" s="5">
        <v>44197</v>
      </c>
      <c r="Z710" s="9">
        <v>1.08</v>
      </c>
    </row>
    <row r="711" spans="25:26">
      <c r="Y711" s="5">
        <v>44228</v>
      </c>
      <c r="Z711" s="9">
        <v>1.26</v>
      </c>
    </row>
    <row r="712" spans="25:26">
      <c r="Y712" s="5">
        <v>44256</v>
      </c>
      <c r="Z712" s="9">
        <v>1.61</v>
      </c>
    </row>
    <row r="713" spans="25:26">
      <c r="Y713" s="5">
        <v>44287</v>
      </c>
      <c r="Z713" s="9">
        <v>1.64</v>
      </c>
    </row>
    <row r="714" spans="25:26">
      <c r="Y714" s="5">
        <v>44317</v>
      </c>
      <c r="Z714" s="9">
        <v>1.62</v>
      </c>
    </row>
    <row r="715" spans="25:26">
      <c r="Y715" s="5">
        <v>44348</v>
      </c>
      <c r="Z715" s="9">
        <v>1.52</v>
      </c>
    </row>
    <row r="716" spans="25:26">
      <c r="Y716" s="5">
        <v>44378</v>
      </c>
      <c r="Z716" s="9">
        <v>1.32</v>
      </c>
    </row>
    <row r="717" spans="25:26">
      <c r="Y717" s="5">
        <v>44409</v>
      </c>
      <c r="Z717" s="9">
        <v>1.28</v>
      </c>
    </row>
    <row r="718" spans="25:26">
      <c r="Y718" s="5">
        <v>44440</v>
      </c>
      <c r="Z718" s="9">
        <v>1.37</v>
      </c>
    </row>
    <row r="719" spans="25:26">
      <c r="Y719" s="5">
        <v>44470</v>
      </c>
      <c r="Z719" s="9">
        <v>1.58</v>
      </c>
    </row>
    <row r="720" spans="25:26">
      <c r="Y720" s="5">
        <v>44501</v>
      </c>
      <c r="Z720" s="9">
        <v>1.56</v>
      </c>
    </row>
    <row r="721" spans="25:26">
      <c r="Y721" s="5">
        <v>44531</v>
      </c>
      <c r="Z721" s="9">
        <v>1.47</v>
      </c>
    </row>
    <row r="722" spans="25:26">
      <c r="Y722" s="5">
        <v>44562</v>
      </c>
      <c r="Z722" s="9">
        <v>1.76</v>
      </c>
    </row>
    <row r="723" spans="25:26">
      <c r="Y723" s="5">
        <v>44593</v>
      </c>
      <c r="Z723" s="9">
        <v>1.93</v>
      </c>
    </row>
    <row r="724" spans="25:26">
      <c r="Y724" s="5">
        <v>44621</v>
      </c>
      <c r="Z724" s="9">
        <v>2.13</v>
      </c>
    </row>
    <row r="725" spans="25:26">
      <c r="Y725" s="5">
        <v>44652</v>
      </c>
      <c r="Z725" s="9">
        <v>2.75</v>
      </c>
    </row>
    <row r="726" spans="25:26">
      <c r="Y726" s="5">
        <v>44682</v>
      </c>
      <c r="Z726" s="9">
        <v>2.9</v>
      </c>
    </row>
    <row r="727" spans="25:26">
      <c r="Y727" s="5">
        <v>44713</v>
      </c>
      <c r="Z727" s="9">
        <v>3.14</v>
      </c>
    </row>
    <row r="728" spans="25:26">
      <c r="Y728" s="5">
        <v>44743</v>
      </c>
      <c r="Z728" s="9">
        <v>2.9</v>
      </c>
    </row>
    <row r="729" spans="25:26">
      <c r="Y729" s="5">
        <v>44774</v>
      </c>
      <c r="Z729" s="9">
        <v>2.9</v>
      </c>
    </row>
    <row r="730" spans="25:26">
      <c r="Y730" s="5">
        <v>44805</v>
      </c>
      <c r="Z730" s="9">
        <v>3.52</v>
      </c>
    </row>
    <row r="731" spans="25:26">
      <c r="Y731" s="5">
        <v>44835</v>
      </c>
      <c r="Z731" s="9">
        <v>3.98</v>
      </c>
    </row>
    <row r="732" spans="25:26">
      <c r="Y732" s="5">
        <v>44866</v>
      </c>
      <c r="Z732" s="9">
        <v>3.89</v>
      </c>
    </row>
    <row r="733" spans="25:26">
      <c r="Y733" s="5">
        <v>44896</v>
      </c>
      <c r="Z733" s="9">
        <v>3.62</v>
      </c>
    </row>
    <row r="734" spans="25:26">
      <c r="Y734" s="5">
        <v>44927</v>
      </c>
      <c r="Z734" s="9">
        <v>3.53</v>
      </c>
    </row>
    <row r="735" spans="25:26">
      <c r="Y735" s="5">
        <v>44958</v>
      </c>
      <c r="Z735" s="9">
        <v>3.75</v>
      </c>
    </row>
    <row r="736" spans="25:26">
      <c r="Y736" s="5">
        <v>44986</v>
      </c>
      <c r="Z736" s="9">
        <v>3.66</v>
      </c>
    </row>
    <row r="737" spans="25:26">
      <c r="Y737" s="5">
        <v>45017</v>
      </c>
      <c r="Z737" s="9">
        <v>3.46</v>
      </c>
    </row>
    <row r="738" spans="25:26">
      <c r="Y738" s="5">
        <v>45047</v>
      </c>
      <c r="Z738" s="9">
        <v>3.57</v>
      </c>
    </row>
    <row r="739" spans="25:26">
      <c r="Y739" s="5">
        <v>45078</v>
      </c>
      <c r="Z739" s="9">
        <v>3.75</v>
      </c>
    </row>
    <row r="740" spans="25:26">
      <c r="Y740" s="5">
        <v>45108</v>
      </c>
      <c r="Z740" s="9">
        <v>3.9</v>
      </c>
    </row>
    <row r="741" spans="25:26">
      <c r="Y741" s="5">
        <v>45139</v>
      </c>
      <c r="Z741" s="9">
        <v>4.17</v>
      </c>
    </row>
    <row r="742" spans="25:26">
      <c r="Y742" s="5">
        <v>45170</v>
      </c>
      <c r="Z742" s="9">
        <v>4.38</v>
      </c>
    </row>
    <row r="743" spans="25:26">
      <c r="Y743" s="5">
        <v>45200</v>
      </c>
      <c r="Z743" s="9">
        <v>4.8</v>
      </c>
    </row>
    <row r="744" spans="25:26">
      <c r="Y744" s="5">
        <v>45231</v>
      </c>
      <c r="Z744" s="9">
        <v>4.5</v>
      </c>
    </row>
    <row r="745" spans="25:26">
      <c r="Y745" s="5">
        <v>45261</v>
      </c>
      <c r="Z745" s="9">
        <v>4.0199999999999996</v>
      </c>
    </row>
    <row r="746" spans="25:26">
      <c r="Y746" s="5">
        <v>45292</v>
      </c>
      <c r="Z746" s="9">
        <v>4.0599999999999996</v>
      </c>
    </row>
    <row r="747" spans="25:26">
      <c r="Y747" s="5">
        <v>45323</v>
      </c>
      <c r="Z747" s="9">
        <v>4.21</v>
      </c>
    </row>
    <row r="748" spans="25:26">
      <c r="Y748" s="5">
        <v>45352</v>
      </c>
      <c r="Z748" s="9">
        <v>4.21</v>
      </c>
    </row>
    <row r="749" spans="25:26">
      <c r="Y749" s="5">
        <v>45383</v>
      </c>
      <c r="Z749" s="9">
        <v>4.54</v>
      </c>
    </row>
    <row r="750" spans="25:26">
      <c r="Y750" s="5">
        <v>45413</v>
      </c>
      <c r="Z750" s="9">
        <v>4.4800000000000004</v>
      </c>
    </row>
    <row r="751" spans="25:26">
      <c r="Y751" s="5">
        <v>45444</v>
      </c>
      <c r="Z751" s="9">
        <v>4.3099999999999996</v>
      </c>
    </row>
    <row r="752" spans="25:26">
      <c r="Y752" s="5">
        <v>45474</v>
      </c>
      <c r="Z752" s="9">
        <v>4.25</v>
      </c>
    </row>
    <row r="753" spans="25:26">
      <c r="Y753" s="5">
        <v>45505</v>
      </c>
      <c r="Z753" s="9">
        <v>3.87</v>
      </c>
    </row>
    <row r="754" spans="25:26">
      <c r="Y754" s="5">
        <v>45536</v>
      </c>
      <c r="Z754" s="9">
        <v>3.72</v>
      </c>
    </row>
    <row r="755" spans="25:26">
      <c r="Y755" s="5">
        <v>45566</v>
      </c>
      <c r="Z755" s="9">
        <v>4.0999999999999996</v>
      </c>
    </row>
    <row r="756" spans="25:26">
      <c r="Y756" s="5">
        <v>45597</v>
      </c>
      <c r="Z756" s="9">
        <v>4.3600000000000003</v>
      </c>
    </row>
    <row r="757" spans="25:26">
      <c r="Y757" s="5">
        <v>45627</v>
      </c>
      <c r="Z757" s="9">
        <v>4.3899999999999997</v>
      </c>
    </row>
    <row r="758" spans="25:26">
      <c r="Y758" s="5">
        <v>45658</v>
      </c>
      <c r="Z75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DB382-5080-A34F-835E-608D8948B485}">
  <dimension ref="A1:H585"/>
  <sheetViews>
    <sheetView topLeftCell="A540" workbookViewId="0">
      <selection activeCell="H583" sqref="H583"/>
    </sheetView>
  </sheetViews>
  <sheetFormatPr baseColWidth="10" defaultRowHeight="13"/>
  <cols>
    <col min="1" max="1" width="14.6640625" bestFit="1" customWidth="1"/>
    <col min="2" max="2" width="79.6640625" bestFit="1" customWidth="1"/>
    <col min="4" max="4" width="14.6640625" bestFit="1" customWidth="1"/>
    <col min="5" max="5" width="79.5" bestFit="1" customWidth="1"/>
    <col min="7" max="7" width="16.5" bestFit="1" customWidth="1"/>
    <col min="8" max="8" width="7" style="9" bestFit="1" customWidth="1"/>
  </cols>
  <sheetData>
    <row r="1" spans="1:8" ht="15">
      <c r="A1" s="8" t="s">
        <v>4310</v>
      </c>
      <c r="B1" t="s">
        <v>5413</v>
      </c>
      <c r="D1" s="8" t="s">
        <v>4310</v>
      </c>
      <c r="E1" t="s">
        <v>5415</v>
      </c>
      <c r="G1" s="8" t="s">
        <v>4310</v>
      </c>
      <c r="H1" s="8" t="s">
        <v>5417</v>
      </c>
    </row>
    <row r="2" spans="1:8">
      <c r="A2" s="30">
        <v>35431</v>
      </c>
      <c r="B2" s="9">
        <v>3.04</v>
      </c>
      <c r="D2" s="30">
        <v>35431</v>
      </c>
      <c r="E2" s="9">
        <v>0.61</v>
      </c>
      <c r="G2" s="30">
        <v>27912</v>
      </c>
      <c r="H2" s="9">
        <v>0.84</v>
      </c>
    </row>
    <row r="3" spans="1:8">
      <c r="A3" s="30">
        <v>35462</v>
      </c>
      <c r="B3" s="9">
        <v>2.73</v>
      </c>
      <c r="D3" s="30">
        <v>35462</v>
      </c>
      <c r="E3" s="9">
        <v>0.59</v>
      </c>
      <c r="G3" s="30">
        <v>27942</v>
      </c>
      <c r="H3" s="9">
        <v>1.1200000000000001</v>
      </c>
    </row>
    <row r="4" spans="1:8">
      <c r="A4" s="30">
        <v>35490</v>
      </c>
      <c r="B4" s="9">
        <v>2.84</v>
      </c>
      <c r="D4" s="30">
        <v>35490</v>
      </c>
      <c r="E4" s="9">
        <v>0.56999999999999995</v>
      </c>
      <c r="G4" s="30">
        <v>27973</v>
      </c>
      <c r="H4" s="9">
        <v>1.1599999999999999</v>
      </c>
    </row>
    <row r="5" spans="1:8">
      <c r="A5" s="30">
        <v>35521</v>
      </c>
      <c r="B5" s="9">
        <v>2.94</v>
      </c>
      <c r="D5" s="30">
        <v>35521</v>
      </c>
      <c r="E5" s="9">
        <v>0.59</v>
      </c>
      <c r="G5" s="30">
        <v>28004</v>
      </c>
      <c r="H5" s="9">
        <v>1.22</v>
      </c>
    </row>
    <row r="6" spans="1:8">
      <c r="A6" s="30">
        <v>35551</v>
      </c>
      <c r="B6" s="9">
        <v>2.68</v>
      </c>
      <c r="D6" s="30">
        <v>35551</v>
      </c>
      <c r="E6" s="9">
        <v>0.61</v>
      </c>
      <c r="G6" s="30">
        <v>28034</v>
      </c>
      <c r="H6" s="9">
        <v>1.39</v>
      </c>
    </row>
    <row r="7" spans="1:8">
      <c r="A7" s="30">
        <v>35582</v>
      </c>
      <c r="B7" s="9">
        <v>2.67</v>
      </c>
      <c r="D7" s="30">
        <v>35582</v>
      </c>
      <c r="E7" s="9">
        <v>0.57999999999999996</v>
      </c>
      <c r="G7" s="30">
        <v>28065</v>
      </c>
      <c r="H7" s="9">
        <v>1.59</v>
      </c>
    </row>
    <row r="8" spans="1:8">
      <c r="A8" s="30">
        <v>35612</v>
      </c>
      <c r="B8" s="9">
        <v>2.71</v>
      </c>
      <c r="D8" s="30">
        <v>35612</v>
      </c>
      <c r="E8" s="9">
        <v>0.56000000000000005</v>
      </c>
      <c r="G8" s="30">
        <v>28095</v>
      </c>
      <c r="H8" s="9">
        <v>1.47</v>
      </c>
    </row>
    <row r="9" spans="1:8">
      <c r="A9" s="30">
        <v>35643</v>
      </c>
      <c r="B9" s="9">
        <v>2.59</v>
      </c>
      <c r="D9" s="30">
        <v>35643</v>
      </c>
      <c r="E9" s="9">
        <v>0.56999999999999995</v>
      </c>
      <c r="G9" s="30">
        <v>28126</v>
      </c>
      <c r="H9" s="9">
        <v>1.22</v>
      </c>
    </row>
    <row r="10" spans="1:8">
      <c r="A10" s="30">
        <v>35674</v>
      </c>
      <c r="B10" s="9">
        <v>2.59</v>
      </c>
      <c r="D10" s="30">
        <v>35674</v>
      </c>
      <c r="E10" s="9">
        <v>0.54</v>
      </c>
      <c r="G10" s="30">
        <v>28157</v>
      </c>
      <c r="H10" s="9">
        <v>1.37</v>
      </c>
    </row>
    <row r="11" spans="1:8">
      <c r="A11" s="30">
        <v>35704</v>
      </c>
      <c r="B11" s="9">
        <v>2.99</v>
      </c>
      <c r="D11" s="30">
        <v>35704</v>
      </c>
      <c r="E11" s="9">
        <v>0.67</v>
      </c>
      <c r="G11" s="30">
        <v>28185</v>
      </c>
      <c r="H11" s="9">
        <v>1.41</v>
      </c>
    </row>
    <row r="12" spans="1:8">
      <c r="A12" s="30">
        <v>35735</v>
      </c>
      <c r="B12" s="9">
        <v>2.9</v>
      </c>
      <c r="D12" s="30">
        <v>35735</v>
      </c>
      <c r="E12" s="9">
        <v>0.72</v>
      </c>
      <c r="G12" s="30">
        <v>28216</v>
      </c>
      <c r="H12" s="9">
        <v>1.31</v>
      </c>
    </row>
    <row r="13" spans="1:8">
      <c r="A13" s="30">
        <v>35765</v>
      </c>
      <c r="B13" s="9">
        <v>2.96</v>
      </c>
      <c r="D13" s="30">
        <v>35765</v>
      </c>
      <c r="E13" s="9">
        <v>0.7</v>
      </c>
      <c r="G13" s="30">
        <v>28246</v>
      </c>
      <c r="H13" s="9">
        <v>1.2</v>
      </c>
    </row>
    <row r="14" spans="1:8">
      <c r="A14" s="30">
        <v>35796</v>
      </c>
      <c r="B14" s="9">
        <v>3</v>
      </c>
      <c r="D14" s="30">
        <v>35796</v>
      </c>
      <c r="E14" s="9">
        <v>0.78</v>
      </c>
      <c r="G14" s="30">
        <v>28277</v>
      </c>
      <c r="H14" s="9">
        <v>1.1200000000000001</v>
      </c>
    </row>
    <row r="15" spans="1:8">
      <c r="A15" s="30">
        <v>35827</v>
      </c>
      <c r="B15" s="9">
        <v>2.87</v>
      </c>
      <c r="D15" s="30">
        <v>35827</v>
      </c>
      <c r="E15" s="9">
        <v>0.76</v>
      </c>
      <c r="G15" s="30">
        <v>28307</v>
      </c>
      <c r="H15" s="9">
        <v>0.92</v>
      </c>
    </row>
    <row r="16" spans="1:8">
      <c r="A16" s="30">
        <v>35855</v>
      </c>
      <c r="B16" s="9">
        <v>2.83</v>
      </c>
      <c r="D16" s="30">
        <v>35855</v>
      </c>
      <c r="E16" s="9">
        <v>0.72</v>
      </c>
      <c r="G16" s="30">
        <v>28338</v>
      </c>
      <c r="H16" s="9">
        <v>0.69</v>
      </c>
    </row>
    <row r="17" spans="1:8">
      <c r="A17" s="30">
        <v>35886</v>
      </c>
      <c r="B17" s="9">
        <v>2.98</v>
      </c>
      <c r="D17" s="30">
        <v>35886</v>
      </c>
      <c r="E17" s="9">
        <v>0.72</v>
      </c>
      <c r="G17" s="30">
        <v>28369</v>
      </c>
      <c r="H17" s="9">
        <v>0.59</v>
      </c>
    </row>
    <row r="18" spans="1:8">
      <c r="A18" s="30">
        <v>35916</v>
      </c>
      <c r="B18" s="9">
        <v>3.18</v>
      </c>
      <c r="D18" s="30">
        <v>35916</v>
      </c>
      <c r="E18" s="9">
        <v>0.71</v>
      </c>
      <c r="G18" s="30">
        <v>28399</v>
      </c>
      <c r="H18" s="9">
        <v>0.39</v>
      </c>
    </row>
    <row r="19" spans="1:8">
      <c r="A19" s="30">
        <v>35947</v>
      </c>
      <c r="B19" s="9">
        <v>3.37</v>
      </c>
      <c r="D19" s="30">
        <v>35947</v>
      </c>
      <c r="E19" s="9">
        <v>0.75</v>
      </c>
      <c r="G19" s="30">
        <v>28430</v>
      </c>
      <c r="H19" s="9">
        <v>0.44</v>
      </c>
    </row>
    <row r="20" spans="1:8">
      <c r="A20" s="30">
        <v>35977</v>
      </c>
      <c r="B20" s="9">
        <v>3.38</v>
      </c>
      <c r="D20" s="30">
        <v>35977</v>
      </c>
      <c r="E20" s="9">
        <v>0.82</v>
      </c>
      <c r="G20" s="30">
        <v>28460</v>
      </c>
      <c r="H20" s="9">
        <v>0.56000000000000005</v>
      </c>
    </row>
    <row r="21" spans="1:8">
      <c r="A21" s="30">
        <v>36008</v>
      </c>
      <c r="B21" s="9">
        <v>5.2</v>
      </c>
      <c r="D21" s="30">
        <v>36008</v>
      </c>
      <c r="E21" s="9">
        <v>1.27</v>
      </c>
      <c r="G21" s="30">
        <v>28491</v>
      </c>
      <c r="H21" s="9">
        <v>0.47</v>
      </c>
    </row>
    <row r="22" spans="1:8">
      <c r="A22" s="30">
        <v>36039</v>
      </c>
      <c r="B22" s="9">
        <v>5.95</v>
      </c>
      <c r="D22" s="30">
        <v>36039</v>
      </c>
      <c r="E22" s="9">
        <v>1.32</v>
      </c>
      <c r="G22" s="30">
        <v>28522</v>
      </c>
      <c r="H22" s="9">
        <v>0.47</v>
      </c>
    </row>
    <row r="23" spans="1:8">
      <c r="A23" s="30">
        <v>36069</v>
      </c>
      <c r="B23" s="9">
        <v>6.52</v>
      </c>
      <c r="D23" s="30">
        <v>36069</v>
      </c>
      <c r="E23" s="9">
        <v>1.48</v>
      </c>
      <c r="G23" s="30">
        <v>28550</v>
      </c>
      <c r="H23" s="9">
        <v>0.45</v>
      </c>
    </row>
    <row r="24" spans="1:8">
      <c r="A24" s="30">
        <v>36100</v>
      </c>
      <c r="B24" s="9">
        <v>5.44</v>
      </c>
      <c r="D24" s="30">
        <v>36100</v>
      </c>
      <c r="E24" s="9">
        <v>1.23</v>
      </c>
      <c r="G24" s="30">
        <v>28581</v>
      </c>
      <c r="H24" s="9">
        <v>0.27</v>
      </c>
    </row>
    <row r="25" spans="1:8">
      <c r="A25" s="30">
        <v>36130</v>
      </c>
      <c r="B25" s="9">
        <v>5.66</v>
      </c>
      <c r="D25" s="30">
        <v>36130</v>
      </c>
      <c r="E25" s="9">
        <v>1.19</v>
      </c>
      <c r="G25" s="30">
        <v>28611</v>
      </c>
      <c r="H25" s="9">
        <v>0.3</v>
      </c>
    </row>
    <row r="26" spans="1:8">
      <c r="A26" s="30">
        <v>36161</v>
      </c>
      <c r="B26" s="9">
        <v>5.6</v>
      </c>
      <c r="D26" s="30">
        <v>36161</v>
      </c>
      <c r="E26" s="9">
        <v>1.1599999999999999</v>
      </c>
      <c r="G26" s="30">
        <v>28642</v>
      </c>
      <c r="H26" s="9">
        <v>0.14000000000000001</v>
      </c>
    </row>
    <row r="27" spans="1:8">
      <c r="A27" s="30">
        <v>36192</v>
      </c>
      <c r="B27" s="9">
        <v>5.21</v>
      </c>
      <c r="D27" s="30">
        <v>36192</v>
      </c>
      <c r="E27" s="9">
        <v>1.0900000000000001</v>
      </c>
      <c r="G27" s="30">
        <v>28672</v>
      </c>
      <c r="H27" s="9">
        <v>0.09</v>
      </c>
    </row>
    <row r="28" spans="1:8">
      <c r="A28" s="30">
        <v>36220</v>
      </c>
      <c r="B28" s="9">
        <v>5.19</v>
      </c>
      <c r="D28" s="30">
        <v>36220</v>
      </c>
      <c r="E28" s="9">
        <v>1.07</v>
      </c>
      <c r="G28" s="30">
        <v>28703</v>
      </c>
      <c r="H28" s="9">
        <v>-7.0000000000000007E-2</v>
      </c>
    </row>
    <row r="29" spans="1:8">
      <c r="A29" s="30">
        <v>36251</v>
      </c>
      <c r="B29" s="9">
        <v>4.76</v>
      </c>
      <c r="D29" s="30">
        <v>36251</v>
      </c>
      <c r="E29" s="9">
        <v>1.07</v>
      </c>
      <c r="G29" s="30">
        <v>28734</v>
      </c>
      <c r="H29" s="9">
        <v>-0.14000000000000001</v>
      </c>
    </row>
    <row r="30" spans="1:8">
      <c r="A30" s="30">
        <v>36281</v>
      </c>
      <c r="B30" s="9">
        <v>4.75</v>
      </c>
      <c r="D30" s="30">
        <v>36281</v>
      </c>
      <c r="E30" s="9">
        <v>1.0900000000000001</v>
      </c>
      <c r="G30" s="30">
        <v>28764</v>
      </c>
      <c r="H30" s="9">
        <v>-0.53</v>
      </c>
    </row>
    <row r="31" spans="1:8">
      <c r="A31" s="30">
        <v>36312</v>
      </c>
      <c r="B31" s="9">
        <v>4.87</v>
      </c>
      <c r="D31" s="30">
        <v>36312</v>
      </c>
      <c r="E31" s="9">
        <v>1.1499999999999999</v>
      </c>
      <c r="G31" s="30">
        <v>28795</v>
      </c>
      <c r="H31" s="9">
        <v>-0.69</v>
      </c>
    </row>
    <row r="32" spans="1:8">
      <c r="A32" s="30">
        <v>36342</v>
      </c>
      <c r="B32" s="9">
        <v>4.66</v>
      </c>
      <c r="D32" s="30">
        <v>36342</v>
      </c>
      <c r="E32" s="9">
        <v>1.21</v>
      </c>
      <c r="G32" s="30">
        <v>28825</v>
      </c>
      <c r="H32" s="9">
        <v>-0.83</v>
      </c>
    </row>
    <row r="33" spans="1:8">
      <c r="A33" s="30">
        <v>36373</v>
      </c>
      <c r="B33" s="9">
        <v>4.9000000000000004</v>
      </c>
      <c r="D33" s="30">
        <v>36373</v>
      </c>
      <c r="E33" s="9">
        <v>1.28</v>
      </c>
      <c r="G33" s="30">
        <v>28856</v>
      </c>
      <c r="H33" s="9">
        <v>-0.69</v>
      </c>
    </row>
    <row r="34" spans="1:8">
      <c r="A34" s="30">
        <v>36404</v>
      </c>
      <c r="B34" s="9">
        <v>5.07</v>
      </c>
      <c r="D34" s="30">
        <v>36404</v>
      </c>
      <c r="E34" s="9">
        <v>1.21</v>
      </c>
      <c r="G34" s="30">
        <v>28887</v>
      </c>
      <c r="H34" s="9">
        <v>-0.72</v>
      </c>
    </row>
    <row r="35" spans="1:8">
      <c r="A35" s="30">
        <v>36434</v>
      </c>
      <c r="B35" s="9">
        <v>5.13</v>
      </c>
      <c r="D35" s="30">
        <v>36434</v>
      </c>
      <c r="E35" s="9">
        <v>1.17</v>
      </c>
      <c r="G35" s="30">
        <v>28915</v>
      </c>
      <c r="H35" s="9">
        <v>-0.61</v>
      </c>
    </row>
    <row r="36" spans="1:8">
      <c r="A36" s="30">
        <v>36465</v>
      </c>
      <c r="B36" s="9">
        <v>4.91</v>
      </c>
      <c r="D36" s="30">
        <v>36465</v>
      </c>
      <c r="E36" s="9">
        <v>1.17</v>
      </c>
      <c r="G36" s="30">
        <v>28946</v>
      </c>
      <c r="H36" s="9">
        <v>-0.56000000000000005</v>
      </c>
    </row>
    <row r="37" spans="1:8">
      <c r="A37" s="30">
        <v>36495</v>
      </c>
      <c r="B37" s="9">
        <v>4.76</v>
      </c>
      <c r="D37" s="30">
        <v>36495</v>
      </c>
      <c r="E37" s="9">
        <v>1.1599999999999999</v>
      </c>
      <c r="G37" s="30">
        <v>28976</v>
      </c>
      <c r="H37" s="9">
        <v>-0.5</v>
      </c>
    </row>
    <row r="38" spans="1:8">
      <c r="A38" s="30">
        <v>36526</v>
      </c>
      <c r="B38" s="9">
        <v>4.87</v>
      </c>
      <c r="D38" s="30">
        <v>36526</v>
      </c>
      <c r="E38" s="9">
        <v>1.22</v>
      </c>
      <c r="G38" s="30">
        <v>29007</v>
      </c>
      <c r="H38" s="9">
        <v>-0.16</v>
      </c>
    </row>
    <row r="39" spans="1:8">
      <c r="A39" s="30">
        <v>36557</v>
      </c>
      <c r="B39" s="9">
        <v>5.08</v>
      </c>
      <c r="D39" s="30">
        <v>36557</v>
      </c>
      <c r="E39" s="9">
        <v>1.29</v>
      </c>
      <c r="G39" s="30">
        <v>29037</v>
      </c>
      <c r="H39" s="9">
        <v>-0.3</v>
      </c>
    </row>
    <row r="40" spans="1:8">
      <c r="A40" s="30">
        <v>36586</v>
      </c>
      <c r="B40" s="9">
        <v>5.75</v>
      </c>
      <c r="D40" s="30">
        <v>36586</v>
      </c>
      <c r="E40" s="9">
        <v>1.48</v>
      </c>
      <c r="G40" s="30">
        <v>29068</v>
      </c>
      <c r="H40" s="9">
        <v>-0.6</v>
      </c>
    </row>
    <row r="41" spans="1:8">
      <c r="A41" s="30">
        <v>36617</v>
      </c>
      <c r="B41" s="9">
        <v>5.88</v>
      </c>
      <c r="D41" s="30">
        <v>36617</v>
      </c>
      <c r="E41" s="9">
        <v>1.61</v>
      </c>
      <c r="G41" s="30">
        <v>29099</v>
      </c>
      <c r="H41" s="9">
        <v>-0.66</v>
      </c>
    </row>
    <row r="42" spans="1:8">
      <c r="A42" s="30">
        <v>36647</v>
      </c>
      <c r="B42" s="9">
        <v>6.16</v>
      </c>
      <c r="D42" s="30">
        <v>36647</v>
      </c>
      <c r="E42" s="9">
        <v>1.77</v>
      </c>
      <c r="G42" s="30">
        <v>29129</v>
      </c>
      <c r="H42" s="9">
        <v>-1.34</v>
      </c>
    </row>
    <row r="43" spans="1:8">
      <c r="A43" s="30">
        <v>36678</v>
      </c>
      <c r="B43" s="9">
        <v>6.17</v>
      </c>
      <c r="D43" s="30">
        <v>36678</v>
      </c>
      <c r="E43" s="9">
        <v>1.71</v>
      </c>
      <c r="G43" s="30">
        <v>29160</v>
      </c>
      <c r="H43" s="9">
        <v>-0.95</v>
      </c>
    </row>
    <row r="44" spans="1:8">
      <c r="A44" s="30">
        <v>36708</v>
      </c>
      <c r="B44" s="9">
        <v>6.26</v>
      </c>
      <c r="D44" s="30">
        <v>36708</v>
      </c>
      <c r="E44" s="9">
        <v>1.69</v>
      </c>
      <c r="G44" s="30">
        <v>29190</v>
      </c>
      <c r="H44" s="9">
        <v>-0.9</v>
      </c>
    </row>
    <row r="45" spans="1:8">
      <c r="A45" s="30">
        <v>36739</v>
      </c>
      <c r="B45" s="9">
        <v>6.43</v>
      </c>
      <c r="D45" s="30">
        <v>36739</v>
      </c>
      <c r="E45" s="9">
        <v>1.72</v>
      </c>
      <c r="G45" s="30">
        <v>29221</v>
      </c>
      <c r="H45" s="9">
        <v>-0.62</v>
      </c>
    </row>
    <row r="46" spans="1:8">
      <c r="A46" s="30">
        <v>36770</v>
      </c>
      <c r="B46" s="9">
        <v>6.77</v>
      </c>
      <c r="D46" s="30">
        <v>36770</v>
      </c>
      <c r="E46" s="9">
        <v>1.66</v>
      </c>
      <c r="G46" s="30">
        <v>29252</v>
      </c>
      <c r="H46" s="9">
        <v>-2.0099999999999998</v>
      </c>
    </row>
    <row r="47" spans="1:8">
      <c r="A47" s="30">
        <v>36800</v>
      </c>
      <c r="B47" s="9">
        <v>7.79</v>
      </c>
      <c r="D47" s="30">
        <v>36800</v>
      </c>
      <c r="E47" s="9">
        <v>1.89</v>
      </c>
      <c r="G47" s="30">
        <v>29281</v>
      </c>
      <c r="H47" s="9">
        <v>-1.99</v>
      </c>
    </row>
    <row r="48" spans="1:8">
      <c r="A48" s="30">
        <v>36831</v>
      </c>
      <c r="B48" s="9">
        <v>9.06</v>
      </c>
      <c r="D48" s="30">
        <v>36831</v>
      </c>
      <c r="E48" s="9">
        <v>1.99</v>
      </c>
      <c r="G48" s="30">
        <v>29312</v>
      </c>
      <c r="H48" s="9">
        <v>-0.05</v>
      </c>
    </row>
    <row r="49" spans="1:8">
      <c r="A49" s="30">
        <v>36861</v>
      </c>
      <c r="B49" s="9">
        <v>9.16</v>
      </c>
      <c r="D49" s="30">
        <v>36861</v>
      </c>
      <c r="E49" s="9">
        <v>2.02</v>
      </c>
      <c r="G49" s="30">
        <v>29342</v>
      </c>
      <c r="H49" s="9">
        <v>1</v>
      </c>
    </row>
    <row r="50" spans="1:8">
      <c r="A50" s="30">
        <v>36892</v>
      </c>
      <c r="B50" s="9">
        <v>7.87</v>
      </c>
      <c r="D50" s="30">
        <v>36892</v>
      </c>
      <c r="E50" s="9">
        <v>1.76</v>
      </c>
      <c r="G50" s="30">
        <v>29373</v>
      </c>
      <c r="H50" s="9">
        <v>1.1200000000000001</v>
      </c>
    </row>
    <row r="51" spans="1:8">
      <c r="A51" s="30">
        <v>36923</v>
      </c>
      <c r="B51" s="9">
        <v>7.7</v>
      </c>
      <c r="D51" s="30">
        <v>36923</v>
      </c>
      <c r="E51" s="9">
        <v>1.81</v>
      </c>
      <c r="G51" s="30">
        <v>29403</v>
      </c>
      <c r="H51" s="9">
        <v>1.04</v>
      </c>
    </row>
    <row r="52" spans="1:8">
      <c r="A52" s="30">
        <v>36951</v>
      </c>
      <c r="B52" s="9">
        <v>8.18</v>
      </c>
      <c r="D52" s="30">
        <v>36951</v>
      </c>
      <c r="E52" s="9">
        <v>1.77</v>
      </c>
      <c r="G52" s="30">
        <v>29434</v>
      </c>
      <c r="H52" s="9">
        <v>0.19</v>
      </c>
    </row>
    <row r="53" spans="1:8">
      <c r="A53" s="30">
        <v>36982</v>
      </c>
      <c r="B53" s="9">
        <v>8.06</v>
      </c>
      <c r="D53" s="30">
        <v>36982</v>
      </c>
      <c r="E53" s="9">
        <v>1.63</v>
      </c>
      <c r="G53" s="30">
        <v>29465</v>
      </c>
      <c r="H53" s="9">
        <v>-0.27</v>
      </c>
    </row>
    <row r="54" spans="1:8">
      <c r="A54" s="30">
        <v>37012</v>
      </c>
      <c r="B54" s="9">
        <v>7.68</v>
      </c>
      <c r="D54" s="30">
        <v>37012</v>
      </c>
      <c r="E54" s="9">
        <v>1.55</v>
      </c>
      <c r="G54" s="30">
        <v>29495</v>
      </c>
      <c r="H54" s="9">
        <v>-0.62</v>
      </c>
    </row>
    <row r="55" spans="1:8">
      <c r="A55" s="30">
        <v>37043</v>
      </c>
      <c r="B55" s="9">
        <v>8.16</v>
      </c>
      <c r="D55" s="30">
        <v>37043</v>
      </c>
      <c r="E55" s="9">
        <v>1.55</v>
      </c>
      <c r="G55" s="30">
        <v>29526</v>
      </c>
      <c r="H55" s="9">
        <v>-1.41</v>
      </c>
    </row>
    <row r="56" spans="1:8">
      <c r="A56" s="30">
        <v>37073</v>
      </c>
      <c r="B56" s="9">
        <v>8.27</v>
      </c>
      <c r="D56" s="30">
        <v>37073</v>
      </c>
      <c r="E56" s="9">
        <v>1.5</v>
      </c>
      <c r="G56" s="30">
        <v>29556</v>
      </c>
      <c r="H56" s="9">
        <v>-0.63</v>
      </c>
    </row>
    <row r="57" spans="1:8">
      <c r="A57" s="30">
        <v>37104</v>
      </c>
      <c r="B57" s="9">
        <v>8.0500000000000007</v>
      </c>
      <c r="D57" s="30">
        <v>37104</v>
      </c>
      <c r="E57" s="9">
        <v>1.53</v>
      </c>
      <c r="G57" s="30">
        <v>29587</v>
      </c>
      <c r="H57" s="9">
        <v>-0.57999999999999996</v>
      </c>
    </row>
    <row r="58" spans="1:8">
      <c r="A58" s="30">
        <v>37135</v>
      </c>
      <c r="B58" s="9">
        <v>10.18</v>
      </c>
      <c r="D58" s="30">
        <v>37135</v>
      </c>
      <c r="E58" s="9">
        <v>1.85</v>
      </c>
      <c r="G58" s="30">
        <v>29618</v>
      </c>
      <c r="H58" s="9">
        <v>-0.65</v>
      </c>
    </row>
    <row r="59" spans="1:8">
      <c r="A59" s="30">
        <v>37165</v>
      </c>
      <c r="B59" s="9">
        <v>9.61</v>
      </c>
      <c r="D59" s="30">
        <v>37165</v>
      </c>
      <c r="E59" s="9">
        <v>1.93</v>
      </c>
      <c r="G59" s="30">
        <v>29646</v>
      </c>
      <c r="H59" s="9">
        <v>-0.04</v>
      </c>
    </row>
    <row r="60" spans="1:8">
      <c r="A60" s="30">
        <v>37196</v>
      </c>
      <c r="B60" s="9">
        <v>8.39</v>
      </c>
      <c r="D60" s="30">
        <v>37196</v>
      </c>
      <c r="E60" s="9">
        <v>1.71</v>
      </c>
      <c r="G60" s="30">
        <v>29677</v>
      </c>
      <c r="H60" s="9">
        <v>-0.73</v>
      </c>
    </row>
    <row r="61" spans="1:8">
      <c r="A61" s="30">
        <v>37226</v>
      </c>
      <c r="B61" s="9">
        <v>8.24</v>
      </c>
      <c r="D61" s="30">
        <v>37226</v>
      </c>
      <c r="E61" s="9">
        <v>1.65</v>
      </c>
      <c r="G61" s="30">
        <v>29707</v>
      </c>
      <c r="H61" s="9">
        <v>-0.9</v>
      </c>
    </row>
    <row r="62" spans="1:8">
      <c r="A62" s="30">
        <v>37257</v>
      </c>
      <c r="B62" s="9">
        <v>7.89</v>
      </c>
      <c r="D62" s="30">
        <v>37257</v>
      </c>
      <c r="E62" s="9">
        <v>1.71</v>
      </c>
      <c r="G62" s="30">
        <v>29738</v>
      </c>
      <c r="H62" s="9">
        <v>-0.8</v>
      </c>
    </row>
    <row r="63" spans="1:8">
      <c r="A63" s="30">
        <v>37288</v>
      </c>
      <c r="B63" s="9">
        <v>8.19</v>
      </c>
      <c r="D63" s="30">
        <v>37288</v>
      </c>
      <c r="E63" s="9">
        <v>1.81</v>
      </c>
      <c r="G63" s="30">
        <v>29768</v>
      </c>
      <c r="H63" s="9">
        <v>-1.17</v>
      </c>
    </row>
    <row r="64" spans="1:8">
      <c r="A64" s="30">
        <v>37316</v>
      </c>
      <c r="B64" s="9">
        <v>7.08</v>
      </c>
      <c r="D64" s="30">
        <v>37316</v>
      </c>
      <c r="E64" s="9">
        <v>1.71</v>
      </c>
      <c r="G64" s="30">
        <v>29799</v>
      </c>
      <c r="H64" s="9">
        <v>-1.32</v>
      </c>
    </row>
    <row r="65" spans="1:8">
      <c r="A65" s="30">
        <v>37347</v>
      </c>
      <c r="B65" s="9">
        <v>6.88</v>
      </c>
      <c r="D65" s="30">
        <v>37347</v>
      </c>
      <c r="E65" s="9">
        <v>1.88</v>
      </c>
      <c r="G65" s="30">
        <v>29830</v>
      </c>
      <c r="H65" s="9">
        <v>-0.85</v>
      </c>
    </row>
    <row r="66" spans="1:8">
      <c r="A66" s="30">
        <v>37377</v>
      </c>
      <c r="B66" s="9">
        <v>7.28</v>
      </c>
      <c r="D66" s="30">
        <v>37377</v>
      </c>
      <c r="E66" s="9">
        <v>1.62</v>
      </c>
      <c r="G66" s="30">
        <v>29860</v>
      </c>
      <c r="H66" s="9">
        <v>0.04</v>
      </c>
    </row>
    <row r="67" spans="1:8">
      <c r="A67" s="30">
        <v>37408</v>
      </c>
      <c r="B67" s="9">
        <v>8.75</v>
      </c>
      <c r="D67" s="30">
        <v>37408</v>
      </c>
      <c r="E67" s="9">
        <v>1.87</v>
      </c>
      <c r="G67" s="30">
        <v>29891</v>
      </c>
      <c r="H67" s="9">
        <v>0.77</v>
      </c>
    </row>
    <row r="68" spans="1:8">
      <c r="A68" s="30">
        <v>37438</v>
      </c>
      <c r="B68" s="9">
        <v>9.7100000000000009</v>
      </c>
      <c r="D68" s="30">
        <v>37438</v>
      </c>
      <c r="E68" s="9">
        <v>2.27</v>
      </c>
      <c r="G68" s="30">
        <v>29921</v>
      </c>
      <c r="H68" s="9">
        <v>0.35</v>
      </c>
    </row>
    <row r="69" spans="1:8">
      <c r="A69" s="30">
        <v>37469</v>
      </c>
      <c r="B69" s="9">
        <v>9.61</v>
      </c>
      <c r="D69" s="30">
        <v>37469</v>
      </c>
      <c r="E69" s="9">
        <v>2.2200000000000002</v>
      </c>
      <c r="G69" s="30">
        <v>29952</v>
      </c>
      <c r="H69" s="9">
        <v>-0.1</v>
      </c>
    </row>
    <row r="70" spans="1:8">
      <c r="A70" s="30">
        <v>37500</v>
      </c>
      <c r="B70" s="9">
        <v>10.33</v>
      </c>
      <c r="D70" s="30">
        <v>37500</v>
      </c>
      <c r="E70" s="9">
        <v>2.37</v>
      </c>
      <c r="G70" s="30">
        <v>29983</v>
      </c>
      <c r="H70" s="9">
        <v>-0.41</v>
      </c>
    </row>
    <row r="71" spans="1:8">
      <c r="A71" s="30">
        <v>37530</v>
      </c>
      <c r="B71" s="9">
        <v>10.59</v>
      </c>
      <c r="D71" s="30">
        <v>37530</v>
      </c>
      <c r="E71" s="9">
        <v>2.46</v>
      </c>
      <c r="G71" s="30">
        <v>30011</v>
      </c>
      <c r="H71" s="9">
        <v>-0.34</v>
      </c>
    </row>
    <row r="72" spans="1:8">
      <c r="A72" s="30">
        <v>37561</v>
      </c>
      <c r="B72" s="9">
        <v>8.83</v>
      </c>
      <c r="D72" s="30">
        <v>37561</v>
      </c>
      <c r="E72" s="9">
        <v>1.98</v>
      </c>
      <c r="G72" s="30">
        <v>30042</v>
      </c>
      <c r="H72" s="9">
        <v>-0.12</v>
      </c>
    </row>
    <row r="73" spans="1:8">
      <c r="A73" s="30">
        <v>37591</v>
      </c>
      <c r="B73" s="9">
        <v>8.9</v>
      </c>
      <c r="D73" s="30">
        <v>37591</v>
      </c>
      <c r="E73" s="9">
        <v>1.88</v>
      </c>
      <c r="G73" s="30">
        <v>30072</v>
      </c>
      <c r="H73" s="9">
        <v>0.09</v>
      </c>
    </row>
    <row r="74" spans="1:8">
      <c r="A74" s="30">
        <v>37622</v>
      </c>
      <c r="B74" s="9">
        <v>8.2899999999999991</v>
      </c>
      <c r="D74" s="30">
        <v>37622</v>
      </c>
      <c r="E74" s="9">
        <v>1.74</v>
      </c>
      <c r="G74" s="30">
        <v>30103</v>
      </c>
      <c r="H74" s="9">
        <v>-0.22</v>
      </c>
    </row>
    <row r="75" spans="1:8">
      <c r="A75" s="30">
        <v>37653</v>
      </c>
      <c r="B75" s="9">
        <v>8.3800000000000008</v>
      </c>
      <c r="D75" s="30">
        <v>37653</v>
      </c>
      <c r="E75" s="9">
        <v>1.66</v>
      </c>
      <c r="G75" s="30">
        <v>30133</v>
      </c>
      <c r="H75" s="9">
        <v>0.51</v>
      </c>
    </row>
    <row r="76" spans="1:8">
      <c r="A76" s="30">
        <v>37681</v>
      </c>
      <c r="B76" s="9">
        <v>7.72</v>
      </c>
      <c r="D76" s="30">
        <v>37681</v>
      </c>
      <c r="E76" s="9">
        <v>1.58</v>
      </c>
      <c r="G76" s="30">
        <v>30164</v>
      </c>
      <c r="H76" s="9">
        <v>0.82</v>
      </c>
    </row>
    <row r="77" spans="1:8">
      <c r="A77" s="30">
        <v>37712</v>
      </c>
      <c r="B77" s="9">
        <v>6.44</v>
      </c>
      <c r="D77" s="30">
        <v>37712</v>
      </c>
      <c r="E77" s="9">
        <v>1.34</v>
      </c>
      <c r="G77" s="30">
        <v>30195</v>
      </c>
      <c r="H77" s="9">
        <v>0.5</v>
      </c>
    </row>
    <row r="78" spans="1:8">
      <c r="A78" s="30">
        <v>37742</v>
      </c>
      <c r="B78" s="9">
        <v>6.79</v>
      </c>
      <c r="D78" s="30">
        <v>37742</v>
      </c>
      <c r="E78" s="9">
        <v>1.32</v>
      </c>
      <c r="G78" s="30">
        <v>30225</v>
      </c>
      <c r="H78" s="9">
        <v>0.86</v>
      </c>
    </row>
    <row r="79" spans="1:8">
      <c r="A79" s="30">
        <v>37773</v>
      </c>
      <c r="B79" s="9">
        <v>6.13</v>
      </c>
      <c r="D79" s="30">
        <v>37773</v>
      </c>
      <c r="E79" s="9">
        <v>1.23</v>
      </c>
      <c r="G79" s="30">
        <v>30256</v>
      </c>
      <c r="H79" s="9">
        <v>0.83</v>
      </c>
    </row>
    <row r="80" spans="1:8">
      <c r="A80" s="30">
        <v>37803</v>
      </c>
      <c r="B80" s="9">
        <v>5.67</v>
      </c>
      <c r="D80" s="30">
        <v>37803</v>
      </c>
      <c r="E80" s="9">
        <v>1.19</v>
      </c>
      <c r="G80" s="30">
        <v>30286</v>
      </c>
      <c r="H80" s="9">
        <v>0.88</v>
      </c>
    </row>
    <row r="81" spans="1:8">
      <c r="A81" s="30">
        <v>37834</v>
      </c>
      <c r="B81" s="9">
        <v>5.46</v>
      </c>
      <c r="D81" s="30">
        <v>37834</v>
      </c>
      <c r="E81" s="9">
        <v>1.18</v>
      </c>
      <c r="G81" s="30">
        <v>30317</v>
      </c>
      <c r="H81" s="9">
        <v>1.22</v>
      </c>
    </row>
    <row r="82" spans="1:8">
      <c r="A82" s="30">
        <v>37865</v>
      </c>
      <c r="B82" s="9">
        <v>5.51</v>
      </c>
      <c r="D82" s="30">
        <v>37865</v>
      </c>
      <c r="E82" s="9">
        <v>1.1299999999999999</v>
      </c>
      <c r="G82" s="30">
        <v>30348</v>
      </c>
      <c r="H82" s="9">
        <v>0.96</v>
      </c>
    </row>
    <row r="83" spans="1:8">
      <c r="A83" s="30">
        <v>37895</v>
      </c>
      <c r="B83" s="9">
        <v>4.7300000000000004</v>
      </c>
      <c r="D83" s="30">
        <v>37895</v>
      </c>
      <c r="E83" s="9">
        <v>1.05</v>
      </c>
      <c r="G83" s="30">
        <v>30376</v>
      </c>
      <c r="H83" s="9">
        <v>0.75</v>
      </c>
    </row>
    <row r="84" spans="1:8">
      <c r="A84" s="30">
        <v>37926</v>
      </c>
      <c r="B84" s="9">
        <v>4.4800000000000004</v>
      </c>
      <c r="D84" s="30">
        <v>37926</v>
      </c>
      <c r="E84" s="9">
        <v>1.01</v>
      </c>
      <c r="G84" s="30">
        <v>30407</v>
      </c>
      <c r="H84" s="9">
        <v>0.92</v>
      </c>
    </row>
    <row r="85" spans="1:8">
      <c r="A85" s="30">
        <v>37956</v>
      </c>
      <c r="B85" s="9">
        <v>4.18</v>
      </c>
      <c r="D85" s="30">
        <v>37956</v>
      </c>
      <c r="E85" s="9">
        <v>0.95</v>
      </c>
      <c r="G85" s="30">
        <v>30437</v>
      </c>
      <c r="H85" s="9">
        <v>0.79</v>
      </c>
    </row>
    <row r="86" spans="1:8">
      <c r="A86" s="30">
        <v>37987</v>
      </c>
      <c r="B86" s="9">
        <v>4.05</v>
      </c>
      <c r="D86" s="30">
        <v>37987</v>
      </c>
      <c r="E86" s="9">
        <v>0.93</v>
      </c>
      <c r="G86" s="30">
        <v>30468</v>
      </c>
      <c r="H86" s="9">
        <v>0.73</v>
      </c>
    </row>
    <row r="87" spans="1:8">
      <c r="A87" s="30">
        <v>38018</v>
      </c>
      <c r="B87" s="9">
        <v>4.34</v>
      </c>
      <c r="D87" s="30">
        <v>38018</v>
      </c>
      <c r="E87" s="9">
        <v>0.96</v>
      </c>
      <c r="G87" s="30">
        <v>30498</v>
      </c>
      <c r="H87" s="9">
        <v>0.73</v>
      </c>
    </row>
    <row r="88" spans="1:8">
      <c r="A88" s="30">
        <v>38047</v>
      </c>
      <c r="B88" s="9">
        <v>4.41</v>
      </c>
      <c r="D88" s="30">
        <v>38047</v>
      </c>
      <c r="E88" s="9">
        <v>0.96</v>
      </c>
      <c r="G88" s="30">
        <v>30529</v>
      </c>
      <c r="H88" s="9">
        <v>0.8</v>
      </c>
    </row>
    <row r="89" spans="1:8">
      <c r="A89" s="30">
        <v>38078</v>
      </c>
      <c r="B89" s="9">
        <v>3.91</v>
      </c>
      <c r="D89" s="30">
        <v>38078</v>
      </c>
      <c r="E89" s="9">
        <v>0.91</v>
      </c>
      <c r="G89" s="30">
        <v>30560</v>
      </c>
      <c r="H89" s="9">
        <v>0.91</v>
      </c>
    </row>
    <row r="90" spans="1:8">
      <c r="A90" s="30">
        <v>38108</v>
      </c>
      <c r="B90" s="9">
        <v>4.28</v>
      </c>
      <c r="D90" s="30">
        <v>38108</v>
      </c>
      <c r="E90" s="9">
        <v>0.98</v>
      </c>
      <c r="G90" s="30">
        <v>30590</v>
      </c>
      <c r="H90" s="9">
        <v>1.1299999999999999</v>
      </c>
    </row>
    <row r="91" spans="1:8">
      <c r="A91" s="30">
        <v>38139</v>
      </c>
      <c r="B91" s="9">
        <v>4.0999999999999996</v>
      </c>
      <c r="D91" s="30">
        <v>38139</v>
      </c>
      <c r="E91" s="9">
        <v>0.99</v>
      </c>
      <c r="G91" s="30">
        <v>30621</v>
      </c>
      <c r="H91" s="9">
        <v>0.96</v>
      </c>
    </row>
    <row r="92" spans="1:8">
      <c r="A92" s="30">
        <v>38169</v>
      </c>
      <c r="B92" s="9">
        <v>4.0199999999999996</v>
      </c>
      <c r="D92" s="30">
        <v>38169</v>
      </c>
      <c r="E92" s="9">
        <v>0.96</v>
      </c>
      <c r="G92" s="30">
        <v>30651</v>
      </c>
      <c r="H92" s="9">
        <v>0.97</v>
      </c>
    </row>
    <row r="93" spans="1:8">
      <c r="A93" s="30">
        <v>38200</v>
      </c>
      <c r="B93" s="9">
        <v>4.0599999999999996</v>
      </c>
      <c r="D93" s="30">
        <v>38200</v>
      </c>
      <c r="E93" s="9">
        <v>0.95</v>
      </c>
      <c r="G93" s="30">
        <v>30682</v>
      </c>
      <c r="H93" s="9">
        <v>1.0900000000000001</v>
      </c>
    </row>
    <row r="94" spans="1:8">
      <c r="A94" s="30">
        <v>38231</v>
      </c>
      <c r="B94" s="9">
        <v>3.83</v>
      </c>
      <c r="D94" s="30">
        <v>38231</v>
      </c>
      <c r="E94" s="9">
        <v>0.92</v>
      </c>
      <c r="G94" s="30">
        <v>30713</v>
      </c>
      <c r="H94" s="9">
        <v>1.05</v>
      </c>
    </row>
    <row r="95" spans="1:8">
      <c r="A95" s="30">
        <v>38261</v>
      </c>
      <c r="B95" s="9">
        <v>3.63</v>
      </c>
      <c r="D95" s="30">
        <v>38261</v>
      </c>
      <c r="E95" s="9">
        <v>0.91</v>
      </c>
      <c r="G95" s="30">
        <v>30742</v>
      </c>
      <c r="H95" s="9">
        <v>0.93</v>
      </c>
    </row>
    <row r="96" spans="1:8">
      <c r="A96" s="30">
        <v>38292</v>
      </c>
      <c r="B96" s="9">
        <v>3.17</v>
      </c>
      <c r="D96" s="30">
        <v>38292</v>
      </c>
      <c r="E96" s="9">
        <v>0.86</v>
      </c>
      <c r="G96" s="30">
        <v>30773</v>
      </c>
      <c r="H96" s="9">
        <v>0.93</v>
      </c>
    </row>
    <row r="97" spans="1:8">
      <c r="A97" s="30">
        <v>38322</v>
      </c>
      <c r="B97" s="9">
        <v>3.1</v>
      </c>
      <c r="D97" s="30">
        <v>38322</v>
      </c>
      <c r="E97" s="9">
        <v>0.83</v>
      </c>
      <c r="G97" s="30">
        <v>30803</v>
      </c>
      <c r="H97" s="9">
        <v>0.91</v>
      </c>
    </row>
    <row r="98" spans="1:8">
      <c r="A98" s="30">
        <v>38353</v>
      </c>
      <c r="B98" s="9">
        <v>3.29</v>
      </c>
      <c r="D98" s="30">
        <v>38353</v>
      </c>
      <c r="E98" s="9">
        <v>0.85</v>
      </c>
      <c r="G98" s="30">
        <v>30834</v>
      </c>
      <c r="H98" s="9">
        <v>0.67</v>
      </c>
    </row>
    <row r="99" spans="1:8">
      <c r="A99" s="30">
        <v>38384</v>
      </c>
      <c r="B99" s="9">
        <v>2.83</v>
      </c>
      <c r="D99" s="30">
        <v>38384</v>
      </c>
      <c r="E99" s="9">
        <v>0.81</v>
      </c>
      <c r="G99" s="30">
        <v>30864</v>
      </c>
      <c r="H99" s="9">
        <v>0.34</v>
      </c>
    </row>
    <row r="100" spans="1:8">
      <c r="A100" s="30">
        <v>38412</v>
      </c>
      <c r="B100" s="9">
        <v>3.52</v>
      </c>
      <c r="D100" s="30">
        <v>38412</v>
      </c>
      <c r="E100" s="9">
        <v>0.93</v>
      </c>
      <c r="G100" s="30">
        <v>30895</v>
      </c>
      <c r="H100" s="9">
        <v>0.25</v>
      </c>
    </row>
    <row r="101" spans="1:8">
      <c r="A101" s="30">
        <v>38443</v>
      </c>
      <c r="B101" s="9">
        <v>4.1900000000000004</v>
      </c>
      <c r="D101" s="30">
        <v>38443</v>
      </c>
      <c r="E101" s="9">
        <v>1.02</v>
      </c>
      <c r="G101" s="30">
        <v>30926</v>
      </c>
      <c r="H101" s="9">
        <v>0.4</v>
      </c>
    </row>
    <row r="102" spans="1:8">
      <c r="A102" s="30">
        <v>38473</v>
      </c>
      <c r="B102" s="9">
        <v>4.13</v>
      </c>
      <c r="D102" s="30">
        <v>38473</v>
      </c>
      <c r="E102" s="9">
        <v>0.97</v>
      </c>
      <c r="G102" s="30">
        <v>30956</v>
      </c>
      <c r="H102" s="9">
        <v>0.7</v>
      </c>
    </row>
    <row r="103" spans="1:8">
      <c r="A103" s="30">
        <v>38504</v>
      </c>
      <c r="B103" s="9">
        <v>3.85</v>
      </c>
      <c r="D103" s="30">
        <v>38504</v>
      </c>
      <c r="E103" s="9">
        <v>0.95</v>
      </c>
      <c r="G103" s="30">
        <v>30987</v>
      </c>
      <c r="H103" s="9">
        <v>1.08</v>
      </c>
    </row>
    <row r="104" spans="1:8">
      <c r="A104" s="30">
        <v>38534</v>
      </c>
      <c r="B104" s="9">
        <v>3.3</v>
      </c>
      <c r="D104" s="30">
        <v>38534</v>
      </c>
      <c r="E104" s="9">
        <v>0.88</v>
      </c>
      <c r="G104" s="30">
        <v>31017</v>
      </c>
      <c r="H104" s="9">
        <v>1.53</v>
      </c>
    </row>
    <row r="105" spans="1:8">
      <c r="A105" s="30">
        <v>38565</v>
      </c>
      <c r="B105" s="9">
        <v>3.66</v>
      </c>
      <c r="D105" s="30">
        <v>38565</v>
      </c>
      <c r="E105" s="9">
        <v>0.88</v>
      </c>
      <c r="G105" s="30">
        <v>31048</v>
      </c>
      <c r="H105" s="9">
        <v>1.27</v>
      </c>
    </row>
    <row r="106" spans="1:8">
      <c r="A106" s="30">
        <v>38596</v>
      </c>
      <c r="B106" s="9">
        <v>3.54</v>
      </c>
      <c r="D106" s="30">
        <v>38596</v>
      </c>
      <c r="E106" s="9">
        <v>0.89</v>
      </c>
      <c r="G106" s="30">
        <v>31079</v>
      </c>
      <c r="H106" s="9">
        <v>1.25</v>
      </c>
    </row>
    <row r="107" spans="1:8">
      <c r="A107" s="30">
        <v>38626</v>
      </c>
      <c r="B107" s="9">
        <v>3.61</v>
      </c>
      <c r="D107" s="30">
        <v>38626</v>
      </c>
      <c r="E107" s="9">
        <v>0.92</v>
      </c>
      <c r="G107" s="30">
        <v>31107</v>
      </c>
      <c r="H107" s="9">
        <v>1.22</v>
      </c>
    </row>
    <row r="108" spans="1:8">
      <c r="A108" s="30">
        <v>38657</v>
      </c>
      <c r="B108" s="9">
        <v>3.67</v>
      </c>
      <c r="D108" s="30">
        <v>38657</v>
      </c>
      <c r="E108" s="9">
        <v>0.97</v>
      </c>
      <c r="G108" s="30">
        <v>31138</v>
      </c>
      <c r="H108" s="9">
        <v>1.5</v>
      </c>
    </row>
    <row r="109" spans="1:8">
      <c r="A109" s="30">
        <v>38687</v>
      </c>
      <c r="B109" s="9">
        <v>3.71</v>
      </c>
      <c r="D109" s="30">
        <v>38687</v>
      </c>
      <c r="E109" s="9">
        <v>0.92</v>
      </c>
      <c r="G109" s="30">
        <v>31168</v>
      </c>
      <c r="H109" s="9">
        <v>1.36</v>
      </c>
    </row>
    <row r="110" spans="1:8">
      <c r="A110" s="30">
        <v>38718</v>
      </c>
      <c r="B110" s="9">
        <v>3.42</v>
      </c>
      <c r="D110" s="30">
        <v>38718</v>
      </c>
      <c r="E110" s="9">
        <v>0.9</v>
      </c>
      <c r="G110" s="30">
        <v>31199</v>
      </c>
      <c r="H110" s="9">
        <v>1.58</v>
      </c>
    </row>
    <row r="111" spans="1:8">
      <c r="A111" s="30">
        <v>38749</v>
      </c>
      <c r="B111" s="9">
        <v>3.37</v>
      </c>
      <c r="D111" s="30">
        <v>38749</v>
      </c>
      <c r="E111" s="9">
        <v>0.9</v>
      </c>
      <c r="G111" s="30">
        <v>31229</v>
      </c>
      <c r="H111" s="9">
        <v>1.56</v>
      </c>
    </row>
    <row r="112" spans="1:8">
      <c r="A112" s="30">
        <v>38777</v>
      </c>
      <c r="B112" s="9">
        <v>3.13</v>
      </c>
      <c r="D112" s="30">
        <v>38777</v>
      </c>
      <c r="E112" s="9">
        <v>0.9</v>
      </c>
      <c r="G112" s="30">
        <v>31260</v>
      </c>
      <c r="H112" s="9">
        <v>1.32</v>
      </c>
    </row>
    <row r="113" spans="1:8">
      <c r="A113" s="30">
        <v>38808</v>
      </c>
      <c r="B113" s="9">
        <v>3.04</v>
      </c>
      <c r="D113" s="30">
        <v>38808</v>
      </c>
      <c r="E113" s="9">
        <v>0.89</v>
      </c>
      <c r="G113" s="30">
        <v>31291</v>
      </c>
      <c r="H113" s="9">
        <v>1.43</v>
      </c>
    </row>
    <row r="114" spans="1:8">
      <c r="A114" s="30">
        <v>38838</v>
      </c>
      <c r="B114" s="9">
        <v>3.12</v>
      </c>
      <c r="D114" s="30">
        <v>38838</v>
      </c>
      <c r="E114" s="9">
        <v>0.92</v>
      </c>
      <c r="G114" s="30">
        <v>31321</v>
      </c>
      <c r="H114" s="9">
        <v>1.31</v>
      </c>
    </row>
    <row r="115" spans="1:8">
      <c r="A115" s="30">
        <v>38869</v>
      </c>
      <c r="B115" s="9">
        <v>3.35</v>
      </c>
      <c r="D115" s="30">
        <v>38869</v>
      </c>
      <c r="E115" s="9">
        <v>0.97</v>
      </c>
      <c r="G115" s="30">
        <v>31352</v>
      </c>
      <c r="H115" s="9">
        <v>1.1299999999999999</v>
      </c>
    </row>
    <row r="116" spans="1:8">
      <c r="A116" s="30">
        <v>38899</v>
      </c>
      <c r="B116" s="9">
        <v>3.45</v>
      </c>
      <c r="D116" s="30">
        <v>38899</v>
      </c>
      <c r="E116" s="9">
        <v>0.98</v>
      </c>
      <c r="G116" s="30">
        <v>31382</v>
      </c>
      <c r="H116" s="9">
        <v>1.02</v>
      </c>
    </row>
    <row r="117" spans="1:8">
      <c r="A117" s="30">
        <v>38930</v>
      </c>
      <c r="B117" s="9">
        <v>3.49</v>
      </c>
      <c r="D117" s="30">
        <v>38930</v>
      </c>
      <c r="E117" s="9">
        <v>0.97</v>
      </c>
      <c r="G117" s="30">
        <v>31413</v>
      </c>
      <c r="H117" s="9">
        <v>1.0900000000000001</v>
      </c>
    </row>
    <row r="118" spans="1:8">
      <c r="A118" s="30">
        <v>38961</v>
      </c>
      <c r="B118" s="9">
        <v>3.44</v>
      </c>
      <c r="D118" s="30">
        <v>38961</v>
      </c>
      <c r="E118" s="9">
        <v>0.98</v>
      </c>
      <c r="G118" s="30">
        <v>31444</v>
      </c>
      <c r="H118" s="9">
        <v>0.42</v>
      </c>
    </row>
    <row r="119" spans="1:8">
      <c r="A119" s="30">
        <v>38991</v>
      </c>
      <c r="B119" s="9">
        <v>3.29</v>
      </c>
      <c r="D119" s="30">
        <v>38991</v>
      </c>
      <c r="E119" s="9">
        <v>0.95</v>
      </c>
      <c r="G119" s="30">
        <v>31472</v>
      </c>
      <c r="H119" s="9">
        <v>0.47</v>
      </c>
    </row>
    <row r="120" spans="1:8">
      <c r="A120" s="30">
        <v>39022</v>
      </c>
      <c r="B120" s="9">
        <v>3.2</v>
      </c>
      <c r="D120" s="30">
        <v>39022</v>
      </c>
      <c r="E120" s="9">
        <v>0.94</v>
      </c>
      <c r="G120" s="30">
        <v>31503</v>
      </c>
      <c r="H120" s="9">
        <v>0.55000000000000004</v>
      </c>
    </row>
    <row r="121" spans="1:8">
      <c r="A121" s="30">
        <v>39052</v>
      </c>
      <c r="B121" s="9">
        <v>2.89</v>
      </c>
      <c r="D121" s="30">
        <v>39052</v>
      </c>
      <c r="E121" s="9">
        <v>0.91</v>
      </c>
      <c r="G121" s="30">
        <v>31533</v>
      </c>
      <c r="H121" s="9">
        <v>0.69</v>
      </c>
    </row>
    <row r="122" spans="1:8">
      <c r="A122" s="30">
        <v>39083</v>
      </c>
      <c r="B122" s="9">
        <v>2.72</v>
      </c>
      <c r="D122" s="30">
        <v>39083</v>
      </c>
      <c r="E122" s="9">
        <v>0.89</v>
      </c>
      <c r="G122" s="30">
        <v>31564</v>
      </c>
      <c r="H122" s="9">
        <v>0.54</v>
      </c>
    </row>
    <row r="123" spans="1:8">
      <c r="A123" s="30">
        <v>39114</v>
      </c>
      <c r="B123" s="9">
        <v>2.82</v>
      </c>
      <c r="D123" s="30">
        <v>39114</v>
      </c>
      <c r="E123" s="9">
        <v>0.9</v>
      </c>
      <c r="G123" s="30">
        <v>31594</v>
      </c>
      <c r="H123" s="9">
        <v>0.77</v>
      </c>
    </row>
    <row r="124" spans="1:8">
      <c r="A124" s="30">
        <v>39142</v>
      </c>
      <c r="B124" s="9">
        <v>2.85</v>
      </c>
      <c r="D124" s="30">
        <v>39142</v>
      </c>
      <c r="E124" s="9">
        <v>0.95</v>
      </c>
      <c r="G124" s="30">
        <v>31625</v>
      </c>
      <c r="H124" s="9">
        <v>1.01</v>
      </c>
    </row>
    <row r="125" spans="1:8">
      <c r="A125" s="30">
        <v>39173</v>
      </c>
      <c r="B125" s="9">
        <v>2.74</v>
      </c>
      <c r="D125" s="30">
        <v>39173</v>
      </c>
      <c r="E125" s="9">
        <v>0.94</v>
      </c>
      <c r="G125" s="30">
        <v>31656</v>
      </c>
      <c r="H125" s="9">
        <v>1.07</v>
      </c>
    </row>
    <row r="126" spans="1:8">
      <c r="A126" s="30">
        <v>39203</v>
      </c>
      <c r="B126" s="9">
        <v>2.46</v>
      </c>
      <c r="D126" s="30">
        <v>39203</v>
      </c>
      <c r="E126" s="9">
        <v>0.94</v>
      </c>
      <c r="G126" s="30">
        <v>31686</v>
      </c>
      <c r="H126" s="9">
        <v>1.08</v>
      </c>
    </row>
    <row r="127" spans="1:8">
      <c r="A127" s="30">
        <v>39234</v>
      </c>
      <c r="B127" s="9">
        <v>2.98</v>
      </c>
      <c r="D127" s="30">
        <v>39234</v>
      </c>
      <c r="E127" s="9">
        <v>1</v>
      </c>
      <c r="G127" s="30">
        <v>31717</v>
      </c>
      <c r="H127" s="9">
        <v>0.94</v>
      </c>
    </row>
    <row r="128" spans="1:8">
      <c r="A128" s="30">
        <v>39264</v>
      </c>
      <c r="B128" s="9">
        <v>4.1900000000000004</v>
      </c>
      <c r="D128" s="30">
        <v>39264</v>
      </c>
      <c r="E128" s="9">
        <v>1.29</v>
      </c>
      <c r="G128" s="30">
        <v>31747</v>
      </c>
      <c r="H128" s="9">
        <v>0.88</v>
      </c>
    </row>
    <row r="129" spans="1:8">
      <c r="A129" s="30">
        <v>39295</v>
      </c>
      <c r="B129" s="9">
        <v>4.55</v>
      </c>
      <c r="D129" s="30">
        <v>39295</v>
      </c>
      <c r="E129" s="9">
        <v>1.45</v>
      </c>
      <c r="G129" s="30">
        <v>31778</v>
      </c>
      <c r="H129" s="9">
        <v>0.85</v>
      </c>
    </row>
    <row r="130" spans="1:8">
      <c r="A130" s="30">
        <v>39326</v>
      </c>
      <c r="B130" s="9">
        <v>4.2</v>
      </c>
      <c r="D130" s="30">
        <v>39326</v>
      </c>
      <c r="E130" s="9">
        <v>1.49</v>
      </c>
      <c r="G130" s="30">
        <v>31809</v>
      </c>
      <c r="H130" s="9">
        <v>0.84</v>
      </c>
    </row>
    <row r="131" spans="1:8">
      <c r="A131" s="30">
        <v>39356</v>
      </c>
      <c r="B131" s="9">
        <v>4.3600000000000003</v>
      </c>
      <c r="D131" s="30">
        <v>39356</v>
      </c>
      <c r="E131" s="9">
        <v>1.5</v>
      </c>
      <c r="G131" s="30">
        <v>31837</v>
      </c>
      <c r="H131" s="9">
        <v>0.97</v>
      </c>
    </row>
    <row r="132" spans="1:8">
      <c r="A132" s="30">
        <v>39387</v>
      </c>
      <c r="B132" s="9">
        <v>5.75</v>
      </c>
      <c r="D132" s="30">
        <v>39387</v>
      </c>
      <c r="E132" s="9">
        <v>1.96</v>
      </c>
      <c r="G132" s="30">
        <v>31868</v>
      </c>
      <c r="H132" s="9">
        <v>0.83</v>
      </c>
    </row>
    <row r="133" spans="1:8">
      <c r="A133" s="30">
        <v>39417</v>
      </c>
      <c r="B133" s="9">
        <v>5.92</v>
      </c>
      <c r="D133" s="30">
        <v>39417</v>
      </c>
      <c r="E133" s="9">
        <v>2.0299999999999998</v>
      </c>
      <c r="G133" s="30">
        <v>31898</v>
      </c>
      <c r="H133" s="9">
        <v>0.8</v>
      </c>
    </row>
    <row r="134" spans="1:8">
      <c r="A134" s="30">
        <v>39448</v>
      </c>
      <c r="B134" s="9">
        <v>6.95</v>
      </c>
      <c r="D134" s="30">
        <v>39448</v>
      </c>
      <c r="E134" s="9">
        <v>2.2999999999999998</v>
      </c>
      <c r="G134" s="30">
        <v>31929</v>
      </c>
      <c r="H134" s="9">
        <v>0.9</v>
      </c>
    </row>
    <row r="135" spans="1:8">
      <c r="A135" s="30">
        <v>39479</v>
      </c>
      <c r="B135" s="9">
        <v>7.67</v>
      </c>
      <c r="D135" s="30">
        <v>39479</v>
      </c>
      <c r="E135" s="9">
        <v>2.52</v>
      </c>
      <c r="G135" s="30">
        <v>31959</v>
      </c>
      <c r="H135" s="9">
        <v>1.03</v>
      </c>
    </row>
    <row r="136" spans="1:8">
      <c r="A136" s="30">
        <v>39508</v>
      </c>
      <c r="B136" s="9">
        <v>8.2100000000000009</v>
      </c>
      <c r="D136" s="30">
        <v>39508</v>
      </c>
      <c r="E136" s="9">
        <v>3</v>
      </c>
      <c r="G136" s="30">
        <v>31990</v>
      </c>
      <c r="H136" s="9">
        <v>1.03</v>
      </c>
    </row>
    <row r="137" spans="1:8">
      <c r="A137" s="30">
        <v>39539</v>
      </c>
      <c r="B137" s="9">
        <v>6.86</v>
      </c>
      <c r="D137" s="30">
        <v>39539</v>
      </c>
      <c r="E137" s="9">
        <v>2.6</v>
      </c>
      <c r="G137" s="30">
        <v>32021</v>
      </c>
      <c r="H137" s="9">
        <v>1.03</v>
      </c>
    </row>
    <row r="138" spans="1:8">
      <c r="A138" s="30">
        <v>39569</v>
      </c>
      <c r="B138" s="9">
        <v>6.53</v>
      </c>
      <c r="D138" s="30">
        <v>39569</v>
      </c>
      <c r="E138" s="9">
        <v>2.48</v>
      </c>
      <c r="G138" s="30">
        <v>32051</v>
      </c>
      <c r="H138" s="9">
        <v>1.3</v>
      </c>
    </row>
    <row r="139" spans="1:8">
      <c r="A139" s="30">
        <v>39600</v>
      </c>
      <c r="B139" s="9">
        <v>7.35</v>
      </c>
      <c r="D139" s="30">
        <v>39600</v>
      </c>
      <c r="E139" s="9">
        <v>2.74</v>
      </c>
      <c r="G139" s="30">
        <v>32082</v>
      </c>
      <c r="H139" s="9">
        <v>1.26</v>
      </c>
    </row>
    <row r="140" spans="1:8">
      <c r="A140" s="30">
        <v>39630</v>
      </c>
      <c r="B140" s="9">
        <v>8</v>
      </c>
      <c r="D140" s="30">
        <v>39630</v>
      </c>
      <c r="E140" s="9">
        <v>3</v>
      </c>
      <c r="G140" s="30">
        <v>32112</v>
      </c>
      <c r="H140" s="9">
        <v>1.06</v>
      </c>
    </row>
    <row r="141" spans="1:8">
      <c r="A141" s="30">
        <v>39661</v>
      </c>
      <c r="B141" s="9">
        <v>8.36</v>
      </c>
      <c r="D141" s="30">
        <v>39661</v>
      </c>
      <c r="E141" s="9">
        <v>3.17</v>
      </c>
      <c r="G141" s="30">
        <v>32143</v>
      </c>
      <c r="H141" s="9">
        <v>1.04</v>
      </c>
    </row>
    <row r="142" spans="1:8">
      <c r="A142" s="30">
        <v>39692</v>
      </c>
      <c r="B142" s="9">
        <v>10.96</v>
      </c>
      <c r="D142" s="30">
        <v>39692</v>
      </c>
      <c r="E142" s="9">
        <v>4.55</v>
      </c>
      <c r="G142" s="30">
        <v>32174</v>
      </c>
      <c r="H142" s="9">
        <v>1.03</v>
      </c>
    </row>
    <row r="143" spans="1:8">
      <c r="A143" s="30">
        <v>39722</v>
      </c>
      <c r="B143" s="9">
        <v>16.170000000000002</v>
      </c>
      <c r="D143" s="30">
        <v>39722</v>
      </c>
      <c r="E143" s="9">
        <v>6.06</v>
      </c>
      <c r="G143" s="30">
        <v>32203</v>
      </c>
      <c r="H143" s="9">
        <v>1.1599999999999999</v>
      </c>
    </row>
    <row r="144" spans="1:8">
      <c r="A144" s="30">
        <v>39753</v>
      </c>
      <c r="B144" s="9">
        <v>19.88</v>
      </c>
      <c r="D144" s="30">
        <v>39753</v>
      </c>
      <c r="E144" s="9">
        <v>6.41</v>
      </c>
      <c r="G144" s="30">
        <v>32234</v>
      </c>
      <c r="H144" s="9">
        <v>1.1399999999999999</v>
      </c>
    </row>
    <row r="145" spans="1:8">
      <c r="A145" s="30">
        <v>39783</v>
      </c>
      <c r="B145" s="9">
        <v>18.12</v>
      </c>
      <c r="D145" s="30">
        <v>39783</v>
      </c>
      <c r="E145" s="9">
        <v>6.04</v>
      </c>
      <c r="G145" s="30">
        <v>32264</v>
      </c>
      <c r="H145" s="9">
        <v>0.99</v>
      </c>
    </row>
    <row r="146" spans="1:8">
      <c r="A146" s="30">
        <v>39814</v>
      </c>
      <c r="B146" s="9">
        <v>16.260000000000002</v>
      </c>
      <c r="D146" s="30">
        <v>39814</v>
      </c>
      <c r="E146" s="9">
        <v>5.31</v>
      </c>
      <c r="G146" s="30">
        <v>32295</v>
      </c>
      <c r="H146" s="9">
        <v>0.8</v>
      </c>
    </row>
    <row r="147" spans="1:8">
      <c r="A147" s="30">
        <v>39845</v>
      </c>
      <c r="B147" s="9">
        <v>17.38</v>
      </c>
      <c r="D147" s="30">
        <v>39845</v>
      </c>
      <c r="E147" s="9">
        <v>5.48</v>
      </c>
      <c r="G147" s="30">
        <v>32325</v>
      </c>
      <c r="H147" s="9">
        <v>0.73</v>
      </c>
    </row>
    <row r="148" spans="1:8">
      <c r="A148" s="30">
        <v>39873</v>
      </c>
      <c r="B148" s="9">
        <v>17.03</v>
      </c>
      <c r="D148" s="30">
        <v>39873</v>
      </c>
      <c r="E148" s="9">
        <v>5.86</v>
      </c>
      <c r="G148" s="30">
        <v>32356</v>
      </c>
      <c r="H148" s="9">
        <v>0.54</v>
      </c>
    </row>
    <row r="149" spans="1:8">
      <c r="A149" s="30">
        <v>39904</v>
      </c>
      <c r="B149" s="9">
        <v>13.45</v>
      </c>
      <c r="D149" s="30">
        <v>39904</v>
      </c>
      <c r="E149" s="9">
        <v>4.87</v>
      </c>
      <c r="G149" s="30">
        <v>32387</v>
      </c>
      <c r="H149" s="9">
        <v>0.44</v>
      </c>
    </row>
    <row r="150" spans="1:8">
      <c r="A150" s="30">
        <v>39934</v>
      </c>
      <c r="B150" s="9">
        <v>11.7</v>
      </c>
      <c r="D150" s="30">
        <v>39934</v>
      </c>
      <c r="E150" s="9">
        <v>3.87</v>
      </c>
      <c r="G150" s="30">
        <v>32417</v>
      </c>
      <c r="H150" s="9">
        <v>0.4</v>
      </c>
    </row>
    <row r="151" spans="1:8">
      <c r="A151" s="30">
        <v>39965</v>
      </c>
      <c r="B151" s="9">
        <v>10.55</v>
      </c>
      <c r="D151" s="30">
        <v>39965</v>
      </c>
      <c r="E151" s="9">
        <v>3.31</v>
      </c>
      <c r="G151" s="30">
        <v>32448</v>
      </c>
      <c r="H151" s="9">
        <v>0.22</v>
      </c>
    </row>
    <row r="152" spans="1:8">
      <c r="A152" s="30">
        <v>39995</v>
      </c>
      <c r="B152" s="9">
        <v>9.2200000000000006</v>
      </c>
      <c r="D152" s="30">
        <v>39995</v>
      </c>
      <c r="E152" s="9">
        <v>2.73</v>
      </c>
      <c r="G152" s="30">
        <v>32478</v>
      </c>
      <c r="H152" s="9">
        <v>0</v>
      </c>
    </row>
    <row r="153" spans="1:8">
      <c r="A153" s="30">
        <v>40026</v>
      </c>
      <c r="B153" s="9">
        <v>9.1199999999999992</v>
      </c>
      <c r="D153" s="30">
        <v>40026</v>
      </c>
      <c r="E153" s="9">
        <v>2.5299999999999998</v>
      </c>
      <c r="G153" s="30">
        <v>32509</v>
      </c>
      <c r="H153" s="9">
        <v>-0.11</v>
      </c>
    </row>
    <row r="154" spans="1:8">
      <c r="A154" s="30">
        <v>40057</v>
      </c>
      <c r="B154" s="9">
        <v>7.93</v>
      </c>
      <c r="D154" s="30">
        <v>40057</v>
      </c>
      <c r="E154" s="9">
        <v>2.35</v>
      </c>
      <c r="G154" s="30">
        <v>32540</v>
      </c>
      <c r="H154" s="9">
        <v>-0.23</v>
      </c>
    </row>
    <row r="155" spans="1:8">
      <c r="A155" s="30">
        <v>40087</v>
      </c>
      <c r="B155" s="9">
        <v>7.6</v>
      </c>
      <c r="D155" s="30">
        <v>40087</v>
      </c>
      <c r="E155" s="9">
        <v>2.1800000000000002</v>
      </c>
      <c r="G155" s="30">
        <v>32568</v>
      </c>
      <c r="H155" s="9">
        <v>-0.43</v>
      </c>
    </row>
    <row r="156" spans="1:8">
      <c r="A156" s="30">
        <v>40118</v>
      </c>
      <c r="B156" s="9">
        <v>7.65</v>
      </c>
      <c r="D156" s="30">
        <v>40118</v>
      </c>
      <c r="E156" s="9">
        <v>2.21</v>
      </c>
      <c r="G156" s="30">
        <v>32599</v>
      </c>
      <c r="H156" s="9">
        <v>-0.2</v>
      </c>
    </row>
    <row r="157" spans="1:8">
      <c r="A157" s="30">
        <v>40148</v>
      </c>
      <c r="B157" s="9">
        <v>6.39</v>
      </c>
      <c r="D157" s="30">
        <v>40148</v>
      </c>
      <c r="E157" s="9">
        <v>1.9</v>
      </c>
      <c r="G157" s="30">
        <v>32629</v>
      </c>
      <c r="H157" s="9">
        <v>-0.22</v>
      </c>
    </row>
    <row r="158" spans="1:8">
      <c r="A158" s="30">
        <v>40179</v>
      </c>
      <c r="B158" s="9">
        <v>6.54</v>
      </c>
      <c r="D158" s="30">
        <v>40179</v>
      </c>
      <c r="E158" s="9">
        <v>1.81</v>
      </c>
      <c r="G158" s="30">
        <v>32660</v>
      </c>
      <c r="H158" s="9">
        <v>0.02</v>
      </c>
    </row>
    <row r="159" spans="1:8">
      <c r="A159" s="30">
        <v>40210</v>
      </c>
      <c r="B159" s="9">
        <v>6.71</v>
      </c>
      <c r="D159" s="30">
        <v>40210</v>
      </c>
      <c r="E159" s="9">
        <v>1.85</v>
      </c>
      <c r="G159" s="30">
        <v>32690</v>
      </c>
      <c r="H159" s="9">
        <v>0.28999999999999998</v>
      </c>
    </row>
    <row r="160" spans="1:8">
      <c r="A160" s="30">
        <v>40238</v>
      </c>
      <c r="B160" s="9">
        <v>5.84</v>
      </c>
      <c r="D160" s="30">
        <v>40238</v>
      </c>
      <c r="E160" s="9">
        <v>1.61</v>
      </c>
      <c r="G160" s="30">
        <v>32721</v>
      </c>
      <c r="H160" s="9">
        <v>-0.16</v>
      </c>
    </row>
    <row r="161" spans="1:8">
      <c r="A161" s="30">
        <v>40269</v>
      </c>
      <c r="B161" s="9">
        <v>5.61</v>
      </c>
      <c r="D161" s="30">
        <v>40269</v>
      </c>
      <c r="E161" s="9">
        <v>1.55</v>
      </c>
      <c r="G161" s="30">
        <v>32752</v>
      </c>
      <c r="H161" s="9">
        <v>-0.15</v>
      </c>
    </row>
    <row r="162" spans="1:8">
      <c r="A162" s="30">
        <v>40299</v>
      </c>
      <c r="B162" s="9">
        <v>6.98</v>
      </c>
      <c r="D162" s="30">
        <v>40299</v>
      </c>
      <c r="E162" s="9">
        <v>2.02</v>
      </c>
      <c r="G162" s="30">
        <v>32782</v>
      </c>
      <c r="H162" s="9">
        <v>7.0000000000000007E-2</v>
      </c>
    </row>
    <row r="163" spans="1:8">
      <c r="A163" s="30">
        <v>40330</v>
      </c>
      <c r="B163" s="9">
        <v>7.13</v>
      </c>
      <c r="D163" s="30">
        <v>40330</v>
      </c>
      <c r="E163" s="9">
        <v>2.09</v>
      </c>
      <c r="G163" s="30">
        <v>32813</v>
      </c>
      <c r="H163" s="9">
        <v>0.09</v>
      </c>
    </row>
    <row r="164" spans="1:8">
      <c r="A164" s="30">
        <v>40360</v>
      </c>
      <c r="B164" s="9">
        <v>6.59</v>
      </c>
      <c r="D164" s="30">
        <v>40360</v>
      </c>
      <c r="E164" s="9">
        <v>1.89</v>
      </c>
      <c r="G164" s="30">
        <v>32843</v>
      </c>
      <c r="H164" s="9">
        <v>0.06</v>
      </c>
    </row>
    <row r="165" spans="1:8">
      <c r="A165" s="30">
        <v>40391</v>
      </c>
      <c r="B165" s="9">
        <v>6.92</v>
      </c>
      <c r="D165" s="30">
        <v>40391</v>
      </c>
      <c r="E165" s="9">
        <v>1.95</v>
      </c>
      <c r="G165" s="30">
        <v>32874</v>
      </c>
      <c r="H165" s="9">
        <v>0.15</v>
      </c>
    </row>
    <row r="166" spans="1:8">
      <c r="A166" s="30">
        <v>40422</v>
      </c>
      <c r="B166" s="9">
        <v>6.26</v>
      </c>
      <c r="D166" s="30">
        <v>40422</v>
      </c>
      <c r="E166" s="9">
        <v>1.84</v>
      </c>
      <c r="G166" s="30">
        <v>32905</v>
      </c>
      <c r="H166" s="9">
        <v>0.08</v>
      </c>
    </row>
    <row r="167" spans="1:8">
      <c r="A167" s="30">
        <v>40452</v>
      </c>
      <c r="B167" s="9">
        <v>5.93</v>
      </c>
      <c r="D167" s="30">
        <v>40452</v>
      </c>
      <c r="E167" s="9">
        <v>1.77</v>
      </c>
      <c r="G167" s="30">
        <v>32933</v>
      </c>
      <c r="H167" s="9">
        <v>0.01</v>
      </c>
    </row>
    <row r="168" spans="1:8">
      <c r="A168" s="30">
        <v>40483</v>
      </c>
      <c r="B168" s="9">
        <v>6.22</v>
      </c>
      <c r="D168" s="30">
        <v>40483</v>
      </c>
      <c r="E168" s="9">
        <v>1.82</v>
      </c>
      <c r="G168" s="30">
        <v>32964</v>
      </c>
      <c r="H168" s="9">
        <v>0.08</v>
      </c>
    </row>
    <row r="169" spans="1:8">
      <c r="A169" s="30">
        <v>40513</v>
      </c>
      <c r="B169" s="9">
        <v>5.41</v>
      </c>
      <c r="D169" s="30">
        <v>40513</v>
      </c>
      <c r="E169" s="9">
        <v>1.66</v>
      </c>
      <c r="G169" s="30">
        <v>32994</v>
      </c>
      <c r="H169" s="9">
        <v>0.1</v>
      </c>
    </row>
    <row r="170" spans="1:8">
      <c r="A170" s="30">
        <v>40544</v>
      </c>
      <c r="B170" s="9">
        <v>5.08</v>
      </c>
      <c r="D170" s="30">
        <v>40544</v>
      </c>
      <c r="E170" s="9">
        <v>1.62</v>
      </c>
      <c r="G170" s="30">
        <v>33025</v>
      </c>
      <c r="H170" s="9">
        <v>0.19</v>
      </c>
    </row>
    <row r="171" spans="1:8">
      <c r="A171" s="30">
        <v>40575</v>
      </c>
      <c r="B171" s="9">
        <v>4.78</v>
      </c>
      <c r="D171" s="30">
        <v>40575</v>
      </c>
      <c r="E171" s="9">
        <v>1.51</v>
      </c>
      <c r="G171" s="30">
        <v>33055</v>
      </c>
      <c r="H171" s="9">
        <v>0.45</v>
      </c>
    </row>
    <row r="172" spans="1:8">
      <c r="A172" s="30">
        <v>40603</v>
      </c>
      <c r="B172" s="9">
        <v>4.7699999999999996</v>
      </c>
      <c r="D172" s="30">
        <v>40603</v>
      </c>
      <c r="E172" s="9">
        <v>1.5</v>
      </c>
      <c r="G172" s="30">
        <v>33086</v>
      </c>
      <c r="H172" s="9">
        <v>0.79</v>
      </c>
    </row>
    <row r="173" spans="1:8">
      <c r="A173" s="30">
        <v>40634</v>
      </c>
      <c r="B173" s="9">
        <v>4.76</v>
      </c>
      <c r="D173" s="30">
        <v>40634</v>
      </c>
      <c r="E173" s="9">
        <v>1.47</v>
      </c>
      <c r="G173" s="30">
        <v>33117</v>
      </c>
      <c r="H173" s="9">
        <v>0.8</v>
      </c>
    </row>
    <row r="174" spans="1:8">
      <c r="A174" s="30">
        <v>40664</v>
      </c>
      <c r="B174" s="9">
        <v>5.09</v>
      </c>
      <c r="D174" s="30">
        <v>40664</v>
      </c>
      <c r="E174" s="9">
        <v>1.56</v>
      </c>
      <c r="G174" s="30">
        <v>33147</v>
      </c>
      <c r="H174" s="9">
        <v>0.88</v>
      </c>
    </row>
    <row r="175" spans="1:8">
      <c r="A175" s="30">
        <v>40695</v>
      </c>
      <c r="B175" s="9">
        <v>5.42</v>
      </c>
      <c r="D175" s="30">
        <v>40695</v>
      </c>
      <c r="E175" s="9">
        <v>1.64</v>
      </c>
      <c r="G175" s="30">
        <v>33178</v>
      </c>
      <c r="H175" s="9">
        <v>0.73</v>
      </c>
    </row>
    <row r="176" spans="1:8">
      <c r="A176" s="30">
        <v>40725</v>
      </c>
      <c r="B176" s="9">
        <v>5.58</v>
      </c>
      <c r="D176" s="30">
        <v>40725</v>
      </c>
      <c r="E176" s="9">
        <v>1.66</v>
      </c>
      <c r="G176" s="30">
        <v>33208</v>
      </c>
      <c r="H176" s="9">
        <v>0.93</v>
      </c>
    </row>
    <row r="177" spans="1:8">
      <c r="A177" s="30">
        <v>40756</v>
      </c>
      <c r="B177" s="9">
        <v>7.3</v>
      </c>
      <c r="D177" s="30">
        <v>40756</v>
      </c>
      <c r="E177" s="9">
        <v>2.21</v>
      </c>
      <c r="G177" s="30">
        <v>33239</v>
      </c>
      <c r="H177" s="9">
        <v>0.98</v>
      </c>
    </row>
    <row r="178" spans="1:8">
      <c r="A178" s="30">
        <v>40787</v>
      </c>
      <c r="B178" s="9">
        <v>8.41</v>
      </c>
      <c r="D178" s="30">
        <v>40787</v>
      </c>
      <c r="E178" s="9">
        <v>2.57</v>
      </c>
      <c r="G178" s="30">
        <v>33270</v>
      </c>
      <c r="H178" s="9">
        <v>0.98</v>
      </c>
    </row>
    <row r="179" spans="1:8">
      <c r="A179" s="30">
        <v>40817</v>
      </c>
      <c r="B179" s="9">
        <v>7.07</v>
      </c>
      <c r="D179" s="30">
        <v>40817</v>
      </c>
      <c r="E179" s="9">
        <v>2.2200000000000002</v>
      </c>
      <c r="G179" s="30">
        <v>33298</v>
      </c>
      <c r="H179" s="9">
        <v>1.03</v>
      </c>
    </row>
    <row r="180" spans="1:8">
      <c r="A180" s="30">
        <v>40848</v>
      </c>
      <c r="B180" s="9">
        <v>7.79</v>
      </c>
      <c r="D180" s="30">
        <v>40848</v>
      </c>
      <c r="E180" s="9">
        <v>2.66</v>
      </c>
      <c r="G180" s="30">
        <v>33329</v>
      </c>
      <c r="H180" s="9">
        <v>1.22</v>
      </c>
    </row>
    <row r="181" spans="1:8">
      <c r="A181" s="30">
        <v>40878</v>
      </c>
      <c r="B181" s="9">
        <v>7.23</v>
      </c>
      <c r="D181" s="30">
        <v>40878</v>
      </c>
      <c r="E181" s="9">
        <v>2.57</v>
      </c>
      <c r="G181" s="30">
        <v>33359</v>
      </c>
      <c r="H181" s="9">
        <v>1.38</v>
      </c>
    </row>
    <row r="182" spans="1:8">
      <c r="A182" s="30">
        <v>40909</v>
      </c>
      <c r="B182" s="9">
        <v>6.61</v>
      </c>
      <c r="D182" s="30">
        <v>40909</v>
      </c>
      <c r="E182" s="9">
        <v>2.29</v>
      </c>
      <c r="G182" s="30">
        <v>33390</v>
      </c>
      <c r="H182" s="9">
        <v>1.34</v>
      </c>
    </row>
    <row r="183" spans="1:8">
      <c r="A183" s="30">
        <v>40940</v>
      </c>
      <c r="B183" s="9">
        <v>5.98</v>
      </c>
      <c r="D183" s="30">
        <v>40940</v>
      </c>
      <c r="E183" s="9">
        <v>2.0299999999999998</v>
      </c>
      <c r="G183" s="30">
        <v>33420</v>
      </c>
      <c r="H183" s="9">
        <v>1.39</v>
      </c>
    </row>
    <row r="184" spans="1:8">
      <c r="A184" s="30">
        <v>40969</v>
      </c>
      <c r="B184" s="9">
        <v>5.99</v>
      </c>
      <c r="D184" s="30">
        <v>40969</v>
      </c>
      <c r="E184" s="9">
        <v>1.92</v>
      </c>
      <c r="G184" s="30">
        <v>33451</v>
      </c>
      <c r="H184" s="9">
        <v>1.46</v>
      </c>
    </row>
    <row r="185" spans="1:8">
      <c r="A185" s="30">
        <v>41000</v>
      </c>
      <c r="B185" s="9">
        <v>6.04</v>
      </c>
      <c r="D185" s="30">
        <v>41000</v>
      </c>
      <c r="E185" s="9">
        <v>2.0299999999999998</v>
      </c>
      <c r="G185" s="30">
        <v>33482</v>
      </c>
      <c r="H185" s="9">
        <v>1.48</v>
      </c>
    </row>
    <row r="186" spans="1:8">
      <c r="A186" s="30">
        <v>41030</v>
      </c>
      <c r="B186" s="9">
        <v>6.96</v>
      </c>
      <c r="D186" s="30">
        <v>41030</v>
      </c>
      <c r="E186" s="9">
        <v>2.29</v>
      </c>
      <c r="G186" s="30">
        <v>33512</v>
      </c>
      <c r="H186" s="9">
        <v>1.77</v>
      </c>
    </row>
    <row r="187" spans="1:8">
      <c r="A187" s="30">
        <v>41061</v>
      </c>
      <c r="B187" s="9">
        <v>6.44</v>
      </c>
      <c r="D187" s="30">
        <v>41061</v>
      </c>
      <c r="E187" s="9">
        <v>2.15</v>
      </c>
      <c r="G187" s="30">
        <v>33543</v>
      </c>
      <c r="H187" s="9">
        <v>2</v>
      </c>
    </row>
    <row r="188" spans="1:8">
      <c r="A188" s="30">
        <v>41091</v>
      </c>
      <c r="B188" s="9">
        <v>6.16</v>
      </c>
      <c r="D188" s="30">
        <v>41091</v>
      </c>
      <c r="E188" s="9">
        <v>1.94</v>
      </c>
      <c r="G188" s="30">
        <v>33573</v>
      </c>
      <c r="H188" s="9">
        <v>1.94</v>
      </c>
    </row>
    <row r="189" spans="1:8">
      <c r="A189" s="30">
        <v>41122</v>
      </c>
      <c r="B189" s="9">
        <v>5.98</v>
      </c>
      <c r="D189" s="30">
        <v>41122</v>
      </c>
      <c r="E189" s="9">
        <v>1.86</v>
      </c>
      <c r="G189" s="30">
        <v>33604</v>
      </c>
      <c r="H189" s="9">
        <v>2.2000000000000002</v>
      </c>
    </row>
    <row r="190" spans="1:8">
      <c r="A190" s="30">
        <v>41153</v>
      </c>
      <c r="B190" s="9">
        <v>5.74</v>
      </c>
      <c r="D190" s="30">
        <v>41153</v>
      </c>
      <c r="E190" s="9">
        <v>1.69</v>
      </c>
      <c r="G190" s="30">
        <v>33635</v>
      </c>
      <c r="H190" s="9">
        <v>2</v>
      </c>
    </row>
    <row r="191" spans="1:8">
      <c r="A191" s="30">
        <v>41183</v>
      </c>
      <c r="B191" s="9">
        <v>5.63</v>
      </c>
      <c r="D191" s="30">
        <v>41183</v>
      </c>
      <c r="E191" s="9">
        <v>1.51</v>
      </c>
      <c r="G191" s="30">
        <v>33664</v>
      </c>
      <c r="H191" s="9">
        <v>1.94</v>
      </c>
    </row>
    <row r="192" spans="1:8">
      <c r="A192" s="30">
        <v>41214</v>
      </c>
      <c r="B192" s="9">
        <v>5.65</v>
      </c>
      <c r="D192" s="30">
        <v>41214</v>
      </c>
      <c r="E192" s="9">
        <v>1.6</v>
      </c>
      <c r="G192" s="30">
        <v>33695</v>
      </c>
      <c r="H192" s="9">
        <v>2.15</v>
      </c>
    </row>
    <row r="193" spans="1:8">
      <c r="A193" s="30">
        <v>41244</v>
      </c>
      <c r="B193" s="9">
        <v>5.34</v>
      </c>
      <c r="D193" s="30">
        <v>41244</v>
      </c>
      <c r="E193" s="9">
        <v>1.54</v>
      </c>
      <c r="G193" s="30">
        <v>33725</v>
      </c>
      <c r="H193" s="9">
        <v>2.14</v>
      </c>
    </row>
    <row r="194" spans="1:8">
      <c r="A194" s="30">
        <v>41275</v>
      </c>
      <c r="B194" s="9">
        <v>4.95</v>
      </c>
      <c r="D194" s="30">
        <v>41275</v>
      </c>
      <c r="E194" s="9">
        <v>1.48</v>
      </c>
      <c r="G194" s="30">
        <v>33756</v>
      </c>
      <c r="H194" s="9">
        <v>2.31</v>
      </c>
    </row>
    <row r="195" spans="1:8">
      <c r="A195" s="30">
        <v>41306</v>
      </c>
      <c r="B195" s="9">
        <v>4.9800000000000004</v>
      </c>
      <c r="D195" s="30">
        <v>41306</v>
      </c>
      <c r="E195" s="9">
        <v>1.49</v>
      </c>
      <c r="G195" s="30">
        <v>33786</v>
      </c>
      <c r="H195" s="9">
        <v>2.2999999999999998</v>
      </c>
    </row>
    <row r="196" spans="1:8">
      <c r="A196" s="30">
        <v>41334</v>
      </c>
      <c r="B196" s="9">
        <v>4.8600000000000003</v>
      </c>
      <c r="D196" s="30">
        <v>41334</v>
      </c>
      <c r="E196" s="9">
        <v>1.51</v>
      </c>
      <c r="G196" s="30">
        <v>33817</v>
      </c>
      <c r="H196" s="9">
        <v>2.4700000000000002</v>
      </c>
    </row>
    <row r="197" spans="1:8">
      <c r="A197" s="30">
        <v>41365</v>
      </c>
      <c r="B197" s="9">
        <v>4.55</v>
      </c>
      <c r="D197" s="30">
        <v>41365</v>
      </c>
      <c r="E197" s="9">
        <v>1.47</v>
      </c>
      <c r="G197" s="30">
        <v>33848</v>
      </c>
      <c r="H197" s="9">
        <v>2.57</v>
      </c>
    </row>
    <row r="198" spans="1:8">
      <c r="A198" s="30">
        <v>41395</v>
      </c>
      <c r="B198" s="9">
        <v>4.62</v>
      </c>
      <c r="D198" s="30">
        <v>41395</v>
      </c>
      <c r="E198" s="9">
        <v>1.47</v>
      </c>
      <c r="G198" s="30">
        <v>33878</v>
      </c>
      <c r="H198" s="9">
        <v>2.4</v>
      </c>
    </row>
    <row r="199" spans="1:8">
      <c r="A199" s="30">
        <v>41426</v>
      </c>
      <c r="B199" s="9">
        <v>5.21</v>
      </c>
      <c r="D199" s="30">
        <v>41426</v>
      </c>
      <c r="E199" s="9">
        <v>1.67</v>
      </c>
      <c r="G199" s="30">
        <v>33909</v>
      </c>
      <c r="H199" s="9">
        <v>2.16</v>
      </c>
    </row>
    <row r="200" spans="1:8">
      <c r="A200" s="30">
        <v>41456</v>
      </c>
      <c r="B200" s="9">
        <v>4.71</v>
      </c>
      <c r="D200" s="30">
        <v>41456</v>
      </c>
      <c r="E200" s="9">
        <v>1.53</v>
      </c>
      <c r="G200" s="30">
        <v>33939</v>
      </c>
      <c r="H200" s="9">
        <v>2.14</v>
      </c>
    </row>
    <row r="201" spans="1:8">
      <c r="A201" s="30">
        <v>41487</v>
      </c>
      <c r="B201" s="9">
        <v>4.76</v>
      </c>
      <c r="D201" s="30">
        <v>41487</v>
      </c>
      <c r="E201" s="9">
        <v>1.55</v>
      </c>
      <c r="G201" s="30">
        <v>33970</v>
      </c>
      <c r="H201" s="9">
        <v>2.19</v>
      </c>
    </row>
    <row r="202" spans="1:8">
      <c r="A202" s="30">
        <v>41518</v>
      </c>
      <c r="B202" s="9">
        <v>4.83</v>
      </c>
      <c r="D202" s="30">
        <v>41518</v>
      </c>
      <c r="E202" s="9">
        <v>1.56</v>
      </c>
      <c r="G202" s="30">
        <v>34001</v>
      </c>
      <c r="H202" s="9">
        <v>2.11</v>
      </c>
    </row>
    <row r="203" spans="1:8">
      <c r="A203" s="30">
        <v>41548</v>
      </c>
      <c r="B203" s="9">
        <v>4.3600000000000003</v>
      </c>
      <c r="D203" s="30">
        <v>41548</v>
      </c>
      <c r="E203" s="9">
        <v>1.45</v>
      </c>
      <c r="G203" s="30">
        <v>34029</v>
      </c>
      <c r="H203" s="9">
        <v>2.0699999999999998</v>
      </c>
    </row>
    <row r="204" spans="1:8">
      <c r="A204" s="30">
        <v>41579</v>
      </c>
      <c r="B204" s="9">
        <v>4.2699999999999996</v>
      </c>
      <c r="D204" s="30">
        <v>41579</v>
      </c>
      <c r="E204" s="9">
        <v>1.41</v>
      </c>
      <c r="G204" s="30">
        <v>34060</v>
      </c>
      <c r="H204" s="9">
        <v>2.2200000000000002</v>
      </c>
    </row>
    <row r="205" spans="1:8">
      <c r="A205" s="30">
        <v>41609</v>
      </c>
      <c r="B205" s="9">
        <v>4</v>
      </c>
      <c r="D205" s="30">
        <v>41609</v>
      </c>
      <c r="E205" s="9">
        <v>1.28</v>
      </c>
      <c r="G205" s="30">
        <v>34090</v>
      </c>
      <c r="H205" s="9">
        <v>1.92</v>
      </c>
    </row>
    <row r="206" spans="1:8">
      <c r="A206" s="30">
        <v>41640</v>
      </c>
      <c r="B206" s="9">
        <v>4.21</v>
      </c>
      <c r="D206" s="30">
        <v>41640</v>
      </c>
      <c r="E206" s="9">
        <v>1.3</v>
      </c>
      <c r="G206" s="30">
        <v>34121</v>
      </c>
      <c r="H206" s="9">
        <v>1.77</v>
      </c>
    </row>
    <row r="207" spans="1:8">
      <c r="A207" s="30">
        <v>41671</v>
      </c>
      <c r="B207" s="9">
        <v>3.81</v>
      </c>
      <c r="D207" s="30">
        <v>41671</v>
      </c>
      <c r="E207" s="9">
        <v>1.22</v>
      </c>
      <c r="G207" s="30">
        <v>34151</v>
      </c>
      <c r="H207" s="9">
        <v>1.7</v>
      </c>
    </row>
    <row r="208" spans="1:8">
      <c r="A208" s="30">
        <v>41699</v>
      </c>
      <c r="B208" s="9">
        <v>3.77</v>
      </c>
      <c r="D208" s="30">
        <v>41699</v>
      </c>
      <c r="E208" s="9">
        <v>1.19</v>
      </c>
      <c r="G208" s="30">
        <v>34182</v>
      </c>
      <c r="H208" s="9">
        <v>1.57</v>
      </c>
    </row>
    <row r="209" spans="1:8">
      <c r="A209" s="30">
        <v>41730</v>
      </c>
      <c r="B209" s="9">
        <v>3.71</v>
      </c>
      <c r="D209" s="30">
        <v>41730</v>
      </c>
      <c r="E209" s="9">
        <v>1.1399999999999999</v>
      </c>
      <c r="G209" s="30">
        <v>34213</v>
      </c>
      <c r="H209" s="9">
        <v>1.51</v>
      </c>
    </row>
    <row r="210" spans="1:8">
      <c r="A210" s="30">
        <v>41760</v>
      </c>
      <c r="B210" s="9">
        <v>3.67</v>
      </c>
      <c r="D210" s="30">
        <v>41760</v>
      </c>
      <c r="E210" s="9">
        <v>1.1200000000000001</v>
      </c>
      <c r="G210" s="30">
        <v>34243</v>
      </c>
      <c r="H210" s="9">
        <v>1.44</v>
      </c>
    </row>
    <row r="211" spans="1:8">
      <c r="A211" s="30">
        <v>41791</v>
      </c>
      <c r="B211" s="9">
        <v>3.53</v>
      </c>
      <c r="D211" s="30">
        <v>41791</v>
      </c>
      <c r="E211" s="9">
        <v>1.0900000000000001</v>
      </c>
      <c r="G211" s="30">
        <v>34274</v>
      </c>
      <c r="H211" s="9">
        <v>1.61</v>
      </c>
    </row>
    <row r="212" spans="1:8">
      <c r="A212" s="30">
        <v>41821</v>
      </c>
      <c r="B212" s="9">
        <v>4.04</v>
      </c>
      <c r="D212" s="30">
        <v>41821</v>
      </c>
      <c r="E212" s="9">
        <v>1.1000000000000001</v>
      </c>
      <c r="G212" s="30">
        <v>34304</v>
      </c>
      <c r="H212" s="9">
        <v>1.58</v>
      </c>
    </row>
    <row r="213" spans="1:8">
      <c r="A213" s="30">
        <v>41852</v>
      </c>
      <c r="B213" s="9">
        <v>3.84</v>
      </c>
      <c r="D213" s="30">
        <v>41852</v>
      </c>
      <c r="E213" s="9">
        <v>1.1200000000000001</v>
      </c>
      <c r="G213" s="30">
        <v>34335</v>
      </c>
      <c r="H213" s="9">
        <v>1.58</v>
      </c>
    </row>
    <row r="214" spans="1:8">
      <c r="A214" s="30">
        <v>41883</v>
      </c>
      <c r="B214" s="9">
        <v>4.4000000000000004</v>
      </c>
      <c r="D214" s="30">
        <v>41883</v>
      </c>
      <c r="E214" s="9">
        <v>1.2</v>
      </c>
      <c r="G214" s="30">
        <v>34366</v>
      </c>
      <c r="H214" s="9">
        <v>1.48</v>
      </c>
    </row>
    <row r="215" spans="1:8">
      <c r="A215" s="30">
        <v>41913</v>
      </c>
      <c r="B215" s="9">
        <v>4.3</v>
      </c>
      <c r="D215" s="30">
        <v>41913</v>
      </c>
      <c r="E215" s="9">
        <v>1.27</v>
      </c>
      <c r="G215" s="30">
        <v>34394</v>
      </c>
      <c r="H215" s="9">
        <v>1.56</v>
      </c>
    </row>
    <row r="216" spans="1:8">
      <c r="A216" s="30">
        <v>41944</v>
      </c>
      <c r="B216" s="9">
        <v>4.67</v>
      </c>
      <c r="D216" s="30">
        <v>41944</v>
      </c>
      <c r="E216" s="9">
        <v>1.35</v>
      </c>
      <c r="G216" s="30">
        <v>34425</v>
      </c>
      <c r="H216" s="9">
        <v>1.33</v>
      </c>
    </row>
    <row r="217" spans="1:8">
      <c r="A217" s="30">
        <v>41974</v>
      </c>
      <c r="B217" s="9">
        <v>5.04</v>
      </c>
      <c r="D217" s="30">
        <v>41974</v>
      </c>
      <c r="E217" s="9">
        <v>1.44</v>
      </c>
      <c r="G217" s="30">
        <v>34455</v>
      </c>
      <c r="H217" s="9">
        <v>1.1599999999999999</v>
      </c>
    </row>
    <row r="218" spans="1:8">
      <c r="A218" s="30">
        <v>42005</v>
      </c>
      <c r="B218" s="9">
        <v>5.26</v>
      </c>
      <c r="D218" s="30">
        <v>42005</v>
      </c>
      <c r="E218" s="9">
        <v>1.53</v>
      </c>
      <c r="G218" s="30">
        <v>34486</v>
      </c>
      <c r="H218" s="9">
        <v>1.1499999999999999</v>
      </c>
    </row>
    <row r="219" spans="1:8">
      <c r="A219" s="30">
        <v>42036</v>
      </c>
      <c r="B219" s="9">
        <v>4.46</v>
      </c>
      <c r="D219" s="30">
        <v>42036</v>
      </c>
      <c r="E219" s="9">
        <v>1.32</v>
      </c>
      <c r="G219" s="30">
        <v>34516</v>
      </c>
      <c r="H219" s="9">
        <v>1.1299999999999999</v>
      </c>
    </row>
    <row r="220" spans="1:8">
      <c r="A220" s="30">
        <v>42064</v>
      </c>
      <c r="B220" s="9">
        <v>4.82</v>
      </c>
      <c r="D220" s="30">
        <v>42064</v>
      </c>
      <c r="E220" s="9">
        <v>1.36</v>
      </c>
      <c r="G220" s="30">
        <v>34547</v>
      </c>
      <c r="H220" s="9">
        <v>1.02</v>
      </c>
    </row>
    <row r="221" spans="1:8">
      <c r="A221" s="30">
        <v>42095</v>
      </c>
      <c r="B221" s="9">
        <v>4.59</v>
      </c>
      <c r="D221" s="30">
        <v>42095</v>
      </c>
      <c r="E221" s="9">
        <v>1.34</v>
      </c>
      <c r="G221" s="30">
        <v>34578</v>
      </c>
      <c r="H221" s="9">
        <v>1</v>
      </c>
    </row>
    <row r="222" spans="1:8">
      <c r="A222" s="30">
        <v>42125</v>
      </c>
      <c r="B222" s="9">
        <v>4.58</v>
      </c>
      <c r="D222" s="30">
        <v>42125</v>
      </c>
      <c r="E222" s="9">
        <v>1.38</v>
      </c>
      <c r="G222" s="30">
        <v>34608</v>
      </c>
      <c r="H222" s="9">
        <v>0.97</v>
      </c>
    </row>
    <row r="223" spans="1:8">
      <c r="A223" s="30">
        <v>42156</v>
      </c>
      <c r="B223" s="9">
        <v>5</v>
      </c>
      <c r="D223" s="30">
        <v>42156</v>
      </c>
      <c r="E223" s="9">
        <v>1.48</v>
      </c>
      <c r="G223" s="30">
        <v>34639</v>
      </c>
      <c r="H223" s="9">
        <v>0.51</v>
      </c>
    </row>
    <row r="224" spans="1:8">
      <c r="A224" s="30">
        <v>42186</v>
      </c>
      <c r="B224" s="9">
        <v>5.36</v>
      </c>
      <c r="D224" s="30">
        <v>42186</v>
      </c>
      <c r="E224" s="9">
        <v>1.58</v>
      </c>
      <c r="G224" s="30">
        <v>34669</v>
      </c>
      <c r="H224" s="9">
        <v>0.15</v>
      </c>
    </row>
    <row r="225" spans="1:8">
      <c r="A225" s="30">
        <v>42217</v>
      </c>
      <c r="B225" s="9">
        <v>5.7</v>
      </c>
      <c r="D225" s="30">
        <v>42217</v>
      </c>
      <c r="E225" s="9">
        <v>1.69</v>
      </c>
      <c r="G225" s="30">
        <v>34700</v>
      </c>
      <c r="H225" s="9">
        <v>0.34</v>
      </c>
    </row>
    <row r="226" spans="1:8">
      <c r="A226" s="30">
        <v>42248</v>
      </c>
      <c r="B226" s="9">
        <v>6.62</v>
      </c>
      <c r="D226" s="30">
        <v>42248</v>
      </c>
      <c r="E226" s="9">
        <v>1.78</v>
      </c>
      <c r="G226" s="30">
        <v>34731</v>
      </c>
      <c r="H226" s="9">
        <v>0.43</v>
      </c>
    </row>
    <row r="227" spans="1:8">
      <c r="A227" s="30">
        <v>42278</v>
      </c>
      <c r="B227" s="9">
        <v>5.9</v>
      </c>
      <c r="D227" s="30">
        <v>42278</v>
      </c>
      <c r="E227" s="9">
        <v>1.66</v>
      </c>
      <c r="G227" s="30">
        <v>34759</v>
      </c>
      <c r="H227" s="9">
        <v>0.4</v>
      </c>
    </row>
    <row r="228" spans="1:8">
      <c r="A228" s="30">
        <v>42309</v>
      </c>
      <c r="B228" s="9">
        <v>6.4</v>
      </c>
      <c r="D228" s="30">
        <v>42309</v>
      </c>
      <c r="E228" s="9">
        <v>1.62</v>
      </c>
      <c r="G228" s="30">
        <v>34790</v>
      </c>
      <c r="H228" s="9">
        <v>0.47</v>
      </c>
    </row>
    <row r="229" spans="1:8">
      <c r="A229" s="30">
        <v>42339</v>
      </c>
      <c r="B229" s="9">
        <v>6.95</v>
      </c>
      <c r="D229" s="30">
        <v>42339</v>
      </c>
      <c r="E229" s="9">
        <v>1.73</v>
      </c>
      <c r="G229" s="30">
        <v>34820</v>
      </c>
      <c r="H229" s="9">
        <v>0.41</v>
      </c>
    </row>
    <row r="230" spans="1:8">
      <c r="A230" s="30">
        <v>42370</v>
      </c>
      <c r="B230" s="9">
        <v>7.77</v>
      </c>
      <c r="D230" s="30">
        <v>42370</v>
      </c>
      <c r="E230" s="9">
        <v>2.02</v>
      </c>
      <c r="G230" s="30">
        <v>34851</v>
      </c>
      <c r="H230" s="9">
        <v>0.42</v>
      </c>
    </row>
    <row r="231" spans="1:8">
      <c r="A231" s="30">
        <v>42401</v>
      </c>
      <c r="B231" s="9">
        <v>7.75</v>
      </c>
      <c r="D231" s="30">
        <v>42401</v>
      </c>
      <c r="E231" s="9">
        <v>2.0499999999999998</v>
      </c>
      <c r="G231" s="30">
        <v>34881</v>
      </c>
      <c r="H231" s="9">
        <v>0.56999999999999995</v>
      </c>
    </row>
    <row r="232" spans="1:8">
      <c r="A232" s="30">
        <v>42430</v>
      </c>
      <c r="B232" s="9">
        <v>7.05</v>
      </c>
      <c r="D232" s="30">
        <v>42430</v>
      </c>
      <c r="E232" s="9">
        <v>1.7</v>
      </c>
      <c r="G232" s="30">
        <v>34912</v>
      </c>
      <c r="H232" s="9">
        <v>0.43</v>
      </c>
    </row>
    <row r="233" spans="1:8">
      <c r="A233" s="30">
        <v>42461</v>
      </c>
      <c r="B233" s="9">
        <v>6.21</v>
      </c>
      <c r="D233" s="30">
        <v>42461</v>
      </c>
      <c r="E233" s="9">
        <v>1.52</v>
      </c>
      <c r="G233" s="30">
        <v>34943</v>
      </c>
      <c r="H233" s="9">
        <v>0.34</v>
      </c>
    </row>
    <row r="234" spans="1:8">
      <c r="A234" s="30">
        <v>42491</v>
      </c>
      <c r="B234" s="9">
        <v>5.97</v>
      </c>
      <c r="D234" s="30">
        <v>42491</v>
      </c>
      <c r="E234" s="9">
        <v>1.54</v>
      </c>
      <c r="G234" s="30">
        <v>34973</v>
      </c>
      <c r="H234" s="9">
        <v>0.42</v>
      </c>
    </row>
    <row r="235" spans="1:8">
      <c r="A235" s="30">
        <v>42522</v>
      </c>
      <c r="B235" s="9">
        <v>6.21</v>
      </c>
      <c r="D235" s="30">
        <v>42522</v>
      </c>
      <c r="E235" s="9">
        <v>1.62</v>
      </c>
      <c r="G235" s="30">
        <v>35004</v>
      </c>
      <c r="H235" s="9">
        <v>0.4</v>
      </c>
    </row>
    <row r="236" spans="1:8">
      <c r="A236" s="30">
        <v>42552</v>
      </c>
      <c r="B236" s="9">
        <v>5.69</v>
      </c>
      <c r="D236" s="30">
        <v>42552</v>
      </c>
      <c r="E236" s="9">
        <v>1.5</v>
      </c>
      <c r="G236" s="30">
        <v>35034</v>
      </c>
      <c r="H236" s="9">
        <v>0.4</v>
      </c>
    </row>
    <row r="237" spans="1:8">
      <c r="A237" s="30">
        <v>42583</v>
      </c>
      <c r="B237" s="9">
        <v>5.0999999999999996</v>
      </c>
      <c r="D237" s="30">
        <v>42583</v>
      </c>
      <c r="E237" s="9">
        <v>1.39</v>
      </c>
      <c r="G237" s="30">
        <v>35065</v>
      </c>
      <c r="H237" s="9">
        <v>0.67</v>
      </c>
    </row>
    <row r="238" spans="1:8">
      <c r="A238" s="30">
        <v>42614</v>
      </c>
      <c r="B238" s="9">
        <v>4.97</v>
      </c>
      <c r="D238" s="30">
        <v>42614</v>
      </c>
      <c r="E238" s="9">
        <v>1.43</v>
      </c>
      <c r="G238" s="30">
        <v>35096</v>
      </c>
      <c r="H238" s="9">
        <v>0.69</v>
      </c>
    </row>
    <row r="239" spans="1:8">
      <c r="A239" s="30">
        <v>42644</v>
      </c>
      <c r="B239" s="9">
        <v>4.91</v>
      </c>
      <c r="D239" s="30">
        <v>42644</v>
      </c>
      <c r="E239" s="9">
        <v>1.38</v>
      </c>
      <c r="G239" s="30">
        <v>35125</v>
      </c>
      <c r="H239" s="9">
        <v>0.55000000000000004</v>
      </c>
    </row>
    <row r="240" spans="1:8">
      <c r="A240" s="30">
        <v>42675</v>
      </c>
      <c r="B240" s="9">
        <v>4.67</v>
      </c>
      <c r="D240" s="30">
        <v>42675</v>
      </c>
      <c r="E240" s="9">
        <v>1.36</v>
      </c>
      <c r="G240" s="30">
        <v>35156</v>
      </c>
      <c r="H240" s="9">
        <v>0.63</v>
      </c>
    </row>
    <row r="241" spans="1:8">
      <c r="A241" s="30">
        <v>42705</v>
      </c>
      <c r="B241" s="9">
        <v>4.22</v>
      </c>
      <c r="D241" s="30">
        <v>42705</v>
      </c>
      <c r="E241" s="9">
        <v>1.3</v>
      </c>
      <c r="G241" s="30">
        <v>35186</v>
      </c>
      <c r="H241" s="9">
        <v>0.57999999999999996</v>
      </c>
    </row>
    <row r="242" spans="1:8">
      <c r="A242" s="30">
        <v>42736</v>
      </c>
      <c r="B242" s="9">
        <v>4</v>
      </c>
      <c r="D242" s="30">
        <v>42736</v>
      </c>
      <c r="E242" s="9">
        <v>1.28</v>
      </c>
      <c r="G242" s="30">
        <v>35217</v>
      </c>
      <c r="H242" s="9">
        <v>0.62</v>
      </c>
    </row>
    <row r="243" spans="1:8">
      <c r="A243" s="30">
        <v>42767</v>
      </c>
      <c r="B243" s="9">
        <v>3.74</v>
      </c>
      <c r="D243" s="30">
        <v>42767</v>
      </c>
      <c r="E243" s="9">
        <v>1.21</v>
      </c>
      <c r="G243" s="30">
        <v>35247</v>
      </c>
      <c r="H243" s="9">
        <v>0.57999999999999996</v>
      </c>
    </row>
    <row r="244" spans="1:8">
      <c r="A244" s="30">
        <v>42795</v>
      </c>
      <c r="B244" s="9">
        <v>3.92</v>
      </c>
      <c r="D244" s="30">
        <v>42795</v>
      </c>
      <c r="E244" s="9">
        <v>1.24</v>
      </c>
      <c r="G244" s="30">
        <v>35278</v>
      </c>
      <c r="H244" s="9">
        <v>0.62</v>
      </c>
    </row>
    <row r="245" spans="1:8">
      <c r="A245" s="30">
        <v>42826</v>
      </c>
      <c r="B245" s="9">
        <v>3.81</v>
      </c>
      <c r="D245" s="30">
        <v>42826</v>
      </c>
      <c r="E245" s="9">
        <v>1.23</v>
      </c>
      <c r="G245" s="30">
        <v>35309</v>
      </c>
      <c r="H245" s="9">
        <v>0.62</v>
      </c>
    </row>
    <row r="246" spans="1:8">
      <c r="A246" s="30">
        <v>42856</v>
      </c>
      <c r="B246" s="9">
        <v>3.74</v>
      </c>
      <c r="D246" s="30">
        <v>42856</v>
      </c>
      <c r="E246" s="9">
        <v>1.19</v>
      </c>
      <c r="G246" s="30">
        <v>35339</v>
      </c>
      <c r="H246" s="9">
        <v>0.6</v>
      </c>
    </row>
    <row r="247" spans="1:8">
      <c r="A247" s="30">
        <v>42887</v>
      </c>
      <c r="B247" s="9">
        <v>3.77</v>
      </c>
      <c r="D247" s="30">
        <v>42887</v>
      </c>
      <c r="E247" s="9">
        <v>1.1499999999999999</v>
      </c>
      <c r="G247" s="30">
        <v>35370</v>
      </c>
      <c r="H247" s="9">
        <v>0.47</v>
      </c>
    </row>
    <row r="248" spans="1:8">
      <c r="A248" s="30">
        <v>42917</v>
      </c>
      <c r="B248" s="9">
        <v>3.61</v>
      </c>
      <c r="D248" s="30">
        <v>42917</v>
      </c>
      <c r="E248" s="9">
        <v>1.0900000000000001</v>
      </c>
      <c r="G248" s="30">
        <v>35400</v>
      </c>
      <c r="H248" s="9">
        <v>0.55000000000000004</v>
      </c>
    </row>
    <row r="249" spans="1:8">
      <c r="A249" s="30">
        <v>42948</v>
      </c>
      <c r="B249" s="9">
        <v>3.85</v>
      </c>
      <c r="D249" s="30">
        <v>42948</v>
      </c>
      <c r="E249" s="9">
        <v>1.1599999999999999</v>
      </c>
      <c r="G249" s="30">
        <v>35431</v>
      </c>
      <c r="H249" s="9">
        <v>0.59</v>
      </c>
    </row>
    <row r="250" spans="1:8">
      <c r="A250" s="30">
        <v>42979</v>
      </c>
      <c r="B250" s="9">
        <v>3.56</v>
      </c>
      <c r="D250" s="30">
        <v>42979</v>
      </c>
      <c r="E250" s="9">
        <v>1.07</v>
      </c>
      <c r="G250" s="30">
        <v>35462</v>
      </c>
      <c r="H250" s="9">
        <v>0.47</v>
      </c>
    </row>
    <row r="251" spans="1:8">
      <c r="A251" s="30">
        <v>43009</v>
      </c>
      <c r="B251" s="9">
        <v>3.51</v>
      </c>
      <c r="D251" s="30">
        <v>43009</v>
      </c>
      <c r="E251" s="9">
        <v>1.01</v>
      </c>
      <c r="G251" s="30">
        <v>35490</v>
      </c>
      <c r="H251" s="9">
        <v>0.47</v>
      </c>
    </row>
    <row r="252" spans="1:8">
      <c r="A252" s="30">
        <v>43040</v>
      </c>
      <c r="B252" s="9">
        <v>3.61</v>
      </c>
      <c r="D252" s="30">
        <v>43040</v>
      </c>
      <c r="E252" s="9">
        <v>1.03</v>
      </c>
      <c r="G252" s="30">
        <v>35521</v>
      </c>
      <c r="H252" s="9">
        <v>0.43</v>
      </c>
    </row>
    <row r="253" spans="1:8">
      <c r="A253" s="30">
        <v>43070</v>
      </c>
      <c r="B253" s="9">
        <v>3.63</v>
      </c>
      <c r="D253" s="30">
        <v>43070</v>
      </c>
      <c r="E253" s="9">
        <v>0.99</v>
      </c>
      <c r="G253" s="30">
        <v>35551</v>
      </c>
      <c r="H253" s="9">
        <v>0.45</v>
      </c>
    </row>
    <row r="254" spans="1:8">
      <c r="A254" s="30">
        <v>43101</v>
      </c>
      <c r="B254" s="9">
        <v>3.29</v>
      </c>
      <c r="D254" s="30">
        <v>43101</v>
      </c>
      <c r="E254" s="9">
        <v>0.91</v>
      </c>
      <c r="G254" s="30">
        <v>35582</v>
      </c>
      <c r="H254" s="9">
        <v>0.43</v>
      </c>
    </row>
    <row r="255" spans="1:8">
      <c r="A255" s="30">
        <v>43132</v>
      </c>
      <c r="B255" s="9">
        <v>3.47</v>
      </c>
      <c r="D255" s="30">
        <v>43132</v>
      </c>
      <c r="E255" s="9">
        <v>1.01</v>
      </c>
      <c r="G255" s="30">
        <v>35612</v>
      </c>
      <c r="H255" s="9">
        <v>0.28000000000000003</v>
      </c>
    </row>
    <row r="256" spans="1:8">
      <c r="A256" s="30">
        <v>43160</v>
      </c>
      <c r="B256" s="9">
        <v>3.72</v>
      </c>
      <c r="D256" s="30">
        <v>43160</v>
      </c>
      <c r="E256" s="9">
        <v>1.17</v>
      </c>
      <c r="G256" s="30">
        <v>35643</v>
      </c>
      <c r="H256" s="9">
        <v>0.37</v>
      </c>
    </row>
    <row r="257" spans="1:8">
      <c r="A257" s="30">
        <v>43191</v>
      </c>
      <c r="B257" s="9">
        <v>3.46</v>
      </c>
      <c r="D257" s="30">
        <v>43191</v>
      </c>
      <c r="E257" s="9">
        <v>1.1399999999999999</v>
      </c>
      <c r="G257" s="30">
        <v>35674</v>
      </c>
      <c r="H257" s="9">
        <v>0.32</v>
      </c>
    </row>
    <row r="258" spans="1:8">
      <c r="A258" s="30">
        <v>43221</v>
      </c>
      <c r="B258" s="9">
        <v>3.63</v>
      </c>
      <c r="D258" s="30">
        <v>43221</v>
      </c>
      <c r="E258" s="9">
        <v>1.22</v>
      </c>
      <c r="G258" s="30">
        <v>35704</v>
      </c>
      <c r="H258" s="9">
        <v>0.21</v>
      </c>
    </row>
    <row r="259" spans="1:8">
      <c r="A259" s="30">
        <v>43252</v>
      </c>
      <c r="B259" s="9">
        <v>3.71</v>
      </c>
      <c r="D259" s="30">
        <v>43252</v>
      </c>
      <c r="E259" s="9">
        <v>1.3</v>
      </c>
      <c r="G259" s="30">
        <v>35735</v>
      </c>
      <c r="H259" s="9">
        <v>0.1</v>
      </c>
    </row>
    <row r="260" spans="1:8">
      <c r="A260" s="30">
        <v>43282</v>
      </c>
      <c r="B260" s="9">
        <v>3.46</v>
      </c>
      <c r="D260" s="30">
        <v>43282</v>
      </c>
      <c r="E260" s="9">
        <v>1.1599999999999999</v>
      </c>
      <c r="G260" s="30">
        <v>35765</v>
      </c>
      <c r="H260" s="9">
        <v>0.09</v>
      </c>
    </row>
    <row r="261" spans="1:8">
      <c r="A261" s="30">
        <v>43313</v>
      </c>
      <c r="B261" s="9">
        <v>3.49</v>
      </c>
      <c r="D261" s="30">
        <v>43313</v>
      </c>
      <c r="E261" s="9">
        <v>1.21</v>
      </c>
      <c r="G261" s="30">
        <v>35796</v>
      </c>
      <c r="H261" s="9">
        <v>0.21</v>
      </c>
    </row>
    <row r="262" spans="1:8">
      <c r="A262" s="30">
        <v>43344</v>
      </c>
      <c r="B262" s="9">
        <v>3.28</v>
      </c>
      <c r="D262" s="30">
        <v>43344</v>
      </c>
      <c r="E262" s="9">
        <v>1.1299999999999999</v>
      </c>
      <c r="G262" s="30">
        <v>35827</v>
      </c>
      <c r="H262" s="9">
        <v>7.0000000000000007E-2</v>
      </c>
    </row>
    <row r="263" spans="1:8">
      <c r="A263" s="30">
        <v>43374</v>
      </c>
      <c r="B263" s="9">
        <v>3.81</v>
      </c>
      <c r="D263" s="30">
        <v>43374</v>
      </c>
      <c r="E263" s="9">
        <v>1.25</v>
      </c>
      <c r="G263" s="30">
        <v>35855</v>
      </c>
      <c r="H263" s="9">
        <v>7.0000000000000007E-2</v>
      </c>
    </row>
    <row r="264" spans="1:8">
      <c r="A264" s="30">
        <v>43405</v>
      </c>
      <c r="B264" s="9">
        <v>4.29</v>
      </c>
      <c r="D264" s="30">
        <v>43405</v>
      </c>
      <c r="E264" s="9">
        <v>1.45</v>
      </c>
      <c r="G264" s="30">
        <v>35886</v>
      </c>
      <c r="H264" s="9">
        <v>0.09</v>
      </c>
    </row>
    <row r="265" spans="1:8">
      <c r="A265" s="30">
        <v>43435</v>
      </c>
      <c r="B265" s="9">
        <v>5.33</v>
      </c>
      <c r="D265" s="30">
        <v>43435</v>
      </c>
      <c r="E265" s="9">
        <v>1.59</v>
      </c>
      <c r="G265" s="30">
        <v>35916</v>
      </c>
      <c r="H265" s="9">
        <v>0.03</v>
      </c>
    </row>
    <row r="266" spans="1:8">
      <c r="A266" s="30">
        <v>43466</v>
      </c>
      <c r="B266" s="9">
        <v>4.37</v>
      </c>
      <c r="D266" s="30">
        <v>43466</v>
      </c>
      <c r="E266" s="9">
        <v>1.38</v>
      </c>
      <c r="G266" s="30">
        <v>35947</v>
      </c>
      <c r="H266" s="9">
        <v>-0.05</v>
      </c>
    </row>
    <row r="267" spans="1:8">
      <c r="A267" s="30">
        <v>43497</v>
      </c>
      <c r="B267" s="9">
        <v>3.92</v>
      </c>
      <c r="D267" s="30">
        <v>43497</v>
      </c>
      <c r="E267" s="9">
        <v>1.29</v>
      </c>
      <c r="G267" s="30">
        <v>35977</v>
      </c>
      <c r="H267" s="9">
        <v>0.01</v>
      </c>
    </row>
    <row r="268" spans="1:8">
      <c r="A268" s="30">
        <v>43525</v>
      </c>
      <c r="B268" s="9">
        <v>4.05</v>
      </c>
      <c r="D268" s="30">
        <v>43525</v>
      </c>
      <c r="E268" s="9">
        <v>1.27</v>
      </c>
      <c r="G268" s="30">
        <v>36008</v>
      </c>
      <c r="H268" s="9">
        <v>0.14000000000000001</v>
      </c>
    </row>
    <row r="269" spans="1:8">
      <c r="A269" s="30">
        <v>43556</v>
      </c>
      <c r="B269" s="9">
        <v>3.73</v>
      </c>
      <c r="D269" s="30">
        <v>43556</v>
      </c>
      <c r="E269" s="9">
        <v>1.17</v>
      </c>
      <c r="G269" s="30">
        <v>36039</v>
      </c>
      <c r="H269" s="9">
        <v>0.14000000000000001</v>
      </c>
    </row>
    <row r="270" spans="1:8">
      <c r="A270" s="30">
        <v>43586</v>
      </c>
      <c r="B270" s="9">
        <v>4.59</v>
      </c>
      <c r="D270" s="30">
        <v>43586</v>
      </c>
      <c r="E270" s="9">
        <v>1.35</v>
      </c>
      <c r="G270" s="30">
        <v>36069</v>
      </c>
      <c r="H270" s="9">
        <v>0.52</v>
      </c>
    </row>
    <row r="271" spans="1:8">
      <c r="A271" s="30">
        <v>43617</v>
      </c>
      <c r="B271" s="9">
        <v>4.07</v>
      </c>
      <c r="D271" s="30">
        <v>43617</v>
      </c>
      <c r="E271" s="9">
        <v>1.22</v>
      </c>
      <c r="G271" s="30">
        <v>36100</v>
      </c>
      <c r="H271" s="9">
        <v>0.2</v>
      </c>
    </row>
    <row r="272" spans="1:8">
      <c r="A272" s="30">
        <v>43647</v>
      </c>
      <c r="B272" s="9">
        <v>3.93</v>
      </c>
      <c r="D272" s="30">
        <v>43647</v>
      </c>
      <c r="E272" s="9">
        <v>1.1399999999999999</v>
      </c>
      <c r="G272" s="30">
        <v>36130</v>
      </c>
      <c r="H272" s="9">
        <v>0.11</v>
      </c>
    </row>
    <row r="273" spans="1:8">
      <c r="A273" s="30">
        <v>43678</v>
      </c>
      <c r="B273" s="9">
        <v>4.13</v>
      </c>
      <c r="D273" s="30">
        <v>43678</v>
      </c>
      <c r="E273" s="9">
        <v>1.26</v>
      </c>
      <c r="G273" s="30">
        <v>36161</v>
      </c>
      <c r="H273" s="9">
        <v>0.08</v>
      </c>
    </row>
    <row r="274" spans="1:8">
      <c r="A274" s="30">
        <v>43709</v>
      </c>
      <c r="B274" s="9">
        <v>4.0199999999999996</v>
      </c>
      <c r="D274" s="30">
        <v>43709</v>
      </c>
      <c r="E274" s="9">
        <v>1.22</v>
      </c>
      <c r="G274" s="30">
        <v>36192</v>
      </c>
      <c r="H274" s="9">
        <v>0.16</v>
      </c>
    </row>
    <row r="275" spans="1:8">
      <c r="A275" s="30">
        <v>43739</v>
      </c>
      <c r="B275" s="9">
        <v>4.1500000000000004</v>
      </c>
      <c r="D275" s="30">
        <v>43739</v>
      </c>
      <c r="E275" s="9">
        <v>1.17</v>
      </c>
      <c r="G275" s="30">
        <v>36220</v>
      </c>
      <c r="H275" s="9">
        <v>0.26</v>
      </c>
    </row>
    <row r="276" spans="1:8">
      <c r="A276" s="30">
        <v>43770</v>
      </c>
      <c r="B276" s="9">
        <v>4.0199999999999996</v>
      </c>
      <c r="D276" s="30">
        <v>43770</v>
      </c>
      <c r="E276" s="9">
        <v>1.1100000000000001</v>
      </c>
      <c r="G276" s="30">
        <v>36251</v>
      </c>
      <c r="H276" s="9">
        <v>0.28000000000000003</v>
      </c>
    </row>
    <row r="277" spans="1:8">
      <c r="A277" s="30">
        <v>43800</v>
      </c>
      <c r="B277" s="9">
        <v>3.6</v>
      </c>
      <c r="D277" s="30">
        <v>43800</v>
      </c>
      <c r="E277" s="9">
        <v>1.01</v>
      </c>
      <c r="G277" s="30">
        <v>36281</v>
      </c>
      <c r="H277" s="9">
        <v>0.22</v>
      </c>
    </row>
    <row r="278" spans="1:8">
      <c r="A278" s="30">
        <v>43831</v>
      </c>
      <c r="B278" s="9">
        <v>4.03</v>
      </c>
      <c r="D278" s="30">
        <v>43831</v>
      </c>
      <c r="E278" s="9">
        <v>1.0900000000000001</v>
      </c>
      <c r="G278" s="30">
        <v>36312</v>
      </c>
      <c r="H278" s="9">
        <v>0.28000000000000003</v>
      </c>
    </row>
    <row r="279" spans="1:8">
      <c r="A279" s="30">
        <v>43862</v>
      </c>
      <c r="B279" s="9">
        <v>5.0599999999999996</v>
      </c>
      <c r="D279" s="30">
        <v>43862</v>
      </c>
      <c r="E279" s="9">
        <v>1.3</v>
      </c>
      <c r="G279" s="30">
        <v>36342</v>
      </c>
      <c r="H279" s="9">
        <v>0.28999999999999998</v>
      </c>
    </row>
    <row r="280" spans="1:8">
      <c r="A280" s="30">
        <v>43891</v>
      </c>
      <c r="B280" s="9">
        <v>8.77</v>
      </c>
      <c r="D280" s="30">
        <v>43891</v>
      </c>
      <c r="E280" s="9">
        <v>3.05</v>
      </c>
      <c r="G280" s="30">
        <v>36373</v>
      </c>
      <c r="H280" s="9">
        <v>0.25</v>
      </c>
    </row>
    <row r="281" spans="1:8">
      <c r="A281" s="30">
        <v>43922</v>
      </c>
      <c r="B281" s="9">
        <v>7.63</v>
      </c>
      <c r="D281" s="30">
        <v>43922</v>
      </c>
      <c r="E281" s="9">
        <v>2.17</v>
      </c>
      <c r="G281" s="30">
        <v>36404</v>
      </c>
      <c r="H281" s="9">
        <v>0.27</v>
      </c>
    </row>
    <row r="282" spans="1:8">
      <c r="A282" s="30">
        <v>43952</v>
      </c>
      <c r="B282" s="9">
        <v>6.54</v>
      </c>
      <c r="D282" s="30">
        <v>43952</v>
      </c>
      <c r="E282" s="9">
        <v>1.87</v>
      </c>
      <c r="G282" s="30">
        <v>36434</v>
      </c>
      <c r="H282" s="9">
        <v>0.23</v>
      </c>
    </row>
    <row r="283" spans="1:8">
      <c r="A283" s="30">
        <v>43983</v>
      </c>
      <c r="B283" s="9">
        <v>6.44</v>
      </c>
      <c r="D283" s="30">
        <v>43983</v>
      </c>
      <c r="E283" s="9">
        <v>1.6</v>
      </c>
      <c r="G283" s="30">
        <v>36465</v>
      </c>
      <c r="H283" s="9">
        <v>0.17</v>
      </c>
    </row>
    <row r="284" spans="1:8">
      <c r="A284" s="30">
        <v>44013</v>
      </c>
      <c r="B284" s="9">
        <v>5.16</v>
      </c>
      <c r="D284" s="30">
        <v>44013</v>
      </c>
      <c r="E284" s="9">
        <v>1.41</v>
      </c>
      <c r="G284" s="30">
        <v>36495</v>
      </c>
      <c r="H284" s="9">
        <v>0.21</v>
      </c>
    </row>
    <row r="285" spans="1:8">
      <c r="A285" s="30">
        <v>44044</v>
      </c>
      <c r="B285" s="9">
        <v>5.0199999999999996</v>
      </c>
      <c r="D285" s="30">
        <v>44044</v>
      </c>
      <c r="E285" s="9">
        <v>1.36</v>
      </c>
      <c r="G285" s="30">
        <v>36526</v>
      </c>
      <c r="H285" s="9">
        <v>7.0000000000000007E-2</v>
      </c>
    </row>
    <row r="286" spans="1:8">
      <c r="A286" s="30">
        <v>44075</v>
      </c>
      <c r="B286" s="9">
        <v>5.41</v>
      </c>
      <c r="D286" s="30">
        <v>44075</v>
      </c>
      <c r="E286" s="9">
        <v>1.44</v>
      </c>
      <c r="G286" s="30">
        <v>36557</v>
      </c>
      <c r="H286" s="9">
        <v>-0.11</v>
      </c>
    </row>
    <row r="287" spans="1:8">
      <c r="A287" s="30">
        <v>44105</v>
      </c>
      <c r="B287" s="9">
        <v>5.32</v>
      </c>
      <c r="D287" s="30">
        <v>44105</v>
      </c>
      <c r="E287" s="9">
        <v>1.34</v>
      </c>
      <c r="G287" s="30">
        <v>36586</v>
      </c>
      <c r="H287" s="9">
        <v>-0.47</v>
      </c>
    </row>
    <row r="288" spans="1:8">
      <c r="A288" s="30">
        <v>44136</v>
      </c>
      <c r="B288" s="9">
        <v>4.33</v>
      </c>
      <c r="D288" s="30">
        <v>44136</v>
      </c>
      <c r="E288" s="9">
        <v>1.1200000000000001</v>
      </c>
      <c r="G288" s="30">
        <v>36617</v>
      </c>
      <c r="H288" s="9">
        <v>-0.45</v>
      </c>
    </row>
    <row r="289" spans="1:8">
      <c r="A289" s="30">
        <v>44166</v>
      </c>
      <c r="B289" s="9">
        <v>3.86</v>
      </c>
      <c r="D289" s="30">
        <v>44166</v>
      </c>
      <c r="E289" s="9">
        <v>1.03</v>
      </c>
      <c r="G289" s="30">
        <v>36647</v>
      </c>
      <c r="H289" s="9">
        <v>-0.4</v>
      </c>
    </row>
    <row r="290" spans="1:8">
      <c r="A290" s="30">
        <v>44197</v>
      </c>
      <c r="B290" s="9">
        <v>3.84</v>
      </c>
      <c r="D290" s="30">
        <v>44197</v>
      </c>
      <c r="E290" s="9">
        <v>1.03</v>
      </c>
      <c r="G290" s="30">
        <v>36678</v>
      </c>
      <c r="H290" s="9">
        <v>-0.35</v>
      </c>
    </row>
    <row r="291" spans="1:8">
      <c r="A291" s="30">
        <v>44228</v>
      </c>
      <c r="B291" s="9">
        <v>3.57</v>
      </c>
      <c r="D291" s="30">
        <v>44228</v>
      </c>
      <c r="E291" s="9">
        <v>0.95</v>
      </c>
      <c r="G291" s="30">
        <v>36708</v>
      </c>
      <c r="H291" s="9">
        <v>-0.26</v>
      </c>
    </row>
    <row r="292" spans="1:8">
      <c r="A292" s="30">
        <v>44256</v>
      </c>
      <c r="B292" s="9">
        <v>3.36</v>
      </c>
      <c r="D292" s="30">
        <v>44256</v>
      </c>
      <c r="E292" s="9">
        <v>0.97</v>
      </c>
      <c r="G292" s="30">
        <v>36739</v>
      </c>
      <c r="H292" s="9">
        <v>-0.45</v>
      </c>
    </row>
    <row r="293" spans="1:8">
      <c r="A293" s="30">
        <v>44287</v>
      </c>
      <c r="B293" s="9">
        <v>3.28</v>
      </c>
      <c r="D293" s="30">
        <v>44287</v>
      </c>
      <c r="E293" s="9">
        <v>0.94</v>
      </c>
      <c r="G293" s="30">
        <v>36770</v>
      </c>
      <c r="H293" s="9">
        <v>-0.18</v>
      </c>
    </row>
    <row r="294" spans="1:8">
      <c r="A294" s="30">
        <v>44317</v>
      </c>
      <c r="B294" s="9">
        <v>3.34</v>
      </c>
      <c r="D294" s="30">
        <v>44317</v>
      </c>
      <c r="E294" s="9">
        <v>0.91</v>
      </c>
      <c r="G294" s="30">
        <v>36800</v>
      </c>
      <c r="H294" s="9">
        <v>-0.17</v>
      </c>
    </row>
    <row r="295" spans="1:8">
      <c r="A295" s="30">
        <v>44348</v>
      </c>
      <c r="B295" s="9">
        <v>3.04</v>
      </c>
      <c r="D295" s="30">
        <v>44348</v>
      </c>
      <c r="E295" s="9">
        <v>0.86</v>
      </c>
      <c r="G295" s="30">
        <v>36831</v>
      </c>
      <c r="H295" s="9">
        <v>-0.13</v>
      </c>
    </row>
    <row r="296" spans="1:8">
      <c r="A296" s="30">
        <v>44378</v>
      </c>
      <c r="B296" s="9">
        <v>3.32</v>
      </c>
      <c r="D296" s="30">
        <v>44378</v>
      </c>
      <c r="E296" s="9">
        <v>0.92</v>
      </c>
      <c r="G296" s="30">
        <v>36861</v>
      </c>
      <c r="H296" s="9">
        <v>0.01</v>
      </c>
    </row>
    <row r="297" spans="1:8">
      <c r="A297" s="30">
        <v>44409</v>
      </c>
      <c r="B297" s="9">
        <v>3.21</v>
      </c>
      <c r="D297" s="30">
        <v>44409</v>
      </c>
      <c r="E297" s="9">
        <v>0.92</v>
      </c>
      <c r="G297" s="30">
        <v>36892</v>
      </c>
      <c r="H297" s="9">
        <v>0.56999999999999995</v>
      </c>
    </row>
    <row r="298" spans="1:8">
      <c r="A298" s="30">
        <v>44440</v>
      </c>
      <c r="B298" s="9">
        <v>3.15</v>
      </c>
      <c r="D298" s="30">
        <v>44440</v>
      </c>
      <c r="E298" s="9">
        <v>0.89</v>
      </c>
      <c r="G298" s="30">
        <v>36923</v>
      </c>
      <c r="H298" s="9">
        <v>0.51</v>
      </c>
    </row>
    <row r="299" spans="1:8">
      <c r="A299" s="30">
        <v>44470</v>
      </c>
      <c r="B299" s="9">
        <v>3.15</v>
      </c>
      <c r="D299" s="30">
        <v>44470</v>
      </c>
      <c r="E299" s="9">
        <v>0.89</v>
      </c>
      <c r="G299" s="30">
        <v>36951</v>
      </c>
      <c r="H299" s="9">
        <v>0.75</v>
      </c>
    </row>
    <row r="300" spans="1:8">
      <c r="A300" s="30">
        <v>44501</v>
      </c>
      <c r="B300" s="9">
        <v>3.67</v>
      </c>
      <c r="D300" s="30">
        <v>44501</v>
      </c>
      <c r="E300" s="9">
        <v>1.03</v>
      </c>
      <c r="G300" s="30">
        <v>36982</v>
      </c>
      <c r="H300" s="9">
        <v>1.05</v>
      </c>
    </row>
    <row r="301" spans="1:8">
      <c r="A301" s="30">
        <v>44531</v>
      </c>
      <c r="B301" s="9">
        <v>3.1</v>
      </c>
      <c r="D301" s="30">
        <v>44531</v>
      </c>
      <c r="E301" s="9">
        <v>0.98</v>
      </c>
      <c r="G301" s="30">
        <v>37012</v>
      </c>
      <c r="H301" s="9">
        <v>1.21</v>
      </c>
    </row>
    <row r="302" spans="1:8">
      <c r="A302" s="30">
        <v>44562</v>
      </c>
      <c r="B302" s="9">
        <v>3.63</v>
      </c>
      <c r="D302" s="30">
        <v>44562</v>
      </c>
      <c r="E302" s="9">
        <v>1.1000000000000001</v>
      </c>
      <c r="G302" s="30">
        <v>37043</v>
      </c>
      <c r="H302" s="9">
        <v>1.17</v>
      </c>
    </row>
    <row r="303" spans="1:8">
      <c r="A303" s="30">
        <v>44593</v>
      </c>
      <c r="B303" s="9">
        <v>3.77</v>
      </c>
      <c r="D303" s="30">
        <v>44593</v>
      </c>
      <c r="E303" s="9">
        <v>1.3</v>
      </c>
      <c r="G303" s="30">
        <v>37073</v>
      </c>
      <c r="H303" s="9">
        <v>1.28</v>
      </c>
    </row>
    <row r="304" spans="1:8">
      <c r="A304" s="30">
        <v>44621</v>
      </c>
      <c r="B304" s="9">
        <v>3.43</v>
      </c>
      <c r="D304" s="30">
        <v>44621</v>
      </c>
      <c r="E304" s="9">
        <v>1.22</v>
      </c>
      <c r="G304" s="30">
        <v>37104</v>
      </c>
      <c r="H304" s="9">
        <v>1.21</v>
      </c>
    </row>
    <row r="305" spans="1:8">
      <c r="A305" s="30">
        <v>44652</v>
      </c>
      <c r="B305" s="9">
        <v>3.97</v>
      </c>
      <c r="D305" s="30">
        <v>44652</v>
      </c>
      <c r="E305" s="9">
        <v>1.41</v>
      </c>
      <c r="G305" s="30">
        <v>37135</v>
      </c>
      <c r="H305" s="9">
        <v>1.74</v>
      </c>
    </row>
    <row r="306" spans="1:8">
      <c r="A306" s="30">
        <v>44682</v>
      </c>
      <c r="B306" s="9">
        <v>4.22</v>
      </c>
      <c r="D306" s="30">
        <v>44682</v>
      </c>
      <c r="E306" s="9">
        <v>1.4</v>
      </c>
      <c r="G306" s="30">
        <v>37165</v>
      </c>
      <c r="H306" s="9">
        <v>1.86</v>
      </c>
    </row>
    <row r="307" spans="1:8">
      <c r="A307" s="30">
        <v>44713</v>
      </c>
      <c r="B307" s="9">
        <v>5.87</v>
      </c>
      <c r="D307" s="30">
        <v>44713</v>
      </c>
      <c r="E307" s="9">
        <v>1.64</v>
      </c>
      <c r="G307" s="30">
        <v>37196</v>
      </c>
      <c r="H307" s="9">
        <v>1.94</v>
      </c>
    </row>
    <row r="308" spans="1:8">
      <c r="A308" s="30">
        <v>44743</v>
      </c>
      <c r="B308" s="9">
        <v>4.83</v>
      </c>
      <c r="D308" s="30">
        <v>44743</v>
      </c>
      <c r="E308" s="9">
        <v>1.53</v>
      </c>
      <c r="G308" s="30">
        <v>37226</v>
      </c>
      <c r="H308" s="9">
        <v>2</v>
      </c>
    </row>
    <row r="309" spans="1:8">
      <c r="A309" s="30">
        <v>44774</v>
      </c>
      <c r="B309" s="9">
        <v>5.03</v>
      </c>
      <c r="D309" s="30">
        <v>44774</v>
      </c>
      <c r="E309" s="9">
        <v>1.48</v>
      </c>
      <c r="G309" s="30">
        <v>37257</v>
      </c>
      <c r="H309" s="9">
        <v>1.91</v>
      </c>
    </row>
    <row r="310" spans="1:8">
      <c r="A310" s="30">
        <v>44805</v>
      </c>
      <c r="B310" s="9">
        <v>5.43</v>
      </c>
      <c r="D310" s="30">
        <v>44805</v>
      </c>
      <c r="E310" s="9">
        <v>1.67</v>
      </c>
      <c r="G310" s="30">
        <v>37288</v>
      </c>
      <c r="H310" s="9">
        <v>1.82</v>
      </c>
    </row>
    <row r="311" spans="1:8">
      <c r="A311" s="30">
        <v>44835</v>
      </c>
      <c r="B311" s="9">
        <v>4.63</v>
      </c>
      <c r="D311" s="30">
        <v>44835</v>
      </c>
      <c r="E311" s="9">
        <v>1.66</v>
      </c>
      <c r="G311" s="30">
        <v>37316</v>
      </c>
      <c r="H311" s="9">
        <v>1.7</v>
      </c>
    </row>
    <row r="312" spans="1:8">
      <c r="A312" s="30">
        <v>44866</v>
      </c>
      <c r="B312" s="9">
        <v>4.55</v>
      </c>
      <c r="D312" s="30">
        <v>44866</v>
      </c>
      <c r="E312" s="9">
        <v>1.42</v>
      </c>
      <c r="G312" s="30">
        <v>37347</v>
      </c>
      <c r="H312" s="9">
        <v>1.87</v>
      </c>
    </row>
    <row r="313" spans="1:8">
      <c r="A313" s="30">
        <v>44896</v>
      </c>
      <c r="B313" s="9">
        <v>4.8099999999999996</v>
      </c>
      <c r="D313" s="30">
        <v>44896</v>
      </c>
      <c r="E313" s="9">
        <v>1.38</v>
      </c>
      <c r="G313" s="30">
        <v>37377</v>
      </c>
      <c r="H313" s="9">
        <v>1.86</v>
      </c>
    </row>
    <row r="314" spans="1:8">
      <c r="A314" s="30">
        <v>44927</v>
      </c>
      <c r="B314" s="9">
        <v>4.3</v>
      </c>
      <c r="D314" s="30">
        <v>44927</v>
      </c>
      <c r="E314" s="9">
        <v>1.25</v>
      </c>
      <c r="G314" s="30">
        <v>37408</v>
      </c>
      <c r="H314" s="9">
        <v>1.96</v>
      </c>
    </row>
    <row r="315" spans="1:8">
      <c r="A315" s="30">
        <v>44958</v>
      </c>
      <c r="B315" s="9">
        <v>4.22</v>
      </c>
      <c r="D315" s="30">
        <v>44958</v>
      </c>
      <c r="E315" s="9">
        <v>1.3</v>
      </c>
      <c r="G315" s="30">
        <v>37438</v>
      </c>
      <c r="H315" s="9">
        <v>2.2799999999999998</v>
      </c>
    </row>
    <row r="316" spans="1:8">
      <c r="A316" s="30">
        <v>44986</v>
      </c>
      <c r="B316" s="9">
        <v>4.58</v>
      </c>
      <c r="D316" s="30">
        <v>44986</v>
      </c>
      <c r="E316" s="9">
        <v>1.45</v>
      </c>
      <c r="G316" s="30">
        <v>37469</v>
      </c>
      <c r="H316" s="9">
        <v>2</v>
      </c>
    </row>
    <row r="317" spans="1:8">
      <c r="A317" s="30">
        <v>45017</v>
      </c>
      <c r="B317" s="9">
        <v>4.53</v>
      </c>
      <c r="D317" s="30">
        <v>45017</v>
      </c>
      <c r="E317" s="9">
        <v>1.41</v>
      </c>
      <c r="G317" s="30">
        <v>37500</v>
      </c>
      <c r="H317" s="9">
        <v>1.91</v>
      </c>
    </row>
    <row r="318" spans="1:8">
      <c r="A318" s="30">
        <v>45047</v>
      </c>
      <c r="B318" s="9">
        <v>4.6900000000000004</v>
      </c>
      <c r="D318" s="30">
        <v>45047</v>
      </c>
      <c r="E318" s="9">
        <v>1.42</v>
      </c>
      <c r="G318" s="30">
        <v>37530</v>
      </c>
      <c r="H318" s="9">
        <v>2.25</v>
      </c>
    </row>
    <row r="319" spans="1:8">
      <c r="A319" s="30">
        <v>45078</v>
      </c>
      <c r="B319" s="9">
        <v>4.05</v>
      </c>
      <c r="D319" s="30">
        <v>45078</v>
      </c>
      <c r="E319" s="9">
        <v>1.3</v>
      </c>
      <c r="G319" s="30">
        <v>37561</v>
      </c>
      <c r="H319" s="9">
        <v>2.14</v>
      </c>
    </row>
    <row r="320" spans="1:8">
      <c r="A320" s="30">
        <v>45108</v>
      </c>
      <c r="B320" s="9">
        <v>3.79</v>
      </c>
      <c r="D320" s="30">
        <v>45108</v>
      </c>
      <c r="E320" s="9">
        <v>1.19</v>
      </c>
      <c r="G320" s="30">
        <v>37591</v>
      </c>
      <c r="H320" s="9">
        <v>2.2200000000000002</v>
      </c>
    </row>
    <row r="321" spans="1:8">
      <c r="A321" s="30">
        <v>45139</v>
      </c>
      <c r="B321" s="9">
        <v>3.85</v>
      </c>
      <c r="D321" s="30">
        <v>45139</v>
      </c>
      <c r="E321" s="9">
        <v>1.22</v>
      </c>
      <c r="G321" s="30">
        <v>37622</v>
      </c>
      <c r="H321" s="9">
        <v>2.2799999999999998</v>
      </c>
    </row>
    <row r="322" spans="1:8">
      <c r="A322" s="30">
        <v>45170</v>
      </c>
      <c r="B322" s="9">
        <v>4.03</v>
      </c>
      <c r="D322" s="30">
        <v>45170</v>
      </c>
      <c r="E322" s="9">
        <v>1.25</v>
      </c>
      <c r="G322" s="30">
        <v>37653</v>
      </c>
      <c r="H322" s="9">
        <v>2.1800000000000002</v>
      </c>
    </row>
    <row r="323" spans="1:8">
      <c r="A323" s="30">
        <v>45200</v>
      </c>
      <c r="B323" s="9">
        <v>4.42</v>
      </c>
      <c r="D323" s="30">
        <v>45200</v>
      </c>
      <c r="E323" s="9">
        <v>1.32</v>
      </c>
      <c r="G323" s="30">
        <v>37681</v>
      </c>
      <c r="H323" s="9">
        <v>2.3199999999999998</v>
      </c>
    </row>
    <row r="324" spans="1:8">
      <c r="A324" s="30">
        <v>45231</v>
      </c>
      <c r="B324" s="9">
        <v>3.84</v>
      </c>
      <c r="D324" s="30">
        <v>45231</v>
      </c>
      <c r="E324" s="9">
        <v>1.1100000000000001</v>
      </c>
      <c r="G324" s="30">
        <v>37712</v>
      </c>
      <c r="H324" s="9">
        <v>2.38</v>
      </c>
    </row>
    <row r="325" spans="1:8">
      <c r="A325" s="30">
        <v>45261</v>
      </c>
      <c r="B325" s="9">
        <v>3.39</v>
      </c>
      <c r="D325" s="30">
        <v>45261</v>
      </c>
      <c r="E325" s="9">
        <v>1.04</v>
      </c>
      <c r="G325" s="30">
        <v>37742</v>
      </c>
      <c r="H325" s="9">
        <v>2.04</v>
      </c>
    </row>
    <row r="326" spans="1:8">
      <c r="A326" s="30">
        <v>45292</v>
      </c>
      <c r="B326" s="9">
        <v>3.59</v>
      </c>
      <c r="D326" s="30">
        <v>45292</v>
      </c>
      <c r="E326" s="9">
        <v>1.02</v>
      </c>
      <c r="G326" s="30">
        <v>37773</v>
      </c>
      <c r="H326" s="9">
        <v>2.2200000000000002</v>
      </c>
    </row>
    <row r="327" spans="1:8">
      <c r="A327" s="30">
        <v>45323</v>
      </c>
      <c r="B327" s="9">
        <v>3.29</v>
      </c>
      <c r="D327" s="30">
        <v>45323</v>
      </c>
      <c r="E327" s="9">
        <v>1</v>
      </c>
      <c r="G327" s="30">
        <v>37803</v>
      </c>
      <c r="H327" s="9">
        <v>2.69</v>
      </c>
    </row>
    <row r="328" spans="1:8">
      <c r="A328" s="30">
        <v>45352</v>
      </c>
      <c r="B328" s="9">
        <v>3.15</v>
      </c>
      <c r="D328" s="30">
        <v>45352</v>
      </c>
      <c r="E328" s="9">
        <v>0.94</v>
      </c>
      <c r="G328" s="30">
        <v>37834</v>
      </c>
      <c r="H328" s="9">
        <v>2.5</v>
      </c>
    </row>
    <row r="329" spans="1:8">
      <c r="A329" s="30">
        <v>45383</v>
      </c>
      <c r="B329" s="9">
        <v>3.18</v>
      </c>
      <c r="D329" s="30">
        <v>45383</v>
      </c>
      <c r="E329" s="9">
        <v>0.91</v>
      </c>
      <c r="G329" s="30">
        <v>37865</v>
      </c>
      <c r="H329" s="9">
        <v>2.46</v>
      </c>
    </row>
    <row r="330" spans="1:8">
      <c r="A330" s="30">
        <v>45413</v>
      </c>
      <c r="B330" s="9">
        <v>3.2</v>
      </c>
      <c r="D330" s="30">
        <v>45413</v>
      </c>
      <c r="E330" s="9">
        <v>0.88</v>
      </c>
      <c r="G330" s="30">
        <v>37895</v>
      </c>
      <c r="H330" s="9">
        <v>2.48</v>
      </c>
    </row>
    <row r="331" spans="1:8">
      <c r="A331" s="30">
        <v>45444</v>
      </c>
      <c r="B331" s="9">
        <v>3.21</v>
      </c>
      <c r="D331" s="30">
        <v>45444</v>
      </c>
      <c r="E331" s="9">
        <v>0.96</v>
      </c>
      <c r="G331" s="30">
        <v>37926</v>
      </c>
      <c r="H331" s="9">
        <v>2.2799999999999998</v>
      </c>
    </row>
    <row r="332" spans="1:8">
      <c r="A332" s="30">
        <v>45474</v>
      </c>
      <c r="B332" s="9">
        <v>3.25</v>
      </c>
      <c r="D332" s="30">
        <v>45474</v>
      </c>
      <c r="E332" s="9">
        <v>0.97</v>
      </c>
      <c r="G332" s="30">
        <v>37956</v>
      </c>
      <c r="H332" s="9">
        <v>2.4300000000000002</v>
      </c>
    </row>
    <row r="333" spans="1:8">
      <c r="A333" s="30">
        <v>45505</v>
      </c>
      <c r="B333" s="9">
        <v>3.17</v>
      </c>
      <c r="D333" s="30">
        <v>45505</v>
      </c>
      <c r="E333" s="9">
        <v>0.96</v>
      </c>
      <c r="G333" s="30">
        <v>37987</v>
      </c>
      <c r="H333" s="9">
        <v>2.3199999999999998</v>
      </c>
    </row>
    <row r="334" spans="1:8">
      <c r="A334" s="30">
        <v>45536</v>
      </c>
      <c r="B334" s="9">
        <v>3.03</v>
      </c>
      <c r="D334" s="30">
        <v>45536</v>
      </c>
      <c r="E334" s="9">
        <v>0.92</v>
      </c>
      <c r="G334" s="30">
        <v>38018</v>
      </c>
      <c r="H334" s="9">
        <v>2.33</v>
      </c>
    </row>
    <row r="335" spans="1:8">
      <c r="A335" s="30">
        <v>45566</v>
      </c>
      <c r="B335" s="9">
        <v>2.88</v>
      </c>
      <c r="D335" s="30">
        <v>45566</v>
      </c>
      <c r="E335" s="9">
        <v>0.86</v>
      </c>
      <c r="G335" s="30">
        <v>38047</v>
      </c>
      <c r="H335" s="9">
        <v>2.2599999999999998</v>
      </c>
    </row>
    <row r="336" spans="1:8">
      <c r="A336" s="30">
        <v>45597</v>
      </c>
      <c r="B336" s="9">
        <v>2.74</v>
      </c>
      <c r="D336" s="30">
        <v>45597</v>
      </c>
      <c r="E336" s="9">
        <v>0.83</v>
      </c>
      <c r="G336" s="30">
        <v>38078</v>
      </c>
      <c r="H336" s="9">
        <v>2.2200000000000002</v>
      </c>
    </row>
    <row r="337" spans="1:8">
      <c r="A337" s="30">
        <v>45627</v>
      </c>
      <c r="B337" s="9">
        <v>2.92</v>
      </c>
      <c r="D337" s="30">
        <v>45627</v>
      </c>
      <c r="E337" s="9">
        <v>0.82</v>
      </c>
      <c r="G337" s="30">
        <v>38108</v>
      </c>
      <c r="H337" s="9">
        <v>2.12</v>
      </c>
    </row>
    <row r="338" spans="1:8">
      <c r="A338" s="30">
        <v>45658</v>
      </c>
      <c r="B338" s="9">
        <v>2.67</v>
      </c>
      <c r="D338" s="30">
        <v>45658</v>
      </c>
      <c r="E338" s="9">
        <v>0.81</v>
      </c>
      <c r="G338" s="30">
        <v>38139</v>
      </c>
      <c r="H338" s="9">
        <v>1.92</v>
      </c>
    </row>
    <row r="339" spans="1:8">
      <c r="G339" s="30">
        <v>38169</v>
      </c>
      <c r="H339" s="9">
        <v>1.82</v>
      </c>
    </row>
    <row r="340" spans="1:8">
      <c r="G340" s="30">
        <v>38200</v>
      </c>
      <c r="H340" s="9">
        <v>1.72</v>
      </c>
    </row>
    <row r="341" spans="1:8">
      <c r="G341" s="30">
        <v>38231</v>
      </c>
      <c r="H341" s="9">
        <v>1.51</v>
      </c>
    </row>
    <row r="342" spans="1:8">
      <c r="G342" s="30">
        <v>38261</v>
      </c>
      <c r="H342" s="9">
        <v>1.49</v>
      </c>
    </row>
    <row r="343" spans="1:8">
      <c r="G343" s="30">
        <v>38292</v>
      </c>
      <c r="H343" s="9">
        <v>1.34</v>
      </c>
    </row>
    <row r="344" spans="1:8">
      <c r="G344" s="30">
        <v>38322</v>
      </c>
      <c r="H344" s="9">
        <v>1.1599999999999999</v>
      </c>
    </row>
    <row r="345" spans="1:8">
      <c r="G345" s="30">
        <v>38353</v>
      </c>
      <c r="H345" s="9">
        <v>0.85</v>
      </c>
    </row>
    <row r="346" spans="1:8">
      <c r="G346" s="30">
        <v>38384</v>
      </c>
      <c r="H346" s="9">
        <v>0.77</v>
      </c>
    </row>
    <row r="347" spans="1:8">
      <c r="G347" s="30">
        <v>38412</v>
      </c>
      <c r="H347" s="9">
        <v>0.7</v>
      </c>
    </row>
    <row r="348" spans="1:8">
      <c r="G348" s="30">
        <v>38443</v>
      </c>
      <c r="H348" s="9">
        <v>0.55000000000000004</v>
      </c>
    </row>
    <row r="349" spans="1:8">
      <c r="G349" s="30">
        <v>38473</v>
      </c>
      <c r="H349" s="9">
        <v>0.4</v>
      </c>
    </row>
    <row r="350" spans="1:8">
      <c r="G350" s="30">
        <v>38504</v>
      </c>
      <c r="H350" s="9">
        <v>0.28000000000000003</v>
      </c>
    </row>
    <row r="351" spans="1:8">
      <c r="G351" s="30">
        <v>38534</v>
      </c>
      <c r="H351" s="9">
        <v>0.26</v>
      </c>
    </row>
    <row r="352" spans="1:8">
      <c r="G352" s="30">
        <v>38565</v>
      </c>
      <c r="H352" s="9">
        <v>0.18</v>
      </c>
    </row>
    <row r="353" spans="7:8">
      <c r="G353" s="30">
        <v>38596</v>
      </c>
      <c r="H353" s="9">
        <v>0.16</v>
      </c>
    </row>
    <row r="354" spans="7:8">
      <c r="G354" s="30">
        <v>38626</v>
      </c>
      <c r="H354" s="9">
        <v>0.17</v>
      </c>
    </row>
    <row r="355" spans="7:8">
      <c r="G355" s="30">
        <v>38657</v>
      </c>
      <c r="H355" s="9">
        <v>7.0000000000000007E-2</v>
      </c>
    </row>
    <row r="356" spans="7:8">
      <c r="G356" s="30">
        <v>38687</v>
      </c>
      <c r="H356" s="9">
        <v>-0.02</v>
      </c>
    </row>
    <row r="357" spans="7:8">
      <c r="G357" s="30">
        <v>38718</v>
      </c>
      <c r="H357" s="9">
        <v>-0.01</v>
      </c>
    </row>
    <row r="358" spans="7:8">
      <c r="G358" s="30">
        <v>38749</v>
      </c>
      <c r="H358" s="9">
        <v>-0.14000000000000001</v>
      </c>
    </row>
    <row r="359" spans="7:8">
      <c r="G359" s="30">
        <v>38777</v>
      </c>
      <c r="H359" s="9">
        <v>0.04</v>
      </c>
    </row>
    <row r="360" spans="7:8">
      <c r="G360" s="30">
        <v>38808</v>
      </c>
      <c r="H360" s="9">
        <v>0.2</v>
      </c>
    </row>
    <row r="361" spans="7:8">
      <c r="G361" s="30">
        <v>38838</v>
      </c>
      <c r="H361" s="9">
        <v>0.08</v>
      </c>
    </row>
    <row r="362" spans="7:8">
      <c r="G362" s="30">
        <v>38869</v>
      </c>
      <c r="H362" s="9">
        <v>-0.01</v>
      </c>
    </row>
    <row r="363" spans="7:8">
      <c r="G363" s="30">
        <v>38899</v>
      </c>
      <c r="H363" s="9">
        <v>0.02</v>
      </c>
    </row>
    <row r="364" spans="7:8">
      <c r="G364" s="30">
        <v>38930</v>
      </c>
      <c r="H364" s="9">
        <v>-0.05</v>
      </c>
    </row>
    <row r="365" spans="7:8">
      <c r="G365" s="30">
        <v>38961</v>
      </c>
      <c r="H365" s="9">
        <v>-7.0000000000000007E-2</v>
      </c>
    </row>
    <row r="366" spans="7:8">
      <c r="G366" s="30">
        <v>38991</v>
      </c>
      <c r="H366" s="9">
        <v>-0.1</v>
      </c>
    </row>
    <row r="367" spans="7:8">
      <c r="G367" s="30">
        <v>39022</v>
      </c>
      <c r="H367" s="9">
        <v>-0.16</v>
      </c>
    </row>
    <row r="368" spans="7:8">
      <c r="G368" s="30">
        <v>39052</v>
      </c>
      <c r="H368" s="9">
        <v>-0.11</v>
      </c>
    </row>
    <row r="369" spans="7:8">
      <c r="G369" s="30">
        <v>39083</v>
      </c>
      <c r="H369" s="9">
        <v>-0.11</v>
      </c>
    </row>
    <row r="370" spans="7:8">
      <c r="G370" s="30">
        <v>39114</v>
      </c>
      <c r="H370" s="9">
        <v>-0.09</v>
      </c>
    </row>
    <row r="371" spans="7:8">
      <c r="G371" s="30">
        <v>39142</v>
      </c>
      <c r="H371" s="9">
        <v>7.0000000000000007E-2</v>
      </c>
    </row>
    <row r="372" spans="7:8">
      <c r="G372" s="30">
        <v>39173</v>
      </c>
      <c r="H372" s="9">
        <v>0.03</v>
      </c>
    </row>
    <row r="373" spans="7:8">
      <c r="G373" s="30">
        <v>39203</v>
      </c>
      <c r="H373" s="9">
        <v>-0.02</v>
      </c>
    </row>
    <row r="374" spans="7:8">
      <c r="G374" s="30">
        <v>39234</v>
      </c>
      <c r="H374" s="9">
        <v>0.16</v>
      </c>
    </row>
    <row r="375" spans="7:8">
      <c r="G375" s="30">
        <v>39264</v>
      </c>
      <c r="H375" s="9">
        <v>0.22</v>
      </c>
    </row>
    <row r="376" spans="7:8">
      <c r="G376" s="30">
        <v>39295</v>
      </c>
      <c r="H376" s="9">
        <v>0.39</v>
      </c>
    </row>
    <row r="377" spans="7:8">
      <c r="G377" s="30">
        <v>39326</v>
      </c>
      <c r="H377" s="9">
        <v>0.62</v>
      </c>
    </row>
    <row r="378" spans="7:8">
      <c r="G378" s="30">
        <v>39356</v>
      </c>
      <c r="H378" s="9">
        <v>0.54</v>
      </c>
    </row>
    <row r="379" spans="7:8">
      <c r="G379" s="30">
        <v>39387</v>
      </c>
      <c r="H379" s="9">
        <v>0.93</v>
      </c>
    </row>
    <row r="380" spans="7:8">
      <c r="G380" s="30">
        <v>39417</v>
      </c>
      <c r="H380" s="9">
        <v>0.99</v>
      </c>
    </row>
    <row r="381" spans="7:8">
      <c r="G381" s="30">
        <v>39448</v>
      </c>
      <c r="H381" s="9">
        <v>1.5</v>
      </c>
    </row>
    <row r="382" spans="7:8">
      <c r="G382" s="30">
        <v>39479</v>
      </c>
      <c r="H382" s="9">
        <v>1.88</v>
      </c>
    </row>
    <row r="383" spans="7:8">
      <c r="G383" s="30">
        <v>39508</v>
      </c>
      <c r="H383" s="9">
        <v>1.83</v>
      </c>
    </row>
    <row r="384" spans="7:8">
      <c r="G384" s="30">
        <v>39539</v>
      </c>
      <c r="H384" s="9">
        <v>1.48</v>
      </c>
    </row>
    <row r="385" spans="7:8">
      <c r="G385" s="30">
        <v>39569</v>
      </c>
      <c r="H385" s="9">
        <v>1.4</v>
      </c>
    </row>
    <row r="386" spans="7:8">
      <c r="G386" s="30">
        <v>39600</v>
      </c>
      <c r="H386" s="9">
        <v>1.36</v>
      </c>
    </row>
    <row r="387" spans="7:8">
      <c r="G387" s="30">
        <v>39630</v>
      </c>
      <c r="H387" s="9">
        <v>1.47</v>
      </c>
    </row>
    <row r="388" spans="7:8">
      <c r="G388" s="30">
        <v>39661</v>
      </c>
      <c r="H388" s="9">
        <v>1.47</v>
      </c>
    </row>
    <row r="389" spans="7:8">
      <c r="G389" s="30">
        <v>39692</v>
      </c>
      <c r="H389" s="9">
        <v>1.85</v>
      </c>
    </row>
    <row r="390" spans="7:8">
      <c r="G390" s="30">
        <v>39722</v>
      </c>
      <c r="H390" s="9">
        <v>2.4500000000000002</v>
      </c>
    </row>
    <row r="391" spans="7:8">
      <c r="G391" s="30">
        <v>39753</v>
      </c>
      <c r="H391" s="9">
        <v>1.93</v>
      </c>
    </row>
    <row r="392" spans="7:8">
      <c r="G392" s="30">
        <v>39783</v>
      </c>
      <c r="H392" s="9">
        <v>1.49</v>
      </c>
    </row>
    <row r="393" spans="7:8">
      <c r="G393" s="30">
        <v>39814</v>
      </c>
      <c r="H393" s="9">
        <v>1.93</v>
      </c>
    </row>
    <row r="394" spans="7:8">
      <c r="G394" s="30">
        <v>39845</v>
      </c>
      <c r="H394" s="9">
        <v>2.02</v>
      </c>
    </row>
    <row r="395" spans="7:8">
      <c r="G395" s="30">
        <v>39873</v>
      </c>
      <c r="H395" s="9">
        <v>1.9</v>
      </c>
    </row>
    <row r="396" spans="7:8">
      <c r="G396" s="30">
        <v>39904</v>
      </c>
      <c r="H396" s="9">
        <v>2.25</v>
      </c>
    </row>
    <row r="397" spans="7:8">
      <c r="G397" s="30">
        <v>39934</v>
      </c>
      <c r="H397" s="9">
        <v>2.5499999999999998</v>
      </c>
    </row>
    <row r="398" spans="7:8">
      <c r="G398" s="30">
        <v>39965</v>
      </c>
      <c r="H398" s="9">
        <v>2.42</v>
      </c>
    </row>
    <row r="399" spans="7:8">
      <c r="G399" s="30">
        <v>39995</v>
      </c>
      <c r="H399" s="9">
        <v>2.39</v>
      </c>
    </row>
    <row r="400" spans="7:8">
      <c r="G400" s="30">
        <v>40026</v>
      </c>
      <c r="H400" s="9">
        <v>2.4300000000000002</v>
      </c>
    </row>
    <row r="401" spans="7:8">
      <c r="G401" s="30">
        <v>40057</v>
      </c>
      <c r="H401" s="9">
        <v>2.36</v>
      </c>
    </row>
    <row r="402" spans="7:8">
      <c r="G402" s="30">
        <v>40087</v>
      </c>
      <c r="H402" s="9">
        <v>2.5099999999999998</v>
      </c>
    </row>
    <row r="403" spans="7:8">
      <c r="G403" s="30">
        <v>40118</v>
      </c>
      <c r="H403" s="9">
        <v>2.54</v>
      </c>
    </row>
    <row r="404" spans="7:8">
      <c r="G404" s="30">
        <v>40148</v>
      </c>
      <c r="H404" s="9">
        <v>2.71</v>
      </c>
    </row>
    <row r="405" spans="7:8">
      <c r="G405" s="30">
        <v>40179</v>
      </c>
      <c r="H405" s="9">
        <v>2.81</v>
      </c>
    </row>
    <row r="406" spans="7:8">
      <c r="G406" s="30">
        <v>40210</v>
      </c>
      <c r="H406" s="9">
        <v>2.8</v>
      </c>
    </row>
    <row r="407" spans="7:8">
      <c r="G407" s="30">
        <v>40238</v>
      </c>
      <c r="H407" s="9">
        <v>2.82</v>
      </c>
    </row>
    <row r="408" spans="7:8">
      <c r="G408" s="30">
        <v>40269</v>
      </c>
      <c r="H408" s="9">
        <v>2.72</v>
      </c>
    </row>
    <row r="409" spans="7:8">
      <c r="G409" s="30">
        <v>40299</v>
      </c>
      <c r="H409" s="9">
        <v>2.5499999999999998</v>
      </c>
    </row>
    <row r="410" spans="7:8">
      <c r="G410" s="30">
        <v>40330</v>
      </c>
      <c r="H410" s="9">
        <v>2.36</v>
      </c>
    </row>
    <row r="411" spans="7:8">
      <c r="G411" s="30">
        <v>40360</v>
      </c>
      <c r="H411" s="9">
        <v>2.39</v>
      </c>
    </row>
    <row r="412" spans="7:8">
      <c r="G412" s="30">
        <v>40391</v>
      </c>
      <c r="H412" s="9">
        <v>2</v>
      </c>
    </row>
    <row r="413" spans="7:8">
      <c r="G413" s="30">
        <v>40422</v>
      </c>
      <c r="H413" s="9">
        <v>2.11</v>
      </c>
    </row>
    <row r="414" spans="7:8">
      <c r="G414" s="30">
        <v>40452</v>
      </c>
      <c r="H414" s="9">
        <v>2.29</v>
      </c>
    </row>
    <row r="415" spans="7:8">
      <c r="G415" s="30">
        <v>40483</v>
      </c>
      <c r="H415" s="9">
        <v>2.36</v>
      </c>
    </row>
    <row r="416" spans="7:8">
      <c r="G416" s="30">
        <v>40513</v>
      </c>
      <c r="H416" s="9">
        <v>2.69</v>
      </c>
    </row>
    <row r="417" spans="7:8">
      <c r="G417" s="30">
        <v>40544</v>
      </c>
      <c r="H417" s="9">
        <v>2.84</v>
      </c>
    </row>
    <row r="418" spans="7:8">
      <c r="G418" s="30">
        <v>40575</v>
      </c>
      <c r="H418" s="9">
        <v>2.73</v>
      </c>
    </row>
    <row r="419" spans="7:8">
      <c r="G419" s="30">
        <v>40603</v>
      </c>
      <c r="H419" s="9">
        <v>2.67</v>
      </c>
    </row>
    <row r="420" spans="7:8">
      <c r="G420" s="30">
        <v>40634</v>
      </c>
      <c r="H420" s="9">
        <v>2.71</v>
      </c>
    </row>
    <row r="421" spans="7:8">
      <c r="G421" s="30">
        <v>40664</v>
      </c>
      <c r="H421" s="9">
        <v>2.6</v>
      </c>
    </row>
    <row r="422" spans="7:8">
      <c r="G422" s="30">
        <v>40695</v>
      </c>
      <c r="H422" s="9">
        <v>2.73</v>
      </c>
    </row>
    <row r="423" spans="7:8">
      <c r="G423" s="30">
        <v>40725</v>
      </c>
      <c r="H423" s="9">
        <v>2.46</v>
      </c>
    </row>
    <row r="424" spans="7:8">
      <c r="G424" s="30">
        <v>40756</v>
      </c>
      <c r="H424" s="9">
        <v>2.0299999999999998</v>
      </c>
    </row>
    <row r="425" spans="7:8">
      <c r="G425" s="30">
        <v>40787</v>
      </c>
      <c r="H425" s="9">
        <v>1.67</v>
      </c>
    </row>
    <row r="426" spans="7:8">
      <c r="G426" s="30">
        <v>40817</v>
      </c>
      <c r="H426" s="9">
        <v>1.92</v>
      </c>
    </row>
    <row r="427" spans="7:8">
      <c r="G427" s="30">
        <v>40848</v>
      </c>
      <c r="H427" s="9">
        <v>1.83</v>
      </c>
    </row>
    <row r="428" spans="7:8">
      <c r="G428" s="30">
        <v>40878</v>
      </c>
      <c r="H428" s="9">
        <v>1.64</v>
      </c>
    </row>
    <row r="429" spans="7:8">
      <c r="G429" s="30">
        <v>40909</v>
      </c>
      <c r="H429" s="9">
        <v>1.61</v>
      </c>
    </row>
    <row r="430" spans="7:8">
      <c r="G430" s="30">
        <v>40940</v>
      </c>
      <c r="H430" s="9">
        <v>1.68</v>
      </c>
    </row>
    <row r="431" spans="7:8">
      <c r="G431" s="30">
        <v>40969</v>
      </c>
      <c r="H431" s="9">
        <v>1.9</v>
      </c>
    </row>
    <row r="432" spans="7:8">
      <c r="G432" s="30">
        <v>41000</v>
      </c>
      <c r="H432" s="9">
        <v>1.68</v>
      </c>
    </row>
    <row r="433" spans="7:8">
      <c r="G433" s="30">
        <v>41030</v>
      </c>
      <c r="H433" s="9">
        <v>1.32</v>
      </c>
    </row>
    <row r="434" spans="7:8">
      <c r="G434" s="30">
        <v>41061</v>
      </c>
      <c r="H434" s="9">
        <v>1.34</v>
      </c>
    </row>
    <row r="435" spans="7:8">
      <c r="G435" s="30">
        <v>41091</v>
      </c>
      <c r="H435" s="9">
        <v>1.28</v>
      </c>
    </row>
    <row r="436" spans="7:8">
      <c r="G436" s="30">
        <v>41122</v>
      </c>
      <c r="H436" s="9">
        <v>1.35</v>
      </c>
    </row>
    <row r="437" spans="7:8">
      <c r="G437" s="30">
        <v>41153</v>
      </c>
      <c r="H437" s="9">
        <v>1.42</v>
      </c>
    </row>
    <row r="438" spans="7:8">
      <c r="G438" s="30">
        <v>41183</v>
      </c>
      <c r="H438" s="9">
        <v>1.42</v>
      </c>
    </row>
    <row r="439" spans="7:8">
      <c r="G439" s="30">
        <v>41214</v>
      </c>
      <c r="H439" s="9">
        <v>1.37</v>
      </c>
    </row>
    <row r="440" spans="7:8">
      <c r="G440" s="30">
        <v>41244</v>
      </c>
      <c r="H440" s="9">
        <v>1.53</v>
      </c>
    </row>
    <row r="441" spans="7:8">
      <c r="G441" s="30">
        <v>41275</v>
      </c>
      <c r="H441" s="9">
        <v>1.75</v>
      </c>
    </row>
    <row r="442" spans="7:8">
      <c r="G442" s="30">
        <v>41306</v>
      </c>
      <c r="H442" s="9">
        <v>1.64</v>
      </c>
    </row>
    <row r="443" spans="7:8">
      <c r="G443" s="30">
        <v>41334</v>
      </c>
      <c r="H443" s="9">
        <v>1.62</v>
      </c>
    </row>
    <row r="444" spans="7:8">
      <c r="G444" s="30">
        <v>41365</v>
      </c>
      <c r="H444" s="9">
        <v>1.48</v>
      </c>
    </row>
    <row r="445" spans="7:8">
      <c r="G445" s="30">
        <v>41395</v>
      </c>
      <c r="H445" s="9">
        <v>1.86</v>
      </c>
    </row>
    <row r="446" spans="7:8">
      <c r="G446" s="30">
        <v>41426</v>
      </c>
      <c r="H446" s="9">
        <v>2.16</v>
      </c>
    </row>
    <row r="447" spans="7:8">
      <c r="G447" s="30">
        <v>41456</v>
      </c>
      <c r="H447" s="9">
        <v>2.29</v>
      </c>
    </row>
    <row r="448" spans="7:8">
      <c r="G448" s="30">
        <v>41487</v>
      </c>
      <c r="H448" s="9">
        <v>2.39</v>
      </c>
    </row>
    <row r="449" spans="7:8">
      <c r="G449" s="30">
        <v>41518</v>
      </c>
      <c r="H449" s="9">
        <v>2.31</v>
      </c>
    </row>
    <row r="450" spans="7:8">
      <c r="G450" s="30">
        <v>41548</v>
      </c>
      <c r="H450" s="9">
        <v>2.2599999999999998</v>
      </c>
    </row>
    <row r="451" spans="7:8">
      <c r="G451" s="30">
        <v>41579</v>
      </c>
      <c r="H451" s="9">
        <v>2.4700000000000002</v>
      </c>
    </row>
    <row r="452" spans="7:8">
      <c r="G452" s="30">
        <v>41609</v>
      </c>
      <c r="H452" s="9">
        <v>2.66</v>
      </c>
    </row>
    <row r="453" spans="7:8">
      <c r="G453" s="30">
        <v>41640</v>
      </c>
      <c r="H453" s="9">
        <v>2.33</v>
      </c>
    </row>
    <row r="454" spans="7:8">
      <c r="G454" s="30">
        <v>41671</v>
      </c>
      <c r="H454" s="9">
        <v>2.33</v>
      </c>
    </row>
    <row r="455" spans="7:8">
      <c r="G455" s="30">
        <v>41699</v>
      </c>
      <c r="H455" s="9">
        <v>2.29</v>
      </c>
    </row>
    <row r="456" spans="7:8">
      <c r="G456" s="30">
        <v>41730</v>
      </c>
      <c r="H456" s="9">
        <v>2.25</v>
      </c>
    </row>
    <row r="457" spans="7:8">
      <c r="G457" s="30">
        <v>41760</v>
      </c>
      <c r="H457" s="9">
        <v>2.11</v>
      </c>
    </row>
    <row r="458" spans="7:8">
      <c r="G458" s="30">
        <v>41791</v>
      </c>
      <c r="H458" s="9">
        <v>2.06</v>
      </c>
    </row>
    <row r="459" spans="7:8">
      <c r="G459" s="30">
        <v>41821</v>
      </c>
      <c r="H459" s="9">
        <v>2.0499999999999998</v>
      </c>
    </row>
    <row r="460" spans="7:8">
      <c r="G460" s="30">
        <v>41852</v>
      </c>
      <c r="H460" s="9">
        <v>1.87</v>
      </c>
    </row>
    <row r="461" spans="7:8">
      <c r="G461" s="30">
        <v>41883</v>
      </c>
      <c r="H461" s="9">
        <v>1.94</v>
      </c>
    </row>
    <row r="462" spans="7:8">
      <c r="G462" s="30">
        <v>41913</v>
      </c>
      <c r="H462" s="9">
        <v>1.85</v>
      </c>
    </row>
    <row r="463" spans="7:8">
      <c r="G463" s="30">
        <v>41944</v>
      </c>
      <c r="H463" s="9">
        <v>1.71</v>
      </c>
    </row>
    <row r="464" spans="7:8">
      <c r="G464" s="30">
        <v>41974</v>
      </c>
      <c r="H464" s="9">
        <v>1.5</v>
      </c>
    </row>
    <row r="465" spans="7:8">
      <c r="G465" s="30">
        <v>42005</v>
      </c>
      <c r="H465" s="9">
        <v>1.21</v>
      </c>
    </row>
    <row r="466" spans="7:8">
      <c r="G466" s="30">
        <v>42036</v>
      </c>
      <c r="H466" s="9">
        <v>1.37</v>
      </c>
    </row>
    <row r="467" spans="7:8">
      <c r="G467" s="30">
        <v>42064</v>
      </c>
      <c r="H467" s="9">
        <v>1.38</v>
      </c>
    </row>
    <row r="468" spans="7:8">
      <c r="G468" s="30">
        <v>42095</v>
      </c>
      <c r="H468" s="9">
        <v>1.47</v>
      </c>
    </row>
    <row r="469" spans="7:8">
      <c r="G469" s="30">
        <v>42125</v>
      </c>
      <c r="H469" s="9">
        <v>1.51</v>
      </c>
    </row>
    <row r="470" spans="7:8">
      <c r="G470" s="30">
        <v>42156</v>
      </c>
      <c r="H470" s="9">
        <v>1.71</v>
      </c>
    </row>
    <row r="471" spans="7:8">
      <c r="G471" s="30">
        <v>42186</v>
      </c>
      <c r="H471" s="9">
        <v>1.53</v>
      </c>
    </row>
    <row r="472" spans="7:8">
      <c r="G472" s="30">
        <v>42217</v>
      </c>
      <c r="H472" s="9">
        <v>1.47</v>
      </c>
    </row>
    <row r="473" spans="7:8">
      <c r="G473" s="30">
        <v>42248</v>
      </c>
      <c r="H473" s="9">
        <v>1.42</v>
      </c>
    </row>
    <row r="474" spans="7:8">
      <c r="G474" s="30">
        <v>42278</v>
      </c>
      <c r="H474" s="9">
        <v>1.41</v>
      </c>
    </row>
    <row r="475" spans="7:8">
      <c r="G475" s="30">
        <v>42309</v>
      </c>
      <c r="H475" s="9">
        <v>1.27</v>
      </c>
    </row>
    <row r="476" spans="7:8">
      <c r="G476" s="30">
        <v>42339</v>
      </c>
      <c r="H476" s="9">
        <v>1.21</v>
      </c>
    </row>
    <row r="477" spans="7:8">
      <c r="G477" s="30">
        <v>42370</v>
      </c>
      <c r="H477" s="9">
        <v>1.18</v>
      </c>
    </row>
    <row r="478" spans="7:8">
      <c r="G478" s="30">
        <v>42401</v>
      </c>
      <c r="H478" s="9">
        <v>0.96</v>
      </c>
    </row>
    <row r="479" spans="7:8">
      <c r="G479" s="30">
        <v>42430</v>
      </c>
      <c r="H479" s="9">
        <v>1.05</v>
      </c>
    </row>
    <row r="480" spans="7:8">
      <c r="G480" s="30">
        <v>42461</v>
      </c>
      <c r="H480" s="9">
        <v>1.06</v>
      </c>
    </row>
    <row r="481" spans="7:8">
      <c r="G481" s="30">
        <v>42491</v>
      </c>
      <c r="H481" s="9">
        <v>0.97</v>
      </c>
    </row>
    <row r="482" spans="7:8">
      <c r="G482" s="30">
        <v>42522</v>
      </c>
      <c r="H482" s="9">
        <v>0.91</v>
      </c>
    </row>
    <row r="483" spans="7:8">
      <c r="G483" s="30">
        <v>42552</v>
      </c>
      <c r="H483" s="9">
        <v>0.79</v>
      </c>
    </row>
    <row r="484" spans="7:8">
      <c r="G484" s="30">
        <v>42583</v>
      </c>
      <c r="H484" s="9">
        <v>0.78</v>
      </c>
    </row>
    <row r="485" spans="7:8">
      <c r="G485" s="30">
        <v>42614</v>
      </c>
      <c r="H485" s="9">
        <v>0.83</v>
      </c>
    </row>
    <row r="486" spans="7:8">
      <c r="G486" s="30">
        <v>42644</v>
      </c>
      <c r="H486" s="9">
        <v>0.98</v>
      </c>
    </row>
    <row r="487" spans="7:8">
      <c r="G487" s="30">
        <v>42675</v>
      </c>
      <c r="H487" s="9">
        <v>1.26</v>
      </c>
    </row>
    <row r="488" spans="7:8">
      <c r="G488" s="30">
        <v>42705</v>
      </c>
      <c r="H488" s="9">
        <v>1.25</v>
      </c>
    </row>
    <row r="489" spans="7:8">
      <c r="G489" s="30">
        <v>42736</v>
      </c>
      <c r="H489" s="9">
        <v>1.26</v>
      </c>
    </row>
    <row r="490" spans="7:8">
      <c r="G490" s="30">
        <v>42767</v>
      </c>
      <c r="H490" s="9">
        <v>1.1399999999999999</v>
      </c>
    </row>
    <row r="491" spans="7:8">
      <c r="G491" s="30">
        <v>42795</v>
      </c>
      <c r="H491" s="9">
        <v>1.1299999999999999</v>
      </c>
    </row>
    <row r="492" spans="7:8">
      <c r="G492" s="30">
        <v>42826</v>
      </c>
      <c r="H492" s="9">
        <v>1.01</v>
      </c>
    </row>
    <row r="493" spans="7:8">
      <c r="G493" s="30">
        <v>42856</v>
      </c>
      <c r="H493" s="9">
        <v>0.93</v>
      </c>
    </row>
    <row r="494" spans="7:8">
      <c r="G494" s="30">
        <v>42887</v>
      </c>
      <c r="H494" s="9">
        <v>0.93</v>
      </c>
    </row>
    <row r="495" spans="7:8">
      <c r="G495" s="30">
        <v>42917</v>
      </c>
      <c r="H495" s="9">
        <v>0.96</v>
      </c>
    </row>
    <row r="496" spans="7:8">
      <c r="G496" s="30">
        <v>42948</v>
      </c>
      <c r="H496" s="9">
        <v>0.79</v>
      </c>
    </row>
    <row r="497" spans="7:8">
      <c r="G497" s="30">
        <v>42979</v>
      </c>
      <c r="H497" s="9">
        <v>0.86</v>
      </c>
    </row>
    <row r="498" spans="7:8">
      <c r="G498" s="30">
        <v>43009</v>
      </c>
      <c r="H498" s="9">
        <v>0.78</v>
      </c>
    </row>
    <row r="499" spans="7:8">
      <c r="G499" s="30">
        <v>43040</v>
      </c>
      <c r="H499" s="9">
        <v>0.64</v>
      </c>
    </row>
    <row r="500" spans="7:8">
      <c r="G500" s="30">
        <v>43070</v>
      </c>
      <c r="H500" s="9">
        <v>0.51</v>
      </c>
    </row>
    <row r="501" spans="7:8">
      <c r="G501" s="30">
        <v>43101</v>
      </c>
      <c r="H501" s="9">
        <v>0.57999999999999996</v>
      </c>
    </row>
    <row r="502" spans="7:8">
      <c r="G502" s="30">
        <v>43132</v>
      </c>
      <c r="H502" s="9">
        <v>0.62</v>
      </c>
    </row>
    <row r="503" spans="7:8">
      <c r="G503" s="30">
        <v>43160</v>
      </c>
      <c r="H503" s="9">
        <v>0.47</v>
      </c>
    </row>
    <row r="504" spans="7:8">
      <c r="G504" s="30">
        <v>43191</v>
      </c>
      <c r="H504" s="9">
        <v>0.46</v>
      </c>
    </row>
    <row r="505" spans="7:8">
      <c r="G505" s="30">
        <v>43221</v>
      </c>
      <c r="H505" s="9">
        <v>0.43</v>
      </c>
    </row>
    <row r="506" spans="7:8">
      <c r="G506" s="30">
        <v>43252</v>
      </c>
      <c r="H506" s="9">
        <v>0.33</v>
      </c>
    </row>
    <row r="507" spans="7:8">
      <c r="G507" s="30">
        <v>43282</v>
      </c>
      <c r="H507" s="9">
        <v>0.28999999999999998</v>
      </c>
    </row>
    <row r="508" spans="7:8">
      <c r="G508" s="30">
        <v>43313</v>
      </c>
      <c r="H508" s="9">
        <v>0.24</v>
      </c>
    </row>
    <row r="509" spans="7:8">
      <c r="G509" s="30">
        <v>43344</v>
      </c>
      <c r="H509" s="9">
        <v>0.24</v>
      </c>
    </row>
    <row r="510" spans="7:8">
      <c r="G510" s="30">
        <v>43374</v>
      </c>
      <c r="H510" s="9">
        <v>0.28000000000000003</v>
      </c>
    </row>
    <row r="511" spans="7:8">
      <c r="G511" s="30">
        <v>43405</v>
      </c>
      <c r="H511" s="9">
        <v>0.21</v>
      </c>
    </row>
    <row r="512" spans="7:8">
      <c r="G512" s="30">
        <v>43435</v>
      </c>
      <c r="H512" s="9">
        <v>0.21</v>
      </c>
    </row>
    <row r="513" spans="7:8">
      <c r="G513" s="30">
        <v>43466</v>
      </c>
      <c r="H513" s="9">
        <v>0.18</v>
      </c>
    </row>
    <row r="514" spans="7:8">
      <c r="G514" s="30">
        <v>43497</v>
      </c>
      <c r="H514" s="9">
        <v>0.21</v>
      </c>
    </row>
    <row r="515" spans="7:8">
      <c r="G515" s="30">
        <v>43525</v>
      </c>
      <c r="H515" s="9">
        <v>0.14000000000000001</v>
      </c>
    </row>
    <row r="516" spans="7:8">
      <c r="G516" s="30">
        <v>43556</v>
      </c>
      <c r="H516" s="9">
        <v>0.24</v>
      </c>
    </row>
    <row r="517" spans="7:8">
      <c r="G517" s="30">
        <v>43586</v>
      </c>
      <c r="H517" s="9">
        <v>0.19</v>
      </c>
    </row>
    <row r="518" spans="7:8">
      <c r="G518" s="30">
        <v>43617</v>
      </c>
      <c r="H518" s="9">
        <v>0.25</v>
      </c>
    </row>
    <row r="519" spans="7:8">
      <c r="G519" s="30">
        <v>43647</v>
      </c>
      <c r="H519" s="9">
        <v>0.13</v>
      </c>
    </row>
    <row r="520" spans="7:8">
      <c r="G520" s="30">
        <v>43678</v>
      </c>
      <c r="H520" s="9">
        <v>0</v>
      </c>
    </row>
    <row r="521" spans="7:8">
      <c r="G521" s="30">
        <v>43709</v>
      </c>
      <c r="H521" s="9">
        <v>0.05</v>
      </c>
    </row>
    <row r="522" spans="7:8">
      <c r="G522" s="30">
        <v>43739</v>
      </c>
      <c r="H522" s="9">
        <v>0.17</v>
      </c>
    </row>
    <row r="523" spans="7:8">
      <c r="G523" s="30">
        <v>43770</v>
      </c>
      <c r="H523" s="9">
        <v>0.17</v>
      </c>
    </row>
    <row r="524" spans="7:8">
      <c r="G524" s="30">
        <v>43800</v>
      </c>
      <c r="H524" s="9">
        <v>0.34</v>
      </c>
    </row>
    <row r="525" spans="7:8">
      <c r="G525" s="30">
        <v>43831</v>
      </c>
      <c r="H525" s="9">
        <v>0.18</v>
      </c>
    </row>
    <row r="526" spans="7:8">
      <c r="G526" s="30">
        <v>43862</v>
      </c>
      <c r="H526" s="9">
        <v>0.27</v>
      </c>
    </row>
    <row r="527" spans="7:8">
      <c r="G527" s="30">
        <v>43891</v>
      </c>
      <c r="H527" s="9">
        <v>0.47</v>
      </c>
    </row>
    <row r="528" spans="7:8">
      <c r="G528" s="30">
        <v>43922</v>
      </c>
      <c r="H528" s="9">
        <v>0.44</v>
      </c>
    </row>
    <row r="529" spans="7:8">
      <c r="G529" s="30">
        <v>43952</v>
      </c>
      <c r="H529" s="9">
        <v>0.49</v>
      </c>
    </row>
    <row r="530" spans="7:8">
      <c r="G530" s="30">
        <v>43983</v>
      </c>
      <c r="H530" s="9">
        <v>0.5</v>
      </c>
    </row>
    <row r="531" spans="7:8">
      <c r="G531" s="30">
        <v>44013</v>
      </c>
      <c r="H531" s="9">
        <v>0.44</v>
      </c>
    </row>
    <row r="532" spans="7:8">
      <c r="G532" s="30">
        <v>44044</v>
      </c>
      <c r="H532" s="9">
        <v>0.57999999999999996</v>
      </c>
    </row>
    <row r="533" spans="7:8">
      <c r="G533" s="30">
        <v>44075</v>
      </c>
      <c r="H533" s="9">
        <v>0.56000000000000005</v>
      </c>
    </row>
    <row r="534" spans="7:8">
      <c r="G534" s="30">
        <v>44105</v>
      </c>
      <c r="H534" s="9">
        <v>0.74</v>
      </c>
    </row>
    <row r="535" spans="7:8">
      <c r="G535" s="30">
        <v>44136</v>
      </c>
      <c r="H535" s="9">
        <v>0.68</v>
      </c>
    </row>
    <row r="536" spans="7:8">
      <c r="G536" s="30">
        <v>44166</v>
      </c>
      <c r="H536" s="9">
        <v>0.8</v>
      </c>
    </row>
    <row r="537" spans="7:8">
      <c r="G537" s="30">
        <v>44197</v>
      </c>
      <c r="H537" s="9">
        <v>1</v>
      </c>
    </row>
    <row r="538" spans="7:8">
      <c r="G538" s="30">
        <v>44228</v>
      </c>
      <c r="H538" s="9">
        <v>1.3</v>
      </c>
    </row>
    <row r="539" spans="7:8">
      <c r="G539" s="30">
        <v>44256</v>
      </c>
      <c r="H539" s="9">
        <v>1.58</v>
      </c>
    </row>
    <row r="540" spans="7:8">
      <c r="G540" s="30">
        <v>44287</v>
      </c>
      <c r="H540" s="9">
        <v>1.49</v>
      </c>
    </row>
    <row r="541" spans="7:8">
      <c r="G541" s="30">
        <v>44317</v>
      </c>
      <c r="H541" s="9">
        <v>1.44</v>
      </c>
    </row>
    <row r="542" spans="7:8">
      <c r="G542" s="30">
        <v>44348</v>
      </c>
      <c r="H542" s="9">
        <v>1.2</v>
      </c>
    </row>
    <row r="543" spans="7:8">
      <c r="G543" s="30">
        <v>44378</v>
      </c>
      <c r="H543" s="9">
        <v>1.05</v>
      </c>
    </row>
    <row r="544" spans="7:8">
      <c r="G544" s="30">
        <v>44409</v>
      </c>
      <c r="H544" s="9">
        <v>1.1000000000000001</v>
      </c>
    </row>
    <row r="545" spans="7:8">
      <c r="G545" s="30">
        <v>44440</v>
      </c>
      <c r="H545" s="9">
        <v>1.24</v>
      </c>
    </row>
    <row r="546" spans="7:8">
      <c r="G546" s="30">
        <v>44470</v>
      </c>
      <c r="H546" s="9">
        <v>1.07</v>
      </c>
    </row>
    <row r="547" spans="7:8">
      <c r="G547" s="30">
        <v>44501</v>
      </c>
      <c r="H547" s="9">
        <v>0.91</v>
      </c>
    </row>
    <row r="548" spans="7:8">
      <c r="G548" s="30">
        <v>44531</v>
      </c>
      <c r="H548" s="9">
        <v>0.79</v>
      </c>
    </row>
    <row r="549" spans="7:8">
      <c r="G549" s="30">
        <v>44562</v>
      </c>
      <c r="H549" s="9">
        <v>0.61</v>
      </c>
    </row>
    <row r="550" spans="7:8">
      <c r="G550" s="30">
        <v>44593</v>
      </c>
      <c r="H550" s="9">
        <v>0.39</v>
      </c>
    </row>
    <row r="551" spans="7:8">
      <c r="G551" s="30">
        <v>44621</v>
      </c>
      <c r="H551" s="9">
        <v>0.04</v>
      </c>
    </row>
    <row r="552" spans="7:8">
      <c r="G552" s="30">
        <v>44652</v>
      </c>
      <c r="H552" s="9">
        <v>0.19</v>
      </c>
    </row>
    <row r="553" spans="7:8">
      <c r="G553" s="30">
        <v>44682</v>
      </c>
      <c r="H553" s="9">
        <v>0.32</v>
      </c>
    </row>
    <row r="554" spans="7:8">
      <c r="G554" s="30">
        <v>44713</v>
      </c>
      <c r="H554" s="9">
        <v>0.06</v>
      </c>
    </row>
    <row r="555" spans="7:8">
      <c r="G555" s="30">
        <v>44743</v>
      </c>
      <c r="H555" s="9">
        <v>-0.22</v>
      </c>
    </row>
    <row r="556" spans="7:8">
      <c r="G556" s="30">
        <v>44774</v>
      </c>
      <c r="H556" s="9">
        <v>-0.3</v>
      </c>
    </row>
    <row r="557" spans="7:8">
      <c r="G557" s="30">
        <v>44805</v>
      </c>
      <c r="H557" s="9">
        <v>-0.39</v>
      </c>
    </row>
    <row r="558" spans="7:8">
      <c r="G558" s="30">
        <v>44835</v>
      </c>
      <c r="H558" s="9">
        <v>-0.41</v>
      </c>
    </row>
    <row r="559" spans="7:8">
      <c r="G559" s="30">
        <v>44866</v>
      </c>
      <c r="H559" s="9">
        <v>-0.7</v>
      </c>
    </row>
    <row r="560" spans="7:8">
      <c r="G560" s="30">
        <v>44896</v>
      </c>
      <c r="H560" s="9">
        <v>-0.53</v>
      </c>
    </row>
    <row r="561" spans="7:8">
      <c r="G561" s="30">
        <v>44927</v>
      </c>
      <c r="H561" s="9">
        <v>-0.69</v>
      </c>
    </row>
    <row r="562" spans="7:8">
      <c r="G562" s="30">
        <v>44958</v>
      </c>
      <c r="H562" s="9">
        <v>-0.89</v>
      </c>
    </row>
    <row r="563" spans="7:8">
      <c r="G563" s="30">
        <v>44986</v>
      </c>
      <c r="H563" s="9">
        <v>-0.57999999999999996</v>
      </c>
    </row>
    <row r="564" spans="7:8">
      <c r="G564" s="30">
        <v>45017</v>
      </c>
      <c r="H564" s="9">
        <v>-0.6</v>
      </c>
    </row>
    <row r="565" spans="7:8">
      <c r="G565" s="30">
        <v>45047</v>
      </c>
      <c r="H565" s="9">
        <v>-0.76</v>
      </c>
    </row>
    <row r="566" spans="7:8">
      <c r="G566" s="30">
        <v>45078</v>
      </c>
      <c r="H566" s="9">
        <v>-1.06</v>
      </c>
    </row>
    <row r="567" spans="7:8">
      <c r="G567" s="30">
        <v>45108</v>
      </c>
      <c r="H567" s="9">
        <v>-0.91</v>
      </c>
    </row>
    <row r="568" spans="7:8">
      <c r="G568" s="30">
        <v>45139</v>
      </c>
      <c r="H568" s="9">
        <v>-0.76</v>
      </c>
    </row>
    <row r="569" spans="7:8">
      <c r="G569" s="30">
        <v>45170</v>
      </c>
      <c r="H569" s="9">
        <v>-0.44</v>
      </c>
    </row>
    <row r="570" spans="7:8">
      <c r="G570" s="30">
        <v>45200</v>
      </c>
      <c r="H570" s="9">
        <v>-0.19</v>
      </c>
    </row>
    <row r="571" spans="7:8">
      <c r="G571" s="30">
        <v>45231</v>
      </c>
      <c r="H571" s="9">
        <v>-0.36</v>
      </c>
    </row>
    <row r="572" spans="7:8">
      <c r="G572" s="30">
        <v>45261</v>
      </c>
      <c r="H572" s="9">
        <v>-0.35</v>
      </c>
    </row>
    <row r="573" spans="7:8">
      <c r="G573" s="30">
        <v>45292</v>
      </c>
      <c r="H573" s="9">
        <v>-0.28000000000000003</v>
      </c>
    </row>
    <row r="574" spans="7:8">
      <c r="G574" s="30">
        <v>45323</v>
      </c>
      <c r="H574" s="9">
        <v>-0.39</v>
      </c>
    </row>
    <row r="575" spans="7:8">
      <c r="G575" s="30">
        <v>45352</v>
      </c>
      <c r="H575" s="9">
        <v>-0.39</v>
      </c>
    </row>
    <row r="576" spans="7:8">
      <c r="G576" s="30">
        <v>45383</v>
      </c>
      <c r="H576" s="9">
        <v>-0.35</v>
      </c>
    </row>
    <row r="577" spans="7:8">
      <c r="G577" s="30">
        <v>45413</v>
      </c>
      <c r="H577" s="9">
        <v>-0.38</v>
      </c>
    </row>
    <row r="578" spans="7:8">
      <c r="G578" s="30">
        <v>45444</v>
      </c>
      <c r="H578" s="9">
        <v>-0.35</v>
      </c>
    </row>
    <row r="579" spans="7:8">
      <c r="G579" s="30">
        <v>45474</v>
      </c>
      <c r="H579" s="9">
        <v>-0.2</v>
      </c>
    </row>
    <row r="580" spans="7:8">
      <c r="G580" s="30">
        <v>45505</v>
      </c>
      <c r="H580" s="9">
        <v>0</v>
      </c>
    </row>
    <row r="581" spans="7:8">
      <c r="G581" s="30">
        <v>45536</v>
      </c>
      <c r="H581" s="9">
        <v>0.15</v>
      </c>
    </row>
    <row r="582" spans="7:8">
      <c r="G582" s="30">
        <v>45566</v>
      </c>
      <c r="H582" s="9">
        <v>0.12</v>
      </c>
    </row>
    <row r="583" spans="7:8">
      <c r="G583" s="30">
        <v>45597</v>
      </c>
      <c r="H583" s="9">
        <v>0.05</v>
      </c>
    </row>
    <row r="584" spans="7:8">
      <c r="G584" s="30">
        <v>45627</v>
      </c>
      <c r="H584" s="9">
        <v>0.33</v>
      </c>
    </row>
    <row r="585" spans="7:8">
      <c r="G585" s="30">
        <v>45658</v>
      </c>
      <c r="H585" s="9">
        <v>0.36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B2740-B1C7-7B4C-8C6B-271385C580F7}">
  <dimension ref="A1:B540"/>
  <sheetViews>
    <sheetView workbookViewId="0">
      <selection activeCell="B123" sqref="B123:B539"/>
    </sheetView>
  </sheetViews>
  <sheetFormatPr baseColWidth="10" defaultRowHeight="13"/>
  <cols>
    <col min="1" max="1" width="15.1640625" bestFit="1" customWidth="1"/>
  </cols>
  <sheetData>
    <row r="1" spans="1:2">
      <c r="A1" s="21" t="s">
        <v>4310</v>
      </c>
      <c r="B1" s="21" t="s">
        <v>4329</v>
      </c>
    </row>
    <row r="2" spans="1:2">
      <c r="A2" s="22">
        <v>29251</v>
      </c>
      <c r="B2" s="23" t="s">
        <v>4330</v>
      </c>
    </row>
    <row r="3" spans="1:2">
      <c r="A3" s="22">
        <v>29280</v>
      </c>
      <c r="B3" s="23" t="s">
        <v>4331</v>
      </c>
    </row>
    <row r="4" spans="1:2">
      <c r="A4" s="22">
        <v>29311</v>
      </c>
      <c r="B4" s="23" t="s">
        <v>4331</v>
      </c>
    </row>
    <row r="5" spans="1:2">
      <c r="A5" s="22">
        <v>29341</v>
      </c>
      <c r="B5" s="23" t="s">
        <v>4331</v>
      </c>
    </row>
    <row r="6" spans="1:2">
      <c r="A6" s="22">
        <v>29372</v>
      </c>
      <c r="B6" s="23" t="s">
        <v>4332</v>
      </c>
    </row>
    <row r="7" spans="1:2">
      <c r="A7" s="22">
        <v>29402</v>
      </c>
      <c r="B7" s="23" t="s">
        <v>4333</v>
      </c>
    </row>
    <row r="8" spans="1:2">
      <c r="A8" s="22">
        <v>29433</v>
      </c>
      <c r="B8" s="23" t="s">
        <v>4333</v>
      </c>
    </row>
    <row r="9" spans="1:2">
      <c r="A9" s="22">
        <v>29464</v>
      </c>
      <c r="B9" s="23" t="s">
        <v>4333</v>
      </c>
    </row>
    <row r="10" spans="1:2">
      <c r="A10" s="22">
        <v>29494</v>
      </c>
      <c r="B10" s="23" t="s">
        <v>4333</v>
      </c>
    </row>
    <row r="11" spans="1:2">
      <c r="A11" s="22">
        <v>29525</v>
      </c>
      <c r="B11" s="23" t="s">
        <v>4330</v>
      </c>
    </row>
    <row r="12" spans="1:2">
      <c r="A12" s="22">
        <v>29555</v>
      </c>
      <c r="B12" s="23" t="s">
        <v>4330</v>
      </c>
    </row>
    <row r="13" spans="1:2">
      <c r="A13" s="22">
        <v>29586</v>
      </c>
      <c r="B13" s="23" t="s">
        <v>4331</v>
      </c>
    </row>
    <row r="14" spans="1:2">
      <c r="A14" s="22">
        <v>29617</v>
      </c>
      <c r="B14" s="23" t="s">
        <v>4330</v>
      </c>
    </row>
    <row r="15" spans="1:2">
      <c r="A15" s="22">
        <v>29645</v>
      </c>
      <c r="B15" s="23" t="s">
        <v>4332</v>
      </c>
    </row>
    <row r="16" spans="1:2">
      <c r="A16" s="22">
        <v>29676</v>
      </c>
      <c r="B16" s="23" t="s">
        <v>4332</v>
      </c>
    </row>
    <row r="17" spans="1:2">
      <c r="A17" s="22">
        <v>29706</v>
      </c>
      <c r="B17" s="23" t="s">
        <v>4330</v>
      </c>
    </row>
    <row r="18" spans="1:2">
      <c r="A18" s="22">
        <v>29737</v>
      </c>
      <c r="B18" s="23" t="s">
        <v>4330</v>
      </c>
    </row>
    <row r="19" spans="1:2">
      <c r="A19" s="22">
        <v>29767</v>
      </c>
      <c r="B19" s="23" t="s">
        <v>4331</v>
      </c>
    </row>
    <row r="20" spans="1:2">
      <c r="A20" s="22">
        <v>29798</v>
      </c>
      <c r="B20" s="23" t="s">
        <v>4330</v>
      </c>
    </row>
    <row r="21" spans="1:2">
      <c r="A21" s="22">
        <v>29829</v>
      </c>
      <c r="B21" s="23" t="s">
        <v>4331</v>
      </c>
    </row>
    <row r="22" spans="1:2">
      <c r="A22" s="22">
        <v>29859</v>
      </c>
      <c r="B22" s="23" t="s">
        <v>4330</v>
      </c>
    </row>
    <row r="23" spans="1:2">
      <c r="A23" s="22">
        <v>29890</v>
      </c>
      <c r="B23" s="23" t="s">
        <v>4330</v>
      </c>
    </row>
    <row r="24" spans="1:2">
      <c r="A24" s="22">
        <v>29920</v>
      </c>
      <c r="B24" s="23" t="s">
        <v>4330</v>
      </c>
    </row>
    <row r="25" spans="1:2">
      <c r="A25" s="22">
        <v>29951</v>
      </c>
      <c r="B25" s="23" t="s">
        <v>4331</v>
      </c>
    </row>
    <row r="26" spans="1:2">
      <c r="A26" s="22">
        <v>29982</v>
      </c>
      <c r="B26" s="23" t="s">
        <v>4332</v>
      </c>
    </row>
    <row r="27" spans="1:2">
      <c r="A27" s="22">
        <v>30010</v>
      </c>
      <c r="B27" s="23" t="s">
        <v>4330</v>
      </c>
    </row>
    <row r="28" spans="1:2">
      <c r="A28" s="22">
        <v>30041</v>
      </c>
      <c r="B28" s="23" t="s">
        <v>4332</v>
      </c>
    </row>
    <row r="29" spans="1:2">
      <c r="A29" s="22">
        <v>30071</v>
      </c>
      <c r="B29" s="23" t="s">
        <v>4330</v>
      </c>
    </row>
    <row r="30" spans="1:2">
      <c r="A30" s="22">
        <v>30102</v>
      </c>
      <c r="B30" s="23" t="s">
        <v>4331</v>
      </c>
    </row>
    <row r="31" spans="1:2">
      <c r="A31" s="22">
        <v>30132</v>
      </c>
      <c r="B31" s="23" t="s">
        <v>4332</v>
      </c>
    </row>
    <row r="32" spans="1:2">
      <c r="A32" s="22">
        <v>30163</v>
      </c>
      <c r="B32" s="23" t="s">
        <v>4330</v>
      </c>
    </row>
    <row r="33" spans="1:2">
      <c r="A33" s="22">
        <v>30194</v>
      </c>
      <c r="B33" s="23" t="s">
        <v>4332</v>
      </c>
    </row>
    <row r="34" spans="1:2">
      <c r="A34" s="22">
        <v>30224</v>
      </c>
      <c r="B34" s="23" t="s">
        <v>4332</v>
      </c>
    </row>
    <row r="35" spans="1:2">
      <c r="A35" s="22">
        <v>30255</v>
      </c>
      <c r="B35" s="23" t="s">
        <v>4332</v>
      </c>
    </row>
    <row r="36" spans="1:2">
      <c r="A36" s="22">
        <v>30285</v>
      </c>
      <c r="B36" s="23" t="s">
        <v>4333</v>
      </c>
    </row>
    <row r="37" spans="1:2">
      <c r="A37" s="22">
        <v>30316</v>
      </c>
      <c r="B37" s="23" t="s">
        <v>4333</v>
      </c>
    </row>
    <row r="38" spans="1:2">
      <c r="A38" s="22">
        <v>30347</v>
      </c>
      <c r="B38" s="23" t="s">
        <v>4333</v>
      </c>
    </row>
    <row r="39" spans="1:2">
      <c r="A39" s="22">
        <v>30375</v>
      </c>
      <c r="B39" s="23" t="s">
        <v>4333</v>
      </c>
    </row>
    <row r="40" spans="1:2">
      <c r="A40" s="22">
        <v>30406</v>
      </c>
      <c r="B40" s="23" t="s">
        <v>4333</v>
      </c>
    </row>
    <row r="41" spans="1:2">
      <c r="A41" s="22">
        <v>30436</v>
      </c>
      <c r="B41" s="23" t="s">
        <v>4333</v>
      </c>
    </row>
    <row r="42" spans="1:2">
      <c r="A42" s="22">
        <v>30467</v>
      </c>
      <c r="B42" s="23" t="s">
        <v>4333</v>
      </c>
    </row>
    <row r="43" spans="1:2">
      <c r="A43" s="22">
        <v>30497</v>
      </c>
      <c r="B43" s="23" t="s">
        <v>4333</v>
      </c>
    </row>
    <row r="44" spans="1:2">
      <c r="A44" s="22">
        <v>30528</v>
      </c>
      <c r="B44" s="23" t="s">
        <v>4332</v>
      </c>
    </row>
    <row r="45" spans="1:2">
      <c r="A45" s="22">
        <v>30559</v>
      </c>
      <c r="B45" s="23" t="s">
        <v>4333</v>
      </c>
    </row>
    <row r="46" spans="1:2">
      <c r="A46" s="22">
        <v>30589</v>
      </c>
      <c r="B46" s="23" t="s">
        <v>4333</v>
      </c>
    </row>
    <row r="47" spans="1:2">
      <c r="A47" s="22">
        <v>30620</v>
      </c>
      <c r="B47" s="23" t="s">
        <v>4332</v>
      </c>
    </row>
    <row r="48" spans="1:2">
      <c r="A48" s="22">
        <v>30650</v>
      </c>
      <c r="B48" s="23" t="s">
        <v>4333</v>
      </c>
    </row>
    <row r="49" spans="1:2">
      <c r="A49" s="22">
        <v>30681</v>
      </c>
      <c r="B49" s="23" t="s">
        <v>4333</v>
      </c>
    </row>
    <row r="50" spans="1:2">
      <c r="A50" s="22">
        <v>30712</v>
      </c>
      <c r="B50" s="23" t="s">
        <v>4333</v>
      </c>
    </row>
    <row r="51" spans="1:2">
      <c r="A51" s="22">
        <v>30741</v>
      </c>
      <c r="B51" s="23" t="s">
        <v>4332</v>
      </c>
    </row>
    <row r="52" spans="1:2">
      <c r="A52" s="22">
        <v>30772</v>
      </c>
      <c r="B52" s="23" t="s">
        <v>4332</v>
      </c>
    </row>
    <row r="53" spans="1:2">
      <c r="A53" s="22">
        <v>30802</v>
      </c>
      <c r="B53" s="23" t="s">
        <v>4332</v>
      </c>
    </row>
    <row r="54" spans="1:2">
      <c r="A54" s="22">
        <v>30833</v>
      </c>
      <c r="B54" s="23" t="s">
        <v>4332</v>
      </c>
    </row>
    <row r="55" spans="1:2">
      <c r="A55" s="22">
        <v>30863</v>
      </c>
      <c r="B55" s="23" t="s">
        <v>4332</v>
      </c>
    </row>
    <row r="56" spans="1:2">
      <c r="A56" s="22">
        <v>30894</v>
      </c>
      <c r="B56" s="23" t="s">
        <v>4332</v>
      </c>
    </row>
    <row r="57" spans="1:2">
      <c r="A57" s="22">
        <v>30925</v>
      </c>
      <c r="B57" s="23" t="s">
        <v>4332</v>
      </c>
    </row>
    <row r="58" spans="1:2">
      <c r="A58" s="22">
        <v>30955</v>
      </c>
      <c r="B58" s="23" t="s">
        <v>4332</v>
      </c>
    </row>
    <row r="59" spans="1:2">
      <c r="A59" s="22">
        <v>30986</v>
      </c>
      <c r="B59" s="23" t="s">
        <v>4332</v>
      </c>
    </row>
    <row r="60" spans="1:2">
      <c r="A60" s="22">
        <v>31016</v>
      </c>
      <c r="B60" s="23" t="s">
        <v>4332</v>
      </c>
    </row>
    <row r="61" spans="1:2">
      <c r="A61" s="22">
        <v>31047</v>
      </c>
      <c r="B61" s="23" t="s">
        <v>4332</v>
      </c>
    </row>
    <row r="62" spans="1:2">
      <c r="A62" s="22">
        <v>31078</v>
      </c>
      <c r="B62" s="23" t="s">
        <v>4332</v>
      </c>
    </row>
    <row r="63" spans="1:2">
      <c r="A63" s="22">
        <v>31106</v>
      </c>
      <c r="B63" s="23" t="s">
        <v>4332</v>
      </c>
    </row>
    <row r="64" spans="1:2">
      <c r="A64" s="22">
        <v>31137</v>
      </c>
      <c r="B64" s="23" t="s">
        <v>4332</v>
      </c>
    </row>
    <row r="65" spans="1:2">
      <c r="A65" s="22">
        <v>31167</v>
      </c>
      <c r="B65" s="23" t="s">
        <v>4332</v>
      </c>
    </row>
    <row r="66" spans="1:2">
      <c r="A66" s="22">
        <v>31198</v>
      </c>
      <c r="B66" s="23" t="s">
        <v>4332</v>
      </c>
    </row>
    <row r="67" spans="1:2">
      <c r="A67" s="22">
        <v>31228</v>
      </c>
      <c r="B67" s="23" t="s">
        <v>4332</v>
      </c>
    </row>
    <row r="68" spans="1:2">
      <c r="A68" s="22">
        <v>31259</v>
      </c>
      <c r="B68" s="23" t="s">
        <v>4332</v>
      </c>
    </row>
    <row r="69" spans="1:2">
      <c r="A69" s="22">
        <v>31290</v>
      </c>
      <c r="B69" s="23" t="s">
        <v>4332</v>
      </c>
    </row>
    <row r="70" spans="1:2">
      <c r="A70" s="22">
        <v>31320</v>
      </c>
      <c r="B70" s="23" t="s">
        <v>4332</v>
      </c>
    </row>
    <row r="71" spans="1:2">
      <c r="A71" s="22">
        <v>31351</v>
      </c>
      <c r="B71" s="23" t="s">
        <v>4332</v>
      </c>
    </row>
    <row r="72" spans="1:2">
      <c r="A72" s="22">
        <v>31381</v>
      </c>
      <c r="B72" s="23" t="s">
        <v>4332</v>
      </c>
    </row>
    <row r="73" spans="1:2">
      <c r="A73" s="22">
        <v>31412</v>
      </c>
      <c r="B73" s="23" t="s">
        <v>4332</v>
      </c>
    </row>
    <row r="74" spans="1:2">
      <c r="A74" s="22">
        <v>31443</v>
      </c>
      <c r="B74" s="23" t="s">
        <v>4332</v>
      </c>
    </row>
    <row r="75" spans="1:2">
      <c r="A75" s="22">
        <v>31471</v>
      </c>
      <c r="B75" s="23" t="s">
        <v>4332</v>
      </c>
    </row>
    <row r="76" spans="1:2">
      <c r="A76" s="22">
        <v>31502</v>
      </c>
      <c r="B76" s="23" t="s">
        <v>4332</v>
      </c>
    </row>
    <row r="77" spans="1:2">
      <c r="A77" s="22">
        <v>31532</v>
      </c>
      <c r="B77" s="23" t="s">
        <v>4332</v>
      </c>
    </row>
    <row r="78" spans="1:2">
      <c r="A78" s="22">
        <v>31563</v>
      </c>
      <c r="B78" s="23" t="s">
        <v>4332</v>
      </c>
    </row>
    <row r="79" spans="1:2">
      <c r="A79" s="22">
        <v>31593</v>
      </c>
      <c r="B79" s="23" t="s">
        <v>4332</v>
      </c>
    </row>
    <row r="80" spans="1:2">
      <c r="A80" s="22">
        <v>31624</v>
      </c>
      <c r="B80" s="23" t="s">
        <v>4332</v>
      </c>
    </row>
    <row r="81" spans="1:2">
      <c r="A81" s="22">
        <v>31655</v>
      </c>
      <c r="B81" s="23" t="s">
        <v>4332</v>
      </c>
    </row>
    <row r="82" spans="1:2">
      <c r="A82" s="22">
        <v>31685</v>
      </c>
      <c r="B82" s="23" t="s">
        <v>4332</v>
      </c>
    </row>
    <row r="83" spans="1:2">
      <c r="A83" s="22">
        <v>31716</v>
      </c>
      <c r="B83" s="23" t="s">
        <v>4332</v>
      </c>
    </row>
    <row r="84" spans="1:2">
      <c r="A84" s="22">
        <v>31746</v>
      </c>
      <c r="B84" s="23" t="s">
        <v>4332</v>
      </c>
    </row>
    <row r="85" spans="1:2">
      <c r="A85" s="22">
        <v>31777</v>
      </c>
      <c r="B85" s="23" t="s">
        <v>4332</v>
      </c>
    </row>
    <row r="86" spans="1:2">
      <c r="A86" s="22">
        <v>31808</v>
      </c>
      <c r="B86" s="23" t="s">
        <v>4332</v>
      </c>
    </row>
    <row r="87" spans="1:2">
      <c r="A87" s="22">
        <v>31836</v>
      </c>
      <c r="B87" s="23" t="s">
        <v>4332</v>
      </c>
    </row>
    <row r="88" spans="1:2">
      <c r="A88" s="22">
        <v>31867</v>
      </c>
      <c r="B88" s="23" t="s">
        <v>4332</v>
      </c>
    </row>
    <row r="89" spans="1:2">
      <c r="A89" s="22">
        <v>31897</v>
      </c>
      <c r="B89" s="23" t="s">
        <v>4332</v>
      </c>
    </row>
    <row r="90" spans="1:2">
      <c r="A90" s="22">
        <v>31928</v>
      </c>
      <c r="B90" s="23" t="s">
        <v>4332</v>
      </c>
    </row>
    <row r="91" spans="1:2">
      <c r="A91" s="22">
        <v>31958</v>
      </c>
      <c r="B91" s="23" t="s">
        <v>4332</v>
      </c>
    </row>
    <row r="92" spans="1:2">
      <c r="A92" s="22">
        <v>31989</v>
      </c>
      <c r="B92" s="23" t="s">
        <v>4332</v>
      </c>
    </row>
    <row r="93" spans="1:2">
      <c r="A93" s="22">
        <v>32020</v>
      </c>
      <c r="B93" s="23" t="s">
        <v>4332</v>
      </c>
    </row>
    <row r="94" spans="1:2">
      <c r="A94" s="22">
        <v>32050</v>
      </c>
      <c r="B94" s="23" t="s">
        <v>4332</v>
      </c>
    </row>
    <row r="95" spans="1:2">
      <c r="A95" s="22">
        <v>32081</v>
      </c>
      <c r="B95" s="23" t="s">
        <v>4330</v>
      </c>
    </row>
    <row r="96" spans="1:2">
      <c r="A96" s="22">
        <v>32111</v>
      </c>
      <c r="B96" s="23" t="s">
        <v>4332</v>
      </c>
    </row>
    <row r="97" spans="1:2">
      <c r="A97" s="22">
        <v>32142</v>
      </c>
      <c r="B97" s="23" t="s">
        <v>4332</v>
      </c>
    </row>
    <row r="98" spans="1:2">
      <c r="A98" s="22">
        <v>32173</v>
      </c>
      <c r="B98" s="23" t="s">
        <v>4333</v>
      </c>
    </row>
    <row r="99" spans="1:2">
      <c r="A99" s="22">
        <v>32202</v>
      </c>
      <c r="B99" s="23" t="s">
        <v>4332</v>
      </c>
    </row>
    <row r="100" spans="1:2">
      <c r="A100" s="22">
        <v>32233</v>
      </c>
      <c r="B100" s="23" t="s">
        <v>4332</v>
      </c>
    </row>
    <row r="101" spans="1:2">
      <c r="A101" s="22">
        <v>32263</v>
      </c>
      <c r="B101" s="23" t="s">
        <v>4332</v>
      </c>
    </row>
    <row r="102" spans="1:2">
      <c r="A102" s="22">
        <v>32294</v>
      </c>
      <c r="B102" s="23" t="s">
        <v>4332</v>
      </c>
    </row>
    <row r="103" spans="1:2">
      <c r="A103" s="22">
        <v>32324</v>
      </c>
      <c r="B103" s="23" t="s">
        <v>4332</v>
      </c>
    </row>
    <row r="104" spans="1:2">
      <c r="A104" s="22">
        <v>32355</v>
      </c>
      <c r="B104" s="23" t="s">
        <v>4332</v>
      </c>
    </row>
    <row r="105" spans="1:2">
      <c r="A105" s="22">
        <v>32386</v>
      </c>
      <c r="B105" s="23" t="s">
        <v>4332</v>
      </c>
    </row>
    <row r="106" spans="1:2">
      <c r="A106" s="22">
        <v>32416</v>
      </c>
      <c r="B106" s="23" t="s">
        <v>4332</v>
      </c>
    </row>
    <row r="107" spans="1:2">
      <c r="A107" s="22">
        <v>32447</v>
      </c>
      <c r="B107" s="23" t="s">
        <v>4332</v>
      </c>
    </row>
    <row r="108" spans="1:2">
      <c r="A108" s="22">
        <v>32477</v>
      </c>
      <c r="B108" s="23" t="s">
        <v>4332</v>
      </c>
    </row>
    <row r="109" spans="1:2">
      <c r="A109" s="22">
        <v>32508</v>
      </c>
      <c r="B109" s="23" t="s">
        <v>4332</v>
      </c>
    </row>
    <row r="110" spans="1:2">
      <c r="A110" s="22">
        <v>32539</v>
      </c>
      <c r="B110" s="23" t="s">
        <v>4330</v>
      </c>
    </row>
    <row r="111" spans="1:2">
      <c r="A111" s="22">
        <v>32567</v>
      </c>
      <c r="B111" s="23" t="s">
        <v>4330</v>
      </c>
    </row>
    <row r="112" spans="1:2">
      <c r="A112" s="22">
        <v>32598</v>
      </c>
      <c r="B112" s="23" t="s">
        <v>4332</v>
      </c>
    </row>
    <row r="113" spans="1:2">
      <c r="A113" s="22">
        <v>32628</v>
      </c>
      <c r="B113" s="23" t="s">
        <v>4330</v>
      </c>
    </row>
    <row r="114" spans="1:2">
      <c r="A114" s="22">
        <v>32659</v>
      </c>
      <c r="B114" s="23" t="s">
        <v>4330</v>
      </c>
    </row>
    <row r="115" spans="1:2">
      <c r="A115" s="22">
        <v>32689</v>
      </c>
      <c r="B115" s="23" t="s">
        <v>4330</v>
      </c>
    </row>
    <row r="116" spans="1:2">
      <c r="A116" s="22">
        <v>32720</v>
      </c>
      <c r="B116" s="23" t="s">
        <v>4332</v>
      </c>
    </row>
    <row r="117" spans="1:2">
      <c r="A117" s="22">
        <v>32751</v>
      </c>
      <c r="B117" s="23" t="s">
        <v>4330</v>
      </c>
    </row>
    <row r="118" spans="1:2">
      <c r="A118" s="22">
        <v>32781</v>
      </c>
      <c r="B118" s="23" t="s">
        <v>4330</v>
      </c>
    </row>
    <row r="119" spans="1:2">
      <c r="A119" s="22">
        <v>32812</v>
      </c>
      <c r="B119" s="23" t="s">
        <v>4332</v>
      </c>
    </row>
    <row r="120" spans="1:2">
      <c r="A120" s="22">
        <v>32842</v>
      </c>
      <c r="B120" s="23" t="s">
        <v>4330</v>
      </c>
    </row>
    <row r="121" spans="1:2">
      <c r="A121" s="22">
        <v>32873</v>
      </c>
      <c r="B121" s="23" t="s">
        <v>4330</v>
      </c>
    </row>
    <row r="122" spans="1:2">
      <c r="A122" s="22">
        <v>32904</v>
      </c>
      <c r="B122" s="23" t="s">
        <v>4330</v>
      </c>
    </row>
    <row r="123" spans="1:2">
      <c r="A123" s="22">
        <v>32932</v>
      </c>
      <c r="B123" s="23" t="s">
        <v>4332</v>
      </c>
    </row>
    <row r="124" spans="1:2">
      <c r="A124" s="22">
        <v>32963</v>
      </c>
      <c r="B124" s="23" t="s">
        <v>4330</v>
      </c>
    </row>
    <row r="125" spans="1:2">
      <c r="A125" s="22">
        <v>32993</v>
      </c>
      <c r="B125" s="23" t="s">
        <v>4330</v>
      </c>
    </row>
    <row r="126" spans="1:2">
      <c r="A126" s="22">
        <v>33024</v>
      </c>
      <c r="B126" s="23" t="s">
        <v>4330</v>
      </c>
    </row>
    <row r="127" spans="1:2">
      <c r="A127" s="22">
        <v>33054</v>
      </c>
      <c r="B127" s="23" t="s">
        <v>4330</v>
      </c>
    </row>
    <row r="128" spans="1:2">
      <c r="A128" s="22">
        <v>33085</v>
      </c>
      <c r="B128" s="23" t="s">
        <v>4331</v>
      </c>
    </row>
    <row r="129" spans="1:2">
      <c r="A129" s="22">
        <v>33116</v>
      </c>
      <c r="B129" s="23" t="s">
        <v>4331</v>
      </c>
    </row>
    <row r="130" spans="1:2">
      <c r="A130" s="22">
        <v>33146</v>
      </c>
      <c r="B130" s="23" t="s">
        <v>4331</v>
      </c>
    </row>
    <row r="131" spans="1:2">
      <c r="A131" s="22">
        <v>33177</v>
      </c>
      <c r="B131" s="23" t="s">
        <v>4331</v>
      </c>
    </row>
    <row r="132" spans="1:2">
      <c r="A132" s="22">
        <v>33207</v>
      </c>
      <c r="B132" s="23" t="s">
        <v>4331</v>
      </c>
    </row>
    <row r="133" spans="1:2">
      <c r="A133" s="22">
        <v>33238</v>
      </c>
      <c r="B133" s="23" t="s">
        <v>4331</v>
      </c>
    </row>
    <row r="134" spans="1:2">
      <c r="A134" s="22">
        <v>33269</v>
      </c>
      <c r="B134" s="23" t="s">
        <v>4330</v>
      </c>
    </row>
    <row r="135" spans="1:2">
      <c r="A135" s="22">
        <v>33297</v>
      </c>
      <c r="B135" s="23" t="s">
        <v>4330</v>
      </c>
    </row>
    <row r="136" spans="1:2">
      <c r="A136" s="22">
        <v>33328</v>
      </c>
      <c r="B136" s="23" t="s">
        <v>4333</v>
      </c>
    </row>
    <row r="137" spans="1:2">
      <c r="A137" s="22">
        <v>33358</v>
      </c>
      <c r="B137" s="23" t="s">
        <v>4332</v>
      </c>
    </row>
    <row r="138" spans="1:2">
      <c r="A138" s="22">
        <v>33389</v>
      </c>
      <c r="B138" s="23" t="s">
        <v>4333</v>
      </c>
    </row>
    <row r="139" spans="1:2">
      <c r="A139" s="22">
        <v>33419</v>
      </c>
      <c r="B139" s="23" t="s">
        <v>4333</v>
      </c>
    </row>
    <row r="140" spans="1:2">
      <c r="A140" s="22">
        <v>33450</v>
      </c>
      <c r="B140" s="23" t="s">
        <v>4332</v>
      </c>
    </row>
    <row r="141" spans="1:2">
      <c r="A141" s="22">
        <v>33481</v>
      </c>
      <c r="B141" s="23" t="s">
        <v>4333</v>
      </c>
    </row>
    <row r="142" spans="1:2">
      <c r="A142" s="22">
        <v>33511</v>
      </c>
      <c r="B142" s="23" t="s">
        <v>4330</v>
      </c>
    </row>
    <row r="143" spans="1:2">
      <c r="A143" s="22">
        <v>33542</v>
      </c>
      <c r="B143" s="23" t="s">
        <v>4330</v>
      </c>
    </row>
    <row r="144" spans="1:2">
      <c r="A144" s="22">
        <v>33572</v>
      </c>
      <c r="B144" s="23" t="s">
        <v>4330</v>
      </c>
    </row>
    <row r="145" spans="1:2">
      <c r="A145" s="22">
        <v>33603</v>
      </c>
      <c r="B145" s="23" t="s">
        <v>4333</v>
      </c>
    </row>
    <row r="146" spans="1:2">
      <c r="A146" s="22">
        <v>33634</v>
      </c>
      <c r="B146" s="23" t="s">
        <v>4332</v>
      </c>
    </row>
    <row r="147" spans="1:2">
      <c r="A147" s="22">
        <v>33663</v>
      </c>
      <c r="B147" s="23" t="s">
        <v>4333</v>
      </c>
    </row>
    <row r="148" spans="1:2">
      <c r="A148" s="22">
        <v>33694</v>
      </c>
      <c r="B148" s="23" t="s">
        <v>4332</v>
      </c>
    </row>
    <row r="149" spans="1:2">
      <c r="A149" s="22">
        <v>33724</v>
      </c>
      <c r="B149" s="23" t="s">
        <v>4333</v>
      </c>
    </row>
    <row r="150" spans="1:2">
      <c r="A150" s="22">
        <v>33755</v>
      </c>
      <c r="B150" s="23" t="s">
        <v>4332</v>
      </c>
    </row>
    <row r="151" spans="1:2">
      <c r="A151" s="22">
        <v>33785</v>
      </c>
      <c r="B151" s="23" t="s">
        <v>4332</v>
      </c>
    </row>
    <row r="152" spans="1:2">
      <c r="A152" s="22">
        <v>33816</v>
      </c>
      <c r="B152" s="23" t="s">
        <v>4332</v>
      </c>
    </row>
    <row r="153" spans="1:2">
      <c r="A153" s="22">
        <v>33847</v>
      </c>
      <c r="B153" s="23" t="s">
        <v>4332</v>
      </c>
    </row>
    <row r="154" spans="1:2">
      <c r="A154" s="22">
        <v>33877</v>
      </c>
      <c r="B154" s="23" t="s">
        <v>4332</v>
      </c>
    </row>
    <row r="155" spans="1:2">
      <c r="A155" s="22">
        <v>33908</v>
      </c>
      <c r="B155" s="23" t="s">
        <v>4333</v>
      </c>
    </row>
    <row r="156" spans="1:2">
      <c r="A156" s="22">
        <v>33938</v>
      </c>
      <c r="B156" s="23" t="s">
        <v>4333</v>
      </c>
    </row>
    <row r="157" spans="1:2">
      <c r="A157" s="22">
        <v>33969</v>
      </c>
      <c r="B157" s="23" t="s">
        <v>4332</v>
      </c>
    </row>
    <row r="158" spans="1:2">
      <c r="A158" s="22">
        <v>34000</v>
      </c>
      <c r="B158" s="23" t="s">
        <v>4332</v>
      </c>
    </row>
    <row r="159" spans="1:2">
      <c r="A159" s="22">
        <v>34028</v>
      </c>
      <c r="B159" s="23" t="s">
        <v>4332</v>
      </c>
    </row>
    <row r="160" spans="1:2">
      <c r="A160" s="22">
        <v>34059</v>
      </c>
      <c r="B160" s="23" t="s">
        <v>4332</v>
      </c>
    </row>
    <row r="161" spans="1:2">
      <c r="A161" s="22">
        <v>34089</v>
      </c>
      <c r="B161" s="23" t="s">
        <v>4332</v>
      </c>
    </row>
    <row r="162" spans="1:2">
      <c r="A162" s="22">
        <v>34120</v>
      </c>
      <c r="B162" s="23" t="s">
        <v>4332</v>
      </c>
    </row>
    <row r="163" spans="1:2">
      <c r="A163" s="22">
        <v>34150</v>
      </c>
      <c r="B163" s="23" t="s">
        <v>4332</v>
      </c>
    </row>
    <row r="164" spans="1:2">
      <c r="A164" s="22">
        <v>34181</v>
      </c>
      <c r="B164" s="23" t="s">
        <v>4332</v>
      </c>
    </row>
    <row r="165" spans="1:2">
      <c r="A165" s="22">
        <v>34212</v>
      </c>
      <c r="B165" s="23" t="s">
        <v>4332</v>
      </c>
    </row>
    <row r="166" spans="1:2">
      <c r="A166" s="22">
        <v>34242</v>
      </c>
      <c r="B166" s="23" t="s">
        <v>4332</v>
      </c>
    </row>
    <row r="167" spans="1:2">
      <c r="A167" s="22">
        <v>34273</v>
      </c>
      <c r="B167" s="23" t="s">
        <v>4332</v>
      </c>
    </row>
    <row r="168" spans="1:2">
      <c r="A168" s="22">
        <v>34303</v>
      </c>
      <c r="B168" s="23" t="s">
        <v>4333</v>
      </c>
    </row>
    <row r="169" spans="1:2">
      <c r="A169" s="22">
        <v>34334</v>
      </c>
      <c r="B169" s="23" t="s">
        <v>4332</v>
      </c>
    </row>
    <row r="170" spans="1:2">
      <c r="A170" s="22">
        <v>34365</v>
      </c>
      <c r="B170" s="23" t="s">
        <v>4332</v>
      </c>
    </row>
    <row r="171" spans="1:2">
      <c r="A171" s="22">
        <v>34393</v>
      </c>
      <c r="B171" s="23" t="s">
        <v>4333</v>
      </c>
    </row>
    <row r="172" spans="1:2">
      <c r="A172" s="22">
        <v>34424</v>
      </c>
      <c r="B172" s="23" t="s">
        <v>4332</v>
      </c>
    </row>
    <row r="173" spans="1:2">
      <c r="A173" s="22">
        <v>34454</v>
      </c>
      <c r="B173" s="23" t="s">
        <v>4332</v>
      </c>
    </row>
    <row r="174" spans="1:2">
      <c r="A174" s="22">
        <v>34485</v>
      </c>
      <c r="B174" s="23" t="s">
        <v>4333</v>
      </c>
    </row>
    <row r="175" spans="1:2">
      <c r="A175" s="22">
        <v>34515</v>
      </c>
      <c r="B175" s="23" t="s">
        <v>4332</v>
      </c>
    </row>
    <row r="176" spans="1:2">
      <c r="A176" s="22">
        <v>34546</v>
      </c>
      <c r="B176" s="23" t="s">
        <v>4333</v>
      </c>
    </row>
    <row r="177" spans="1:2">
      <c r="A177" s="22">
        <v>34577</v>
      </c>
      <c r="B177" s="23" t="s">
        <v>4332</v>
      </c>
    </row>
    <row r="178" spans="1:2">
      <c r="A178" s="22">
        <v>34607</v>
      </c>
      <c r="B178" s="23" t="s">
        <v>4332</v>
      </c>
    </row>
    <row r="179" spans="1:2">
      <c r="A179" s="22">
        <v>34638</v>
      </c>
      <c r="B179" s="23" t="s">
        <v>4332</v>
      </c>
    </row>
    <row r="180" spans="1:2">
      <c r="A180" s="22">
        <v>34668</v>
      </c>
      <c r="B180" s="23" t="s">
        <v>4332</v>
      </c>
    </row>
    <row r="181" spans="1:2">
      <c r="A181" s="22">
        <v>34699</v>
      </c>
      <c r="B181" s="23" t="s">
        <v>4332</v>
      </c>
    </row>
    <row r="182" spans="1:2">
      <c r="A182" s="22">
        <v>34730</v>
      </c>
      <c r="B182" s="23" t="s">
        <v>4332</v>
      </c>
    </row>
    <row r="183" spans="1:2">
      <c r="A183" s="22">
        <v>34758</v>
      </c>
      <c r="B183" s="23" t="s">
        <v>4332</v>
      </c>
    </row>
    <row r="184" spans="1:2">
      <c r="A184" s="22">
        <v>34789</v>
      </c>
      <c r="B184" s="23" t="s">
        <v>4332</v>
      </c>
    </row>
    <row r="185" spans="1:2">
      <c r="A185" s="22">
        <v>34819</v>
      </c>
      <c r="B185" s="23" t="s">
        <v>4332</v>
      </c>
    </row>
    <row r="186" spans="1:2">
      <c r="A186" s="22">
        <v>34850</v>
      </c>
      <c r="B186" s="23" t="s">
        <v>4332</v>
      </c>
    </row>
    <row r="187" spans="1:2">
      <c r="A187" s="22">
        <v>34880</v>
      </c>
      <c r="B187" s="23" t="s">
        <v>4332</v>
      </c>
    </row>
    <row r="188" spans="1:2">
      <c r="A188" s="22">
        <v>34911</v>
      </c>
      <c r="B188" s="23" t="s">
        <v>4332</v>
      </c>
    </row>
    <row r="189" spans="1:2">
      <c r="A189" s="22">
        <v>34942</v>
      </c>
      <c r="B189" s="23" t="s">
        <v>4332</v>
      </c>
    </row>
    <row r="190" spans="1:2">
      <c r="A190" s="22">
        <v>34972</v>
      </c>
      <c r="B190" s="23" t="s">
        <v>4330</v>
      </c>
    </row>
    <row r="191" spans="1:2">
      <c r="A191" s="22">
        <v>35003</v>
      </c>
      <c r="B191" s="23" t="s">
        <v>4332</v>
      </c>
    </row>
    <row r="192" spans="1:2">
      <c r="A192" s="22">
        <v>35033</v>
      </c>
      <c r="B192" s="23" t="s">
        <v>4332</v>
      </c>
    </row>
    <row r="193" spans="1:2">
      <c r="A193" s="22">
        <v>35064</v>
      </c>
      <c r="B193" s="23" t="s">
        <v>4331</v>
      </c>
    </row>
    <row r="194" spans="1:2">
      <c r="A194" s="22">
        <v>35095</v>
      </c>
      <c r="B194" s="23" t="s">
        <v>4333</v>
      </c>
    </row>
    <row r="195" spans="1:2">
      <c r="A195" s="22">
        <v>35124</v>
      </c>
      <c r="B195" s="23" t="s">
        <v>4332</v>
      </c>
    </row>
    <row r="196" spans="1:2">
      <c r="A196" s="22">
        <v>35155</v>
      </c>
      <c r="B196" s="23" t="s">
        <v>4332</v>
      </c>
    </row>
    <row r="197" spans="1:2">
      <c r="A197" s="22">
        <v>35185</v>
      </c>
      <c r="B197" s="23" t="s">
        <v>4333</v>
      </c>
    </row>
    <row r="198" spans="1:2">
      <c r="A198" s="22">
        <v>35216</v>
      </c>
      <c r="B198" s="23" t="s">
        <v>4332</v>
      </c>
    </row>
    <row r="199" spans="1:2">
      <c r="A199" s="22">
        <v>35246</v>
      </c>
      <c r="B199" s="23" t="s">
        <v>4330</v>
      </c>
    </row>
    <row r="200" spans="1:2">
      <c r="A200" s="22">
        <v>35277</v>
      </c>
      <c r="B200" s="23" t="s">
        <v>4332</v>
      </c>
    </row>
    <row r="201" spans="1:2">
      <c r="A201" s="22">
        <v>35308</v>
      </c>
      <c r="B201" s="23" t="s">
        <v>4332</v>
      </c>
    </row>
    <row r="202" spans="1:2">
      <c r="A202" s="22">
        <v>35338</v>
      </c>
      <c r="B202" s="23" t="s">
        <v>4332</v>
      </c>
    </row>
    <row r="203" spans="1:2">
      <c r="A203" s="22">
        <v>35369</v>
      </c>
      <c r="B203" s="23" t="s">
        <v>4332</v>
      </c>
    </row>
    <row r="204" spans="1:2">
      <c r="A204" s="22">
        <v>35399</v>
      </c>
      <c r="B204" s="23" t="s">
        <v>4332</v>
      </c>
    </row>
    <row r="205" spans="1:2">
      <c r="A205" s="22">
        <v>35430</v>
      </c>
      <c r="B205" s="23" t="s">
        <v>4332</v>
      </c>
    </row>
    <row r="206" spans="1:2">
      <c r="A206" s="22">
        <v>35461</v>
      </c>
      <c r="B206" s="23" t="s">
        <v>4333</v>
      </c>
    </row>
    <row r="207" spans="1:2">
      <c r="A207" s="22">
        <v>35489</v>
      </c>
      <c r="B207" s="23" t="s">
        <v>4332</v>
      </c>
    </row>
    <row r="208" spans="1:2">
      <c r="A208" s="22">
        <v>35520</v>
      </c>
      <c r="B208" s="23" t="s">
        <v>4332</v>
      </c>
    </row>
    <row r="209" spans="1:2">
      <c r="A209" s="22">
        <v>35550</v>
      </c>
      <c r="B209" s="23" t="s">
        <v>4332</v>
      </c>
    </row>
    <row r="210" spans="1:2">
      <c r="A210" s="22">
        <v>35581</v>
      </c>
      <c r="B210" s="23" t="s">
        <v>4333</v>
      </c>
    </row>
    <row r="211" spans="1:2">
      <c r="A211" s="22">
        <v>35611</v>
      </c>
      <c r="B211" s="23" t="s">
        <v>4333</v>
      </c>
    </row>
    <row r="212" spans="1:2">
      <c r="A212" s="22">
        <v>35642</v>
      </c>
      <c r="B212" s="23" t="s">
        <v>4332</v>
      </c>
    </row>
    <row r="213" spans="1:2">
      <c r="A213" s="22">
        <v>35673</v>
      </c>
      <c r="B213" s="23" t="s">
        <v>4332</v>
      </c>
    </row>
    <row r="214" spans="1:2">
      <c r="A214" s="22">
        <v>35703</v>
      </c>
      <c r="B214" s="23" t="s">
        <v>4332</v>
      </c>
    </row>
    <row r="215" spans="1:2">
      <c r="A215" s="22">
        <v>35734</v>
      </c>
      <c r="B215" s="23" t="s">
        <v>4332</v>
      </c>
    </row>
    <row r="216" spans="1:2">
      <c r="A216" s="22">
        <v>35764</v>
      </c>
      <c r="B216" s="23" t="s">
        <v>4332</v>
      </c>
    </row>
    <row r="217" spans="1:2">
      <c r="A217" s="22">
        <v>35795</v>
      </c>
      <c r="B217" s="23" t="s">
        <v>4332</v>
      </c>
    </row>
    <row r="218" spans="1:2">
      <c r="A218" s="22">
        <v>35826</v>
      </c>
      <c r="B218" s="23" t="s">
        <v>4333</v>
      </c>
    </row>
    <row r="219" spans="1:2">
      <c r="A219" s="22">
        <v>35854</v>
      </c>
      <c r="B219" s="23" t="s">
        <v>4332</v>
      </c>
    </row>
    <row r="220" spans="1:2">
      <c r="A220" s="22">
        <v>35885</v>
      </c>
      <c r="B220" s="23" t="s">
        <v>4330</v>
      </c>
    </row>
    <row r="221" spans="1:2">
      <c r="A221" s="22">
        <v>35915</v>
      </c>
      <c r="B221" s="23" t="s">
        <v>4332</v>
      </c>
    </row>
    <row r="222" spans="1:2">
      <c r="A222" s="22">
        <v>35946</v>
      </c>
      <c r="B222" s="23" t="s">
        <v>4330</v>
      </c>
    </row>
    <row r="223" spans="1:2">
      <c r="A223" s="22">
        <v>35976</v>
      </c>
      <c r="B223" s="23" t="s">
        <v>4332</v>
      </c>
    </row>
    <row r="224" spans="1:2">
      <c r="A224" s="22">
        <v>36007</v>
      </c>
      <c r="B224" s="23" t="s">
        <v>4330</v>
      </c>
    </row>
    <row r="225" spans="1:2">
      <c r="A225" s="22">
        <v>36038</v>
      </c>
      <c r="B225" s="23" t="s">
        <v>4330</v>
      </c>
    </row>
    <row r="226" spans="1:2">
      <c r="A226" s="22">
        <v>36068</v>
      </c>
      <c r="B226" s="23" t="s">
        <v>4330</v>
      </c>
    </row>
    <row r="227" spans="1:2">
      <c r="A227" s="22">
        <v>36099</v>
      </c>
      <c r="B227" s="23" t="s">
        <v>4332</v>
      </c>
    </row>
    <row r="228" spans="1:2">
      <c r="A228" s="22">
        <v>36129</v>
      </c>
      <c r="B228" s="23" t="s">
        <v>4332</v>
      </c>
    </row>
    <row r="229" spans="1:2">
      <c r="A229" s="22">
        <v>36160</v>
      </c>
      <c r="B229" s="23" t="s">
        <v>4330</v>
      </c>
    </row>
    <row r="230" spans="1:2">
      <c r="A230" s="22">
        <v>36191</v>
      </c>
      <c r="B230" s="23" t="s">
        <v>4332</v>
      </c>
    </row>
    <row r="231" spans="1:2">
      <c r="A231" s="22">
        <v>36219</v>
      </c>
      <c r="B231" s="23" t="s">
        <v>4332</v>
      </c>
    </row>
    <row r="232" spans="1:2">
      <c r="A232" s="22">
        <v>36250</v>
      </c>
      <c r="B232" s="23" t="s">
        <v>4332</v>
      </c>
    </row>
    <row r="233" spans="1:2">
      <c r="A233" s="22">
        <v>36280</v>
      </c>
      <c r="B233" s="23" t="s">
        <v>4332</v>
      </c>
    </row>
    <row r="234" spans="1:2">
      <c r="A234" s="22">
        <v>36311</v>
      </c>
      <c r="B234" s="23" t="s">
        <v>4332</v>
      </c>
    </row>
    <row r="235" spans="1:2">
      <c r="A235" s="22">
        <v>36341</v>
      </c>
      <c r="B235" s="23" t="s">
        <v>4332</v>
      </c>
    </row>
    <row r="236" spans="1:2">
      <c r="A236" s="22">
        <v>36372</v>
      </c>
      <c r="B236" s="23" t="s">
        <v>4332</v>
      </c>
    </row>
    <row r="237" spans="1:2">
      <c r="A237" s="22">
        <v>36403</v>
      </c>
      <c r="B237" s="23" t="s">
        <v>4332</v>
      </c>
    </row>
    <row r="238" spans="1:2">
      <c r="A238" s="22">
        <v>36433</v>
      </c>
      <c r="B238" s="23" t="s">
        <v>4332</v>
      </c>
    </row>
    <row r="239" spans="1:2">
      <c r="A239" s="22">
        <v>36464</v>
      </c>
      <c r="B239" s="23" t="s">
        <v>4333</v>
      </c>
    </row>
    <row r="240" spans="1:2">
      <c r="A240" s="22">
        <v>36494</v>
      </c>
      <c r="B240" s="23" t="s">
        <v>4333</v>
      </c>
    </row>
    <row r="241" spans="1:2">
      <c r="A241" s="22">
        <v>36525</v>
      </c>
      <c r="B241" s="23" t="s">
        <v>4333</v>
      </c>
    </row>
    <row r="242" spans="1:2">
      <c r="A242" s="22">
        <v>36556</v>
      </c>
      <c r="B242" s="23" t="s">
        <v>4330</v>
      </c>
    </row>
    <row r="243" spans="1:2">
      <c r="A243" s="22">
        <v>36585</v>
      </c>
      <c r="B243" s="23" t="s">
        <v>4333</v>
      </c>
    </row>
    <row r="244" spans="1:2">
      <c r="A244" s="22">
        <v>36616</v>
      </c>
      <c r="B244" s="23" t="s">
        <v>4332</v>
      </c>
    </row>
    <row r="245" spans="1:2">
      <c r="A245" s="22">
        <v>36646</v>
      </c>
      <c r="B245" s="23" t="s">
        <v>4331</v>
      </c>
    </row>
    <row r="246" spans="1:2">
      <c r="A246" s="22">
        <v>36677</v>
      </c>
      <c r="B246" s="23" t="s">
        <v>4332</v>
      </c>
    </row>
    <row r="247" spans="1:2">
      <c r="A247" s="22">
        <v>36707</v>
      </c>
      <c r="B247" s="23" t="s">
        <v>4330</v>
      </c>
    </row>
    <row r="248" spans="1:2">
      <c r="A248" s="22">
        <v>36738</v>
      </c>
      <c r="B248" s="23" t="s">
        <v>4330</v>
      </c>
    </row>
    <row r="249" spans="1:2">
      <c r="A249" s="22">
        <v>36769</v>
      </c>
      <c r="B249" s="23" t="s">
        <v>4332</v>
      </c>
    </row>
    <row r="250" spans="1:2">
      <c r="A250" s="22">
        <v>36799</v>
      </c>
      <c r="B250" s="23" t="s">
        <v>4331</v>
      </c>
    </row>
    <row r="251" spans="1:2">
      <c r="A251" s="22">
        <v>36830</v>
      </c>
      <c r="B251" s="23" t="s">
        <v>4330</v>
      </c>
    </row>
    <row r="252" spans="1:2">
      <c r="A252" s="22">
        <v>36860</v>
      </c>
      <c r="B252" s="23" t="s">
        <v>4331</v>
      </c>
    </row>
    <row r="253" spans="1:2">
      <c r="A253" s="22">
        <v>36891</v>
      </c>
      <c r="B253" s="23" t="s">
        <v>4331</v>
      </c>
    </row>
    <row r="254" spans="1:2">
      <c r="A254" s="22">
        <v>36922</v>
      </c>
      <c r="B254" s="23" t="s">
        <v>4331</v>
      </c>
    </row>
    <row r="255" spans="1:2">
      <c r="A255" s="22">
        <v>36950</v>
      </c>
      <c r="B255" s="23" t="s">
        <v>4331</v>
      </c>
    </row>
    <row r="256" spans="1:2">
      <c r="A256" s="22">
        <v>36981</v>
      </c>
      <c r="B256" s="23" t="s">
        <v>4331</v>
      </c>
    </row>
    <row r="257" spans="1:2">
      <c r="A257" s="22">
        <v>37011</v>
      </c>
      <c r="B257" s="23" t="s">
        <v>4332</v>
      </c>
    </row>
    <row r="258" spans="1:2">
      <c r="A258" s="22">
        <v>37042</v>
      </c>
      <c r="B258" s="23" t="s">
        <v>4330</v>
      </c>
    </row>
    <row r="259" spans="1:2">
      <c r="A259" s="22">
        <v>37072</v>
      </c>
      <c r="B259" s="23" t="s">
        <v>4330</v>
      </c>
    </row>
    <row r="260" spans="1:2">
      <c r="A260" s="22">
        <v>37103</v>
      </c>
      <c r="B260" s="23" t="s">
        <v>4330</v>
      </c>
    </row>
    <row r="261" spans="1:2">
      <c r="A261" s="22">
        <v>37134</v>
      </c>
      <c r="B261" s="23" t="s">
        <v>4331</v>
      </c>
    </row>
    <row r="262" spans="1:2">
      <c r="A262" s="22">
        <v>37164</v>
      </c>
      <c r="B262" s="23" t="s">
        <v>4330</v>
      </c>
    </row>
    <row r="263" spans="1:2">
      <c r="A263" s="22">
        <v>37195</v>
      </c>
      <c r="B263" s="23" t="s">
        <v>4332</v>
      </c>
    </row>
    <row r="264" spans="1:2">
      <c r="A264" s="22">
        <v>37225</v>
      </c>
      <c r="B264" s="23" t="s">
        <v>4332</v>
      </c>
    </row>
    <row r="265" spans="1:2">
      <c r="A265" s="22">
        <v>37256</v>
      </c>
      <c r="B265" s="23" t="s">
        <v>4332</v>
      </c>
    </row>
    <row r="266" spans="1:2">
      <c r="A266" s="22">
        <v>37287</v>
      </c>
      <c r="B266" s="23" t="s">
        <v>4332</v>
      </c>
    </row>
    <row r="267" spans="1:2">
      <c r="A267" s="22">
        <v>37315</v>
      </c>
      <c r="B267" s="23" t="s">
        <v>4332</v>
      </c>
    </row>
    <row r="268" spans="1:2">
      <c r="A268" s="22">
        <v>37346</v>
      </c>
      <c r="B268" s="23" t="s">
        <v>4333</v>
      </c>
    </row>
    <row r="269" spans="1:2">
      <c r="A269" s="22">
        <v>37376</v>
      </c>
      <c r="B269" s="23" t="s">
        <v>4332</v>
      </c>
    </row>
    <row r="270" spans="1:2">
      <c r="A270" s="22">
        <v>37407</v>
      </c>
      <c r="B270" s="23" t="s">
        <v>4332</v>
      </c>
    </row>
    <row r="271" spans="1:2">
      <c r="A271" s="22">
        <v>37437</v>
      </c>
      <c r="B271" s="23" t="s">
        <v>4330</v>
      </c>
    </row>
    <row r="272" spans="1:2">
      <c r="A272" s="22">
        <v>37468</v>
      </c>
      <c r="B272" s="23" t="s">
        <v>4332</v>
      </c>
    </row>
    <row r="273" spans="1:2">
      <c r="A273" s="22">
        <v>37499</v>
      </c>
      <c r="B273" s="23" t="s">
        <v>4330</v>
      </c>
    </row>
    <row r="274" spans="1:2">
      <c r="A274" s="22">
        <v>37529</v>
      </c>
      <c r="B274" s="23" t="s">
        <v>4332</v>
      </c>
    </row>
    <row r="275" spans="1:2">
      <c r="A275" s="22">
        <v>37560</v>
      </c>
      <c r="B275" s="23" t="s">
        <v>4332</v>
      </c>
    </row>
    <row r="276" spans="1:2">
      <c r="A276" s="22">
        <v>37590</v>
      </c>
      <c r="B276" s="23" t="s">
        <v>4332</v>
      </c>
    </row>
    <row r="277" spans="1:2">
      <c r="A277" s="22">
        <v>37621</v>
      </c>
      <c r="B277" s="23" t="s">
        <v>4332</v>
      </c>
    </row>
    <row r="278" spans="1:2">
      <c r="A278" s="22">
        <v>37652</v>
      </c>
      <c r="B278" s="23" t="s">
        <v>4330</v>
      </c>
    </row>
    <row r="279" spans="1:2">
      <c r="A279" s="22">
        <v>37680</v>
      </c>
      <c r="B279" s="23" t="s">
        <v>4330</v>
      </c>
    </row>
    <row r="280" spans="1:2">
      <c r="A280" s="22">
        <v>37711</v>
      </c>
      <c r="B280" s="23" t="s">
        <v>4330</v>
      </c>
    </row>
    <row r="281" spans="1:2">
      <c r="A281" s="22">
        <v>37741</v>
      </c>
      <c r="B281" s="23" t="s">
        <v>4333</v>
      </c>
    </row>
    <row r="282" spans="1:2">
      <c r="A282" s="22">
        <v>37772</v>
      </c>
      <c r="B282" s="23" t="s">
        <v>4333</v>
      </c>
    </row>
    <row r="283" spans="1:2">
      <c r="A283" s="22">
        <v>37802</v>
      </c>
      <c r="B283" s="23" t="s">
        <v>4332</v>
      </c>
    </row>
    <row r="284" spans="1:2">
      <c r="A284" s="22">
        <v>37833</v>
      </c>
      <c r="B284" s="23" t="s">
        <v>4332</v>
      </c>
    </row>
    <row r="285" spans="1:2">
      <c r="A285" s="22">
        <v>37864</v>
      </c>
      <c r="B285" s="23" t="s">
        <v>4333</v>
      </c>
    </row>
    <row r="286" spans="1:2">
      <c r="A286" s="22">
        <v>37894</v>
      </c>
      <c r="B286" s="23" t="s">
        <v>4333</v>
      </c>
    </row>
    <row r="287" spans="1:2">
      <c r="A287" s="22">
        <v>37925</v>
      </c>
      <c r="B287" s="23" t="s">
        <v>4333</v>
      </c>
    </row>
    <row r="288" spans="1:2">
      <c r="A288" s="22">
        <v>37955</v>
      </c>
      <c r="B288" s="23" t="s">
        <v>4333</v>
      </c>
    </row>
    <row r="289" spans="1:2">
      <c r="A289" s="22">
        <v>37986</v>
      </c>
      <c r="B289" s="23" t="s">
        <v>4333</v>
      </c>
    </row>
    <row r="290" spans="1:2">
      <c r="A290" s="22">
        <v>38017</v>
      </c>
      <c r="B290" s="23" t="s">
        <v>4333</v>
      </c>
    </row>
    <row r="291" spans="1:2">
      <c r="A291" s="22">
        <v>38046</v>
      </c>
      <c r="B291" s="23" t="s">
        <v>4333</v>
      </c>
    </row>
    <row r="292" spans="1:2">
      <c r="A292" s="22">
        <v>38077</v>
      </c>
      <c r="B292" s="23" t="s">
        <v>4332</v>
      </c>
    </row>
    <row r="293" spans="1:2">
      <c r="A293" s="22">
        <v>38107</v>
      </c>
      <c r="B293" s="23" t="s">
        <v>4333</v>
      </c>
    </row>
    <row r="294" spans="1:2">
      <c r="A294" s="22">
        <v>38138</v>
      </c>
      <c r="B294" s="23" t="s">
        <v>4332</v>
      </c>
    </row>
    <row r="295" spans="1:2">
      <c r="A295" s="22">
        <v>38168</v>
      </c>
      <c r="B295" s="23" t="s">
        <v>4332</v>
      </c>
    </row>
    <row r="296" spans="1:2">
      <c r="A296" s="22">
        <v>38199</v>
      </c>
      <c r="B296" s="23" t="s">
        <v>4332</v>
      </c>
    </row>
    <row r="297" spans="1:2">
      <c r="A297" s="22">
        <v>38230</v>
      </c>
      <c r="B297" s="23" t="s">
        <v>4333</v>
      </c>
    </row>
    <row r="298" spans="1:2">
      <c r="A298" s="22">
        <v>38260</v>
      </c>
      <c r="B298" s="23" t="s">
        <v>4332</v>
      </c>
    </row>
    <row r="299" spans="1:2">
      <c r="A299" s="22">
        <v>38291</v>
      </c>
      <c r="B299" s="23" t="s">
        <v>4333</v>
      </c>
    </row>
    <row r="300" spans="1:2">
      <c r="A300" s="22">
        <v>38321</v>
      </c>
      <c r="B300" s="23" t="s">
        <v>4333</v>
      </c>
    </row>
    <row r="301" spans="1:2">
      <c r="A301" s="22">
        <v>38352</v>
      </c>
      <c r="B301" s="23" t="s">
        <v>4332</v>
      </c>
    </row>
    <row r="302" spans="1:2">
      <c r="A302" s="22">
        <v>38383</v>
      </c>
      <c r="B302" s="23" t="s">
        <v>4332</v>
      </c>
    </row>
    <row r="303" spans="1:2">
      <c r="A303" s="22">
        <v>38411</v>
      </c>
      <c r="B303" s="23" t="s">
        <v>4330</v>
      </c>
    </row>
    <row r="304" spans="1:2">
      <c r="A304" s="22">
        <v>38442</v>
      </c>
      <c r="B304" s="23" t="s">
        <v>4332</v>
      </c>
    </row>
    <row r="305" spans="1:2">
      <c r="A305" s="22">
        <v>38472</v>
      </c>
      <c r="B305" s="23" t="s">
        <v>4330</v>
      </c>
    </row>
    <row r="306" spans="1:2">
      <c r="A306" s="22">
        <v>38503</v>
      </c>
      <c r="B306" s="23" t="s">
        <v>4333</v>
      </c>
    </row>
    <row r="307" spans="1:2">
      <c r="A307" s="22">
        <v>38533</v>
      </c>
      <c r="B307" s="23" t="s">
        <v>4332</v>
      </c>
    </row>
    <row r="308" spans="1:2">
      <c r="A308" s="22">
        <v>38564</v>
      </c>
      <c r="B308" s="23" t="s">
        <v>4332</v>
      </c>
    </row>
    <row r="309" spans="1:2">
      <c r="A309" s="22">
        <v>38595</v>
      </c>
      <c r="B309" s="23" t="s">
        <v>4330</v>
      </c>
    </row>
    <row r="310" spans="1:2">
      <c r="A310" s="22">
        <v>38625</v>
      </c>
      <c r="B310" s="23" t="s">
        <v>4332</v>
      </c>
    </row>
    <row r="311" spans="1:2">
      <c r="A311" s="22">
        <v>38656</v>
      </c>
      <c r="B311" s="23" t="s">
        <v>4332</v>
      </c>
    </row>
    <row r="312" spans="1:2">
      <c r="A312" s="22">
        <v>38686</v>
      </c>
      <c r="B312" s="23" t="s">
        <v>4332</v>
      </c>
    </row>
    <row r="313" spans="1:2">
      <c r="A313" s="22">
        <v>38717</v>
      </c>
      <c r="B313" s="23" t="s">
        <v>4332</v>
      </c>
    </row>
    <row r="314" spans="1:2">
      <c r="A314" s="22">
        <v>38748</v>
      </c>
      <c r="B314" s="23" t="s">
        <v>4332</v>
      </c>
    </row>
    <row r="315" spans="1:2">
      <c r="A315" s="22">
        <v>38776</v>
      </c>
      <c r="B315" s="23" t="s">
        <v>4332</v>
      </c>
    </row>
    <row r="316" spans="1:2">
      <c r="A316" s="22">
        <v>38807</v>
      </c>
      <c r="B316" s="23" t="s">
        <v>4330</v>
      </c>
    </row>
    <row r="317" spans="1:2">
      <c r="A317" s="22">
        <v>38837</v>
      </c>
      <c r="B317" s="23" t="s">
        <v>4330</v>
      </c>
    </row>
    <row r="318" spans="1:2">
      <c r="A318" s="22">
        <v>38868</v>
      </c>
      <c r="B318" s="23" t="s">
        <v>4330</v>
      </c>
    </row>
    <row r="319" spans="1:2">
      <c r="A319" s="22">
        <v>38898</v>
      </c>
      <c r="B319" s="23" t="s">
        <v>4330</v>
      </c>
    </row>
    <row r="320" spans="1:2">
      <c r="A320" s="22">
        <v>38929</v>
      </c>
      <c r="B320" s="23" t="s">
        <v>4330</v>
      </c>
    </row>
    <row r="321" spans="1:2">
      <c r="A321" s="22">
        <v>38960</v>
      </c>
      <c r="B321" s="23" t="s">
        <v>4330</v>
      </c>
    </row>
    <row r="322" spans="1:2">
      <c r="A322" s="22">
        <v>38990</v>
      </c>
      <c r="B322" s="23" t="s">
        <v>4330</v>
      </c>
    </row>
    <row r="323" spans="1:2">
      <c r="A323" s="22">
        <v>39021</v>
      </c>
      <c r="B323" s="23" t="s">
        <v>4330</v>
      </c>
    </row>
    <row r="324" spans="1:2">
      <c r="A324" s="22">
        <v>39051</v>
      </c>
      <c r="B324" s="23" t="s">
        <v>4332</v>
      </c>
    </row>
    <row r="325" spans="1:2">
      <c r="A325" s="22">
        <v>39082</v>
      </c>
      <c r="B325" s="23" t="s">
        <v>4330</v>
      </c>
    </row>
    <row r="326" spans="1:2">
      <c r="A326" s="22">
        <v>39113</v>
      </c>
      <c r="B326" s="23" t="s">
        <v>4332</v>
      </c>
    </row>
    <row r="327" spans="1:2">
      <c r="A327" s="22">
        <v>39141</v>
      </c>
      <c r="B327" s="23" t="s">
        <v>4332</v>
      </c>
    </row>
    <row r="328" spans="1:2">
      <c r="A328" s="22">
        <v>39172</v>
      </c>
      <c r="B328" s="23" t="s">
        <v>4330</v>
      </c>
    </row>
    <row r="329" spans="1:2">
      <c r="A329" s="22">
        <v>39202</v>
      </c>
      <c r="B329" s="23" t="s">
        <v>4330</v>
      </c>
    </row>
    <row r="330" spans="1:2">
      <c r="A330" s="22">
        <v>39233</v>
      </c>
      <c r="B330" s="23" t="s">
        <v>4330</v>
      </c>
    </row>
    <row r="331" spans="1:2">
      <c r="A331" s="22">
        <v>39263</v>
      </c>
      <c r="B331" s="23" t="s">
        <v>4330</v>
      </c>
    </row>
    <row r="332" spans="1:2">
      <c r="A332" s="22">
        <v>39294</v>
      </c>
      <c r="B332" s="23" t="s">
        <v>4330</v>
      </c>
    </row>
    <row r="333" spans="1:2">
      <c r="A333" s="22">
        <v>39325</v>
      </c>
      <c r="B333" s="23" t="s">
        <v>4330</v>
      </c>
    </row>
    <row r="334" spans="1:2">
      <c r="A334" s="22">
        <v>39355</v>
      </c>
      <c r="B334" s="23" t="s">
        <v>4330</v>
      </c>
    </row>
    <row r="335" spans="1:2">
      <c r="A335" s="22">
        <v>39386</v>
      </c>
      <c r="B335" s="23" t="s">
        <v>4331</v>
      </c>
    </row>
    <row r="336" spans="1:2">
      <c r="A336" s="22">
        <v>39416</v>
      </c>
      <c r="B336" s="23" t="s">
        <v>4331</v>
      </c>
    </row>
    <row r="337" spans="1:2">
      <c r="A337" s="22">
        <v>39447</v>
      </c>
      <c r="B337" s="23" t="s">
        <v>4331</v>
      </c>
    </row>
    <row r="338" spans="1:2">
      <c r="A338" s="22">
        <v>39478</v>
      </c>
      <c r="B338" s="23" t="s">
        <v>4331</v>
      </c>
    </row>
    <row r="339" spans="1:2">
      <c r="A339" s="22">
        <v>39507</v>
      </c>
      <c r="B339" s="23" t="s">
        <v>4331</v>
      </c>
    </row>
    <row r="340" spans="1:2">
      <c r="A340" s="22">
        <v>39538</v>
      </c>
      <c r="B340" s="23" t="s">
        <v>4330</v>
      </c>
    </row>
    <row r="341" spans="1:2">
      <c r="A341" s="22">
        <v>39568</v>
      </c>
      <c r="B341" s="23" t="s">
        <v>4331</v>
      </c>
    </row>
    <row r="342" spans="1:2">
      <c r="A342" s="22">
        <v>39599</v>
      </c>
      <c r="B342" s="23" t="s">
        <v>4330</v>
      </c>
    </row>
    <row r="343" spans="1:2">
      <c r="A343" s="22">
        <v>39629</v>
      </c>
      <c r="B343" s="23" t="s">
        <v>4331</v>
      </c>
    </row>
    <row r="344" spans="1:2">
      <c r="A344" s="22">
        <v>39660</v>
      </c>
      <c r="B344" s="23" t="s">
        <v>4331</v>
      </c>
    </row>
    <row r="345" spans="1:2">
      <c r="A345" s="22">
        <v>39691</v>
      </c>
      <c r="B345" s="23" t="s">
        <v>4331</v>
      </c>
    </row>
    <row r="346" spans="1:2">
      <c r="A346" s="22">
        <v>39721</v>
      </c>
      <c r="B346" s="23" t="s">
        <v>4331</v>
      </c>
    </row>
    <row r="347" spans="1:2">
      <c r="A347" s="22">
        <v>39752</v>
      </c>
      <c r="B347" s="23" t="s">
        <v>4331</v>
      </c>
    </row>
    <row r="348" spans="1:2">
      <c r="A348" s="22">
        <v>39782</v>
      </c>
      <c r="B348" s="23" t="s">
        <v>4331</v>
      </c>
    </row>
    <row r="349" spans="1:2">
      <c r="A349" s="22">
        <v>39813</v>
      </c>
      <c r="B349" s="23" t="s">
        <v>4331</v>
      </c>
    </row>
    <row r="350" spans="1:2">
      <c r="A350" s="22">
        <v>39844</v>
      </c>
      <c r="B350" s="23" t="s">
        <v>4331</v>
      </c>
    </row>
    <row r="351" spans="1:2">
      <c r="A351" s="22">
        <v>39872</v>
      </c>
      <c r="B351" s="23" t="s">
        <v>4331</v>
      </c>
    </row>
    <row r="352" spans="1:2">
      <c r="A352" s="22">
        <v>39903</v>
      </c>
      <c r="B352" s="23" t="s">
        <v>4332</v>
      </c>
    </row>
    <row r="353" spans="1:2">
      <c r="A353" s="22">
        <v>39933</v>
      </c>
      <c r="B353" s="23" t="s">
        <v>4332</v>
      </c>
    </row>
    <row r="354" spans="1:2">
      <c r="A354" s="22">
        <v>39964</v>
      </c>
      <c r="B354" s="23" t="s">
        <v>4332</v>
      </c>
    </row>
    <row r="355" spans="1:2">
      <c r="A355" s="22">
        <v>39994</v>
      </c>
      <c r="B355" s="23" t="s">
        <v>4332</v>
      </c>
    </row>
    <row r="356" spans="1:2">
      <c r="A356" s="22">
        <v>40025</v>
      </c>
      <c r="B356" s="23" t="s">
        <v>4333</v>
      </c>
    </row>
    <row r="357" spans="1:2">
      <c r="A357" s="22">
        <v>40056</v>
      </c>
      <c r="B357" s="23" t="s">
        <v>4333</v>
      </c>
    </row>
    <row r="358" spans="1:2">
      <c r="A358" s="22">
        <v>40086</v>
      </c>
      <c r="B358" s="23" t="s">
        <v>4332</v>
      </c>
    </row>
    <row r="359" spans="1:2">
      <c r="A359" s="22">
        <v>40117</v>
      </c>
      <c r="B359" s="23" t="s">
        <v>4333</v>
      </c>
    </row>
    <row r="360" spans="1:2">
      <c r="A360" s="22">
        <v>40147</v>
      </c>
      <c r="B360" s="23" t="s">
        <v>4333</v>
      </c>
    </row>
    <row r="361" spans="1:2">
      <c r="A361" s="22">
        <v>40178</v>
      </c>
      <c r="B361" s="23" t="s">
        <v>4332</v>
      </c>
    </row>
    <row r="362" spans="1:2">
      <c r="A362" s="22">
        <v>40209</v>
      </c>
      <c r="B362" s="23" t="s">
        <v>4330</v>
      </c>
    </row>
    <row r="363" spans="1:2">
      <c r="A363" s="22">
        <v>40237</v>
      </c>
      <c r="B363" s="23" t="s">
        <v>4333</v>
      </c>
    </row>
    <row r="364" spans="1:2">
      <c r="A364" s="22">
        <v>40268</v>
      </c>
      <c r="B364" s="23" t="s">
        <v>4332</v>
      </c>
    </row>
    <row r="365" spans="1:2">
      <c r="A365" s="22">
        <v>40298</v>
      </c>
      <c r="B365" s="23" t="s">
        <v>4332</v>
      </c>
    </row>
    <row r="366" spans="1:2">
      <c r="A366" s="22">
        <v>40329</v>
      </c>
      <c r="B366" s="23" t="s">
        <v>4332</v>
      </c>
    </row>
    <row r="367" spans="1:2">
      <c r="A367" s="22">
        <v>40359</v>
      </c>
      <c r="B367" s="23" t="s">
        <v>4332</v>
      </c>
    </row>
    <row r="368" spans="1:2">
      <c r="A368" s="22">
        <v>40390</v>
      </c>
      <c r="B368" s="23" t="s">
        <v>4332</v>
      </c>
    </row>
    <row r="369" spans="1:2">
      <c r="A369" s="22">
        <v>40421</v>
      </c>
      <c r="B369" s="23" t="s">
        <v>4332</v>
      </c>
    </row>
    <row r="370" spans="1:2">
      <c r="A370" s="22">
        <v>40451</v>
      </c>
      <c r="B370" s="23" t="s">
        <v>4333</v>
      </c>
    </row>
    <row r="371" spans="1:2">
      <c r="A371" s="22">
        <v>40482</v>
      </c>
      <c r="B371" s="23" t="s">
        <v>4333</v>
      </c>
    </row>
    <row r="372" spans="1:2">
      <c r="A372" s="22">
        <v>40512</v>
      </c>
      <c r="B372" s="23" t="s">
        <v>4333</v>
      </c>
    </row>
    <row r="373" spans="1:2">
      <c r="A373" s="22">
        <v>40543</v>
      </c>
      <c r="B373" s="23" t="s">
        <v>4332</v>
      </c>
    </row>
    <row r="374" spans="1:2">
      <c r="A374" s="22">
        <v>40574</v>
      </c>
      <c r="B374" s="23" t="s">
        <v>4332</v>
      </c>
    </row>
    <row r="375" spans="1:2">
      <c r="A375" s="22">
        <v>40602</v>
      </c>
      <c r="B375" s="23" t="s">
        <v>4333</v>
      </c>
    </row>
    <row r="376" spans="1:2">
      <c r="A376" s="22">
        <v>40633</v>
      </c>
      <c r="B376" s="23" t="s">
        <v>4332</v>
      </c>
    </row>
    <row r="377" spans="1:2">
      <c r="A377" s="22">
        <v>40663</v>
      </c>
      <c r="B377" s="23" t="s">
        <v>4332</v>
      </c>
    </row>
    <row r="378" spans="1:2">
      <c r="A378" s="22">
        <v>40694</v>
      </c>
      <c r="B378" s="23" t="s">
        <v>4332</v>
      </c>
    </row>
    <row r="379" spans="1:2">
      <c r="A379" s="22">
        <v>40724</v>
      </c>
      <c r="B379" s="23" t="s">
        <v>4332</v>
      </c>
    </row>
    <row r="380" spans="1:2">
      <c r="A380" s="22">
        <v>40755</v>
      </c>
      <c r="B380" s="23" t="s">
        <v>4330</v>
      </c>
    </row>
    <row r="381" spans="1:2">
      <c r="A381" s="22">
        <v>40786</v>
      </c>
      <c r="B381" s="23" t="s">
        <v>4330</v>
      </c>
    </row>
    <row r="382" spans="1:2">
      <c r="A382" s="22">
        <v>40816</v>
      </c>
      <c r="B382" s="23" t="s">
        <v>4332</v>
      </c>
    </row>
    <row r="383" spans="1:2">
      <c r="A383" s="22">
        <v>40847</v>
      </c>
      <c r="B383" s="23" t="s">
        <v>4332</v>
      </c>
    </row>
    <row r="384" spans="1:2">
      <c r="A384" s="22">
        <v>40877</v>
      </c>
      <c r="B384" s="23" t="s">
        <v>4332</v>
      </c>
    </row>
    <row r="385" spans="1:2">
      <c r="A385" s="22">
        <v>40908</v>
      </c>
      <c r="B385" s="23" t="s">
        <v>4332</v>
      </c>
    </row>
    <row r="386" spans="1:2">
      <c r="A386" s="22">
        <v>40939</v>
      </c>
      <c r="B386" s="23" t="s">
        <v>4333</v>
      </c>
    </row>
    <row r="387" spans="1:2">
      <c r="A387" s="22">
        <v>40968</v>
      </c>
      <c r="B387" s="23" t="s">
        <v>4332</v>
      </c>
    </row>
    <row r="388" spans="1:2">
      <c r="A388" s="22">
        <v>40999</v>
      </c>
      <c r="B388" s="23" t="s">
        <v>4330</v>
      </c>
    </row>
    <row r="389" spans="1:2">
      <c r="A389" s="22">
        <v>41029</v>
      </c>
      <c r="B389" s="23" t="s">
        <v>4332</v>
      </c>
    </row>
    <row r="390" spans="1:2">
      <c r="A390" s="22">
        <v>41060</v>
      </c>
      <c r="B390" s="23" t="s">
        <v>4330</v>
      </c>
    </row>
    <row r="391" spans="1:2">
      <c r="A391" s="22">
        <v>41090</v>
      </c>
      <c r="B391" s="23" t="s">
        <v>4330</v>
      </c>
    </row>
    <row r="392" spans="1:2">
      <c r="A392" s="22">
        <v>41121</v>
      </c>
      <c r="B392" s="23" t="s">
        <v>4330</v>
      </c>
    </row>
    <row r="393" spans="1:2">
      <c r="A393" s="22">
        <v>41152</v>
      </c>
      <c r="B393" s="23" t="s">
        <v>4332</v>
      </c>
    </row>
    <row r="394" spans="1:2">
      <c r="A394" s="22">
        <v>41182</v>
      </c>
      <c r="B394" s="23" t="s">
        <v>4332</v>
      </c>
    </row>
    <row r="395" spans="1:2">
      <c r="A395" s="22">
        <v>41213</v>
      </c>
      <c r="B395" s="23" t="s">
        <v>4332</v>
      </c>
    </row>
    <row r="396" spans="1:2">
      <c r="A396" s="22">
        <v>41243</v>
      </c>
      <c r="B396" s="23" t="s">
        <v>4332</v>
      </c>
    </row>
    <row r="397" spans="1:2">
      <c r="A397" s="22">
        <v>41274</v>
      </c>
      <c r="B397" s="23" t="s">
        <v>4332</v>
      </c>
    </row>
    <row r="398" spans="1:2">
      <c r="A398" s="22">
        <v>41305</v>
      </c>
      <c r="B398" s="23" t="s">
        <v>4332</v>
      </c>
    </row>
    <row r="399" spans="1:2">
      <c r="A399" s="22">
        <v>41333</v>
      </c>
      <c r="B399" s="23" t="s">
        <v>4330</v>
      </c>
    </row>
    <row r="400" spans="1:2">
      <c r="A400" s="22">
        <v>41364</v>
      </c>
      <c r="B400" s="23" t="s">
        <v>4332</v>
      </c>
    </row>
    <row r="401" spans="1:2">
      <c r="A401" s="22">
        <v>41394</v>
      </c>
      <c r="B401" s="23" t="s">
        <v>4332</v>
      </c>
    </row>
    <row r="402" spans="1:2">
      <c r="A402" s="22">
        <v>41425</v>
      </c>
      <c r="B402" s="23" t="s">
        <v>4332</v>
      </c>
    </row>
    <row r="403" spans="1:2">
      <c r="A403" s="22">
        <v>41455</v>
      </c>
      <c r="B403" s="23" t="s">
        <v>4332</v>
      </c>
    </row>
    <row r="404" spans="1:2">
      <c r="A404" s="22">
        <v>41486</v>
      </c>
      <c r="B404" s="23" t="s">
        <v>4332</v>
      </c>
    </row>
    <row r="405" spans="1:2">
      <c r="A405" s="22">
        <v>41517</v>
      </c>
      <c r="B405" s="23" t="s">
        <v>4332</v>
      </c>
    </row>
    <row r="406" spans="1:2">
      <c r="A406" s="22">
        <v>41547</v>
      </c>
      <c r="B406" s="23" t="s">
        <v>4332</v>
      </c>
    </row>
    <row r="407" spans="1:2">
      <c r="A407" s="22">
        <v>41578</v>
      </c>
      <c r="B407" s="23" t="s">
        <v>4333</v>
      </c>
    </row>
    <row r="408" spans="1:2">
      <c r="A408" s="22">
        <v>41608</v>
      </c>
      <c r="B408" s="23" t="s">
        <v>4332</v>
      </c>
    </row>
    <row r="409" spans="1:2">
      <c r="A409" s="22">
        <v>41639</v>
      </c>
      <c r="B409" s="23" t="s">
        <v>4332</v>
      </c>
    </row>
    <row r="410" spans="1:2">
      <c r="A410" s="22">
        <v>41670</v>
      </c>
      <c r="B410" s="23" t="s">
        <v>4332</v>
      </c>
    </row>
    <row r="411" spans="1:2">
      <c r="A411" s="22">
        <v>41698</v>
      </c>
      <c r="B411" s="23" t="s">
        <v>4333</v>
      </c>
    </row>
    <row r="412" spans="1:2">
      <c r="A412" s="22">
        <v>41729</v>
      </c>
      <c r="B412" s="23" t="s">
        <v>4332</v>
      </c>
    </row>
    <row r="413" spans="1:2">
      <c r="A413" s="22">
        <v>41759</v>
      </c>
      <c r="B413" s="23" t="s">
        <v>4332</v>
      </c>
    </row>
    <row r="414" spans="1:2">
      <c r="A414" s="22">
        <v>41790</v>
      </c>
      <c r="B414" s="23" t="s">
        <v>4332</v>
      </c>
    </row>
    <row r="415" spans="1:2">
      <c r="A415" s="22">
        <v>41820</v>
      </c>
      <c r="B415" s="23" t="s">
        <v>4332</v>
      </c>
    </row>
    <row r="416" spans="1:2">
      <c r="A416" s="22">
        <v>41851</v>
      </c>
      <c r="B416" s="23" t="s">
        <v>4332</v>
      </c>
    </row>
    <row r="417" spans="1:2">
      <c r="A417" s="22">
        <v>41882</v>
      </c>
      <c r="B417" s="23" t="s">
        <v>4332</v>
      </c>
    </row>
    <row r="418" spans="1:2">
      <c r="A418" s="22">
        <v>41912</v>
      </c>
      <c r="B418" s="23" t="s">
        <v>4332</v>
      </c>
    </row>
    <row r="419" spans="1:2">
      <c r="A419" s="22">
        <v>41943</v>
      </c>
      <c r="B419" s="23" t="s">
        <v>4332</v>
      </c>
    </row>
    <row r="420" spans="1:2">
      <c r="A420" s="22">
        <v>41973</v>
      </c>
      <c r="B420" s="23" t="s">
        <v>4332</v>
      </c>
    </row>
    <row r="421" spans="1:2">
      <c r="A421" s="22">
        <v>42004</v>
      </c>
      <c r="B421" s="23" t="s">
        <v>4332</v>
      </c>
    </row>
    <row r="422" spans="1:2">
      <c r="A422" s="22">
        <v>42035</v>
      </c>
      <c r="B422" s="23" t="s">
        <v>4332</v>
      </c>
    </row>
    <row r="423" spans="1:2">
      <c r="A423" s="22">
        <v>42063</v>
      </c>
      <c r="B423" s="23" t="s">
        <v>4332</v>
      </c>
    </row>
    <row r="424" spans="1:2">
      <c r="A424" s="22">
        <v>42094</v>
      </c>
      <c r="B424" s="23" t="s">
        <v>4332</v>
      </c>
    </row>
    <row r="425" spans="1:2">
      <c r="A425" s="22">
        <v>42124</v>
      </c>
      <c r="B425" s="23" t="s">
        <v>4332</v>
      </c>
    </row>
    <row r="426" spans="1:2">
      <c r="A426" s="22">
        <v>42155</v>
      </c>
      <c r="B426" s="23" t="s">
        <v>4332</v>
      </c>
    </row>
    <row r="427" spans="1:2">
      <c r="A427" s="22">
        <v>42185</v>
      </c>
      <c r="B427" s="23" t="s">
        <v>4330</v>
      </c>
    </row>
    <row r="428" spans="1:2">
      <c r="A428" s="22">
        <v>42216</v>
      </c>
      <c r="B428" s="23" t="s">
        <v>4330</v>
      </c>
    </row>
    <row r="429" spans="1:2">
      <c r="A429" s="22">
        <v>42247</v>
      </c>
      <c r="B429" s="23" t="s">
        <v>4330</v>
      </c>
    </row>
    <row r="430" spans="1:2">
      <c r="A430" s="22">
        <v>42277</v>
      </c>
      <c r="B430" s="23" t="s">
        <v>4332</v>
      </c>
    </row>
    <row r="431" spans="1:2">
      <c r="A431" s="22">
        <v>42308</v>
      </c>
      <c r="B431" s="23" t="s">
        <v>4332</v>
      </c>
    </row>
    <row r="432" spans="1:2">
      <c r="A432" s="22">
        <v>42338</v>
      </c>
      <c r="B432" s="23" t="s">
        <v>4330</v>
      </c>
    </row>
    <row r="433" spans="1:2">
      <c r="A433" s="22">
        <v>42369</v>
      </c>
      <c r="B433" s="23" t="s">
        <v>4330</v>
      </c>
    </row>
    <row r="434" spans="1:2">
      <c r="A434" s="22">
        <v>42400</v>
      </c>
      <c r="B434" s="23" t="s">
        <v>4330</v>
      </c>
    </row>
    <row r="435" spans="1:2">
      <c r="A435" s="22">
        <v>42429</v>
      </c>
      <c r="B435" s="23" t="s">
        <v>4332</v>
      </c>
    </row>
    <row r="436" spans="1:2">
      <c r="A436" s="22">
        <v>42460</v>
      </c>
      <c r="B436" s="23" t="s">
        <v>4332</v>
      </c>
    </row>
    <row r="437" spans="1:2">
      <c r="A437" s="22">
        <v>42490</v>
      </c>
      <c r="B437" s="23" t="s">
        <v>4330</v>
      </c>
    </row>
    <row r="438" spans="1:2">
      <c r="A438" s="22">
        <v>42521</v>
      </c>
      <c r="B438" s="23" t="s">
        <v>4332</v>
      </c>
    </row>
    <row r="439" spans="1:2">
      <c r="A439" s="22">
        <v>42551</v>
      </c>
      <c r="B439" s="23" t="s">
        <v>4332</v>
      </c>
    </row>
    <row r="440" spans="1:2">
      <c r="A440" s="22">
        <v>42582</v>
      </c>
      <c r="B440" s="23" t="s">
        <v>4332</v>
      </c>
    </row>
    <row r="441" spans="1:2">
      <c r="A441" s="22">
        <v>42613</v>
      </c>
      <c r="B441" s="23" t="s">
        <v>4332</v>
      </c>
    </row>
    <row r="442" spans="1:2">
      <c r="A442" s="22">
        <v>42643</v>
      </c>
      <c r="B442" s="23" t="s">
        <v>4330</v>
      </c>
    </row>
    <row r="443" spans="1:2">
      <c r="A443" s="22">
        <v>42674</v>
      </c>
      <c r="B443" s="23" t="s">
        <v>4332</v>
      </c>
    </row>
    <row r="444" spans="1:2">
      <c r="A444" s="22">
        <v>42704</v>
      </c>
      <c r="B444" s="23" t="s">
        <v>4332</v>
      </c>
    </row>
    <row r="445" spans="1:2">
      <c r="A445" s="22">
        <v>42735</v>
      </c>
      <c r="B445" s="23" t="s">
        <v>4332</v>
      </c>
    </row>
    <row r="446" spans="1:2">
      <c r="A446" s="22">
        <v>42766</v>
      </c>
      <c r="B446" s="23" t="s">
        <v>4332</v>
      </c>
    </row>
    <row r="447" spans="1:2">
      <c r="A447" s="22">
        <v>42794</v>
      </c>
      <c r="B447" s="23" t="s">
        <v>4332</v>
      </c>
    </row>
    <row r="448" spans="1:2">
      <c r="A448" s="22">
        <v>42825</v>
      </c>
      <c r="B448" s="23" t="s">
        <v>4332</v>
      </c>
    </row>
    <row r="449" spans="1:2">
      <c r="A449" s="22">
        <v>42855</v>
      </c>
      <c r="B449" s="23" t="s">
        <v>4332</v>
      </c>
    </row>
    <row r="450" spans="1:2">
      <c r="A450" s="22">
        <v>42886</v>
      </c>
      <c r="B450" s="23" t="s">
        <v>4332</v>
      </c>
    </row>
    <row r="451" spans="1:2">
      <c r="A451" s="22">
        <v>42916</v>
      </c>
      <c r="B451" s="23" t="s">
        <v>4332</v>
      </c>
    </row>
    <row r="452" spans="1:2">
      <c r="A452" s="22">
        <v>42947</v>
      </c>
      <c r="B452" s="23" t="s">
        <v>4332</v>
      </c>
    </row>
    <row r="453" spans="1:2">
      <c r="A453" s="22">
        <v>42978</v>
      </c>
      <c r="B453" s="23" t="s">
        <v>4332</v>
      </c>
    </row>
    <row r="454" spans="1:2">
      <c r="A454" s="22">
        <v>43008</v>
      </c>
      <c r="B454" s="23" t="s">
        <v>4333</v>
      </c>
    </row>
    <row r="455" spans="1:2">
      <c r="A455" s="22">
        <v>43039</v>
      </c>
      <c r="B455" s="23" t="s">
        <v>4332</v>
      </c>
    </row>
    <row r="456" spans="1:2">
      <c r="A456" s="22">
        <v>43069</v>
      </c>
      <c r="B456" s="23" t="s">
        <v>4332</v>
      </c>
    </row>
    <row r="457" spans="1:2">
      <c r="A457" s="22">
        <v>43100</v>
      </c>
      <c r="B457" s="23" t="s">
        <v>4332</v>
      </c>
    </row>
    <row r="458" spans="1:2">
      <c r="A458" s="22">
        <v>43131</v>
      </c>
      <c r="B458" s="23" t="s">
        <v>4333</v>
      </c>
    </row>
    <row r="459" spans="1:2">
      <c r="A459" s="22">
        <v>43159</v>
      </c>
      <c r="B459" s="23" t="s">
        <v>4332</v>
      </c>
    </row>
    <row r="460" spans="1:2">
      <c r="A460" s="22">
        <v>43190</v>
      </c>
      <c r="B460" s="23" t="s">
        <v>4332</v>
      </c>
    </row>
    <row r="461" spans="1:2">
      <c r="A461" s="22">
        <v>43220</v>
      </c>
      <c r="B461" s="23" t="s">
        <v>4332</v>
      </c>
    </row>
    <row r="462" spans="1:2">
      <c r="A462" s="22">
        <v>43251</v>
      </c>
      <c r="B462" s="23" t="s">
        <v>4332</v>
      </c>
    </row>
    <row r="463" spans="1:2">
      <c r="A463" s="22">
        <v>43281</v>
      </c>
      <c r="B463" s="23" t="s">
        <v>4332</v>
      </c>
    </row>
    <row r="464" spans="1:2">
      <c r="A464" s="22">
        <v>43312</v>
      </c>
      <c r="B464" s="23" t="s">
        <v>4332</v>
      </c>
    </row>
    <row r="465" spans="1:2">
      <c r="A465" s="22">
        <v>43343</v>
      </c>
      <c r="B465" s="23" t="s">
        <v>4332</v>
      </c>
    </row>
    <row r="466" spans="1:2">
      <c r="A466" s="22">
        <v>43373</v>
      </c>
      <c r="B466" s="23" t="s">
        <v>4330</v>
      </c>
    </row>
    <row r="467" spans="1:2">
      <c r="A467" s="22">
        <v>43404</v>
      </c>
      <c r="B467" s="23" t="s">
        <v>4330</v>
      </c>
    </row>
    <row r="468" spans="1:2">
      <c r="A468" s="22">
        <v>43434</v>
      </c>
      <c r="B468" s="23" t="s">
        <v>4330</v>
      </c>
    </row>
    <row r="469" spans="1:2">
      <c r="A469" s="22">
        <v>43465</v>
      </c>
      <c r="B469" s="23" t="s">
        <v>4330</v>
      </c>
    </row>
    <row r="470" spans="1:2">
      <c r="A470" s="22">
        <v>43496</v>
      </c>
      <c r="B470" s="23" t="s">
        <v>4332</v>
      </c>
    </row>
    <row r="471" spans="1:2">
      <c r="A471" s="22">
        <v>43524</v>
      </c>
      <c r="B471" s="23" t="s">
        <v>4332</v>
      </c>
    </row>
    <row r="472" spans="1:2">
      <c r="A472" s="22">
        <v>43555</v>
      </c>
      <c r="B472" s="23" t="s">
        <v>4332</v>
      </c>
    </row>
    <row r="473" spans="1:2">
      <c r="A473" s="22">
        <v>43585</v>
      </c>
      <c r="B473" s="23" t="s">
        <v>4332</v>
      </c>
    </row>
    <row r="474" spans="1:2">
      <c r="A474" s="22">
        <v>43616</v>
      </c>
      <c r="B474" s="23" t="s">
        <v>4332</v>
      </c>
    </row>
    <row r="475" spans="1:2">
      <c r="A475" s="22">
        <v>43646</v>
      </c>
      <c r="B475" s="23" t="s">
        <v>4332</v>
      </c>
    </row>
    <row r="476" spans="1:2">
      <c r="A476" s="22">
        <v>43677</v>
      </c>
      <c r="B476" s="23" t="s">
        <v>4330</v>
      </c>
    </row>
    <row r="477" spans="1:2">
      <c r="A477" s="22">
        <v>43708</v>
      </c>
      <c r="B477" s="23" t="s">
        <v>4330</v>
      </c>
    </row>
    <row r="478" spans="1:2">
      <c r="A478" s="22">
        <v>43738</v>
      </c>
      <c r="B478" s="23" t="s">
        <v>4330</v>
      </c>
    </row>
    <row r="479" spans="1:2">
      <c r="A479" s="22">
        <v>43769</v>
      </c>
      <c r="B479" s="23" t="s">
        <v>4330</v>
      </c>
    </row>
    <row r="480" spans="1:2">
      <c r="A480" s="22">
        <v>43799</v>
      </c>
      <c r="B480" s="23" t="s">
        <v>4330</v>
      </c>
    </row>
    <row r="481" spans="1:2">
      <c r="A481" s="22">
        <v>43830</v>
      </c>
      <c r="B481" s="23" t="s">
        <v>4332</v>
      </c>
    </row>
    <row r="482" spans="1:2">
      <c r="A482" s="22">
        <v>43861</v>
      </c>
      <c r="B482" s="23" t="s">
        <v>4331</v>
      </c>
    </row>
    <row r="483" spans="1:2">
      <c r="A483" s="22">
        <v>43890</v>
      </c>
      <c r="B483" s="23" t="s">
        <v>4331</v>
      </c>
    </row>
    <row r="484" spans="1:2">
      <c r="A484" s="22">
        <v>43921</v>
      </c>
      <c r="B484" s="23" t="s">
        <v>4331</v>
      </c>
    </row>
    <row r="485" spans="1:2">
      <c r="A485" s="22">
        <v>43951</v>
      </c>
      <c r="B485" s="23" t="s">
        <v>4333</v>
      </c>
    </row>
    <row r="486" spans="1:2">
      <c r="A486" s="22">
        <v>43982</v>
      </c>
      <c r="B486" s="23" t="s">
        <v>4333</v>
      </c>
    </row>
    <row r="487" spans="1:2">
      <c r="A487" s="22">
        <v>44012</v>
      </c>
      <c r="B487" s="23" t="s">
        <v>4333</v>
      </c>
    </row>
    <row r="488" spans="1:2">
      <c r="A488" s="22">
        <v>44043</v>
      </c>
      <c r="B488" s="23" t="s">
        <v>4333</v>
      </c>
    </row>
    <row r="489" spans="1:2">
      <c r="A489" s="22">
        <v>44074</v>
      </c>
      <c r="B489" s="23" t="s">
        <v>4332</v>
      </c>
    </row>
    <row r="490" spans="1:2">
      <c r="A490" s="22">
        <v>44104</v>
      </c>
      <c r="B490" s="23" t="s">
        <v>4332</v>
      </c>
    </row>
    <row r="491" spans="1:2">
      <c r="A491" s="22">
        <v>44135</v>
      </c>
      <c r="B491" s="23" t="s">
        <v>4332</v>
      </c>
    </row>
    <row r="492" spans="1:2">
      <c r="A492" s="22">
        <v>44165</v>
      </c>
      <c r="B492" s="23" t="s">
        <v>4332</v>
      </c>
    </row>
    <row r="493" spans="1:2">
      <c r="A493" s="22">
        <v>44196</v>
      </c>
      <c r="B493" s="23" t="s">
        <v>4332</v>
      </c>
    </row>
    <row r="494" spans="1:2">
      <c r="A494" s="22">
        <v>44227</v>
      </c>
      <c r="B494" s="23" t="s">
        <v>4332</v>
      </c>
    </row>
    <row r="495" spans="1:2">
      <c r="A495" s="22">
        <v>44255</v>
      </c>
      <c r="B495" s="23" t="s">
        <v>4333</v>
      </c>
    </row>
    <row r="496" spans="1:2">
      <c r="A496" s="22">
        <v>44286</v>
      </c>
      <c r="B496" s="23" t="s">
        <v>4333</v>
      </c>
    </row>
    <row r="497" spans="1:2">
      <c r="A497" s="22">
        <v>44316</v>
      </c>
      <c r="B497" s="23" t="s">
        <v>4332</v>
      </c>
    </row>
    <row r="498" spans="1:2">
      <c r="A498" s="22">
        <v>44347</v>
      </c>
      <c r="B498" s="23" t="s">
        <v>4333</v>
      </c>
    </row>
    <row r="499" spans="1:2">
      <c r="A499" s="22">
        <v>44377</v>
      </c>
      <c r="B499" s="23" t="s">
        <v>4333</v>
      </c>
    </row>
    <row r="500" spans="1:2">
      <c r="A500" s="22">
        <v>44408</v>
      </c>
      <c r="B500" s="23" t="s">
        <v>4332</v>
      </c>
    </row>
    <row r="501" spans="1:2">
      <c r="A501" s="22">
        <v>44439</v>
      </c>
      <c r="B501" s="23" t="s">
        <v>4332</v>
      </c>
    </row>
    <row r="502" spans="1:2">
      <c r="A502" s="22">
        <v>44469</v>
      </c>
      <c r="B502" s="23" t="s">
        <v>4332</v>
      </c>
    </row>
    <row r="503" spans="1:2">
      <c r="A503" s="22">
        <v>44500</v>
      </c>
      <c r="B503" s="23" t="s">
        <v>4332</v>
      </c>
    </row>
    <row r="504" spans="1:2">
      <c r="A504" s="22">
        <v>44530</v>
      </c>
      <c r="B504" s="23" t="s">
        <v>4332</v>
      </c>
    </row>
    <row r="505" spans="1:2">
      <c r="A505" s="22">
        <v>44561</v>
      </c>
      <c r="B505" s="23" t="s">
        <v>4331</v>
      </c>
    </row>
    <row r="506" spans="1:2">
      <c r="A506" s="22">
        <v>44592</v>
      </c>
      <c r="B506" s="23" t="s">
        <v>4332</v>
      </c>
    </row>
    <row r="507" spans="1:2">
      <c r="A507" s="22">
        <v>44620</v>
      </c>
      <c r="B507" s="23" t="s">
        <v>4330</v>
      </c>
    </row>
    <row r="508" spans="1:2">
      <c r="A508" s="22">
        <v>44651</v>
      </c>
      <c r="B508" s="23" t="s">
        <v>4330</v>
      </c>
    </row>
    <row r="509" spans="1:2">
      <c r="A509" s="22">
        <v>44681</v>
      </c>
      <c r="B509" s="23" t="s">
        <v>4330</v>
      </c>
    </row>
    <row r="510" spans="1:2">
      <c r="A510" s="22">
        <v>44712</v>
      </c>
      <c r="B510" s="23" t="s">
        <v>4330</v>
      </c>
    </row>
    <row r="511" spans="1:2">
      <c r="A511" s="22">
        <v>44742</v>
      </c>
      <c r="B511" s="23" t="s">
        <v>4330</v>
      </c>
    </row>
    <row r="512" spans="1:2">
      <c r="A512" s="22">
        <v>44773</v>
      </c>
      <c r="B512" s="23" t="s">
        <v>4330</v>
      </c>
    </row>
    <row r="513" spans="1:2">
      <c r="A513" s="22">
        <v>44804</v>
      </c>
      <c r="B513" s="23" t="s">
        <v>4330</v>
      </c>
    </row>
    <row r="514" spans="1:2">
      <c r="A514" s="22">
        <v>44834</v>
      </c>
      <c r="B514" s="23" t="s">
        <v>4331</v>
      </c>
    </row>
    <row r="515" spans="1:2">
      <c r="A515" s="22">
        <v>44865</v>
      </c>
      <c r="B515" s="23" t="s">
        <v>4331</v>
      </c>
    </row>
    <row r="516" spans="1:2">
      <c r="A516" s="22">
        <v>44895</v>
      </c>
      <c r="B516" s="23" t="s">
        <v>4330</v>
      </c>
    </row>
    <row r="517" spans="1:2">
      <c r="A517" s="22">
        <v>44926</v>
      </c>
      <c r="B517" s="23" t="s">
        <v>4330</v>
      </c>
    </row>
    <row r="518" spans="1:2">
      <c r="A518" s="22">
        <v>44957</v>
      </c>
      <c r="B518" s="23" t="s">
        <v>4330</v>
      </c>
    </row>
    <row r="519" spans="1:2">
      <c r="A519" s="22">
        <v>44985</v>
      </c>
      <c r="B519" s="23" t="s">
        <v>4331</v>
      </c>
    </row>
    <row r="520" spans="1:2">
      <c r="A520" s="22">
        <v>45016</v>
      </c>
      <c r="B520" s="23" t="s">
        <v>4330</v>
      </c>
    </row>
    <row r="521" spans="1:2">
      <c r="A521" s="22">
        <v>45046</v>
      </c>
      <c r="B521" s="23" t="s">
        <v>4330</v>
      </c>
    </row>
    <row r="522" spans="1:2">
      <c r="A522" s="22">
        <v>45077</v>
      </c>
      <c r="B522" s="23" t="s">
        <v>4330</v>
      </c>
    </row>
    <row r="523" spans="1:2">
      <c r="A523" s="22">
        <v>45107</v>
      </c>
      <c r="B523" s="23" t="s">
        <v>4330</v>
      </c>
    </row>
    <row r="524" spans="1:2">
      <c r="A524" s="22">
        <v>45138</v>
      </c>
      <c r="B524" s="23" t="s">
        <v>4330</v>
      </c>
    </row>
    <row r="525" spans="1:2">
      <c r="A525" s="22">
        <v>45169</v>
      </c>
      <c r="B525" s="23" t="s">
        <v>4330</v>
      </c>
    </row>
    <row r="526" spans="1:2">
      <c r="A526" s="22">
        <v>45199</v>
      </c>
      <c r="B526" s="23" t="s">
        <v>4331</v>
      </c>
    </row>
    <row r="527" spans="1:2">
      <c r="A527" s="22">
        <v>45230</v>
      </c>
      <c r="B527" s="23" t="s">
        <v>4330</v>
      </c>
    </row>
    <row r="528" spans="1:2">
      <c r="A528" s="22">
        <v>45260</v>
      </c>
      <c r="B528" s="23" t="s">
        <v>4330</v>
      </c>
    </row>
    <row r="529" spans="1:2">
      <c r="A529" s="22">
        <v>45291</v>
      </c>
      <c r="B529" s="23" t="s">
        <v>4330</v>
      </c>
    </row>
    <row r="530" spans="1:2">
      <c r="A530" s="22">
        <v>45322</v>
      </c>
      <c r="B530" s="23" t="s">
        <v>4330</v>
      </c>
    </row>
    <row r="531" spans="1:2">
      <c r="A531" s="22">
        <v>45351</v>
      </c>
      <c r="B531" s="23" t="s">
        <v>4330</v>
      </c>
    </row>
    <row r="532" spans="1:2">
      <c r="A532" s="22">
        <v>45382</v>
      </c>
      <c r="B532" s="23" t="s">
        <v>4330</v>
      </c>
    </row>
    <row r="533" spans="1:2">
      <c r="A533" s="22">
        <v>45412</v>
      </c>
      <c r="B533" s="23" t="s">
        <v>4330</v>
      </c>
    </row>
    <row r="534" spans="1:2">
      <c r="A534" s="22">
        <v>45443</v>
      </c>
      <c r="B534" s="23" t="s">
        <v>4330</v>
      </c>
    </row>
    <row r="535" spans="1:2">
      <c r="A535" s="22">
        <v>45473</v>
      </c>
      <c r="B535" s="23" t="s">
        <v>4330</v>
      </c>
    </row>
    <row r="536" spans="1:2">
      <c r="A536" s="22">
        <v>45504</v>
      </c>
      <c r="B536" s="23" t="s">
        <v>4330</v>
      </c>
    </row>
    <row r="537" spans="1:2">
      <c r="A537" s="22">
        <v>45535</v>
      </c>
      <c r="B537" s="23" t="s">
        <v>4330</v>
      </c>
    </row>
    <row r="538" spans="1:2">
      <c r="A538" s="22">
        <v>45565</v>
      </c>
      <c r="B538" s="23" t="s">
        <v>4330</v>
      </c>
    </row>
    <row r="539" spans="1:2">
      <c r="A539" s="22">
        <v>45596</v>
      </c>
      <c r="B539" s="23" t="s">
        <v>4332</v>
      </c>
    </row>
    <row r="540" spans="1:2" ht="16">
      <c r="A540" s="22">
        <v>45626</v>
      </c>
      <c r="B540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A7C4-4471-2F48-8570-AE1C0B9B17FD}">
  <dimension ref="A1:I421"/>
  <sheetViews>
    <sheetView workbookViewId="0">
      <selection activeCell="E3" sqref="E3"/>
    </sheetView>
  </sheetViews>
  <sheetFormatPr baseColWidth="10" defaultColWidth="11.5" defaultRowHeight="13"/>
  <cols>
    <col min="1" max="1" width="14.6640625" bestFit="1" customWidth="1"/>
    <col min="9" max="9" width="16" bestFit="1" customWidth="1"/>
  </cols>
  <sheetData>
    <row r="1" spans="1:9" ht="15">
      <c r="A1" s="8" t="s">
        <v>1</v>
      </c>
      <c r="B1" s="8" t="s">
        <v>4311</v>
      </c>
      <c r="C1" s="4" t="s">
        <v>4309</v>
      </c>
      <c r="D1" s="1" t="s">
        <v>4312</v>
      </c>
      <c r="E1" s="1" t="s">
        <v>4313</v>
      </c>
      <c r="F1" s="1" t="s">
        <v>4316</v>
      </c>
      <c r="G1" s="1" t="s">
        <v>4326</v>
      </c>
      <c r="I1" s="1" t="s">
        <v>4319</v>
      </c>
    </row>
    <row r="2" spans="1:9">
      <c r="A2" s="5">
        <v>32905</v>
      </c>
      <c r="B2" s="9">
        <v>23.26</v>
      </c>
      <c r="C2" s="20">
        <f>Macro!C6/Macro!C5-1</f>
        <v>0</v>
      </c>
      <c r="D2" s="17">
        <f>Macro!D6/Macro!D5-1</f>
        <v>3.9215686274509665E-3</v>
      </c>
      <c r="E2" s="9">
        <f>Macro!E6</f>
        <v>63.7</v>
      </c>
      <c r="F2" s="9">
        <v>8.2100000000000009</v>
      </c>
      <c r="I2" s="9" t="e">
        <v>#N/A</v>
      </c>
    </row>
    <row r="3" spans="1:9">
      <c r="A3" s="5">
        <v>32933</v>
      </c>
      <c r="B3" s="9">
        <v>20.059999999999999</v>
      </c>
      <c r="C3" s="20">
        <f>Macro!C7/Macro!C6-1</f>
        <v>0</v>
      </c>
      <c r="D3" s="17">
        <f>Macro!D7/Macro!D6-1</f>
        <v>4.6874999999999556E-3</v>
      </c>
      <c r="E3" s="9">
        <f>Macro!E7</f>
        <v>63.5</v>
      </c>
      <c r="F3" s="9">
        <v>8.4700000000000006</v>
      </c>
      <c r="I3" s="9" t="e">
        <v>#N/A</v>
      </c>
    </row>
    <row r="4" spans="1:9">
      <c r="A4" s="5">
        <v>32964</v>
      </c>
      <c r="B4" s="9">
        <v>21.4</v>
      </c>
      <c r="C4" s="20">
        <f>Macro!C8/Macro!C7-1</f>
        <v>3.6297003021481533E-3</v>
      </c>
      <c r="D4" s="17">
        <f>Macro!D8/Macro!D7-1</f>
        <v>2.332814930015692E-3</v>
      </c>
      <c r="E4" s="9">
        <f>Macro!E8</f>
        <v>63.6</v>
      </c>
      <c r="F4" s="9">
        <v>8.59</v>
      </c>
      <c r="I4" s="9" t="e">
        <v>#N/A</v>
      </c>
    </row>
    <row r="5" spans="1:9">
      <c r="A5" s="5">
        <v>32994</v>
      </c>
      <c r="B5" s="9">
        <v>18.100000000000001</v>
      </c>
      <c r="C5" s="20">
        <f>Macro!C9/Macro!C8-1</f>
        <v>0</v>
      </c>
      <c r="D5" s="17">
        <f>Macro!D9/Macro!D8-1</f>
        <v>1.5515903801395226E-3</v>
      </c>
      <c r="E5" s="9">
        <f>Macro!E9</f>
        <v>63.3</v>
      </c>
      <c r="F5" s="9">
        <v>8.7899999999999991</v>
      </c>
      <c r="I5" s="9" t="e">
        <v>#N/A</v>
      </c>
    </row>
    <row r="6" spans="1:9">
      <c r="A6" s="5">
        <v>33025</v>
      </c>
      <c r="B6" s="9">
        <v>16.82</v>
      </c>
      <c r="C6" s="20">
        <f>Macro!C10/Macro!C9-1</f>
        <v>0</v>
      </c>
      <c r="D6" s="17">
        <f>Macro!D10/Macro!D9-1</f>
        <v>6.1967467079784289E-3</v>
      </c>
      <c r="E6" s="9">
        <f>Macro!E10</f>
        <v>63.3</v>
      </c>
      <c r="F6" s="9">
        <v>8.76</v>
      </c>
      <c r="I6" s="9" t="e">
        <v>#N/A</v>
      </c>
    </row>
    <row r="7" spans="1:9">
      <c r="A7" s="5">
        <v>33055</v>
      </c>
      <c r="B7" s="9">
        <v>18.39</v>
      </c>
      <c r="C7" s="20">
        <f>Macro!C11/Macro!C10-1</f>
        <v>6.6581679328003851E-4</v>
      </c>
      <c r="D7" s="17">
        <f>Macro!D11/Macro!D10-1</f>
        <v>4.6189376443417363E-3</v>
      </c>
      <c r="E7" s="9">
        <f>Macro!E11</f>
        <v>63.3</v>
      </c>
      <c r="F7" s="9">
        <v>8.48</v>
      </c>
      <c r="I7" s="9" t="e">
        <v>#N/A</v>
      </c>
    </row>
    <row r="8" spans="1:9">
      <c r="A8" s="5">
        <v>33086</v>
      </c>
      <c r="B8" s="9">
        <v>28.18</v>
      </c>
      <c r="C8" s="20">
        <f>Macro!C12/Macro!C11-1</f>
        <v>0</v>
      </c>
      <c r="D8" s="17">
        <f>Macro!D12/Macro!D11-1</f>
        <v>8.4291187739462536E-3</v>
      </c>
      <c r="E8" s="9">
        <f>Macro!E12</f>
        <v>63</v>
      </c>
      <c r="F8" s="9">
        <v>8.4700000000000006</v>
      </c>
      <c r="I8" s="9" t="e">
        <v>#N/A</v>
      </c>
    </row>
    <row r="9" spans="1:9">
      <c r="A9" s="5">
        <v>33117</v>
      </c>
      <c r="B9" s="9">
        <v>29.11</v>
      </c>
      <c r="C9" s="20">
        <f>Macro!C13/Macro!C12-1</f>
        <v>0</v>
      </c>
      <c r="D9" s="17">
        <f>Macro!D13/Macro!D12-1</f>
        <v>6.8389057750759541E-3</v>
      </c>
      <c r="E9" s="9">
        <f>Macro!E13</f>
        <v>62.1</v>
      </c>
      <c r="F9" s="9">
        <v>8.75</v>
      </c>
      <c r="I9" s="9" t="e">
        <v>#N/A</v>
      </c>
    </row>
    <row r="10" spans="1:9">
      <c r="A10" s="5">
        <v>33147</v>
      </c>
      <c r="B10" s="9">
        <v>29.63</v>
      </c>
      <c r="C10" s="20">
        <f>Macro!C14/Macro!C13-1</f>
        <v>-9.1040455696799194E-3</v>
      </c>
      <c r="D10" s="17">
        <f>Macro!D14/Macro!D13-1</f>
        <v>6.792452830188811E-3</v>
      </c>
      <c r="E10" s="9">
        <f>Macro!E14</f>
        <v>61.3</v>
      </c>
      <c r="F10" s="9">
        <v>8.89</v>
      </c>
      <c r="I10" s="9" t="e">
        <v>#N/A</v>
      </c>
    </row>
    <row r="11" spans="1:9">
      <c r="A11" s="5">
        <v>33178</v>
      </c>
      <c r="B11" s="9">
        <v>24.89</v>
      </c>
      <c r="C11" s="20">
        <f>Macro!C15/Macro!C14-1</f>
        <v>0</v>
      </c>
      <c r="D11" s="17">
        <f>Macro!D15/Macro!D14-1</f>
        <v>2.2488755622187551E-3</v>
      </c>
      <c r="E11" s="9">
        <f>Macro!E15</f>
        <v>60.4</v>
      </c>
      <c r="F11" s="9">
        <v>8.7200000000000006</v>
      </c>
      <c r="I11" s="9" t="e">
        <v>#N/A</v>
      </c>
    </row>
    <row r="12" spans="1:9">
      <c r="A12" s="5">
        <v>33208</v>
      </c>
      <c r="B12" s="9">
        <v>23.36</v>
      </c>
      <c r="C12" s="20">
        <f>Macro!C16/Macro!C15-1</f>
        <v>0</v>
      </c>
      <c r="D12" s="17">
        <f>Macro!D16/Macro!D15-1</f>
        <v>3.7397157816005944E-3</v>
      </c>
      <c r="E12" s="9">
        <f>Macro!E16</f>
        <v>59.3</v>
      </c>
      <c r="F12" s="9">
        <v>8.39</v>
      </c>
      <c r="I12" s="9" t="e">
        <v>#N/A</v>
      </c>
    </row>
    <row r="13" spans="1:9">
      <c r="A13" s="5">
        <v>33239</v>
      </c>
      <c r="B13" s="9">
        <v>27.43</v>
      </c>
      <c r="C13" s="20">
        <f>Macro!C17/Macro!C16-1</f>
        <v>-4.679406451076118E-3</v>
      </c>
      <c r="D13" s="17">
        <f>Macro!D17/Macro!D16-1</f>
        <v>3.7257824143070994E-3</v>
      </c>
      <c r="E13" s="9">
        <f>Macro!E17</f>
        <v>58.7</v>
      </c>
      <c r="F13" s="9">
        <v>8.08</v>
      </c>
      <c r="I13" s="9" t="e">
        <v>#N/A</v>
      </c>
    </row>
    <row r="14" spans="1:9">
      <c r="A14" s="5">
        <v>33270</v>
      </c>
      <c r="B14" s="9">
        <v>21.6</v>
      </c>
      <c r="C14" s="20">
        <f>Macro!C18/Macro!C17-1</f>
        <v>0</v>
      </c>
      <c r="D14" s="17">
        <f>Macro!D18/Macro!D17-1</f>
        <v>7.423904974017681E-4</v>
      </c>
      <c r="E14" s="9">
        <f>Macro!E18</f>
        <v>57.9</v>
      </c>
      <c r="F14" s="9">
        <v>8.09</v>
      </c>
      <c r="I14" s="9" t="e">
        <v>#N/A</v>
      </c>
    </row>
    <row r="15" spans="1:9">
      <c r="A15" s="5">
        <v>33298</v>
      </c>
      <c r="B15" s="9">
        <v>17.739999999999998</v>
      </c>
      <c r="C15" s="20">
        <f>Macro!C19/Macro!C18-1</f>
        <v>0</v>
      </c>
      <c r="D15" s="17">
        <f>Macro!D19/Macro!D18-1</f>
        <v>0</v>
      </c>
      <c r="E15" s="9">
        <f>Macro!E19</f>
        <v>57.7</v>
      </c>
      <c r="F15" s="9">
        <v>7.85</v>
      </c>
      <c r="I15" s="9" t="e">
        <v>#N/A</v>
      </c>
    </row>
    <row r="16" spans="1:9">
      <c r="A16" s="5">
        <v>33329</v>
      </c>
      <c r="B16" s="9">
        <v>17.37</v>
      </c>
      <c r="C16" s="20">
        <f>Macro!C20/Macro!C19-1</f>
        <v>7.7968905686101042E-3</v>
      </c>
      <c r="D16" s="17">
        <f>Macro!D20/Macro!D19-1</f>
        <v>2.225519287833766E-3</v>
      </c>
      <c r="E16" s="9">
        <f>Macro!E20</f>
        <v>57.5</v>
      </c>
      <c r="F16" s="9">
        <v>8.11</v>
      </c>
      <c r="I16" s="9" t="e">
        <v>#N/A</v>
      </c>
    </row>
    <row r="17" spans="1:9">
      <c r="A17" s="5">
        <v>33359</v>
      </c>
      <c r="B17" s="9">
        <v>16.93</v>
      </c>
      <c r="C17" s="20">
        <f>Macro!C21/Macro!C20-1</f>
        <v>0</v>
      </c>
      <c r="D17" s="17">
        <f>Macro!D21/Macro!D20-1</f>
        <v>3.7009622501851247E-3</v>
      </c>
      <c r="E17" s="9">
        <f>Macro!E21</f>
        <v>58</v>
      </c>
      <c r="F17" s="9">
        <v>8.0399999999999991</v>
      </c>
      <c r="I17" s="9" t="e">
        <v>#N/A</v>
      </c>
    </row>
    <row r="18" spans="1:9">
      <c r="A18" s="5">
        <v>33390</v>
      </c>
      <c r="B18" s="9">
        <v>17.14</v>
      </c>
      <c r="C18" s="20">
        <f>Macro!C22/Macro!C21-1</f>
        <v>0</v>
      </c>
      <c r="D18" s="17">
        <f>Macro!D22/Macro!D21-1</f>
        <v>2.9498525073747839E-3</v>
      </c>
      <c r="E18" s="9">
        <f>Macro!E22</f>
        <v>58.4</v>
      </c>
      <c r="F18" s="9">
        <v>8.07</v>
      </c>
      <c r="I18" s="9" t="e">
        <v>#N/A</v>
      </c>
    </row>
    <row r="19" spans="1:9">
      <c r="A19" s="5">
        <v>33420</v>
      </c>
      <c r="B19" s="9">
        <v>17.29</v>
      </c>
      <c r="C19" s="20">
        <f>Macro!C23/Macro!C22-1</f>
        <v>5.0535868651608862E-3</v>
      </c>
      <c r="D19" s="17">
        <f>Macro!D23/Macro!D22-1</f>
        <v>1.4705882352941124E-3</v>
      </c>
      <c r="E19" s="9">
        <f>Macro!E23</f>
        <v>58.4</v>
      </c>
      <c r="F19" s="9">
        <v>8.2799999999999994</v>
      </c>
      <c r="I19" s="9" t="e">
        <v>#N/A</v>
      </c>
    </row>
    <row r="20" spans="1:9">
      <c r="A20" s="5">
        <v>33451</v>
      </c>
      <c r="B20" s="9">
        <v>15.68</v>
      </c>
      <c r="C20" s="20">
        <f>Macro!C24/Macro!C23-1</f>
        <v>0</v>
      </c>
      <c r="D20" s="17">
        <f>Macro!D24/Macro!D23-1</f>
        <v>2.936857562408246E-3</v>
      </c>
      <c r="E20" s="9">
        <f>Macro!E24</f>
        <v>59</v>
      </c>
      <c r="F20" s="9">
        <v>8.27</v>
      </c>
      <c r="I20" s="9" t="e">
        <v>#N/A</v>
      </c>
    </row>
    <row r="21" spans="1:9">
      <c r="A21" s="5">
        <v>33482</v>
      </c>
      <c r="B21" s="9">
        <v>16.96</v>
      </c>
      <c r="C21" s="20">
        <f>Macro!C25/Macro!C24-1</f>
        <v>0</v>
      </c>
      <c r="D21" s="17">
        <f>Macro!D25/Macro!D24-1</f>
        <v>2.9282576866764831E-3</v>
      </c>
      <c r="E21" s="9">
        <f>Macro!E25</f>
        <v>59.1</v>
      </c>
      <c r="F21" s="9">
        <v>7.9</v>
      </c>
      <c r="I21" s="9" t="e">
        <v>#N/A</v>
      </c>
    </row>
    <row r="22" spans="1:9">
      <c r="A22" s="5">
        <v>33512</v>
      </c>
      <c r="B22" s="9">
        <v>16.36</v>
      </c>
      <c r="C22" s="20">
        <f>Macro!C26/Macro!C25-1</f>
        <v>3.4854484461859236E-3</v>
      </c>
      <c r="D22" s="17">
        <f>Macro!D26/Macro!D25-1</f>
        <v>1.4598540145984717E-3</v>
      </c>
      <c r="E22" s="9">
        <f>Macro!E26</f>
        <v>59.6</v>
      </c>
      <c r="F22" s="9">
        <v>7.65</v>
      </c>
      <c r="I22" s="9" t="e">
        <v>#N/A</v>
      </c>
    </row>
    <row r="23" spans="1:9">
      <c r="A23" s="5">
        <v>33543</v>
      </c>
      <c r="B23" s="9">
        <v>17.77</v>
      </c>
      <c r="C23" s="20">
        <f>Macro!C27/Macro!C26-1</f>
        <v>0</v>
      </c>
      <c r="D23" s="17">
        <f>Macro!D27/Macro!D26-1</f>
        <v>4.3731778425657453E-3</v>
      </c>
      <c r="E23" s="9">
        <f>Macro!E27</f>
        <v>59.5</v>
      </c>
      <c r="F23" s="9">
        <v>7.53</v>
      </c>
      <c r="I23" s="9" t="e">
        <v>#N/A</v>
      </c>
    </row>
    <row r="24" spans="1:9">
      <c r="A24" s="5">
        <v>33573</v>
      </c>
      <c r="B24" s="9">
        <v>18.350000000000001</v>
      </c>
      <c r="C24" s="20">
        <f>Macro!C28/Macro!C27-1</f>
        <v>0</v>
      </c>
      <c r="D24" s="17">
        <f>Macro!D28/Macro!D27-1</f>
        <v>2.9027576197386828E-3</v>
      </c>
      <c r="E24" s="9">
        <f>Macro!E28</f>
        <v>59.5</v>
      </c>
      <c r="F24" s="9">
        <v>7.42</v>
      </c>
      <c r="I24" s="9" t="e">
        <v>#N/A</v>
      </c>
    </row>
    <row r="25" spans="1:9">
      <c r="A25" s="5">
        <v>33604</v>
      </c>
      <c r="B25" s="9">
        <v>17.68</v>
      </c>
      <c r="C25" s="20">
        <f>Macro!C29/Macro!C28-1</f>
        <v>1.1972522099874316E-2</v>
      </c>
      <c r="D25" s="17">
        <f>Macro!D29/Macro!D28-1</f>
        <v>7.2358900144742222E-4</v>
      </c>
      <c r="E25" s="9">
        <f>Macro!E29</f>
        <v>59.4</v>
      </c>
      <c r="F25" s="9">
        <v>7.09</v>
      </c>
      <c r="I25" s="9" t="e">
        <v>#N/A</v>
      </c>
    </row>
    <row r="26" spans="1:9">
      <c r="A26" s="5">
        <v>33635</v>
      </c>
      <c r="B26" s="9">
        <v>17.48</v>
      </c>
      <c r="C26" s="20">
        <f>Macro!C30/Macro!C29-1</f>
        <v>0</v>
      </c>
      <c r="D26" s="17">
        <f>Macro!D30/Macro!D29-1</f>
        <v>2.1691973969630851E-3</v>
      </c>
      <c r="E26" s="9">
        <f>Macro!E30</f>
        <v>59.9</v>
      </c>
      <c r="F26" s="9">
        <v>7.03</v>
      </c>
      <c r="I26" s="9" t="e">
        <v>#N/A</v>
      </c>
    </row>
    <row r="27" spans="1:9">
      <c r="A27" s="5">
        <v>33664</v>
      </c>
      <c r="B27" s="9">
        <v>17.52</v>
      </c>
      <c r="C27" s="20">
        <f>Macro!C31/Macro!C30-1</f>
        <v>0</v>
      </c>
      <c r="D27" s="17">
        <f>Macro!D31/Macro!D30-1</f>
        <v>3.6075036075036149E-3</v>
      </c>
      <c r="E27" s="9">
        <f>Macro!E31</f>
        <v>60.1</v>
      </c>
      <c r="F27" s="9">
        <v>7.34</v>
      </c>
      <c r="I27" s="9" t="e">
        <v>#N/A</v>
      </c>
    </row>
    <row r="28" spans="1:9">
      <c r="A28" s="5">
        <v>33695</v>
      </c>
      <c r="B28" s="9">
        <v>16.559999999999999</v>
      </c>
      <c r="C28" s="20">
        <f>Macro!C32/Macro!C31-1</f>
        <v>1.0843032755055937E-2</v>
      </c>
      <c r="D28" s="17">
        <f>Macro!D32/Macro!D31-1</f>
        <v>2.1567217828901697E-3</v>
      </c>
      <c r="E28" s="9">
        <f>Macro!E32</f>
        <v>60.6</v>
      </c>
      <c r="F28" s="9">
        <v>7.54</v>
      </c>
      <c r="I28" s="9" t="e">
        <v>#N/A</v>
      </c>
    </row>
    <row r="29" spans="1:9">
      <c r="A29" s="5">
        <v>33725</v>
      </c>
      <c r="B29" s="9">
        <v>15.08</v>
      </c>
      <c r="C29" s="20">
        <f>Macro!C33/Macro!C32-1</f>
        <v>0</v>
      </c>
      <c r="D29" s="17">
        <f>Macro!D33/Macro!D32-1</f>
        <v>2.1520803443326741E-3</v>
      </c>
      <c r="E29" s="9">
        <f>Macro!E33</f>
        <v>61</v>
      </c>
      <c r="F29" s="9">
        <v>7.48</v>
      </c>
      <c r="I29" s="9" t="e">
        <v>#N/A</v>
      </c>
    </row>
    <row r="30" spans="1:9">
      <c r="A30" s="5">
        <v>33756</v>
      </c>
      <c r="B30" s="9">
        <v>15.2</v>
      </c>
      <c r="C30" s="20">
        <f>Macro!C34/Macro!C33-1</f>
        <v>0</v>
      </c>
      <c r="D30" s="17">
        <f>Macro!D34/Macro!D33-1</f>
        <v>2.8632784538296097E-3</v>
      </c>
      <c r="E30" s="9">
        <f>Macro!E34</f>
        <v>61.6</v>
      </c>
      <c r="F30" s="9">
        <v>7.39</v>
      </c>
      <c r="I30" s="9" t="e">
        <v>#N/A</v>
      </c>
    </row>
    <row r="31" spans="1:9">
      <c r="A31" s="5">
        <v>33786</v>
      </c>
      <c r="B31" s="9">
        <v>13.6</v>
      </c>
      <c r="C31" s="20">
        <f>Macro!C35/Macro!C34-1</f>
        <v>9.8811018659805683E-3</v>
      </c>
      <c r="D31" s="17">
        <f>Macro!D35/Macro!D34-1</f>
        <v>2.855103497501732E-3</v>
      </c>
      <c r="E31" s="9">
        <f>Macro!E35</f>
        <v>62</v>
      </c>
      <c r="F31" s="9">
        <v>7.26</v>
      </c>
      <c r="I31" s="9" t="e">
        <v>#N/A</v>
      </c>
    </row>
    <row r="32" spans="1:9">
      <c r="A32" s="5">
        <v>33817</v>
      </c>
      <c r="B32" s="9">
        <v>14.42</v>
      </c>
      <c r="C32" s="20">
        <f>Macro!C36/Macro!C35-1</f>
        <v>0</v>
      </c>
      <c r="D32" s="17">
        <f>Macro!D36/Macro!D35-1</f>
        <v>2.135231316725994E-3</v>
      </c>
      <c r="E32" s="9">
        <f>Macro!E36</f>
        <v>62.3</v>
      </c>
      <c r="F32" s="9">
        <v>6.84</v>
      </c>
      <c r="I32" s="9" t="e">
        <v>#N/A</v>
      </c>
    </row>
    <row r="33" spans="1:9">
      <c r="A33" s="5">
        <v>33848</v>
      </c>
      <c r="B33" s="9">
        <v>13.7</v>
      </c>
      <c r="C33" s="20">
        <f>Macro!C37/Macro!C36-1</f>
        <v>0</v>
      </c>
      <c r="D33" s="17">
        <f>Macro!D37/Macro!D36-1</f>
        <v>2.1306818181816567E-3</v>
      </c>
      <c r="E33" s="9">
        <f>Macro!E37</f>
        <v>62.5</v>
      </c>
      <c r="F33" s="9">
        <v>6.59</v>
      </c>
      <c r="I33" s="9" t="e">
        <v>#N/A</v>
      </c>
    </row>
    <row r="34" spans="1:9">
      <c r="A34" s="5">
        <v>33878</v>
      </c>
      <c r="B34" s="9">
        <v>17.64</v>
      </c>
      <c r="C34" s="20">
        <f>Macro!C38/Macro!C37-1</f>
        <v>1.0428555994048683E-2</v>
      </c>
      <c r="D34" s="17">
        <f>Macro!D38/Macro!D37-1</f>
        <v>4.2523033309709302E-3</v>
      </c>
      <c r="E34" s="9">
        <f>Macro!E38</f>
        <v>62.7</v>
      </c>
      <c r="F34" s="9">
        <v>6.42</v>
      </c>
      <c r="I34" s="9" t="e">
        <v>#N/A</v>
      </c>
    </row>
    <row r="35" spans="1:9">
      <c r="A35" s="5">
        <v>33909</v>
      </c>
      <c r="B35" s="9">
        <v>14.42</v>
      </c>
      <c r="C35" s="20">
        <f>Macro!C39/Macro!C38-1</f>
        <v>0</v>
      </c>
      <c r="D35" s="17">
        <f>Macro!D39/Macro!D38-1</f>
        <v>2.8228652081863093E-3</v>
      </c>
      <c r="E35" s="9">
        <f>Macro!E39</f>
        <v>62.8</v>
      </c>
      <c r="F35" s="9">
        <v>6.59</v>
      </c>
      <c r="I35" s="9" t="e">
        <v>#N/A</v>
      </c>
    </row>
    <row r="36" spans="1:9">
      <c r="A36" s="5">
        <v>33939</v>
      </c>
      <c r="B36" s="9">
        <v>12.19</v>
      </c>
      <c r="C36" s="20">
        <f>Macro!C40/Macro!C39-1</f>
        <v>0</v>
      </c>
      <c r="D36" s="17">
        <f>Macro!D40/Macro!D39-1</f>
        <v>1.4074595355384467E-3</v>
      </c>
      <c r="E36" s="9">
        <f>Macro!E40</f>
        <v>63.3</v>
      </c>
      <c r="F36" s="9">
        <v>6.87</v>
      </c>
      <c r="I36" s="9" t="e">
        <v>#N/A</v>
      </c>
    </row>
    <row r="37" spans="1:9">
      <c r="A37" s="5">
        <v>33970</v>
      </c>
      <c r="B37" s="9">
        <v>12.41</v>
      </c>
      <c r="C37" s="20">
        <f>Macro!C41/Macro!C40-1</f>
        <v>1.6694372234020705E-3</v>
      </c>
      <c r="D37" s="17">
        <f>Macro!D41/Macro!D40-1</f>
        <v>3.5137034434293835E-3</v>
      </c>
      <c r="E37" s="9">
        <f>Macro!E41</f>
        <v>64.099999999999994</v>
      </c>
      <c r="F37" s="9">
        <v>6.77</v>
      </c>
      <c r="I37" s="9" t="e">
        <v>#N/A</v>
      </c>
    </row>
    <row r="38" spans="1:9">
      <c r="A38" s="5">
        <v>34001</v>
      </c>
      <c r="B38" s="9">
        <v>13.72</v>
      </c>
      <c r="C38" s="20">
        <f>Macro!C42/Macro!C41-1</f>
        <v>0</v>
      </c>
      <c r="D38" s="17">
        <f>Macro!D42/Macro!D41-1</f>
        <v>2.1008403361342243E-3</v>
      </c>
      <c r="E38" s="9">
        <f>Macro!E42</f>
        <v>64.599999999999994</v>
      </c>
      <c r="F38" s="9">
        <v>6.6</v>
      </c>
      <c r="I38" s="9" t="e">
        <v>#N/A</v>
      </c>
    </row>
    <row r="39" spans="1:9">
      <c r="A39" s="5">
        <v>34029</v>
      </c>
      <c r="B39" s="9">
        <v>13.61</v>
      </c>
      <c r="C39" s="20">
        <f>Macro!C43/Macro!C42-1</f>
        <v>0</v>
      </c>
      <c r="D39" s="17">
        <f>Macro!D43/Macro!D42-1</f>
        <v>1.3976240391335715E-3</v>
      </c>
      <c r="E39" s="9">
        <f>Macro!E43</f>
        <v>65</v>
      </c>
      <c r="F39" s="9">
        <v>6.26</v>
      </c>
      <c r="I39" s="9" t="e">
        <v>#N/A</v>
      </c>
    </row>
    <row r="40" spans="1:9">
      <c r="A40" s="5">
        <v>34060</v>
      </c>
      <c r="B40" s="9">
        <v>12.84</v>
      </c>
      <c r="C40" s="20">
        <f>Macro!C44/Macro!C43-1</f>
        <v>5.8217094392873925E-3</v>
      </c>
      <c r="D40" s="17">
        <f>Macro!D44/Macro!D43-1</f>
        <v>3.4891835310537633E-3</v>
      </c>
      <c r="E40" s="9">
        <f>Macro!E44</f>
        <v>65</v>
      </c>
      <c r="F40" s="9">
        <v>5.98</v>
      </c>
      <c r="I40" s="9" t="e">
        <v>#N/A</v>
      </c>
    </row>
    <row r="41" spans="1:9">
      <c r="A41" s="5">
        <v>34090</v>
      </c>
      <c r="B41" s="9">
        <v>13.61</v>
      </c>
      <c r="C41" s="20">
        <f>Macro!C45/Macro!C44-1</f>
        <v>0</v>
      </c>
      <c r="D41" s="17">
        <f>Macro!D45/Macro!D44-1</f>
        <v>2.7816411682890507E-3</v>
      </c>
      <c r="E41" s="9">
        <f>Macro!E45</f>
        <v>65.5</v>
      </c>
      <c r="F41" s="9">
        <v>5.97</v>
      </c>
      <c r="I41" s="9" t="e">
        <v>#N/A</v>
      </c>
    </row>
    <row r="42" spans="1:9">
      <c r="A42" s="5">
        <v>34121</v>
      </c>
      <c r="B42" s="9">
        <v>12.52</v>
      </c>
      <c r="C42" s="20">
        <f>Macro!C46/Macro!C45-1</f>
        <v>0</v>
      </c>
      <c r="D42" s="17">
        <f>Macro!D46/Macro!D45-1</f>
        <v>6.9348127600576959E-4</v>
      </c>
      <c r="E42" s="9">
        <f>Macro!E46</f>
        <v>65.7</v>
      </c>
      <c r="F42" s="9">
        <v>6.04</v>
      </c>
      <c r="I42" s="9" t="e">
        <v>#N/A</v>
      </c>
    </row>
    <row r="43" spans="1:9">
      <c r="A43" s="5">
        <v>34151</v>
      </c>
      <c r="B43" s="9">
        <v>11.5</v>
      </c>
      <c r="C43" s="20">
        <f>Macro!C47/Macro!C46-1</f>
        <v>4.7715482277570498E-3</v>
      </c>
      <c r="D43" s="17">
        <f>Macro!D47/Macro!D46-1</f>
        <v>1.386001386001201E-3</v>
      </c>
      <c r="E43" s="9">
        <f>Macro!E47</f>
        <v>65.900000000000006</v>
      </c>
      <c r="F43" s="9">
        <v>5.96</v>
      </c>
      <c r="I43" s="9" t="e">
        <v>#N/A</v>
      </c>
    </row>
    <row r="44" spans="1:9">
      <c r="A44" s="5">
        <v>34182</v>
      </c>
      <c r="B44" s="9">
        <v>11.93</v>
      </c>
      <c r="C44" s="20">
        <f>Macro!C48/Macro!C47-1</f>
        <v>0</v>
      </c>
      <c r="D44" s="17">
        <f>Macro!D48/Macro!D47-1</f>
        <v>2.0761245674740803E-3</v>
      </c>
      <c r="E44" s="9">
        <f>Macro!E48</f>
        <v>66</v>
      </c>
      <c r="F44" s="9">
        <v>5.81</v>
      </c>
      <c r="I44" s="9" t="e">
        <v>#N/A</v>
      </c>
    </row>
    <row r="45" spans="1:9">
      <c r="A45" s="5">
        <v>34213</v>
      </c>
      <c r="B45" s="9">
        <v>12.93</v>
      </c>
      <c r="C45" s="20">
        <f>Macro!C49/Macro!C48-1</f>
        <v>0</v>
      </c>
      <c r="D45" s="17">
        <f>Macro!D49/Macro!D48-1</f>
        <v>1.3812154696131174E-3</v>
      </c>
      <c r="E45" s="9">
        <f>Macro!E49</f>
        <v>66.5</v>
      </c>
      <c r="F45" s="9">
        <v>5.68</v>
      </c>
      <c r="I45" s="9" t="e">
        <v>#N/A</v>
      </c>
    </row>
    <row r="46" spans="1:9">
      <c r="A46" s="5">
        <v>34243</v>
      </c>
      <c r="B46" s="9">
        <v>11.88</v>
      </c>
      <c r="C46" s="20">
        <f>Macro!C50/Macro!C49-1</f>
        <v>1.3601493029119061E-2</v>
      </c>
      <c r="D46" s="17">
        <f>Macro!D50/Macro!D49-1</f>
        <v>4.1379310344826781E-3</v>
      </c>
      <c r="E46" s="9">
        <f>Macro!E50</f>
        <v>66.8</v>
      </c>
      <c r="F46" s="9">
        <v>5.36</v>
      </c>
      <c r="I46" s="9" t="e">
        <v>#N/A</v>
      </c>
    </row>
    <row r="47" spans="1:9">
      <c r="A47" s="5">
        <v>34274</v>
      </c>
      <c r="B47" s="9">
        <v>14.08</v>
      </c>
      <c r="C47" s="20">
        <f>Macro!C51/Macro!C50-1</f>
        <v>0</v>
      </c>
      <c r="D47" s="17">
        <f>Macro!D51/Macro!D50-1</f>
        <v>2.7472527472527375E-3</v>
      </c>
      <c r="E47" s="9">
        <f>Macro!E51</f>
        <v>67.3</v>
      </c>
      <c r="F47" s="9">
        <v>5.33</v>
      </c>
      <c r="I47" s="9" t="e">
        <v>#N/A</v>
      </c>
    </row>
    <row r="48" spans="1:9">
      <c r="A48" s="5">
        <v>34304</v>
      </c>
      <c r="B48" s="9">
        <v>11.36</v>
      </c>
      <c r="C48" s="20">
        <f>Macro!C52/Macro!C51-1</f>
        <v>0</v>
      </c>
      <c r="D48" s="17">
        <f>Macro!D52/Macro!D51-1</f>
        <v>2.05479452054802E-3</v>
      </c>
      <c r="E48" s="9">
        <f>Macro!E52</f>
        <v>67.599999999999994</v>
      </c>
      <c r="F48" s="9">
        <v>5.72</v>
      </c>
      <c r="I48" s="9" t="e">
        <v>#N/A</v>
      </c>
    </row>
    <row r="49" spans="1:9">
      <c r="A49" s="5">
        <v>34335</v>
      </c>
      <c r="B49" s="9">
        <v>11.29</v>
      </c>
      <c r="C49" s="20">
        <f>Macro!C53/Macro!C52-1</f>
        <v>9.7036298825170508E-3</v>
      </c>
      <c r="D49" s="17">
        <f>Macro!D53/Macro!D52-1</f>
        <v>0</v>
      </c>
      <c r="E49" s="9">
        <f>Macro!E53</f>
        <v>68.599999999999994</v>
      </c>
      <c r="F49" s="9">
        <v>5.77</v>
      </c>
      <c r="I49" s="9" t="e">
        <v>#N/A</v>
      </c>
    </row>
    <row r="50" spans="1:9">
      <c r="A50" s="5">
        <v>34366</v>
      </c>
      <c r="B50" s="9">
        <v>13.64</v>
      </c>
      <c r="C50" s="20">
        <f>Macro!C54/Macro!C53-1</f>
        <v>0</v>
      </c>
      <c r="D50" s="17">
        <f>Macro!D54/Macro!D53-1</f>
        <v>2.7341079972658111E-3</v>
      </c>
      <c r="E50" s="9">
        <f>Macro!E54</f>
        <v>68.599999999999994</v>
      </c>
      <c r="F50" s="9">
        <v>5.75</v>
      </c>
      <c r="I50" s="9" t="e">
        <v>#N/A</v>
      </c>
    </row>
    <row r="51" spans="1:9">
      <c r="A51" s="5">
        <v>34394</v>
      </c>
      <c r="B51" s="9">
        <v>15.22</v>
      </c>
      <c r="C51" s="20">
        <f>Macro!C55/Macro!C54-1</f>
        <v>0</v>
      </c>
      <c r="D51" s="17">
        <f>Macro!D55/Macro!D54-1</f>
        <v>2.7266530334015826E-3</v>
      </c>
      <c r="E51" s="9">
        <f>Macro!E55</f>
        <v>68.900000000000006</v>
      </c>
      <c r="F51" s="9">
        <v>5.97</v>
      </c>
      <c r="I51" s="9" t="e">
        <v>#N/A</v>
      </c>
    </row>
    <row r="52" spans="1:9">
      <c r="A52" s="5">
        <v>34425</v>
      </c>
      <c r="B52" s="9">
        <v>16.47</v>
      </c>
      <c r="C52" s="20">
        <f>Macro!C56/Macro!C55-1</f>
        <v>1.3551826308451309E-2</v>
      </c>
      <c r="D52" s="17">
        <f>Macro!D56/Macro!D55-1</f>
        <v>6.7980965329694776E-4</v>
      </c>
      <c r="E52" s="9">
        <f>Macro!E56</f>
        <v>69.8</v>
      </c>
      <c r="F52" s="9">
        <v>6.48</v>
      </c>
      <c r="I52" s="9" t="e">
        <v>#N/A</v>
      </c>
    </row>
    <row r="53" spans="1:9">
      <c r="A53" s="5">
        <v>34455</v>
      </c>
      <c r="B53" s="9">
        <v>13.9</v>
      </c>
      <c r="C53" s="20">
        <f>Macro!C57/Macro!C56-1</f>
        <v>0</v>
      </c>
      <c r="D53" s="17">
        <f>Macro!D57/Macro!D56-1</f>
        <v>2.0380434782609758E-3</v>
      </c>
      <c r="E53" s="9">
        <f>Macro!E57</f>
        <v>70.3</v>
      </c>
      <c r="F53" s="9">
        <v>6.97</v>
      </c>
      <c r="I53" s="9" t="e">
        <v>#N/A</v>
      </c>
    </row>
    <row r="54" spans="1:9">
      <c r="A54" s="5">
        <v>34486</v>
      </c>
      <c r="B54" s="9">
        <v>13.41</v>
      </c>
      <c r="C54" s="20">
        <f>Macro!C58/Macro!C57-1</f>
        <v>0</v>
      </c>
      <c r="D54" s="17">
        <f>Macro!D58/Macro!D57-1</f>
        <v>2.7118644067796183E-3</v>
      </c>
      <c r="E54" s="9">
        <f>Macro!E58</f>
        <v>70.8</v>
      </c>
      <c r="F54" s="9">
        <v>7.18</v>
      </c>
      <c r="I54" s="9" t="e">
        <v>#N/A</v>
      </c>
    </row>
    <row r="55" spans="1:9">
      <c r="A55" s="5">
        <v>34516</v>
      </c>
      <c r="B55" s="9">
        <v>12.48</v>
      </c>
      <c r="C55" s="20">
        <f>Macro!C59/Macro!C58-1</f>
        <v>5.8458455533285658E-3</v>
      </c>
      <c r="D55" s="17">
        <f>Macro!D59/Macro!D58-1</f>
        <v>3.3806626098715764E-3</v>
      </c>
      <c r="E55" s="9">
        <f>Macro!E59</f>
        <v>71.400000000000006</v>
      </c>
      <c r="F55" s="9">
        <v>7.1</v>
      </c>
      <c r="I55" s="9" t="e">
        <v>#N/A</v>
      </c>
    </row>
    <row r="56" spans="1:9">
      <c r="A56" s="5">
        <v>34547</v>
      </c>
      <c r="B56" s="9">
        <v>11.89</v>
      </c>
      <c r="C56" s="20">
        <f>Macro!C60/Macro!C59-1</f>
        <v>0</v>
      </c>
      <c r="D56" s="17">
        <f>Macro!D60/Macro!D59-1</f>
        <v>4.0431266846361336E-3</v>
      </c>
      <c r="E56" s="9">
        <f>Macro!E60</f>
        <v>71.7</v>
      </c>
      <c r="F56" s="9">
        <v>7.3</v>
      </c>
      <c r="I56" s="9" t="e">
        <v>#N/A</v>
      </c>
    </row>
    <row r="57" spans="1:9">
      <c r="A57" s="5">
        <v>34578</v>
      </c>
      <c r="B57" s="9">
        <v>13.23</v>
      </c>
      <c r="C57" s="20">
        <f>Macro!C61/Macro!C60-1</f>
        <v>0</v>
      </c>
      <c r="D57" s="17">
        <f>Macro!D61/Macro!D60-1</f>
        <v>2.0134228187920211E-3</v>
      </c>
      <c r="E57" s="9">
        <f>Macro!E61</f>
        <v>72.3</v>
      </c>
      <c r="F57" s="9">
        <v>7.24</v>
      </c>
      <c r="I57" s="9" t="e">
        <v>#N/A</v>
      </c>
    </row>
    <row r="58" spans="1:9">
      <c r="A58" s="5">
        <v>34608</v>
      </c>
      <c r="B58" s="9">
        <v>15.25</v>
      </c>
      <c r="C58" s="20">
        <f>Macro!C62/Macro!C61-1</f>
        <v>1.1455701559946796E-2</v>
      </c>
      <c r="D58" s="17">
        <f>Macro!D62/Macro!D61-1</f>
        <v>6.6979236436703893E-4</v>
      </c>
      <c r="E58" s="9">
        <f>Macro!E62</f>
        <v>72.8</v>
      </c>
      <c r="F58" s="9">
        <v>7.46</v>
      </c>
      <c r="I58" s="9" t="e">
        <v>#N/A</v>
      </c>
    </row>
    <row r="59" spans="1:9">
      <c r="A59" s="5">
        <v>34639</v>
      </c>
      <c r="B59" s="9">
        <v>16.38</v>
      </c>
      <c r="C59" s="20">
        <f>Macro!C63/Macro!C62-1</f>
        <v>0</v>
      </c>
      <c r="D59" s="17">
        <f>Macro!D63/Macro!D62-1</f>
        <v>2.6773761713521083E-3</v>
      </c>
      <c r="E59" s="9">
        <f>Macro!E63</f>
        <v>73.3</v>
      </c>
      <c r="F59" s="9">
        <v>7.74</v>
      </c>
      <c r="I59" s="9" t="e">
        <v>#N/A</v>
      </c>
    </row>
    <row r="60" spans="1:9">
      <c r="A60" s="5">
        <v>34669</v>
      </c>
      <c r="B60" s="9">
        <v>14.18</v>
      </c>
      <c r="C60" s="20">
        <f>Macro!C64/Macro!C63-1</f>
        <v>0</v>
      </c>
      <c r="D60" s="17">
        <f>Macro!D64/Macro!D63-1</f>
        <v>2.0026702269690944E-3</v>
      </c>
      <c r="E60" s="9">
        <f>Macro!E64</f>
        <v>73.5</v>
      </c>
      <c r="F60" s="9">
        <v>7.96</v>
      </c>
      <c r="I60" s="9" t="e">
        <v>#N/A</v>
      </c>
    </row>
    <row r="61" spans="1:9">
      <c r="A61" s="5">
        <v>34700</v>
      </c>
      <c r="B61" s="9">
        <v>12.27</v>
      </c>
      <c r="C61" s="20">
        <f>Macro!C65/Macro!C64-1</f>
        <v>3.5478050754205182E-3</v>
      </c>
      <c r="D61" s="17">
        <f>Macro!D65/Macro!D64-1</f>
        <v>2.6648900732844094E-3</v>
      </c>
      <c r="E61" s="9">
        <f>Macro!E65</f>
        <v>74</v>
      </c>
      <c r="F61" s="9">
        <v>7.81</v>
      </c>
      <c r="I61" s="9" t="e">
        <v>#N/A</v>
      </c>
    </row>
    <row r="62" spans="1:9">
      <c r="A62" s="5">
        <v>34731</v>
      </c>
      <c r="B62" s="9">
        <v>11.47</v>
      </c>
      <c r="C62" s="20">
        <f>Macro!C66/Macro!C65-1</f>
        <v>0</v>
      </c>
      <c r="D62" s="17">
        <f>Macro!D66/Macro!D65-1</f>
        <v>2.6578073089700283E-3</v>
      </c>
      <c r="E62" s="9">
        <f>Macro!E66</f>
        <v>74.2</v>
      </c>
      <c r="F62" s="9">
        <v>7.78</v>
      </c>
      <c r="I62" s="9" t="e">
        <v>#N/A</v>
      </c>
    </row>
    <row r="63" spans="1:9">
      <c r="A63" s="5">
        <v>34759</v>
      </c>
      <c r="B63" s="9">
        <v>12.17</v>
      </c>
      <c r="C63" s="20">
        <f>Macro!C67/Macro!C66-1</f>
        <v>0</v>
      </c>
      <c r="D63" s="17">
        <f>Macro!D67/Macro!D66-1</f>
        <v>1.9880715705764551E-3</v>
      </c>
      <c r="E63" s="9">
        <f>Macro!E67</f>
        <v>74.3</v>
      </c>
      <c r="F63" s="9">
        <v>7.47</v>
      </c>
      <c r="I63" s="9" t="e">
        <v>#N/A</v>
      </c>
    </row>
    <row r="64" spans="1:9">
      <c r="A64" s="5">
        <v>34790</v>
      </c>
      <c r="B64" s="9">
        <v>12.44</v>
      </c>
      <c r="C64" s="20">
        <f>Macro!C68/Macro!C67-1</f>
        <v>2.9832284609712101E-3</v>
      </c>
      <c r="D64" s="17">
        <f>Macro!D68/Macro!D67-1</f>
        <v>3.9682539682541762E-3</v>
      </c>
      <c r="E64" s="9">
        <f>Macro!E68</f>
        <v>74.3</v>
      </c>
      <c r="F64" s="9">
        <v>7.2</v>
      </c>
      <c r="I64" s="9" t="e">
        <v>#N/A</v>
      </c>
    </row>
    <row r="65" spans="1:9">
      <c r="A65" s="5">
        <v>34820</v>
      </c>
      <c r="B65" s="9">
        <v>12.27</v>
      </c>
      <c r="C65" s="20">
        <f>Macro!C69/Macro!C68-1</f>
        <v>0</v>
      </c>
      <c r="D65" s="17">
        <f>Macro!D69/Macro!D68-1</f>
        <v>1.9762845849802257E-3</v>
      </c>
      <c r="E65" s="9">
        <f>Macro!E69</f>
        <v>74.3</v>
      </c>
      <c r="F65" s="9">
        <v>7.06</v>
      </c>
      <c r="I65" s="9" t="e">
        <v>#N/A</v>
      </c>
    </row>
    <row r="66" spans="1:9">
      <c r="A66" s="5">
        <v>34851</v>
      </c>
      <c r="B66" s="9">
        <v>11.9</v>
      </c>
      <c r="C66" s="20">
        <f>Macro!C70/Macro!C69-1</f>
        <v>0</v>
      </c>
      <c r="D66" s="17">
        <f>Macro!D70/Macro!D69-1</f>
        <v>1.9723865877712132E-3</v>
      </c>
      <c r="E66" s="9">
        <f>Macro!E70</f>
        <v>74.400000000000006</v>
      </c>
      <c r="F66" s="9">
        <v>6.63</v>
      </c>
      <c r="I66" s="9" t="e">
        <v>#N/A</v>
      </c>
    </row>
    <row r="67" spans="1:9">
      <c r="A67" s="5">
        <v>34881</v>
      </c>
      <c r="B67" s="9">
        <v>12.51</v>
      </c>
      <c r="C67" s="20">
        <f>Macro!C71/Macro!C70-1</f>
        <v>8.5072550223843635E-3</v>
      </c>
      <c r="D67" s="17">
        <f>Macro!D71/Macro!D70-1</f>
        <v>1.312335958005173E-3</v>
      </c>
      <c r="E67" s="9">
        <f>Macro!E71</f>
        <v>74.5</v>
      </c>
      <c r="F67" s="9">
        <v>6.17</v>
      </c>
      <c r="I67" s="9" t="e">
        <v>#N/A</v>
      </c>
    </row>
    <row r="68" spans="1:9">
      <c r="A68" s="5">
        <v>34912</v>
      </c>
      <c r="B68" s="9">
        <v>12.8</v>
      </c>
      <c r="C68" s="20">
        <f>Macro!C72/Macro!C71-1</f>
        <v>0</v>
      </c>
      <c r="D68" s="17">
        <f>Macro!D72/Macro!D71-1</f>
        <v>1.9659239842726439E-3</v>
      </c>
      <c r="E68" s="9">
        <f>Macro!E72</f>
        <v>74.5</v>
      </c>
      <c r="F68" s="9">
        <v>6.28</v>
      </c>
      <c r="I68" s="9" t="e">
        <v>#N/A</v>
      </c>
    </row>
    <row r="69" spans="1:9">
      <c r="A69" s="5">
        <v>34943</v>
      </c>
      <c r="B69" s="9">
        <v>12.06</v>
      </c>
      <c r="C69" s="20">
        <f>Macro!C73/Macro!C72-1</f>
        <v>0</v>
      </c>
      <c r="D69" s="17">
        <f>Macro!D73/Macro!D72-1</f>
        <v>1.3080444735120711E-3</v>
      </c>
      <c r="E69" s="9">
        <f>Macro!E73</f>
        <v>74.900000000000006</v>
      </c>
      <c r="F69" s="9">
        <v>6.49</v>
      </c>
      <c r="I69" s="9" t="e">
        <v>#N/A</v>
      </c>
    </row>
    <row r="70" spans="1:9">
      <c r="A70" s="5">
        <v>34973</v>
      </c>
      <c r="B70" s="9">
        <v>14.36</v>
      </c>
      <c r="C70" s="20">
        <f>Macro!C74/Macro!C73-1</f>
        <v>6.7908205105362551E-3</v>
      </c>
      <c r="D70" s="17">
        <f>Macro!D74/Macro!D73-1</f>
        <v>2.6126714565644082E-3</v>
      </c>
      <c r="E70" s="9">
        <f>Macro!E74</f>
        <v>75.2</v>
      </c>
      <c r="F70" s="9">
        <v>6.2</v>
      </c>
      <c r="I70" s="9" t="e">
        <v>#N/A</v>
      </c>
    </row>
    <row r="71" spans="1:9">
      <c r="A71" s="5">
        <v>35004</v>
      </c>
      <c r="B71" s="9">
        <v>12.47</v>
      </c>
      <c r="C71" s="20">
        <f>Macro!C75/Macro!C74-1</f>
        <v>0</v>
      </c>
      <c r="D71" s="17">
        <f>Macro!D75/Macro!D74-1</f>
        <v>1.3029315960910726E-3</v>
      </c>
      <c r="E71" s="9">
        <f>Macro!E75</f>
        <v>75.099999999999994</v>
      </c>
      <c r="F71" s="9">
        <v>6.04</v>
      </c>
      <c r="I71" s="9" t="e">
        <v>#N/A</v>
      </c>
    </row>
    <row r="72" spans="1:9">
      <c r="A72" s="5">
        <v>35034</v>
      </c>
      <c r="B72" s="9">
        <v>11.75</v>
      </c>
      <c r="C72" s="20">
        <f>Macro!C76/Macro!C75-1</f>
        <v>0</v>
      </c>
      <c r="D72" s="17">
        <f>Macro!D76/Macro!D75-1</f>
        <v>1.3012361743658385E-3</v>
      </c>
      <c r="E72" s="9">
        <f>Macro!E76</f>
        <v>75.099999999999994</v>
      </c>
      <c r="F72" s="9">
        <v>5.93</v>
      </c>
      <c r="I72" s="9" t="e">
        <v>#N/A</v>
      </c>
    </row>
    <row r="73" spans="1:9">
      <c r="A73" s="5">
        <v>35065</v>
      </c>
      <c r="B73" s="9">
        <v>13.47</v>
      </c>
      <c r="C73" s="20">
        <f>Macro!C77/Macro!C76-1</f>
        <v>7.4905012262680426E-3</v>
      </c>
      <c r="D73" s="17">
        <f>Macro!D77/Macro!D76-1</f>
        <v>5.1981806367771277E-3</v>
      </c>
      <c r="E73" s="9">
        <f>Macro!E77</f>
        <v>75.2</v>
      </c>
      <c r="F73" s="9">
        <v>5.71</v>
      </c>
      <c r="I73" s="9" t="e">
        <v>#N/A</v>
      </c>
    </row>
    <row r="74" spans="1:9">
      <c r="A74" s="5">
        <v>35096</v>
      </c>
      <c r="B74" s="9">
        <v>15.03</v>
      </c>
      <c r="C74" s="20">
        <f>Macro!C78/Macro!C77-1</f>
        <v>0</v>
      </c>
      <c r="D74" s="17">
        <f>Macro!D78/Macro!D77-1</f>
        <v>1.9392372333548735E-3</v>
      </c>
      <c r="E74" s="9">
        <f>Macro!E78</f>
        <v>73.900000000000006</v>
      </c>
      <c r="F74" s="9">
        <v>5.65</v>
      </c>
      <c r="I74" s="9" t="e">
        <v>#N/A</v>
      </c>
    </row>
    <row r="75" spans="1:9">
      <c r="A75" s="5">
        <v>35125</v>
      </c>
      <c r="B75" s="9">
        <v>17.760000000000002</v>
      </c>
      <c r="C75" s="20">
        <f>Macro!C79/Macro!C78-1</f>
        <v>0</v>
      </c>
      <c r="D75" s="17">
        <f>Macro!D79/Macro!D78-1</f>
        <v>3.225806451612856E-3</v>
      </c>
      <c r="E75" s="9">
        <f>Macro!E79</f>
        <v>74.7</v>
      </c>
      <c r="F75" s="9">
        <v>5.81</v>
      </c>
      <c r="I75" s="9" t="e">
        <v>#N/A</v>
      </c>
    </row>
    <row r="76" spans="1:9">
      <c r="A76" s="5">
        <v>35156</v>
      </c>
      <c r="B76" s="9">
        <v>16.579999999999998</v>
      </c>
      <c r="C76" s="20">
        <f>Macro!C80/Macro!C79-1</f>
        <v>1.6679441018912833E-2</v>
      </c>
      <c r="D76" s="17">
        <f>Macro!D80/Macro!D79-1</f>
        <v>3.8585209003214604E-3</v>
      </c>
      <c r="E76" s="9">
        <f>Macro!E80</f>
        <v>75</v>
      </c>
      <c r="F76" s="9">
        <v>6.27</v>
      </c>
      <c r="I76" s="9" t="e">
        <v>#N/A</v>
      </c>
    </row>
    <row r="77" spans="1:9">
      <c r="A77" s="5">
        <v>35186</v>
      </c>
      <c r="B77" s="9">
        <v>16.149999999999999</v>
      </c>
      <c r="C77" s="20">
        <f>Macro!C81/Macro!C80-1</f>
        <v>0</v>
      </c>
      <c r="D77" s="17">
        <f>Macro!D81/Macro!D80-1</f>
        <v>1.9218449711724261E-3</v>
      </c>
      <c r="E77" s="9">
        <f>Macro!E81</f>
        <v>75.2</v>
      </c>
      <c r="F77" s="9">
        <v>6.51</v>
      </c>
      <c r="I77" s="9" t="e">
        <v>#N/A</v>
      </c>
    </row>
    <row r="78" spans="1:9">
      <c r="A78" s="5">
        <v>35217</v>
      </c>
      <c r="B78" s="9">
        <v>16.399999999999999</v>
      </c>
      <c r="C78" s="20">
        <f>Macro!C82/Macro!C81-1</f>
        <v>0</v>
      </c>
      <c r="D78" s="17">
        <f>Macro!D82/Macro!D81-1</f>
        <v>1.9181585677747748E-3</v>
      </c>
      <c r="E78" s="9">
        <f>Macro!E82</f>
        <v>75.900000000000006</v>
      </c>
      <c r="F78" s="9">
        <v>6.74</v>
      </c>
      <c r="I78" s="9" t="e">
        <v>#N/A</v>
      </c>
    </row>
    <row r="79" spans="1:9">
      <c r="A79" s="5">
        <v>35247</v>
      </c>
      <c r="B79" s="9">
        <v>17.98</v>
      </c>
      <c r="C79" s="20">
        <f>Macro!C83/Macro!C82-1</f>
        <v>8.9703374113112577E-3</v>
      </c>
      <c r="D79" s="17">
        <f>Macro!D83/Macro!D82-1</f>
        <v>1.9144862795150708E-3</v>
      </c>
      <c r="E79" s="9">
        <f>Macro!E83</f>
        <v>76.400000000000006</v>
      </c>
      <c r="F79" s="9">
        <v>6.91</v>
      </c>
      <c r="I79" s="9" t="e">
        <v>#N/A</v>
      </c>
    </row>
    <row r="80" spans="1:9">
      <c r="A80" s="5">
        <v>35278</v>
      </c>
      <c r="B80" s="9">
        <v>15.76</v>
      </c>
      <c r="C80" s="20">
        <f>Macro!C84/Macro!C83-1</f>
        <v>0</v>
      </c>
      <c r="D80" s="17">
        <f>Macro!D84/Macro!D83-1</f>
        <v>1.2738853503184711E-3</v>
      </c>
      <c r="E80" s="9">
        <f>Macro!E84</f>
        <v>76.3</v>
      </c>
      <c r="F80" s="9">
        <v>6.87</v>
      </c>
      <c r="I80" s="9" t="e">
        <v>#N/A</v>
      </c>
    </row>
    <row r="81" spans="1:9">
      <c r="A81" s="5">
        <v>35309</v>
      </c>
      <c r="B81" s="9">
        <v>16.579999999999998</v>
      </c>
      <c r="C81" s="20">
        <f>Macro!C85/Macro!C84-1</f>
        <v>0</v>
      </c>
      <c r="D81" s="17">
        <f>Macro!D85/Macro!D84-1</f>
        <v>3.1806615776082126E-3</v>
      </c>
      <c r="E81" s="9">
        <f>Macro!E85</f>
        <v>76.5</v>
      </c>
      <c r="F81" s="9">
        <v>6.64</v>
      </c>
      <c r="I81" s="9" t="e">
        <v>#N/A</v>
      </c>
    </row>
    <row r="82" spans="1:9">
      <c r="A82" s="5">
        <v>35339</v>
      </c>
      <c r="B82" s="9">
        <v>16.38</v>
      </c>
      <c r="C82" s="20">
        <f>Macro!C86/Macro!C85-1</f>
        <v>1.0383695301930063E-2</v>
      </c>
      <c r="D82" s="17">
        <f>Macro!D86/Macro!D85-1</f>
        <v>3.1705770450221049E-3</v>
      </c>
      <c r="E82" s="9">
        <f>Macro!E86</f>
        <v>76.8</v>
      </c>
      <c r="F82" s="9">
        <v>6.83</v>
      </c>
      <c r="I82" s="9" t="e">
        <v>#N/A</v>
      </c>
    </row>
    <row r="83" spans="1:9">
      <c r="A83" s="5">
        <v>35370</v>
      </c>
      <c r="B83" s="9">
        <v>16</v>
      </c>
      <c r="C83" s="20">
        <f>Macro!C87/Macro!C86-1</f>
        <v>0</v>
      </c>
      <c r="D83" s="17">
        <f>Macro!D87/Macro!D86-1</f>
        <v>3.160556257901348E-3</v>
      </c>
      <c r="E83" s="9">
        <f>Macro!E87</f>
        <v>77.099999999999994</v>
      </c>
      <c r="F83" s="9">
        <v>6.53</v>
      </c>
      <c r="I83" s="9" t="e">
        <v>#N/A</v>
      </c>
    </row>
    <row r="84" spans="1:9">
      <c r="A84" s="5">
        <v>35400</v>
      </c>
      <c r="B84" s="9">
        <v>19.260000000000002</v>
      </c>
      <c r="C84" s="20">
        <f>Macro!C88/Macro!C87-1</f>
        <v>0</v>
      </c>
      <c r="D84" s="17">
        <f>Macro!D88/Macro!D87-1</f>
        <v>2.520478890989386E-3</v>
      </c>
      <c r="E84" s="9">
        <f>Macro!E88</f>
        <v>77.7</v>
      </c>
      <c r="F84" s="9">
        <v>6.2</v>
      </c>
      <c r="I84" s="9" t="e">
        <v>#N/A</v>
      </c>
    </row>
    <row r="85" spans="1:9">
      <c r="A85" s="5">
        <v>35431</v>
      </c>
      <c r="B85" s="9">
        <v>19.47</v>
      </c>
      <c r="C85" s="20">
        <f>Macro!C89/Macro!C88-1</f>
        <v>6.4544319859773935E-3</v>
      </c>
      <c r="D85" s="17">
        <f>Macro!D89/Macro!D88-1</f>
        <v>1.8856065367693908E-3</v>
      </c>
      <c r="E85" s="9">
        <f>Macro!E89</f>
        <v>77.8</v>
      </c>
      <c r="F85" s="9">
        <v>6.3</v>
      </c>
      <c r="I85" s="9" t="e">
        <v>#N/A</v>
      </c>
    </row>
    <row r="86" spans="1:9">
      <c r="A86" s="5">
        <v>35462</v>
      </c>
      <c r="B86" s="9">
        <v>20.14</v>
      </c>
      <c r="C86" s="20">
        <f>Macro!C90/Macro!C89-1</f>
        <v>0</v>
      </c>
      <c r="D86" s="17">
        <f>Macro!D90/Macro!D89-1</f>
        <v>1.8820577164364583E-3</v>
      </c>
      <c r="E86" s="9">
        <f>Macro!E90</f>
        <v>78.3</v>
      </c>
      <c r="F86" s="9">
        <v>6.58</v>
      </c>
      <c r="I86" s="9" t="e">
        <v>#N/A</v>
      </c>
    </row>
    <row r="87" spans="1:9">
      <c r="A87" s="5">
        <v>35490</v>
      </c>
      <c r="B87" s="9">
        <v>20.170000000000002</v>
      </c>
      <c r="C87" s="20">
        <f>Macro!C91/Macro!C90-1</f>
        <v>0</v>
      </c>
      <c r="D87" s="17">
        <f>Macro!D91/Macro!D90-1</f>
        <v>6.2617407639331546E-4</v>
      </c>
      <c r="E87" s="9">
        <f>Macro!E91</f>
        <v>79.3</v>
      </c>
      <c r="F87" s="9">
        <v>6.42</v>
      </c>
      <c r="I87" s="9" t="e">
        <v>#N/A</v>
      </c>
    </row>
    <row r="88" spans="1:9">
      <c r="A88" s="5">
        <v>35521</v>
      </c>
      <c r="B88" s="9">
        <v>19.66</v>
      </c>
      <c r="C88" s="20">
        <f>Macro!C92/Macro!C91-1</f>
        <v>1.6652178305558429E-2</v>
      </c>
      <c r="D88" s="17">
        <f>Macro!D92/Macro!D91-1</f>
        <v>6.2578222778464365E-4</v>
      </c>
      <c r="E88" s="9">
        <f>Macro!E92</f>
        <v>79.7</v>
      </c>
      <c r="F88" s="9">
        <v>6.69</v>
      </c>
      <c r="I88" s="9" t="e">
        <v>#N/A</v>
      </c>
    </row>
    <row r="89" spans="1:9">
      <c r="A89" s="5">
        <v>35551</v>
      </c>
      <c r="B89" s="9">
        <v>19.920000000000002</v>
      </c>
      <c r="C89" s="20">
        <f>Macro!C93/Macro!C92-1</f>
        <v>0</v>
      </c>
      <c r="D89" s="17">
        <f>Macro!D93/Macro!D92-1</f>
        <v>0</v>
      </c>
      <c r="E89" s="9">
        <f>Macro!E93</f>
        <v>79.900000000000006</v>
      </c>
      <c r="F89" s="9">
        <v>6.89</v>
      </c>
      <c r="I89" s="9" t="e">
        <v>#N/A</v>
      </c>
    </row>
    <row r="90" spans="1:9">
      <c r="A90" s="5">
        <v>35582</v>
      </c>
      <c r="B90" s="9">
        <v>20.190000000000001</v>
      </c>
      <c r="C90" s="20">
        <f>Macro!C94/Macro!C93-1</f>
        <v>0</v>
      </c>
      <c r="D90" s="17">
        <f>Macro!D94/Macro!D93-1</f>
        <v>1.8761726078797558E-3</v>
      </c>
      <c r="E90" s="9">
        <f>Macro!E94</f>
        <v>80.400000000000006</v>
      </c>
      <c r="F90" s="9">
        <v>6.71</v>
      </c>
      <c r="I90" s="9" t="e">
        <v>#N/A</v>
      </c>
    </row>
    <row r="91" spans="1:9">
      <c r="A91" s="5">
        <v>35612</v>
      </c>
      <c r="B91" s="9">
        <v>20.53</v>
      </c>
      <c r="C91" s="20">
        <f>Macro!C95/Macro!C94-1</f>
        <v>1.2485689750959317E-2</v>
      </c>
      <c r="D91" s="17">
        <f>Macro!D95/Macro!D94-1</f>
        <v>1.2484394506866447E-3</v>
      </c>
      <c r="E91" s="9">
        <f>Macro!E95</f>
        <v>81.099999999999994</v>
      </c>
      <c r="F91" s="9">
        <v>6.49</v>
      </c>
      <c r="I91" s="9" t="e">
        <v>#N/A</v>
      </c>
    </row>
    <row r="92" spans="1:9">
      <c r="A92" s="5">
        <v>35643</v>
      </c>
      <c r="B92" s="9">
        <v>23.08</v>
      </c>
      <c r="C92" s="20">
        <f>Macro!C96/Macro!C95-1</f>
        <v>0</v>
      </c>
      <c r="D92" s="17">
        <f>Macro!D96/Macro!D95-1</f>
        <v>2.4937655860348684E-3</v>
      </c>
      <c r="E92" s="9">
        <f>Macro!E96</f>
        <v>82</v>
      </c>
      <c r="F92" s="9">
        <v>6.22</v>
      </c>
      <c r="I92" s="9" t="e">
        <v>#N/A</v>
      </c>
    </row>
    <row r="93" spans="1:9">
      <c r="A93" s="5">
        <v>35674</v>
      </c>
      <c r="B93" s="9">
        <v>23.81</v>
      </c>
      <c r="C93" s="20">
        <f>Macro!C97/Macro!C96-1</f>
        <v>0</v>
      </c>
      <c r="D93" s="17">
        <f>Macro!D97/Macro!D96-1</f>
        <v>2.4875621890545485E-3</v>
      </c>
      <c r="E93" s="9">
        <f>Macro!E97</f>
        <v>82.3</v>
      </c>
      <c r="F93" s="9">
        <v>6.3</v>
      </c>
      <c r="I93" s="9" t="e">
        <v>#N/A</v>
      </c>
    </row>
    <row r="94" spans="1:9">
      <c r="A94" s="5">
        <v>35704</v>
      </c>
      <c r="B94" s="9">
        <v>23.87</v>
      </c>
      <c r="C94" s="20">
        <f>Macro!C98/Macro!C97-1</f>
        <v>8.5386027274454435E-3</v>
      </c>
      <c r="D94" s="17">
        <f>Macro!D98/Macro!D97-1</f>
        <v>1.8610421836229296E-3</v>
      </c>
      <c r="E94" s="9">
        <f>Macro!E98</f>
        <v>82.9</v>
      </c>
      <c r="F94" s="9">
        <v>6.21</v>
      </c>
      <c r="I94" s="9" t="e">
        <v>#N/A</v>
      </c>
    </row>
    <row r="95" spans="1:9">
      <c r="A95" s="5">
        <v>35735</v>
      </c>
      <c r="B95" s="9">
        <v>32.21</v>
      </c>
      <c r="C95" s="20">
        <f>Macro!C99/Macro!C98-1</f>
        <v>0</v>
      </c>
      <c r="D95" s="17">
        <f>Macro!D99/Macro!D98-1</f>
        <v>1.2383900928791824E-3</v>
      </c>
      <c r="E95" s="9">
        <f>Macro!E99</f>
        <v>83.2</v>
      </c>
      <c r="F95" s="9">
        <v>6.03</v>
      </c>
      <c r="I95" s="9" t="e">
        <v>#N/A</v>
      </c>
    </row>
    <row r="96" spans="1:9">
      <c r="A96" s="5">
        <v>35765</v>
      </c>
      <c r="B96" s="9">
        <v>26.28</v>
      </c>
      <c r="C96" s="20">
        <f>Macro!C100/Macro!C99-1</f>
        <v>0</v>
      </c>
      <c r="D96" s="17">
        <f>Macro!D100/Macro!D99-1</f>
        <v>6.1842918985788309E-4</v>
      </c>
      <c r="E96" s="9">
        <f>Macro!E100</f>
        <v>83.4</v>
      </c>
      <c r="F96" s="9">
        <v>5.88</v>
      </c>
      <c r="I96" s="9" t="e">
        <v>#N/A</v>
      </c>
    </row>
    <row r="97" spans="1:9">
      <c r="A97" s="5">
        <v>35796</v>
      </c>
      <c r="B97" s="9">
        <v>23.87</v>
      </c>
      <c r="C97" s="20">
        <f>Macro!C101/Macro!C100-1</f>
        <v>1.0037531320823412E-2</v>
      </c>
      <c r="D97" s="17">
        <f>Macro!D101/Macro!D100-1</f>
        <v>1.2360939431395046E-3</v>
      </c>
      <c r="E97" s="9">
        <f>Macro!E101</f>
        <v>83.7</v>
      </c>
      <c r="F97" s="9">
        <v>5.81</v>
      </c>
      <c r="I97" s="9" t="e">
        <v>#N/A</v>
      </c>
    </row>
    <row r="98" spans="1:9">
      <c r="A98" s="5">
        <v>35827</v>
      </c>
      <c r="B98" s="9">
        <v>20</v>
      </c>
      <c r="C98" s="20">
        <f>Macro!C102/Macro!C101-1</f>
        <v>0</v>
      </c>
      <c r="D98" s="17">
        <f>Macro!D102/Macro!D101-1</f>
        <v>0</v>
      </c>
      <c r="E98" s="9">
        <f>Macro!E102</f>
        <v>83.8</v>
      </c>
      <c r="F98" s="9">
        <v>5.54</v>
      </c>
      <c r="I98" s="9" t="e">
        <v>#N/A</v>
      </c>
    </row>
    <row r="99" spans="1:9">
      <c r="A99" s="5">
        <v>35855</v>
      </c>
      <c r="B99" s="9">
        <v>20.16</v>
      </c>
      <c r="C99" s="20">
        <f>Macro!C103/Macro!C102-1</f>
        <v>0</v>
      </c>
      <c r="D99" s="17">
        <f>Macro!D103/Macro!D102-1</f>
        <v>0</v>
      </c>
      <c r="E99" s="9">
        <f>Macro!E103</f>
        <v>84.7</v>
      </c>
      <c r="F99" s="9">
        <v>5.57</v>
      </c>
      <c r="I99" s="9" t="e">
        <v>#N/A</v>
      </c>
    </row>
    <row r="100" spans="1:9">
      <c r="A100" s="5">
        <v>35886</v>
      </c>
      <c r="B100" s="9">
        <v>22.03</v>
      </c>
      <c r="C100" s="20">
        <f>Macro!C104/Macro!C103-1</f>
        <v>9.2568787999629532E-3</v>
      </c>
      <c r="D100" s="17">
        <f>Macro!D104/Macro!D103-1</f>
        <v>1.2345679012344402E-3</v>
      </c>
      <c r="E100" s="9">
        <f>Macro!E104</f>
        <v>84.8</v>
      </c>
      <c r="F100" s="9">
        <v>5.65</v>
      </c>
      <c r="I100" s="9" t="e">
        <v>#N/A</v>
      </c>
    </row>
    <row r="101" spans="1:9">
      <c r="A101" s="5">
        <v>35916</v>
      </c>
      <c r="B101" s="9">
        <v>20.87</v>
      </c>
      <c r="C101" s="20">
        <f>Macro!C105/Macro!C104-1</f>
        <v>0</v>
      </c>
      <c r="D101" s="17">
        <f>Macro!D105/Macro!D104-1</f>
        <v>2.4660912453762229E-3</v>
      </c>
      <c r="E101" s="9">
        <f>Macro!E105</f>
        <v>84.7</v>
      </c>
      <c r="F101" s="9">
        <v>5.64</v>
      </c>
      <c r="I101" s="9" t="e">
        <v>#N/A</v>
      </c>
    </row>
    <row r="102" spans="1:9">
      <c r="A102" s="5">
        <v>35947</v>
      </c>
      <c r="B102" s="9">
        <v>21.66</v>
      </c>
      <c r="C102" s="20">
        <f>Macro!C106/Macro!C105-1</f>
        <v>0</v>
      </c>
      <c r="D102" s="17">
        <f>Macro!D106/Macro!D105-1</f>
        <v>1.2300123001232066E-3</v>
      </c>
      <c r="E102" s="9">
        <f>Macro!E106</f>
        <v>85.2</v>
      </c>
      <c r="F102" s="9">
        <v>5.65</v>
      </c>
      <c r="I102" s="9" t="e">
        <v>#N/A</v>
      </c>
    </row>
    <row r="103" spans="1:9">
      <c r="A103" s="5">
        <v>35977</v>
      </c>
      <c r="B103" s="9">
        <v>19.93</v>
      </c>
      <c r="C103" s="20">
        <f>Macro!C107/Macro!C106-1</f>
        <v>1.258940271371034E-2</v>
      </c>
      <c r="D103" s="17">
        <f>Macro!D107/Macro!D106-1</f>
        <v>2.4570024570023108E-3</v>
      </c>
      <c r="E103" s="9">
        <f>Macro!E107</f>
        <v>84.8</v>
      </c>
      <c r="F103" s="9">
        <v>5.5</v>
      </c>
      <c r="I103" s="9" t="e">
        <v>#N/A</v>
      </c>
    </row>
    <row r="104" spans="1:9">
      <c r="A104" s="5">
        <v>36008</v>
      </c>
      <c r="B104" s="9">
        <v>31.59</v>
      </c>
      <c r="C104" s="20">
        <f>Macro!C108/Macro!C107-1</f>
        <v>0</v>
      </c>
      <c r="D104" s="17">
        <f>Macro!D108/Macro!D107-1</f>
        <v>1.225490196078427E-3</v>
      </c>
      <c r="E104" s="9">
        <f>Macro!E108</f>
        <v>85</v>
      </c>
      <c r="F104" s="9">
        <v>5.46</v>
      </c>
      <c r="I104" s="9" t="e">
        <v>#N/A</v>
      </c>
    </row>
    <row r="105" spans="1:9">
      <c r="A105" s="5">
        <v>36039</v>
      </c>
      <c r="B105" s="9">
        <v>38.200000000000003</v>
      </c>
      <c r="C105" s="20">
        <f>Macro!C109/Macro!C108-1</f>
        <v>0</v>
      </c>
      <c r="D105" s="17">
        <f>Macro!D109/Macro!D108-1</f>
        <v>6.1199510403908697E-4</v>
      </c>
      <c r="E105" s="9">
        <f>Macro!E109</f>
        <v>85</v>
      </c>
      <c r="F105" s="9">
        <v>5.34</v>
      </c>
      <c r="I105" s="9" t="e">
        <v>#N/A</v>
      </c>
    </row>
    <row r="106" spans="1:9">
      <c r="A106" s="5">
        <v>36069</v>
      </c>
      <c r="B106" s="9">
        <v>36.61</v>
      </c>
      <c r="C106" s="20">
        <f>Macro!C110/Macro!C109-1</f>
        <v>1.6091965709581491E-2</v>
      </c>
      <c r="D106" s="17">
        <f>Macro!D110/Macro!D109-1</f>
        <v>2.4464831804280607E-3</v>
      </c>
      <c r="E106" s="9">
        <f>Macro!E110</f>
        <v>84.4</v>
      </c>
      <c r="F106" s="9">
        <v>4.8099999999999996</v>
      </c>
      <c r="I106" s="9" t="e">
        <v>#N/A</v>
      </c>
    </row>
    <row r="107" spans="1:9">
      <c r="A107" s="5">
        <v>36100</v>
      </c>
      <c r="B107" s="9">
        <v>26.22</v>
      </c>
      <c r="C107" s="20">
        <f>Macro!C111/Macro!C110-1</f>
        <v>0</v>
      </c>
      <c r="D107" s="17">
        <f>Macro!D111/Macro!D110-1</f>
        <v>1.2202562538132788E-3</v>
      </c>
      <c r="E107" s="9">
        <f>Macro!E111</f>
        <v>83.9</v>
      </c>
      <c r="F107" s="9">
        <v>4.53</v>
      </c>
      <c r="I107" s="9" t="e">
        <v>#N/A</v>
      </c>
    </row>
    <row r="108" spans="1:9">
      <c r="A108" s="5">
        <v>36130</v>
      </c>
      <c r="B108" s="9">
        <v>25.48</v>
      </c>
      <c r="C108" s="20">
        <f>Macro!C112/Macro!C111-1</f>
        <v>0</v>
      </c>
      <c r="D108" s="17">
        <f>Macro!D112/Macro!D111-1</f>
        <v>1.8281535648996261E-3</v>
      </c>
      <c r="E108" s="9">
        <f>Macro!E112</f>
        <v>84.2</v>
      </c>
      <c r="F108" s="9">
        <v>4.83</v>
      </c>
      <c r="I108" s="9" t="e">
        <v>#N/A</v>
      </c>
    </row>
    <row r="109" spans="1:9">
      <c r="A109" s="5">
        <v>36161</v>
      </c>
      <c r="B109" s="9">
        <v>28.04</v>
      </c>
      <c r="C109" s="20">
        <f>Macro!C113/Macro!C112-1</f>
        <v>9.3943374872171859E-3</v>
      </c>
      <c r="D109" s="17">
        <f>Macro!D113/Macro!D112-1</f>
        <v>1.8248175182480342E-3</v>
      </c>
      <c r="E109" s="9">
        <f>Macro!E113</f>
        <v>84.5</v>
      </c>
      <c r="F109" s="9">
        <v>4.6500000000000004</v>
      </c>
      <c r="I109" s="9" t="e">
        <v>#N/A</v>
      </c>
    </row>
    <row r="110" spans="1:9">
      <c r="A110" s="5">
        <v>36192</v>
      </c>
      <c r="B110" s="9">
        <v>28.82</v>
      </c>
      <c r="C110" s="20">
        <f>Macro!C114/Macro!C113-1</f>
        <v>0</v>
      </c>
      <c r="D110" s="17">
        <f>Macro!D114/Macro!D113-1</f>
        <v>0</v>
      </c>
      <c r="E110" s="9">
        <f>Macro!E114</f>
        <v>84.4</v>
      </c>
      <c r="F110" s="9">
        <v>4.72</v>
      </c>
      <c r="I110" s="9" t="e">
        <v>#N/A</v>
      </c>
    </row>
    <row r="111" spans="1:9">
      <c r="A111" s="5">
        <v>36220</v>
      </c>
      <c r="B111" s="9">
        <v>25.31</v>
      </c>
      <c r="C111" s="20">
        <f>Macro!C115/Macro!C114-1</f>
        <v>0</v>
      </c>
      <c r="D111" s="17">
        <f>Macro!D115/Macro!D114-1</f>
        <v>6.0716454159082112E-4</v>
      </c>
      <c r="E111" s="9">
        <f>Macro!E115</f>
        <v>84.8</v>
      </c>
      <c r="F111" s="9">
        <v>5</v>
      </c>
      <c r="I111" s="9" t="e">
        <v>#N/A</v>
      </c>
    </row>
    <row r="112" spans="1:9">
      <c r="A112" s="5">
        <v>36251</v>
      </c>
      <c r="B112" s="9">
        <v>23.48</v>
      </c>
      <c r="C112" s="20">
        <f>Macro!C116/Macro!C115-1</f>
        <v>8.3474289586864536E-3</v>
      </c>
      <c r="D112" s="17">
        <f>Macro!D116/Macro!D115-1</f>
        <v>6.6747572815533118E-3</v>
      </c>
      <c r="E112" s="9">
        <f>Macro!E116</f>
        <v>84.9</v>
      </c>
      <c r="F112" s="9">
        <v>5.23</v>
      </c>
      <c r="I112" s="9" t="e">
        <v>#N/A</v>
      </c>
    </row>
    <row r="113" spans="1:9">
      <c r="A113" s="5">
        <v>36281</v>
      </c>
      <c r="B113" s="9">
        <v>26.2</v>
      </c>
      <c r="C113" s="20">
        <f>Macro!C117/Macro!C116-1</f>
        <v>0</v>
      </c>
      <c r="D113" s="17">
        <f>Macro!D117/Macro!D116-1</f>
        <v>6.027727546713546E-4</v>
      </c>
      <c r="E113" s="9">
        <f>Macro!E117</f>
        <v>85</v>
      </c>
      <c r="F113" s="9">
        <v>5.18</v>
      </c>
      <c r="I113" s="9" t="e">
        <v>#N/A</v>
      </c>
    </row>
    <row r="114" spans="1:9">
      <c r="A114" s="5">
        <v>36312</v>
      </c>
      <c r="B114" s="9">
        <v>23.63</v>
      </c>
      <c r="C114" s="20">
        <f>Macro!C118/Macro!C117-1</f>
        <v>0</v>
      </c>
      <c r="D114" s="17">
        <f>Macro!D118/Macro!D117-1</f>
        <v>0</v>
      </c>
      <c r="E114" s="9">
        <f>Macro!E118</f>
        <v>85.5</v>
      </c>
      <c r="F114" s="9">
        <v>5.54</v>
      </c>
      <c r="I114" s="9" t="e">
        <v>#N/A</v>
      </c>
    </row>
    <row r="115" spans="1:9">
      <c r="A115" s="5">
        <v>36342</v>
      </c>
      <c r="B115" s="9">
        <v>21.05</v>
      </c>
      <c r="C115" s="20">
        <f>Macro!C119/Macro!C118-1</f>
        <v>1.3258832295057754E-2</v>
      </c>
      <c r="D115" s="17">
        <f>Macro!D119/Macro!D118-1</f>
        <v>4.2168674698794817E-3</v>
      </c>
      <c r="E115" s="9">
        <f>Macro!E119</f>
        <v>85.7</v>
      </c>
      <c r="F115" s="9">
        <v>5.9</v>
      </c>
      <c r="I115" s="9" t="e">
        <v>#N/A</v>
      </c>
    </row>
    <row r="116" spans="1:9">
      <c r="A116" s="5">
        <v>36373</v>
      </c>
      <c r="B116" s="9">
        <v>24.32</v>
      </c>
      <c r="C116" s="20">
        <f>Macro!C120/Macro!C119-1</f>
        <v>0</v>
      </c>
      <c r="D116" s="17">
        <f>Macro!D120/Macro!D119-1</f>
        <v>2.3995200959807672E-3</v>
      </c>
      <c r="E116" s="9">
        <f>Macro!E120</f>
        <v>86.3</v>
      </c>
      <c r="F116" s="9">
        <v>5.79</v>
      </c>
      <c r="I116" s="9" t="e">
        <v>#N/A</v>
      </c>
    </row>
    <row r="117" spans="1:9">
      <c r="A117" s="5">
        <v>36404</v>
      </c>
      <c r="B117" s="9">
        <v>24.54</v>
      </c>
      <c r="C117" s="20">
        <f>Macro!C121/Macro!C120-1</f>
        <v>0</v>
      </c>
      <c r="D117" s="17">
        <f>Macro!D121/Macro!D120-1</f>
        <v>4.1891083183722699E-3</v>
      </c>
      <c r="E117" s="9">
        <f>Macro!E121</f>
        <v>86.4</v>
      </c>
      <c r="F117" s="9">
        <v>5.94</v>
      </c>
      <c r="I117" s="9" t="e">
        <v>#N/A</v>
      </c>
    </row>
    <row r="118" spans="1:9">
      <c r="A118" s="5">
        <v>36434</v>
      </c>
      <c r="B118" s="9">
        <v>24.02</v>
      </c>
      <c r="C118" s="20">
        <f>Macro!C122/Macro!C121-1</f>
        <v>1.6406670865683814E-2</v>
      </c>
      <c r="D118" s="17">
        <f>Macro!D122/Macro!D121-1</f>
        <v>1.7878426698449967E-3</v>
      </c>
      <c r="E118" s="9">
        <f>Macro!E122</f>
        <v>86.4</v>
      </c>
      <c r="F118" s="9">
        <v>5.92</v>
      </c>
      <c r="I118" s="9" t="e">
        <v>#N/A</v>
      </c>
    </row>
    <row r="119" spans="1:9">
      <c r="A119" s="5">
        <v>36465</v>
      </c>
      <c r="B119" s="9">
        <v>21.82</v>
      </c>
      <c r="C119" s="20">
        <f>Macro!C123/Macro!C122-1</f>
        <v>0</v>
      </c>
      <c r="D119" s="17">
        <f>Macro!D123/Macro!D122-1</f>
        <v>1.7846519928614857E-3</v>
      </c>
      <c r="E119" s="9">
        <f>Macro!E123</f>
        <v>86.8</v>
      </c>
      <c r="F119" s="9">
        <v>6.11</v>
      </c>
      <c r="I119" s="9" t="e">
        <v>#N/A</v>
      </c>
    </row>
    <row r="120" spans="1:9">
      <c r="A120" s="5">
        <v>36495</v>
      </c>
      <c r="B120" s="9">
        <v>22.16</v>
      </c>
      <c r="C120" s="20">
        <f>Macro!C124/Macro!C123-1</f>
        <v>0</v>
      </c>
      <c r="D120" s="17">
        <f>Macro!D124/Macro!D123-1</f>
        <v>2.3752969121140222E-3</v>
      </c>
      <c r="E120" s="9">
        <f>Macro!E124</f>
        <v>87.5</v>
      </c>
      <c r="F120" s="9">
        <v>6.03</v>
      </c>
      <c r="I120" s="9" t="e">
        <v>#N/A</v>
      </c>
    </row>
    <row r="121" spans="1:9">
      <c r="A121" s="5">
        <v>36526</v>
      </c>
      <c r="B121" s="9">
        <v>23.2</v>
      </c>
      <c r="C121" s="20">
        <f>Macro!C125/Macro!C124-1</f>
        <v>3.6279340872638066E-3</v>
      </c>
      <c r="D121" s="17">
        <f>Macro!D125/Macro!D124-1</f>
        <v>2.962085308056972E-3</v>
      </c>
      <c r="E121" s="9">
        <f>Macro!E125</f>
        <v>88.3</v>
      </c>
      <c r="F121" s="9">
        <v>6.28</v>
      </c>
      <c r="I121" s="9" t="e">
        <v>#N/A</v>
      </c>
    </row>
    <row r="122" spans="1:9">
      <c r="A122" s="5">
        <v>36557</v>
      </c>
      <c r="B122" s="9">
        <v>23.6</v>
      </c>
      <c r="C122" s="20">
        <f>Macro!C126/Macro!C125-1</f>
        <v>0</v>
      </c>
      <c r="D122" s="17">
        <f>Macro!D126/Macro!D125-1</f>
        <v>4.1346721795627595E-3</v>
      </c>
      <c r="E122" s="9">
        <f>Macro!E126</f>
        <v>89</v>
      </c>
      <c r="F122" s="9">
        <v>6.66</v>
      </c>
      <c r="I122" s="9" t="e">
        <v>#N/A</v>
      </c>
    </row>
    <row r="123" spans="1:9">
      <c r="A123" s="5">
        <v>36586</v>
      </c>
      <c r="B123" s="9">
        <v>22.72</v>
      </c>
      <c r="C123" s="20">
        <f>Macro!C127/Macro!C126-1</f>
        <v>0</v>
      </c>
      <c r="D123" s="17">
        <f>Macro!D127/Macro!D126-1</f>
        <v>5.8823529411764497E-3</v>
      </c>
      <c r="E123" s="9">
        <f>Macro!E127</f>
        <v>88.5</v>
      </c>
      <c r="F123" s="9">
        <v>6.52</v>
      </c>
      <c r="I123" s="9" t="e">
        <v>#N/A</v>
      </c>
    </row>
    <row r="124" spans="1:9">
      <c r="A124" s="5">
        <v>36617</v>
      </c>
      <c r="B124" s="9">
        <v>27.16</v>
      </c>
      <c r="C124" s="20">
        <f>Macro!C128/Macro!C127-1</f>
        <v>1.8212878131352639E-2</v>
      </c>
      <c r="D124" s="17">
        <f>Macro!D128/Macro!D127-1</f>
        <v>-5.847953216373547E-4</v>
      </c>
      <c r="E124" s="9">
        <f>Macro!E128</f>
        <v>89.4</v>
      </c>
      <c r="F124" s="9">
        <v>6.26</v>
      </c>
      <c r="I124" s="9" t="e">
        <v>#N/A</v>
      </c>
    </row>
    <row r="125" spans="1:9">
      <c r="A125" s="5">
        <v>36647</v>
      </c>
      <c r="B125" s="9">
        <v>26.37</v>
      </c>
      <c r="C125" s="20">
        <f>Macro!C129/Macro!C128-1</f>
        <v>0</v>
      </c>
      <c r="D125" s="17">
        <f>Macro!D129/Macro!D128-1</f>
        <v>1.7554125219425565E-3</v>
      </c>
      <c r="E125" s="9">
        <f>Macro!E129</f>
        <v>89.5</v>
      </c>
      <c r="F125" s="9">
        <v>5.99</v>
      </c>
      <c r="I125" s="9" t="e">
        <v>#N/A</v>
      </c>
    </row>
    <row r="126" spans="1:9">
      <c r="A126" s="5">
        <v>36678</v>
      </c>
      <c r="B126" s="9">
        <v>21.54</v>
      </c>
      <c r="C126" s="20">
        <f>Macro!C130/Macro!C129-1</f>
        <v>0</v>
      </c>
      <c r="D126" s="17">
        <f>Macro!D130/Macro!D129-1</f>
        <v>5.8411214953271173E-3</v>
      </c>
      <c r="E126" s="9">
        <f>Macro!E130</f>
        <v>88.7</v>
      </c>
      <c r="F126" s="9">
        <v>6.44</v>
      </c>
      <c r="I126" s="9" t="e">
        <v>#N/A</v>
      </c>
    </row>
    <row r="127" spans="1:9">
      <c r="A127" s="5">
        <v>36708</v>
      </c>
      <c r="B127" s="9">
        <v>19.89</v>
      </c>
      <c r="C127" s="20">
        <f>Macro!C131/Macro!C130-1</f>
        <v>1.0193258635609048E-3</v>
      </c>
      <c r="D127" s="17">
        <f>Macro!D131/Macro!D130-1</f>
        <v>2.9036004645761615E-3</v>
      </c>
      <c r="E127" s="9">
        <f>Macro!E131</f>
        <v>89.1</v>
      </c>
      <c r="F127" s="9">
        <v>6.1</v>
      </c>
      <c r="I127" s="9" t="e">
        <v>#N/A</v>
      </c>
    </row>
    <row r="128" spans="1:9">
      <c r="A128" s="5">
        <v>36739</v>
      </c>
      <c r="B128" s="9">
        <v>18.09</v>
      </c>
      <c r="C128" s="20">
        <f>Macro!C132/Macro!C131-1</f>
        <v>0</v>
      </c>
      <c r="D128" s="17">
        <f>Macro!D132/Macro!D131-1</f>
        <v>0</v>
      </c>
      <c r="E128" s="9">
        <f>Macro!E132</f>
        <v>88.7</v>
      </c>
      <c r="F128" s="9">
        <v>6.05</v>
      </c>
      <c r="I128" s="9" t="e">
        <v>#N/A</v>
      </c>
    </row>
    <row r="129" spans="1:9">
      <c r="A129" s="5">
        <v>36770</v>
      </c>
      <c r="B129" s="9">
        <v>19.690000000000001</v>
      </c>
      <c r="C129" s="20">
        <f>Macro!C133/Macro!C132-1</f>
        <v>0</v>
      </c>
      <c r="D129" s="17">
        <f>Macro!D133/Macro!D132-1</f>
        <v>5.2113491603937856E-3</v>
      </c>
      <c r="E129" s="9">
        <f>Macro!E133</f>
        <v>88.3</v>
      </c>
      <c r="F129" s="9">
        <v>5.83</v>
      </c>
      <c r="I129" s="9" t="e">
        <v>#N/A</v>
      </c>
    </row>
    <row r="130" spans="1:9">
      <c r="A130" s="5">
        <v>36800</v>
      </c>
      <c r="B130" s="9">
        <v>25.2</v>
      </c>
      <c r="C130" s="20">
        <f>Macro!C134/Macro!C133-1</f>
        <v>5.9703879278165672E-3</v>
      </c>
      <c r="D130" s="17">
        <f>Macro!D134/Macro!D133-1</f>
        <v>1.7281105990785139E-3</v>
      </c>
      <c r="E130" s="9">
        <f>Macro!E134</f>
        <v>88.5</v>
      </c>
      <c r="F130" s="9">
        <v>5.8</v>
      </c>
      <c r="I130" s="9" t="e">
        <v>#N/A</v>
      </c>
    </row>
    <row r="131" spans="1:9">
      <c r="A131" s="5">
        <v>36831</v>
      </c>
      <c r="B131" s="9">
        <v>26.38</v>
      </c>
      <c r="C131" s="20">
        <f>Macro!C135/Macro!C134-1</f>
        <v>0</v>
      </c>
      <c r="D131" s="17">
        <f>Macro!D135/Macro!D134-1</f>
        <v>1.7251293847038163E-3</v>
      </c>
      <c r="E131" s="9">
        <f>Macro!E135</f>
        <v>87.6</v>
      </c>
      <c r="F131" s="9">
        <v>5.74</v>
      </c>
      <c r="I131" s="9" t="e">
        <v>#N/A</v>
      </c>
    </row>
    <row r="132" spans="1:9">
      <c r="A132" s="5">
        <v>36861</v>
      </c>
      <c r="B132" s="9">
        <v>26.53</v>
      </c>
      <c r="C132" s="20">
        <f>Macro!C136/Macro!C135-1</f>
        <v>0</v>
      </c>
      <c r="D132" s="17">
        <f>Macro!D136/Macro!D135-1</f>
        <v>2.2962112514350874E-3</v>
      </c>
      <c r="E132" s="9">
        <f>Macro!E136</f>
        <v>87.1</v>
      </c>
      <c r="F132" s="9">
        <v>5.72</v>
      </c>
      <c r="I132" s="9" t="e">
        <v>#N/A</v>
      </c>
    </row>
    <row r="133" spans="1:9">
      <c r="A133" s="5">
        <v>36892</v>
      </c>
      <c r="B133" s="9">
        <v>24.92</v>
      </c>
      <c r="C133" s="20">
        <f>Macro!C137/Macro!C136-1</f>
        <v>-3.2779880764016722E-3</v>
      </c>
      <c r="D133" s="17">
        <f>Macro!D137/Macro!D136-1</f>
        <v>5.7273768613974596E-3</v>
      </c>
      <c r="E133" s="9">
        <f>Macro!E137</f>
        <v>85.8</v>
      </c>
      <c r="F133" s="9">
        <v>5.24</v>
      </c>
      <c r="I133" s="9" t="e">
        <v>#N/A</v>
      </c>
    </row>
    <row r="134" spans="1:9">
      <c r="A134" s="5">
        <v>36923</v>
      </c>
      <c r="B134" s="9">
        <v>23.41</v>
      </c>
      <c r="C134" s="20">
        <f>Macro!C138/Macro!C137-1</f>
        <v>0</v>
      </c>
      <c r="D134" s="17">
        <f>Macro!D138/Macro!D137-1</f>
        <v>2.277904328018332E-3</v>
      </c>
      <c r="E134" s="9">
        <f>Macro!E138</f>
        <v>85.1</v>
      </c>
      <c r="F134" s="9">
        <v>5.16</v>
      </c>
      <c r="I134" s="9" t="e">
        <v>#N/A</v>
      </c>
    </row>
    <row r="135" spans="1:9">
      <c r="A135" s="5">
        <v>36951</v>
      </c>
      <c r="B135" s="9">
        <v>28.5</v>
      </c>
      <c r="C135" s="20">
        <f>Macro!C139/Macro!C138-1</f>
        <v>0</v>
      </c>
      <c r="D135" s="17">
        <f>Macro!D139/Macro!D138-1</f>
        <v>5.6818181818174551E-4</v>
      </c>
      <c r="E135" s="9">
        <f>Macro!E139</f>
        <v>84.1</v>
      </c>
      <c r="F135" s="9">
        <v>5.0999999999999996</v>
      </c>
      <c r="I135" s="9" t="e">
        <v>#N/A</v>
      </c>
    </row>
    <row r="136" spans="1:9">
      <c r="A136" s="5">
        <v>36982</v>
      </c>
      <c r="B136" s="9">
        <v>28.13</v>
      </c>
      <c r="C136" s="20">
        <f>Macro!C140/Macro!C139-1</f>
        <v>6.2450293024383097E-3</v>
      </c>
      <c r="D136" s="17">
        <f>Macro!D140/Macro!D139-1</f>
        <v>1.7035775127769437E-3</v>
      </c>
      <c r="E136" s="9">
        <f>Macro!E140</f>
        <v>82.7</v>
      </c>
      <c r="F136" s="9">
        <v>4.8899999999999997</v>
      </c>
      <c r="I136" s="9" t="e">
        <v>#N/A</v>
      </c>
    </row>
    <row r="137" spans="1:9">
      <c r="A137" s="5">
        <v>37012</v>
      </c>
      <c r="B137" s="9">
        <v>22.94</v>
      </c>
      <c r="C137" s="20">
        <f>Macro!C141/Macro!C140-1</f>
        <v>0</v>
      </c>
      <c r="D137" s="17">
        <f>Macro!D141/Macro!D140-1</f>
        <v>5.1020408163264808E-3</v>
      </c>
      <c r="E137" s="9">
        <f>Macro!E141</f>
        <v>81.8</v>
      </c>
      <c r="F137" s="9">
        <v>5.14</v>
      </c>
      <c r="I137" s="9" t="e">
        <v>#N/A</v>
      </c>
    </row>
    <row r="138" spans="1:9">
      <c r="A138" s="5">
        <v>37043</v>
      </c>
      <c r="B138" s="9">
        <v>20.94</v>
      </c>
      <c r="C138" s="20">
        <f>Macro!C142/Macro!C141-1</f>
        <v>0</v>
      </c>
      <c r="D138" s="17">
        <f>Macro!D142/Macro!D141-1</f>
        <v>2.2560631697685629E-3</v>
      </c>
      <c r="E138" s="9">
        <f>Macro!E142</f>
        <v>82</v>
      </c>
      <c r="F138" s="9">
        <v>5.39</v>
      </c>
      <c r="I138" s="9" t="e">
        <v>#N/A</v>
      </c>
    </row>
    <row r="139" spans="1:9">
      <c r="A139" s="5">
        <v>37073</v>
      </c>
      <c r="B139" s="9">
        <v>22.32</v>
      </c>
      <c r="C139" s="20">
        <f>Macro!C143/Macro!C142-1</f>
        <v>-4.0063919531907466E-3</v>
      </c>
      <c r="D139" s="17">
        <f>Macro!D143/Macro!D142-1</f>
        <v>-1.6882386043892694E-3</v>
      </c>
      <c r="E139" s="9">
        <f>Macro!E143</f>
        <v>81.5</v>
      </c>
      <c r="F139" s="9">
        <v>5.28</v>
      </c>
      <c r="I139" s="9" t="e">
        <v>#N/A</v>
      </c>
    </row>
    <row r="140" spans="1:9">
      <c r="A140" s="5">
        <v>37104</v>
      </c>
      <c r="B140" s="9">
        <v>21.86</v>
      </c>
      <c r="C140" s="20">
        <f>Macro!C144/Macro!C143-1</f>
        <v>0</v>
      </c>
      <c r="D140" s="17">
        <f>Macro!D144/Macro!D143-1</f>
        <v>0</v>
      </c>
      <c r="E140" s="9">
        <f>Macro!E144</f>
        <v>81.2</v>
      </c>
      <c r="F140" s="9">
        <v>5.24</v>
      </c>
      <c r="I140" s="9" t="e">
        <v>#N/A</v>
      </c>
    </row>
    <row r="141" spans="1:9">
      <c r="A141" s="5">
        <v>37135</v>
      </c>
      <c r="B141" s="9">
        <v>35.07</v>
      </c>
      <c r="C141" s="20">
        <f>Macro!C145/Macro!C144-1</f>
        <v>0</v>
      </c>
      <c r="D141" s="17">
        <f>Macro!D145/Macro!D144-1</f>
        <v>3.9458850056368622E-3</v>
      </c>
      <c r="E141" s="9">
        <f>Macro!E145</f>
        <v>81</v>
      </c>
      <c r="F141" s="9">
        <v>4.97</v>
      </c>
      <c r="I141" s="9" t="e">
        <v>#N/A</v>
      </c>
    </row>
    <row r="142" spans="1:9">
      <c r="A142" s="5">
        <v>37165</v>
      </c>
      <c r="B142" s="9">
        <v>32.72</v>
      </c>
      <c r="C142" s="20">
        <f>Macro!C146/Macro!C145-1</f>
        <v>2.7477544785907693E-3</v>
      </c>
      <c r="D142" s="17">
        <f>Macro!D146/Macro!D145-1</f>
        <v>-2.8074115665356336E-3</v>
      </c>
      <c r="E142" s="9">
        <f>Macro!E146</f>
        <v>79.5</v>
      </c>
      <c r="F142" s="9">
        <v>4.7300000000000004</v>
      </c>
      <c r="I142" s="9" t="e">
        <v>#N/A</v>
      </c>
    </row>
    <row r="143" spans="1:9">
      <c r="A143" s="5">
        <v>37196</v>
      </c>
      <c r="B143" s="9">
        <v>26.63</v>
      </c>
      <c r="C143" s="20">
        <f>Macro!C147/Macro!C146-1</f>
        <v>0</v>
      </c>
      <c r="D143" s="17">
        <f>Macro!D147/Macro!D146-1</f>
        <v>-5.6306306306308507E-4</v>
      </c>
      <c r="E143" s="9">
        <f>Macro!E147</f>
        <v>79</v>
      </c>
      <c r="F143" s="9">
        <v>4.57</v>
      </c>
      <c r="I143" s="9" t="e">
        <v>#N/A</v>
      </c>
    </row>
    <row r="144" spans="1:9">
      <c r="A144" s="5">
        <v>37226</v>
      </c>
      <c r="B144" s="9">
        <v>23.72</v>
      </c>
      <c r="C144" s="20">
        <f>Macro!C148/Macro!C147-1</f>
        <v>0</v>
      </c>
      <c r="D144" s="17">
        <f>Macro!D148/Macro!D147-1</f>
        <v>-5.6338028169011789E-4</v>
      </c>
      <c r="E144" s="9">
        <f>Macro!E148</f>
        <v>79.400000000000006</v>
      </c>
      <c r="F144" s="9">
        <v>4.6500000000000004</v>
      </c>
      <c r="I144" s="9" t="e">
        <v>#N/A</v>
      </c>
    </row>
    <row r="145" spans="1:9">
      <c r="A145" s="5">
        <v>37257</v>
      </c>
      <c r="B145" s="9">
        <v>22.25</v>
      </c>
      <c r="C145" s="20">
        <f>Macro!C149/Macro!C148-1</f>
        <v>8.3635865643241214E-3</v>
      </c>
      <c r="D145" s="17">
        <f>Macro!D149/Macro!D148-1</f>
        <v>1.6910935738443378E-3</v>
      </c>
      <c r="E145" s="9">
        <f>Macro!E149</f>
        <v>79.8</v>
      </c>
      <c r="F145" s="9">
        <v>5.09</v>
      </c>
      <c r="I145" s="9" t="e">
        <v>#N/A</v>
      </c>
    </row>
    <row r="146" spans="1:9">
      <c r="A146" s="5">
        <v>37288</v>
      </c>
      <c r="B146" s="9">
        <v>22.88</v>
      </c>
      <c r="C146" s="20">
        <f>Macro!C150/Macro!C149-1</f>
        <v>0</v>
      </c>
      <c r="D146" s="17">
        <f>Macro!D150/Macro!D149-1</f>
        <v>1.6882386043894915E-3</v>
      </c>
      <c r="E146" s="9">
        <f>Macro!E150</f>
        <v>79.8</v>
      </c>
      <c r="F146" s="9">
        <v>5.04</v>
      </c>
      <c r="I146" s="9" t="e">
        <v>#N/A</v>
      </c>
    </row>
    <row r="147" spans="1:9">
      <c r="A147" s="5">
        <v>37316</v>
      </c>
      <c r="B147" s="9">
        <v>18.989999999999998</v>
      </c>
      <c r="C147" s="20">
        <f>Macro!C151/Macro!C150-1</f>
        <v>0</v>
      </c>
      <c r="D147" s="17">
        <f>Macro!D151/Macro!D150-1</f>
        <v>2.8089887640450062E-3</v>
      </c>
      <c r="E147" s="9">
        <f>Macro!E151</f>
        <v>80.400000000000006</v>
      </c>
      <c r="F147" s="9">
        <v>4.91</v>
      </c>
      <c r="I147" s="9" t="e">
        <v>#N/A</v>
      </c>
    </row>
    <row r="148" spans="1:9">
      <c r="A148" s="5">
        <v>37347</v>
      </c>
      <c r="B148" s="9">
        <v>19.899999999999999</v>
      </c>
      <c r="C148" s="20">
        <f>Macro!C152/Macro!C151-1</f>
        <v>6.1270658400580658E-3</v>
      </c>
      <c r="D148" s="17">
        <f>Macro!D152/Macro!D151-1</f>
        <v>4.4817927170868188E-3</v>
      </c>
      <c r="E148" s="9">
        <f>Macro!E152</f>
        <v>80.900000000000006</v>
      </c>
      <c r="F148" s="9">
        <v>5.28</v>
      </c>
      <c r="I148" s="9" t="e">
        <v>#N/A</v>
      </c>
    </row>
    <row r="149" spans="1:9">
      <c r="A149" s="5">
        <v>37377</v>
      </c>
      <c r="B149" s="9">
        <v>20.09</v>
      </c>
      <c r="C149" s="20">
        <f>Macro!C153/Macro!C152-1</f>
        <v>0</v>
      </c>
      <c r="D149" s="17">
        <f>Macro!D153/Macro!D152-1</f>
        <v>1.115448968209698E-3</v>
      </c>
      <c r="E149" s="9">
        <f>Macro!E153</f>
        <v>81.599999999999994</v>
      </c>
      <c r="F149" s="9">
        <v>5.21</v>
      </c>
      <c r="I149" s="9" t="e">
        <v>#N/A</v>
      </c>
    </row>
    <row r="150" spans="1:9">
      <c r="A150" s="5">
        <v>37408</v>
      </c>
      <c r="B150" s="9">
        <v>25.27</v>
      </c>
      <c r="C150" s="20">
        <f>Macro!C154/Macro!C153-1</f>
        <v>0</v>
      </c>
      <c r="D150" s="17">
        <f>Macro!D154/Macro!D153-1</f>
        <v>5.5710306406675514E-4</v>
      </c>
      <c r="E150" s="9">
        <f>Macro!E154</f>
        <v>82.2</v>
      </c>
      <c r="F150" s="9">
        <v>5.16</v>
      </c>
      <c r="I150" s="9" t="e">
        <v>#N/A</v>
      </c>
    </row>
    <row r="151" spans="1:9">
      <c r="A151" s="5">
        <v>37438</v>
      </c>
      <c r="B151" s="9">
        <v>34.049999999999997</v>
      </c>
      <c r="C151" s="20">
        <f>Macro!C155/Macro!C154-1</f>
        <v>4.0651143003509471E-3</v>
      </c>
      <c r="D151" s="17">
        <f>Macro!D155/Macro!D154-1</f>
        <v>2.2271714922048602E-3</v>
      </c>
      <c r="E151" s="9">
        <f>Macro!E155</f>
        <v>82.4</v>
      </c>
      <c r="F151" s="9">
        <v>4.93</v>
      </c>
      <c r="I151" s="9" t="e">
        <v>#N/A</v>
      </c>
    </row>
    <row r="152" spans="1:9">
      <c r="A152" s="5">
        <v>37469</v>
      </c>
      <c r="B152" s="9">
        <v>33.74</v>
      </c>
      <c r="C152" s="20">
        <f>Macro!C156/Macro!C155-1</f>
        <v>0</v>
      </c>
      <c r="D152" s="17">
        <f>Macro!D156/Macro!D155-1</f>
        <v>2.7777777777777679E-3</v>
      </c>
      <c r="E152" s="9">
        <f>Macro!E156</f>
        <v>82</v>
      </c>
      <c r="F152" s="9">
        <v>4.6500000000000004</v>
      </c>
      <c r="I152" s="9" t="e">
        <v>#N/A</v>
      </c>
    </row>
    <row r="153" spans="1:9">
      <c r="A153" s="5">
        <v>37500</v>
      </c>
      <c r="B153" s="9">
        <v>37.65</v>
      </c>
      <c r="C153" s="20">
        <f>Macro!C157/Macro!C156-1</f>
        <v>0</v>
      </c>
      <c r="D153" s="17">
        <f>Macro!D157/Macro!D156-1</f>
        <v>1.6620498614958734E-3</v>
      </c>
      <c r="E153" s="9">
        <f>Macro!E157</f>
        <v>82.2</v>
      </c>
      <c r="F153" s="9">
        <v>4.26</v>
      </c>
      <c r="I153" s="9" t="e">
        <v>#N/A</v>
      </c>
    </row>
    <row r="154" spans="1:9">
      <c r="A154" s="5">
        <v>37530</v>
      </c>
      <c r="B154" s="9">
        <v>35.24</v>
      </c>
      <c r="C154" s="20">
        <f>Macro!C158/Macro!C157-1</f>
        <v>1.2360505255195608E-3</v>
      </c>
      <c r="D154" s="17">
        <f>Macro!D158/Macro!D157-1</f>
        <v>2.2123893805308104E-3</v>
      </c>
      <c r="E154" s="9">
        <f>Macro!E158</f>
        <v>81.8</v>
      </c>
      <c r="F154" s="9">
        <v>3.87</v>
      </c>
      <c r="I154" s="9" t="e">
        <v>#N/A</v>
      </c>
    </row>
    <row r="155" spans="1:9">
      <c r="A155" s="5">
        <v>37561</v>
      </c>
      <c r="B155" s="9">
        <v>28.18</v>
      </c>
      <c r="C155" s="20">
        <f>Macro!C159/Macro!C158-1</f>
        <v>0</v>
      </c>
      <c r="D155" s="17">
        <f>Macro!D159/Macro!D158-1</f>
        <v>1.6556291390728006E-3</v>
      </c>
      <c r="E155" s="9">
        <f>Macro!E159</f>
        <v>81.8</v>
      </c>
      <c r="F155" s="9">
        <v>3.94</v>
      </c>
      <c r="I155" s="9" t="e">
        <v>#N/A</v>
      </c>
    </row>
    <row r="156" spans="1:9">
      <c r="A156" s="5">
        <v>37591</v>
      </c>
      <c r="B156" s="9">
        <v>28.21</v>
      </c>
      <c r="C156" s="20">
        <f>Macro!C160/Macro!C159-1</f>
        <v>0</v>
      </c>
      <c r="D156" s="17">
        <f>Macro!D160/Macro!D159-1</f>
        <v>1.6528925619836432E-3</v>
      </c>
      <c r="E156" s="9">
        <f>Macro!E160</f>
        <v>82.2</v>
      </c>
      <c r="F156" s="9">
        <v>4.05</v>
      </c>
      <c r="I156" s="9" t="e">
        <v>#N/A</v>
      </c>
    </row>
    <row r="157" spans="1:9">
      <c r="A157" s="5">
        <v>37622</v>
      </c>
      <c r="B157" s="9">
        <v>27.42</v>
      </c>
      <c r="C157" s="20">
        <f>Macro!C161/Macro!C160-1</f>
        <v>5.2664198580505417E-3</v>
      </c>
      <c r="D157" s="17">
        <f>Macro!D161/Macro!D160-1</f>
        <v>4.4004400440043057E-3</v>
      </c>
      <c r="E157" s="9">
        <f>Macro!E161</f>
        <v>82.3</v>
      </c>
      <c r="F157" s="9">
        <v>4.03</v>
      </c>
      <c r="I157" s="9" t="e">
        <v>#N/A</v>
      </c>
    </row>
    <row r="158" spans="1:9">
      <c r="A158" s="5">
        <v>37653</v>
      </c>
      <c r="B158" s="9">
        <v>32.22</v>
      </c>
      <c r="C158" s="20">
        <f>Macro!C162/Macro!C161-1</f>
        <v>0</v>
      </c>
      <c r="D158" s="17">
        <f>Macro!D162/Macro!D161-1</f>
        <v>5.4764512595837367E-3</v>
      </c>
      <c r="E158" s="9">
        <f>Macro!E162</f>
        <v>82.4</v>
      </c>
      <c r="F158" s="9">
        <v>4.05</v>
      </c>
      <c r="I158" s="9">
        <v>1.75</v>
      </c>
    </row>
    <row r="159" spans="1:9">
      <c r="A159" s="5">
        <v>37681</v>
      </c>
      <c r="B159" s="9">
        <v>30.63</v>
      </c>
      <c r="C159" s="20">
        <f>Macro!C163/Macro!C162-1</f>
        <v>0</v>
      </c>
      <c r="D159" s="17">
        <f>Macro!D163/Macro!D162-1</f>
        <v>1.6339869281045694E-3</v>
      </c>
      <c r="E159" s="9">
        <f>Macro!E163</f>
        <v>82.2</v>
      </c>
      <c r="F159" s="9">
        <v>3.9</v>
      </c>
      <c r="I159" s="9">
        <v>1.91</v>
      </c>
    </row>
    <row r="160" spans="1:9">
      <c r="A160" s="5">
        <v>37712</v>
      </c>
      <c r="B160" s="9">
        <v>23.99</v>
      </c>
      <c r="C160" s="20">
        <f>Macro!C164/Macro!C163-1</f>
        <v>8.8562167287149496E-3</v>
      </c>
      <c r="D160" s="17">
        <f>Macro!D164/Macro!D163-1</f>
        <v>-3.8064165307233333E-3</v>
      </c>
      <c r="E160" s="9">
        <f>Macro!E164</f>
        <v>82.1</v>
      </c>
      <c r="F160" s="9">
        <v>3.81</v>
      </c>
      <c r="I160" s="9">
        <v>1.86</v>
      </c>
    </row>
    <row r="161" spans="1:9">
      <c r="A161" s="5">
        <v>37742</v>
      </c>
      <c r="B161" s="9">
        <v>20.239999999999998</v>
      </c>
      <c r="C161" s="20">
        <f>Macro!C165/Macro!C164-1</f>
        <v>0</v>
      </c>
      <c r="D161" s="17">
        <f>Macro!D165/Macro!D164-1</f>
        <v>-1.6375545851528006E-3</v>
      </c>
      <c r="E161" s="9">
        <f>Macro!E165</f>
        <v>81.900000000000006</v>
      </c>
      <c r="F161" s="9">
        <v>3.96</v>
      </c>
      <c r="I161" s="9">
        <v>1.77</v>
      </c>
    </row>
    <row r="162" spans="1:9">
      <c r="A162" s="5">
        <v>37773</v>
      </c>
      <c r="B162" s="9">
        <v>20.36</v>
      </c>
      <c r="C162" s="20">
        <f>Macro!C166/Macro!C165-1</f>
        <v>0</v>
      </c>
      <c r="D162" s="17">
        <f>Macro!D166/Macro!D165-1</f>
        <v>1.0934937124111865E-3</v>
      </c>
      <c r="E162" s="9">
        <f>Macro!E166</f>
        <v>82.8</v>
      </c>
      <c r="F162" s="9">
        <v>3.57</v>
      </c>
      <c r="I162" s="9">
        <v>1.66</v>
      </c>
    </row>
    <row r="163" spans="1:9">
      <c r="A163" s="5">
        <v>37803</v>
      </c>
      <c r="B163" s="9">
        <v>19.16</v>
      </c>
      <c r="C163" s="20">
        <f>Macro!C167/Macro!C166-1</f>
        <v>1.663199956971062E-2</v>
      </c>
      <c r="D163" s="17">
        <f>Macro!D167/Macro!D166-1</f>
        <v>3.2768978700163931E-3</v>
      </c>
      <c r="E163" s="9">
        <f>Macro!E167</f>
        <v>83.5</v>
      </c>
      <c r="F163" s="9">
        <v>3.33</v>
      </c>
      <c r="I163" s="9">
        <v>1.61</v>
      </c>
    </row>
    <row r="164" spans="1:9">
      <c r="A164" s="5">
        <v>37834</v>
      </c>
      <c r="B164" s="9">
        <v>19.27</v>
      </c>
      <c r="C164" s="20">
        <f>Macro!C168/Macro!C167-1</f>
        <v>0</v>
      </c>
      <c r="D164" s="17">
        <f>Macro!D168/Macro!D167-1</f>
        <v>4.354926510615087E-3</v>
      </c>
      <c r="E164" s="9">
        <f>Macro!E168</f>
        <v>83.8</v>
      </c>
      <c r="F164" s="9">
        <v>3.98</v>
      </c>
      <c r="I164" s="9">
        <v>1.87</v>
      </c>
    </row>
    <row r="165" spans="1:9">
      <c r="A165" s="5">
        <v>37865</v>
      </c>
      <c r="B165" s="9">
        <v>19.53</v>
      </c>
      <c r="C165" s="20">
        <f>Macro!C169/Macro!C168-1</f>
        <v>0</v>
      </c>
      <c r="D165" s="17">
        <f>Macro!D169/Macro!D168-1</f>
        <v>3.2520325203251321E-3</v>
      </c>
      <c r="E165" s="9">
        <f>Macro!E169</f>
        <v>84.4</v>
      </c>
      <c r="F165" s="9">
        <v>4.45</v>
      </c>
      <c r="I165" s="9">
        <v>2.12</v>
      </c>
    </row>
    <row r="166" spans="1:9">
      <c r="A166" s="5">
        <v>37895</v>
      </c>
      <c r="B166" s="9">
        <v>18.02</v>
      </c>
      <c r="C166" s="20">
        <f>Macro!C170/Macro!C169-1</f>
        <v>1.160721398176312E-2</v>
      </c>
      <c r="D166" s="17">
        <f>Macro!D170/Macro!D169-1</f>
        <v>-1.0804970286331095E-3</v>
      </c>
      <c r="E166" s="9">
        <f>Macro!E170</f>
        <v>85.3</v>
      </c>
      <c r="F166" s="9">
        <v>4.2699999999999996</v>
      </c>
      <c r="I166" s="9">
        <v>2.09</v>
      </c>
    </row>
    <row r="167" spans="1:9">
      <c r="A167" s="5">
        <v>37926</v>
      </c>
      <c r="B167" s="9">
        <v>17.399999999999999</v>
      </c>
      <c r="C167" s="20">
        <f>Macro!C171/Macro!C170-1</f>
        <v>0</v>
      </c>
      <c r="D167" s="17">
        <f>Macro!D171/Macro!D170-1</f>
        <v>5.4083288263928608E-4</v>
      </c>
      <c r="E167" s="9">
        <f>Macro!E171</f>
        <v>86.2</v>
      </c>
      <c r="F167" s="9">
        <v>4.29</v>
      </c>
      <c r="I167" s="9">
        <v>2.21</v>
      </c>
    </row>
    <row r="168" spans="1:9">
      <c r="A168" s="5">
        <v>37956</v>
      </c>
      <c r="B168" s="9">
        <v>16.829999999999998</v>
      </c>
      <c r="C168" s="20">
        <f>Macro!C172/Macro!C171-1</f>
        <v>0</v>
      </c>
      <c r="D168" s="17">
        <f>Macro!D172/Macro!D171-1</f>
        <v>2.7027027027026751E-3</v>
      </c>
      <c r="E168" s="9">
        <f>Macro!E172</f>
        <v>87.2</v>
      </c>
      <c r="F168" s="9">
        <v>4.3</v>
      </c>
      <c r="I168" s="9">
        <v>2.34</v>
      </c>
    </row>
    <row r="169" spans="1:9">
      <c r="A169" s="5">
        <v>37987</v>
      </c>
      <c r="B169" s="9">
        <v>16.100000000000001</v>
      </c>
      <c r="C169" s="20">
        <f>Macro!C173/Macro!C172-1</f>
        <v>5.666514539569345E-3</v>
      </c>
      <c r="D169" s="17">
        <f>Macro!D173/Macro!D172-1</f>
        <v>4.3126684636118906E-3</v>
      </c>
      <c r="E169" s="9">
        <f>Macro!E173</f>
        <v>88.1</v>
      </c>
      <c r="F169" s="9">
        <v>4.2699999999999996</v>
      </c>
      <c r="I169" s="9">
        <v>2.2799999999999998</v>
      </c>
    </row>
    <row r="170" spans="1:9">
      <c r="A170" s="5">
        <v>38018</v>
      </c>
      <c r="B170" s="9">
        <v>16</v>
      </c>
      <c r="C170" s="20">
        <f>Macro!C174/Macro!C173-1</f>
        <v>0</v>
      </c>
      <c r="D170" s="17">
        <f>Macro!D174/Macro!D173-1</f>
        <v>2.1470746108425143E-3</v>
      </c>
      <c r="E170" s="9">
        <f>Macro!E174</f>
        <v>89</v>
      </c>
      <c r="F170" s="9">
        <v>4.1500000000000004</v>
      </c>
      <c r="I170" s="9">
        <v>2.2599999999999998</v>
      </c>
    </row>
    <row r="171" spans="1:9">
      <c r="A171" s="5">
        <v>38047</v>
      </c>
      <c r="B171" s="9">
        <v>17.690000000000001</v>
      </c>
      <c r="C171" s="20">
        <f>Macro!C175/Macro!C174-1</f>
        <v>0</v>
      </c>
      <c r="D171" s="17">
        <f>Macro!D175/Macro!D174-1</f>
        <v>2.1424745581146709E-3</v>
      </c>
      <c r="E171" s="9">
        <f>Macro!E175</f>
        <v>89.9</v>
      </c>
      <c r="F171" s="9">
        <v>4.08</v>
      </c>
      <c r="I171" s="9">
        <v>2.3199999999999998</v>
      </c>
    </row>
    <row r="172" spans="1:9">
      <c r="A172" s="5">
        <v>38078</v>
      </c>
      <c r="B172" s="9">
        <v>15.7</v>
      </c>
      <c r="C172" s="20">
        <f>Macro!C176/Macro!C175-1</f>
        <v>7.7495232374211742E-3</v>
      </c>
      <c r="D172" s="17">
        <f>Macro!D176/Macro!D175-1</f>
        <v>1.6034206306787535E-3</v>
      </c>
      <c r="E172" s="9">
        <f>Macro!E176</f>
        <v>91.1</v>
      </c>
      <c r="F172" s="9">
        <v>3.83</v>
      </c>
      <c r="I172" s="9">
        <v>2.36</v>
      </c>
    </row>
    <row r="173" spans="1:9">
      <c r="A173" s="5">
        <v>38108</v>
      </c>
      <c r="B173" s="9">
        <v>17.71</v>
      </c>
      <c r="C173" s="20">
        <f>Macro!C177/Macro!C176-1</f>
        <v>0</v>
      </c>
      <c r="D173" s="17">
        <f>Macro!D177/Macro!D176-1</f>
        <v>4.2689434364993062E-3</v>
      </c>
      <c r="E173" s="9">
        <f>Macro!E177</f>
        <v>91.4</v>
      </c>
      <c r="F173" s="9">
        <v>4.3499999999999996</v>
      </c>
      <c r="I173" s="9">
        <v>2.44</v>
      </c>
    </row>
    <row r="174" spans="1:9">
      <c r="A174" s="5">
        <v>38139</v>
      </c>
      <c r="B174" s="9">
        <v>15.34</v>
      </c>
      <c r="C174" s="20">
        <f>Macro!C178/Macro!C177-1</f>
        <v>0</v>
      </c>
      <c r="D174" s="17">
        <f>Macro!D178/Macro!D177-1</f>
        <v>3.7194473963868546E-3</v>
      </c>
      <c r="E174" s="9">
        <f>Macro!E178</f>
        <v>92.3</v>
      </c>
      <c r="F174" s="9">
        <v>4.72</v>
      </c>
      <c r="I174" s="9">
        <v>2.63</v>
      </c>
    </row>
    <row r="175" spans="1:9">
      <c r="A175" s="5">
        <v>38169</v>
      </c>
      <c r="B175" s="9">
        <v>15.5</v>
      </c>
      <c r="C175" s="20">
        <f>Macro!C179/Macro!C178-1</f>
        <v>9.4859388879309225E-3</v>
      </c>
      <c r="D175" s="17">
        <f>Macro!D179/Macro!D178-1</f>
        <v>1.0587612493382359E-3</v>
      </c>
      <c r="E175" s="9">
        <f>Macro!E179</f>
        <v>92.8</v>
      </c>
      <c r="F175" s="9">
        <v>4.7300000000000004</v>
      </c>
      <c r="I175" s="9">
        <v>2.59</v>
      </c>
    </row>
    <row r="176" spans="1:9">
      <c r="A176" s="5">
        <v>38200</v>
      </c>
      <c r="B176" s="9">
        <v>16.68</v>
      </c>
      <c r="C176" s="20">
        <f>Macro!C180/Macro!C179-1</f>
        <v>0</v>
      </c>
      <c r="D176" s="17">
        <f>Macro!D180/Macro!D179-1</f>
        <v>5.2882072977267214E-4</v>
      </c>
      <c r="E176" s="9">
        <f>Macro!E180</f>
        <v>93.4</v>
      </c>
      <c r="F176" s="9">
        <v>4.5</v>
      </c>
      <c r="I176" s="9">
        <v>2.4700000000000002</v>
      </c>
    </row>
    <row r="177" spans="1:9">
      <c r="A177" s="5">
        <v>38231</v>
      </c>
      <c r="B177" s="9">
        <v>14.08</v>
      </c>
      <c r="C177" s="20">
        <f>Macro!C181/Macro!C180-1</f>
        <v>0</v>
      </c>
      <c r="D177" s="17">
        <f>Macro!D181/Macro!D180-1</f>
        <v>3.1712473572940159E-3</v>
      </c>
      <c r="E177" s="9">
        <f>Macro!E181</f>
        <v>93.9</v>
      </c>
      <c r="F177" s="9">
        <v>4.28</v>
      </c>
      <c r="I177" s="9">
        <v>2.42</v>
      </c>
    </row>
    <row r="178" spans="1:9">
      <c r="A178" s="5">
        <v>38261</v>
      </c>
      <c r="B178" s="9">
        <v>14.97</v>
      </c>
      <c r="C178" s="20">
        <f>Macro!C182/Macro!C181-1</f>
        <v>1.0202081286209586E-2</v>
      </c>
      <c r="D178" s="17">
        <f>Macro!D182/Macro!D181-1</f>
        <v>5.2687038988408208E-3</v>
      </c>
      <c r="E178" s="9">
        <f>Macro!E182</f>
        <v>94.7</v>
      </c>
      <c r="F178" s="9">
        <v>4.13</v>
      </c>
      <c r="I178" s="9">
        <v>2.33</v>
      </c>
    </row>
    <row r="179" spans="1:9">
      <c r="A179" s="5">
        <v>38292</v>
      </c>
      <c r="B179" s="9">
        <v>13.58</v>
      </c>
      <c r="C179" s="20">
        <f>Macro!C183/Macro!C182-1</f>
        <v>0</v>
      </c>
      <c r="D179" s="17">
        <f>Macro!D183/Macro!D182-1</f>
        <v>4.7169811320753041E-3</v>
      </c>
      <c r="E179" s="9">
        <f>Macro!E183</f>
        <v>95</v>
      </c>
      <c r="F179" s="9">
        <v>4.0999999999999996</v>
      </c>
      <c r="I179" s="9">
        <v>2.37</v>
      </c>
    </row>
    <row r="180" spans="1:9">
      <c r="A180" s="5">
        <v>38322</v>
      </c>
      <c r="B180" s="9">
        <v>12.46</v>
      </c>
      <c r="C180" s="20">
        <f>Macro!C184/Macro!C183-1</f>
        <v>0</v>
      </c>
      <c r="D180" s="17">
        <f>Macro!D184/Macro!D183-1</f>
        <v>0</v>
      </c>
      <c r="E180" s="9">
        <f>Macro!E184</f>
        <v>95.8</v>
      </c>
      <c r="F180" s="9">
        <v>4.1900000000000004</v>
      </c>
      <c r="I180" s="9">
        <v>2.52</v>
      </c>
    </row>
    <row r="181" spans="1:9">
      <c r="A181" s="5">
        <v>38353</v>
      </c>
      <c r="B181" s="9">
        <v>13.44</v>
      </c>
      <c r="C181" s="20">
        <f>Macro!C185/Macro!C184-1</f>
        <v>1.1093633541958248E-2</v>
      </c>
      <c r="D181" s="17">
        <f>Macro!D185/Macro!D184-1</f>
        <v>-5.2164840897228615E-4</v>
      </c>
      <c r="E181" s="9">
        <f>Macro!E185</f>
        <v>96.8</v>
      </c>
      <c r="F181" s="9">
        <v>4.2300000000000004</v>
      </c>
      <c r="I181" s="9">
        <v>2.56</v>
      </c>
    </row>
    <row r="182" spans="1:9">
      <c r="A182" s="5">
        <v>38384</v>
      </c>
      <c r="B182" s="9">
        <v>11.71</v>
      </c>
      <c r="C182" s="20">
        <f>Macro!C186/Macro!C185-1</f>
        <v>0</v>
      </c>
      <c r="D182" s="17">
        <f>Macro!D186/Macro!D185-1</f>
        <v>4.1753653444676075E-3</v>
      </c>
      <c r="E182" s="9">
        <f>Macro!E186</f>
        <v>97.4</v>
      </c>
      <c r="F182" s="9">
        <v>4.22</v>
      </c>
      <c r="I182" s="9">
        <v>2.5</v>
      </c>
    </row>
    <row r="183" spans="1:9">
      <c r="A183" s="5">
        <v>38412</v>
      </c>
      <c r="B183" s="9">
        <v>13.13</v>
      </c>
      <c r="C183" s="20">
        <f>Macro!C187/Macro!C186-1</f>
        <v>0</v>
      </c>
      <c r="D183" s="17">
        <f>Macro!D187/Macro!D186-1</f>
        <v>3.6382536382535413E-3</v>
      </c>
      <c r="E183" s="9">
        <f>Macro!E187</f>
        <v>97.9</v>
      </c>
      <c r="F183" s="9">
        <v>4.17</v>
      </c>
      <c r="I183" s="9">
        <v>2.5299999999999998</v>
      </c>
    </row>
    <row r="184" spans="1:9">
      <c r="A184" s="5">
        <v>38443</v>
      </c>
      <c r="B184" s="9">
        <v>14.46</v>
      </c>
      <c r="C184" s="20">
        <f>Macro!C188/Macro!C187-1</f>
        <v>4.9262445481073058E-3</v>
      </c>
      <c r="D184" s="17">
        <f>Macro!D188/Macro!D187-1</f>
        <v>3.1071983428274663E-3</v>
      </c>
      <c r="E184" s="9">
        <f>Macro!E188</f>
        <v>97.7</v>
      </c>
      <c r="F184" s="9">
        <v>4.5</v>
      </c>
      <c r="I184" s="9">
        <v>2.71</v>
      </c>
    </row>
    <row r="185" spans="1:9">
      <c r="A185" s="5">
        <v>38473</v>
      </c>
      <c r="B185" s="9">
        <v>13.97</v>
      </c>
      <c r="C185" s="20">
        <f>Macro!C189/Macro!C188-1</f>
        <v>0</v>
      </c>
      <c r="D185" s="17">
        <f>Macro!D189/Macro!D188-1</f>
        <v>-5.162622612286949E-4</v>
      </c>
      <c r="E185" s="9">
        <f>Macro!E189</f>
        <v>98.2</v>
      </c>
      <c r="F185" s="9">
        <v>4.34</v>
      </c>
      <c r="I185" s="9">
        <v>2.64</v>
      </c>
    </row>
    <row r="186" spans="1:9">
      <c r="A186" s="5">
        <v>38504</v>
      </c>
      <c r="B186" s="9">
        <v>11.87</v>
      </c>
      <c r="C186" s="20">
        <f>Macro!C190/Macro!C189-1</f>
        <v>0</v>
      </c>
      <c r="D186" s="17">
        <f>Macro!D190/Macro!D189-1</f>
        <v>5.1652892561970809E-4</v>
      </c>
      <c r="E186" s="9">
        <f>Macro!E190</f>
        <v>98.1</v>
      </c>
      <c r="F186" s="9">
        <v>4.1399999999999997</v>
      </c>
      <c r="I186" s="9">
        <v>2.4900000000000002</v>
      </c>
    </row>
    <row r="187" spans="1:9">
      <c r="A187" s="5">
        <v>38534</v>
      </c>
      <c r="B187" s="9">
        <v>11.05</v>
      </c>
      <c r="C187" s="20">
        <f>Macro!C191/Macro!C190-1</f>
        <v>7.8381403450729081E-3</v>
      </c>
      <c r="D187" s="17">
        <f>Macro!D191/Macro!D190-1</f>
        <v>6.1951471347445608E-3</v>
      </c>
      <c r="E187" s="9">
        <f>Macro!E191</f>
        <v>98.9</v>
      </c>
      <c r="F187" s="9">
        <v>4</v>
      </c>
      <c r="I187" s="9">
        <v>2.3199999999999998</v>
      </c>
    </row>
    <row r="188" spans="1:9">
      <c r="A188" s="5">
        <v>38565</v>
      </c>
      <c r="B188" s="9">
        <v>12.95</v>
      </c>
      <c r="C188" s="20">
        <f>Macro!C192/Macro!C191-1</f>
        <v>0</v>
      </c>
      <c r="D188" s="17">
        <f>Macro!D192/Macro!D191-1</f>
        <v>6.1570035915854415E-3</v>
      </c>
      <c r="E188" s="9">
        <f>Macro!E192</f>
        <v>99</v>
      </c>
      <c r="F188" s="9">
        <v>4.18</v>
      </c>
      <c r="I188" s="9">
        <v>2.2999999999999998</v>
      </c>
    </row>
    <row r="189" spans="1:9">
      <c r="A189" s="5">
        <v>38596</v>
      </c>
      <c r="B189" s="9">
        <v>12.63</v>
      </c>
      <c r="C189" s="20">
        <f>Macro!C193/Macro!C192-1</f>
        <v>0</v>
      </c>
      <c r="D189" s="17">
        <f>Macro!D193/Macro!D192-1</f>
        <v>1.3768485466598701E-2</v>
      </c>
      <c r="E189" s="9">
        <f>Macro!E193</f>
        <v>99.7</v>
      </c>
      <c r="F189" s="9">
        <v>4.26</v>
      </c>
      <c r="I189" s="9">
        <v>2.37</v>
      </c>
    </row>
    <row r="190" spans="1:9">
      <c r="A190" s="5">
        <v>38626</v>
      </c>
      <c r="B190" s="9">
        <v>14.94</v>
      </c>
      <c r="C190" s="20">
        <f>Macro!C194/Macro!C193-1</f>
        <v>5.5551653965173475E-3</v>
      </c>
      <c r="D190" s="17">
        <f>Macro!D194/Macro!D193-1</f>
        <v>1.5090543259557165E-3</v>
      </c>
      <c r="E190" s="9">
        <f>Macro!E194</f>
        <v>99.4</v>
      </c>
      <c r="F190" s="9">
        <v>4.2</v>
      </c>
      <c r="I190" s="9">
        <v>2.5</v>
      </c>
    </row>
    <row r="191" spans="1:9">
      <c r="A191" s="5">
        <v>38657</v>
      </c>
      <c r="B191" s="9">
        <v>12.15</v>
      </c>
      <c r="C191" s="20">
        <f>Macro!C195/Macro!C194-1</f>
        <v>0</v>
      </c>
      <c r="D191" s="17">
        <f>Macro!D195/Macro!D194-1</f>
        <v>-5.0226017076845375E-3</v>
      </c>
      <c r="E191" s="9">
        <f>Macro!E195</f>
        <v>99.6</v>
      </c>
      <c r="F191" s="9">
        <v>4.46</v>
      </c>
      <c r="I191" s="9">
        <v>2.52</v>
      </c>
    </row>
    <row r="192" spans="1:9">
      <c r="A192" s="5">
        <v>38687</v>
      </c>
      <c r="B192" s="9">
        <v>11.26</v>
      </c>
      <c r="C192" s="20">
        <f>Macro!C196/Macro!C195-1</f>
        <v>0</v>
      </c>
      <c r="D192" s="17">
        <f>Macro!D196/Macro!D195-1</f>
        <v>0</v>
      </c>
      <c r="E192" s="9">
        <f>Macro!E196</f>
        <v>100.1</v>
      </c>
      <c r="F192" s="9">
        <v>4.54</v>
      </c>
      <c r="I192" s="9">
        <v>2.4700000000000002</v>
      </c>
    </row>
    <row r="193" spans="1:9">
      <c r="A193" s="5">
        <v>38718</v>
      </c>
      <c r="B193" s="9">
        <v>12.04</v>
      </c>
      <c r="C193" s="20">
        <f>Macro!C197/Macro!C196-1</f>
        <v>1.3453837684874737E-2</v>
      </c>
      <c r="D193" s="17">
        <f>Macro!D197/Macro!D196-1</f>
        <v>6.0575466935892663E-3</v>
      </c>
      <c r="E193" s="9">
        <f>Macro!E197</f>
        <v>100.3</v>
      </c>
      <c r="F193" s="9">
        <v>4.47</v>
      </c>
      <c r="I193" s="9">
        <v>2.34</v>
      </c>
    </row>
    <row r="194" spans="1:9">
      <c r="A194" s="5">
        <v>38749</v>
      </c>
      <c r="B194" s="9">
        <v>12.47</v>
      </c>
      <c r="C194" s="20">
        <f>Macro!C198/Macro!C197-1</f>
        <v>0</v>
      </c>
      <c r="D194" s="17">
        <f>Macro!D198/Macro!D197-1</f>
        <v>5.0175614651282174E-4</v>
      </c>
      <c r="E194" s="9">
        <f>Macro!E198</f>
        <v>100.9</v>
      </c>
      <c r="F194" s="9">
        <v>4.42</v>
      </c>
      <c r="I194" s="9">
        <v>2.41</v>
      </c>
    </row>
    <row r="195" spans="1:9">
      <c r="A195" s="5">
        <v>38777</v>
      </c>
      <c r="B195" s="9">
        <v>11.69</v>
      </c>
      <c r="C195" s="20">
        <f>Macro!C199/Macro!C198-1</f>
        <v>0</v>
      </c>
      <c r="D195" s="17">
        <f>Macro!D199/Macro!D198-1</f>
        <v>1.5045135406217547E-3</v>
      </c>
      <c r="E195" s="9">
        <f>Macro!E199</f>
        <v>100.9</v>
      </c>
      <c r="F195" s="9">
        <v>4.57</v>
      </c>
      <c r="I195" s="9">
        <v>2.52</v>
      </c>
    </row>
    <row r="196" spans="1:9">
      <c r="A196" s="5">
        <v>38808</v>
      </c>
      <c r="B196" s="9">
        <v>11.85</v>
      </c>
      <c r="C196" s="20">
        <f>Macro!C200/Macro!C199-1</f>
        <v>2.5875276349553999E-3</v>
      </c>
      <c r="D196" s="17">
        <f>Macro!D200/Macro!D199-1</f>
        <v>5.0075112669003552E-3</v>
      </c>
      <c r="E196" s="9">
        <f>Macro!E200</f>
        <v>101.3</v>
      </c>
      <c r="F196" s="9">
        <v>4.72</v>
      </c>
      <c r="I196" s="9">
        <v>2.5299999999999998</v>
      </c>
    </row>
    <row r="197" spans="1:9">
      <c r="A197" s="5">
        <v>38838</v>
      </c>
      <c r="B197" s="9">
        <v>14.45</v>
      </c>
      <c r="C197" s="20">
        <f>Macro!C201/Macro!C200-1</f>
        <v>0</v>
      </c>
      <c r="D197" s="17">
        <f>Macro!D201/Macro!D200-1</f>
        <v>2.989536621823774E-3</v>
      </c>
      <c r="E197" s="9">
        <f>Macro!E201</f>
        <v>100.8</v>
      </c>
      <c r="F197" s="9">
        <v>4.99</v>
      </c>
      <c r="I197" s="9">
        <v>2.58</v>
      </c>
    </row>
    <row r="198" spans="1:9">
      <c r="A198" s="5">
        <v>38869</v>
      </c>
      <c r="B198" s="9">
        <v>16.920000000000002</v>
      </c>
      <c r="C198" s="20">
        <f>Macro!C202/Macro!C201-1</f>
        <v>0</v>
      </c>
      <c r="D198" s="17">
        <f>Macro!D202/Macro!D201-1</f>
        <v>2.4838549428713996E-3</v>
      </c>
      <c r="E198" s="9">
        <f>Macro!E202</f>
        <v>100.4</v>
      </c>
      <c r="F198" s="9">
        <v>5.1100000000000003</v>
      </c>
      <c r="I198" s="9">
        <v>2.66</v>
      </c>
    </row>
    <row r="199" spans="1:9">
      <c r="A199" s="5">
        <v>38899</v>
      </c>
      <c r="B199" s="9">
        <v>15.33</v>
      </c>
      <c r="C199" s="20">
        <f>Macro!C203/Macro!C202-1</f>
        <v>1.499559256315619E-3</v>
      </c>
      <c r="D199" s="17">
        <f>Macro!D203/Macro!D202-1</f>
        <v>5.4509415262635752E-3</v>
      </c>
      <c r="E199" s="9">
        <f>Macro!E203</f>
        <v>100.2</v>
      </c>
      <c r="F199" s="9">
        <v>5.1100000000000003</v>
      </c>
      <c r="I199" s="9">
        <v>2.58</v>
      </c>
    </row>
    <row r="200" spans="1:9">
      <c r="A200" s="5">
        <v>38930</v>
      </c>
      <c r="B200" s="9">
        <v>13.35</v>
      </c>
      <c r="C200" s="20">
        <f>Macro!C204/Macro!C203-1</f>
        <v>0</v>
      </c>
      <c r="D200" s="17">
        <f>Macro!D204/Macro!D203-1</f>
        <v>4.4356826022671214E-3</v>
      </c>
      <c r="E200" s="9">
        <f>Macro!E204</f>
        <v>99.8</v>
      </c>
      <c r="F200" s="9">
        <v>5.09</v>
      </c>
      <c r="I200" s="9">
        <v>2.58</v>
      </c>
    </row>
    <row r="201" spans="1:9">
      <c r="A201" s="5">
        <v>38961</v>
      </c>
      <c r="B201" s="9">
        <v>12.18</v>
      </c>
      <c r="C201" s="20">
        <f>Macro!C205/Macro!C204-1</f>
        <v>0</v>
      </c>
      <c r="D201" s="17">
        <f>Macro!D205/Macro!D204-1</f>
        <v>-4.9067713444553851E-3</v>
      </c>
      <c r="E201" s="9">
        <f>Macro!E205</f>
        <v>99.6</v>
      </c>
      <c r="F201" s="9">
        <v>4.88</v>
      </c>
      <c r="I201" s="9">
        <v>2.59</v>
      </c>
    </row>
    <row r="202" spans="1:9">
      <c r="A202" s="5">
        <v>38991</v>
      </c>
      <c r="B202" s="9">
        <v>11.31</v>
      </c>
      <c r="C202" s="20">
        <f>Macro!C206/Macro!C205-1</f>
        <v>8.5944980061187781E-3</v>
      </c>
      <c r="D202" s="17">
        <f>Macro!D206/Macro!D205-1</f>
        <v>-4.4378698224852853E-3</v>
      </c>
      <c r="E202" s="9">
        <f>Macro!E206</f>
        <v>99.5</v>
      </c>
      <c r="F202" s="9">
        <v>4.72</v>
      </c>
      <c r="I202" s="9">
        <v>2.4</v>
      </c>
    </row>
    <row r="203" spans="1:9">
      <c r="A203" s="5">
        <v>39022</v>
      </c>
      <c r="B203" s="9">
        <v>10.82</v>
      </c>
      <c r="C203" s="20">
        <f>Macro!C207/Macro!C206-1</f>
        <v>0</v>
      </c>
      <c r="D203" s="17">
        <f>Macro!D207/Macro!D206-1</f>
        <v>4.9529470034670453E-4</v>
      </c>
      <c r="E203" s="9">
        <f>Macro!E207</f>
        <v>99.4</v>
      </c>
      <c r="F203" s="9">
        <v>4.7300000000000004</v>
      </c>
      <c r="I203" s="9">
        <v>2.3199999999999998</v>
      </c>
    </row>
    <row r="204" spans="1:9">
      <c r="A204" s="5">
        <v>39052</v>
      </c>
      <c r="B204" s="9">
        <v>10.96</v>
      </c>
      <c r="C204" s="20">
        <f>Macro!C208/Macro!C207-1</f>
        <v>0</v>
      </c>
      <c r="D204" s="17">
        <f>Macro!D208/Macro!D207-1</f>
        <v>5.4455445544554504E-3</v>
      </c>
      <c r="E204" s="9">
        <f>Macro!E208</f>
        <v>99.2</v>
      </c>
      <c r="F204" s="9">
        <v>4.5999999999999996</v>
      </c>
      <c r="I204" s="9">
        <v>2.2999999999999998</v>
      </c>
    </row>
    <row r="205" spans="1:9">
      <c r="A205" s="5">
        <v>39083</v>
      </c>
      <c r="B205" s="9">
        <v>11.04</v>
      </c>
      <c r="C205" s="20">
        <f>Macro!C209/Macro!C208-1</f>
        <v>3.0083566670564554E-3</v>
      </c>
      <c r="D205" s="17">
        <f>Macro!D209/Macro!D208-1</f>
        <v>1.659281142294633E-3</v>
      </c>
      <c r="E205" s="9">
        <f>Macro!E209</f>
        <v>99.5</v>
      </c>
      <c r="F205" s="9">
        <v>4.5599999999999996</v>
      </c>
      <c r="I205" s="9">
        <v>2.31</v>
      </c>
    </row>
    <row r="206" spans="1:9">
      <c r="A206" s="5">
        <v>39114</v>
      </c>
      <c r="B206" s="9">
        <v>11.16</v>
      </c>
      <c r="C206" s="20">
        <f>Macro!C210/Macro!C209-1</f>
        <v>0</v>
      </c>
      <c r="D206" s="17">
        <f>Macro!D210/Macro!D209-1</f>
        <v>3.8783505458692691E-3</v>
      </c>
      <c r="E206" s="9">
        <f>Macro!E210</f>
        <v>99.2</v>
      </c>
      <c r="F206" s="9">
        <v>4.76</v>
      </c>
      <c r="I206" s="9">
        <v>2.3199999999999998</v>
      </c>
    </row>
    <row r="207" spans="1:9">
      <c r="A207" s="5">
        <v>39142</v>
      </c>
      <c r="B207" s="9">
        <v>15.16</v>
      </c>
      <c r="C207" s="20">
        <f>Macro!C211/Macro!C210-1</f>
        <v>0</v>
      </c>
      <c r="D207" s="17">
        <f>Macro!D211/Macro!D210-1</f>
        <v>5.2001214340975377E-3</v>
      </c>
      <c r="E207" s="9">
        <f>Macro!E211</f>
        <v>99.2</v>
      </c>
      <c r="F207" s="9">
        <v>4.72</v>
      </c>
      <c r="I207" s="9">
        <v>2.36</v>
      </c>
    </row>
    <row r="208" spans="1:9">
      <c r="A208" s="5">
        <v>39173</v>
      </c>
      <c r="B208" s="9">
        <v>12.93</v>
      </c>
      <c r="C208" s="20">
        <f>Macro!C212/Macro!C211-1</f>
        <v>6.1176195799463873E-3</v>
      </c>
      <c r="D208" s="17">
        <f>Macro!D212/Macro!D211-1</f>
        <v>3.0006624839249429E-3</v>
      </c>
      <c r="E208" s="9">
        <f>Macro!E212</f>
        <v>99.5</v>
      </c>
      <c r="F208" s="9">
        <v>4.5599999999999996</v>
      </c>
      <c r="I208" s="9">
        <v>2.39</v>
      </c>
    </row>
    <row r="209" spans="1:9">
      <c r="A209" s="5">
        <v>39203</v>
      </c>
      <c r="B209" s="9">
        <v>13.3</v>
      </c>
      <c r="C209" s="20">
        <f>Macro!C213/Macro!C212-1</f>
        <v>0</v>
      </c>
      <c r="D209" s="17">
        <f>Macro!D213/Macro!D212-1</f>
        <v>4.1329940166290324E-3</v>
      </c>
      <c r="E209" s="9">
        <f>Macro!E213</f>
        <v>99.2</v>
      </c>
      <c r="F209" s="9">
        <v>4.6900000000000004</v>
      </c>
      <c r="I209" s="9">
        <v>2.44</v>
      </c>
    </row>
    <row r="210" spans="1:9">
      <c r="A210" s="5">
        <v>39234</v>
      </c>
      <c r="B210" s="9">
        <v>14.95</v>
      </c>
      <c r="C210" s="20">
        <f>Macro!C214/Macro!C213-1</f>
        <v>0</v>
      </c>
      <c r="D210" s="17">
        <f>Macro!D214/Macro!D213-1</f>
        <v>2.3167517109623503E-3</v>
      </c>
      <c r="E210" s="9">
        <f>Macro!E214</f>
        <v>99.1</v>
      </c>
      <c r="F210" s="9">
        <v>4.75</v>
      </c>
      <c r="I210" s="9">
        <v>2.37</v>
      </c>
    </row>
    <row r="211" spans="1:9">
      <c r="A211" s="5">
        <v>39264</v>
      </c>
      <c r="B211" s="9">
        <v>17.27</v>
      </c>
      <c r="C211" s="20">
        <f>Macro!C215/Macro!C214-1</f>
        <v>5.7602579596123249E-3</v>
      </c>
      <c r="D211" s="17">
        <f>Macro!D215/Macro!D214-1</f>
        <v>1.7805958481715844E-3</v>
      </c>
      <c r="E211" s="9">
        <f>Macro!E215</f>
        <v>99</v>
      </c>
      <c r="F211" s="9">
        <v>5.0999999999999996</v>
      </c>
      <c r="I211" s="9">
        <v>2.41</v>
      </c>
    </row>
    <row r="212" spans="1:9">
      <c r="A212" s="5">
        <v>39295</v>
      </c>
      <c r="B212" s="9">
        <v>25.03</v>
      </c>
      <c r="C212" s="20">
        <f>Macro!C216/Macro!C215-1</f>
        <v>0</v>
      </c>
      <c r="D212" s="17">
        <f>Macro!D216/Macro!D215-1</f>
        <v>3.0828070885302594E-4</v>
      </c>
      <c r="E212" s="9">
        <f>Macro!E216</f>
        <v>98.7</v>
      </c>
      <c r="F212" s="9">
        <v>5</v>
      </c>
      <c r="I212" s="9">
        <v>2.37</v>
      </c>
    </row>
    <row r="213" spans="1:9">
      <c r="A213" s="5">
        <v>39326</v>
      </c>
      <c r="B213" s="9">
        <v>22.2</v>
      </c>
      <c r="C213" s="20">
        <f>Macro!C217/Macro!C216-1</f>
        <v>0</v>
      </c>
      <c r="D213" s="17">
        <f>Macro!D217/Macro!D216-1</f>
        <v>4.2375533907650365E-3</v>
      </c>
      <c r="E213" s="9">
        <f>Macro!E217</f>
        <v>98.2</v>
      </c>
      <c r="F213" s="9">
        <v>4.67</v>
      </c>
      <c r="I213" s="9">
        <v>2.2400000000000002</v>
      </c>
    </row>
    <row r="214" spans="1:9">
      <c r="A214" s="5">
        <v>39356</v>
      </c>
      <c r="B214" s="9">
        <v>19.12</v>
      </c>
      <c r="C214" s="20">
        <f>Macro!C218/Macro!C217-1</f>
        <v>6.2823673181262585E-3</v>
      </c>
      <c r="D214" s="17">
        <f>Macro!D218/Macro!D217-1</f>
        <v>3.0832378312801723E-3</v>
      </c>
      <c r="E214" s="9">
        <f>Macro!E218</f>
        <v>97.7</v>
      </c>
      <c r="F214" s="9">
        <v>4.5199999999999996</v>
      </c>
      <c r="I214" s="9">
        <v>2.2599999999999998</v>
      </c>
    </row>
    <row r="215" spans="1:9">
      <c r="A215" s="5">
        <v>39387</v>
      </c>
      <c r="B215" s="9">
        <v>25.58</v>
      </c>
      <c r="C215" s="20">
        <f>Macro!C219/Macro!C218-1</f>
        <v>0</v>
      </c>
      <c r="D215" s="17">
        <f>Macro!D219/Macro!D218-1</f>
        <v>7.858884267890387E-3</v>
      </c>
      <c r="E215" s="9">
        <f>Macro!E219</f>
        <v>97.1</v>
      </c>
      <c r="F215" s="9">
        <v>4.53</v>
      </c>
      <c r="I215" s="9">
        <v>2.33</v>
      </c>
    </row>
    <row r="216" spans="1:9">
      <c r="A216" s="5">
        <v>39417</v>
      </c>
      <c r="B216" s="9">
        <v>21.65</v>
      </c>
      <c r="C216" s="20">
        <f>Macro!C220/Macro!C219-1</f>
        <v>0</v>
      </c>
      <c r="D216" s="17">
        <f>Macro!D220/Macro!D219-1</f>
        <v>2.8980145517325528E-3</v>
      </c>
      <c r="E216" s="9">
        <f>Macro!E220</f>
        <v>96.3</v>
      </c>
      <c r="F216" s="9">
        <v>4.1500000000000004</v>
      </c>
      <c r="I216" s="9">
        <v>2.38</v>
      </c>
    </row>
    <row r="217" spans="1:9">
      <c r="A217" s="5">
        <v>39448</v>
      </c>
      <c r="B217" s="9">
        <v>25.82</v>
      </c>
      <c r="C217" s="20">
        <f>Macro!C221/Macro!C220-1</f>
        <v>-4.2676432089947536E-3</v>
      </c>
      <c r="D217" s="17">
        <f>Macro!D221/Macro!D220-1</f>
        <v>3.4477050769703421E-3</v>
      </c>
      <c r="E217" s="9">
        <f>Macro!E221</f>
        <v>95.4</v>
      </c>
      <c r="F217" s="9">
        <v>4.0999999999999996</v>
      </c>
      <c r="I217" s="9">
        <v>2.31</v>
      </c>
    </row>
    <row r="218" spans="1:9">
      <c r="A218" s="5">
        <v>39479</v>
      </c>
      <c r="B218" s="9">
        <v>25.46</v>
      </c>
      <c r="C218" s="20">
        <f>Macro!C222/Macro!C221-1</f>
        <v>0</v>
      </c>
      <c r="D218" s="17">
        <f>Macro!D222/Macro!D221-1</f>
        <v>2.4178268779397882E-3</v>
      </c>
      <c r="E218" s="9">
        <f>Macro!E222</f>
        <v>94.3</v>
      </c>
      <c r="F218" s="9">
        <v>3.74</v>
      </c>
      <c r="I218" s="9">
        <v>2.2799999999999998</v>
      </c>
    </row>
    <row r="219" spans="1:9">
      <c r="A219" s="5">
        <v>39508</v>
      </c>
      <c r="B219" s="9">
        <v>27.1</v>
      </c>
      <c r="C219" s="20">
        <f>Macro!C223/Macro!C222-1</f>
        <v>0</v>
      </c>
      <c r="D219" s="17">
        <f>Macro!D223/Macro!D222-1</f>
        <v>3.578027806118822E-3</v>
      </c>
      <c r="E219" s="9">
        <f>Macro!E223</f>
        <v>93.1</v>
      </c>
      <c r="F219" s="9">
        <v>3.74</v>
      </c>
      <c r="I219" s="9">
        <v>2.33</v>
      </c>
    </row>
    <row r="220" spans="1:9">
      <c r="A220" s="5">
        <v>39539</v>
      </c>
      <c r="B220" s="9">
        <v>21.56</v>
      </c>
      <c r="C220" s="20">
        <f>Macro!C224/Macro!C223-1</f>
        <v>5.9542826181293584E-3</v>
      </c>
      <c r="D220" s="17">
        <f>Macro!D224/Macro!D223-1</f>
        <v>2.3143810202015391E-3</v>
      </c>
      <c r="E220" s="9">
        <f>Macro!E224</f>
        <v>91.8</v>
      </c>
      <c r="F220" s="9">
        <v>3.51</v>
      </c>
      <c r="I220" s="9">
        <v>2.42</v>
      </c>
    </row>
    <row r="221" spans="1:9">
      <c r="A221" s="5">
        <v>39569</v>
      </c>
      <c r="B221" s="9">
        <v>18.3</v>
      </c>
      <c r="C221" s="20">
        <f>Macro!C225/Macro!C224-1</f>
        <v>0</v>
      </c>
      <c r="D221" s="17">
        <f>Macro!D225/Macro!D224-1</f>
        <v>5.9174916566171465E-3</v>
      </c>
      <c r="E221" s="9">
        <f>Macro!E225</f>
        <v>91.3</v>
      </c>
      <c r="F221" s="9">
        <v>3.68</v>
      </c>
      <c r="I221" s="9">
        <v>2.31</v>
      </c>
    </row>
    <row r="222" spans="1:9">
      <c r="A222" s="5">
        <v>39600</v>
      </c>
      <c r="B222" s="9">
        <v>22.11</v>
      </c>
      <c r="C222" s="20">
        <f>Macro!C226/Macro!C225-1</f>
        <v>0</v>
      </c>
      <c r="D222" s="17">
        <f>Macro!D226/Macro!D225-1</f>
        <v>1.04782350098509E-2</v>
      </c>
      <c r="E222" s="9">
        <f>Macro!E226</f>
        <v>90.4</v>
      </c>
      <c r="F222" s="9">
        <v>3.88</v>
      </c>
      <c r="I222" s="9">
        <v>2.42</v>
      </c>
    </row>
    <row r="223" spans="1:9">
      <c r="A223" s="5">
        <v>39630</v>
      </c>
      <c r="B223" s="9">
        <v>24.32</v>
      </c>
      <c r="C223" s="20">
        <f>Macro!C227/Macro!C226-1</f>
        <v>-5.2525805051688579E-3</v>
      </c>
      <c r="D223" s="17">
        <f>Macro!D227/Macro!D226-1</f>
        <v>7.1414447515210089E-3</v>
      </c>
      <c r="E223" s="9">
        <f>Macro!E227</f>
        <v>90</v>
      </c>
      <c r="F223" s="9">
        <v>4.0999999999999996</v>
      </c>
      <c r="I223" s="9">
        <v>2.4700000000000002</v>
      </c>
    </row>
    <row r="224" spans="1:9">
      <c r="A224" s="5">
        <v>39661</v>
      </c>
      <c r="B224" s="9">
        <v>20.7</v>
      </c>
      <c r="C224" s="20">
        <f>Macro!C228/Macro!C227-1</f>
        <v>0</v>
      </c>
      <c r="D224" s="17">
        <f>Macro!D228/Macro!D227-1</f>
        <v>-1.4884757278006422E-3</v>
      </c>
      <c r="E224" s="9">
        <f>Macro!E228</f>
        <v>88</v>
      </c>
      <c r="F224" s="9">
        <v>4.01</v>
      </c>
      <c r="I224" s="9">
        <v>2.44</v>
      </c>
    </row>
    <row r="225" spans="1:9">
      <c r="A225" s="5">
        <v>39692</v>
      </c>
      <c r="B225" s="9">
        <v>30.24</v>
      </c>
      <c r="C225" s="20">
        <f>Macro!C229/Macro!C228-1</f>
        <v>0</v>
      </c>
      <c r="D225" s="17">
        <f>Macro!D229/Macro!D228-1</f>
        <v>8.550916822900323E-4</v>
      </c>
      <c r="E225" s="9">
        <f>Macro!E229</f>
        <v>86.9</v>
      </c>
      <c r="F225" s="9">
        <v>3.89</v>
      </c>
      <c r="I225" s="9">
        <v>2.21</v>
      </c>
    </row>
    <row r="226" spans="1:9">
      <c r="A226" s="5">
        <v>39722</v>
      </c>
      <c r="B226" s="9">
        <v>61.18</v>
      </c>
      <c r="C226" s="20">
        <f>Macro!C230/Macro!C229-1</f>
        <v>-2.1890265952981158E-2</v>
      </c>
      <c r="D226" s="17">
        <f>Macro!D230/Macro!D229-1</f>
        <v>-8.5984365648286154E-3</v>
      </c>
      <c r="E226" s="9">
        <f>Macro!E230</f>
        <v>85.3</v>
      </c>
      <c r="F226" s="9">
        <v>3.69</v>
      </c>
      <c r="I226" s="9">
        <v>1.84</v>
      </c>
    </row>
    <row r="227" spans="1:9">
      <c r="A227" s="5">
        <v>39753</v>
      </c>
      <c r="B227" s="9">
        <v>62.67</v>
      </c>
      <c r="C227" s="20">
        <f>Macro!C231/Macro!C230-1</f>
        <v>0</v>
      </c>
      <c r="D227" s="17">
        <f>Macro!D231/Macro!D230-1</f>
        <v>-1.7705477084725474E-2</v>
      </c>
      <c r="E227" s="9">
        <f>Macro!E231</f>
        <v>82.5</v>
      </c>
      <c r="F227" s="9">
        <v>3.81</v>
      </c>
      <c r="I227" s="9">
        <v>1.06</v>
      </c>
    </row>
    <row r="228" spans="1:9">
      <c r="A228" s="5">
        <v>39783</v>
      </c>
      <c r="B228" s="9">
        <v>52.41</v>
      </c>
      <c r="C228" s="20">
        <f>Macro!C232/Macro!C231-1</f>
        <v>0</v>
      </c>
      <c r="D228" s="17">
        <f>Macro!D232/Macro!D231-1</f>
        <v>-8.2335223994032258E-3</v>
      </c>
      <c r="E228" s="9">
        <f>Macro!E232</f>
        <v>80.400000000000006</v>
      </c>
      <c r="F228" s="9">
        <v>3.53</v>
      </c>
      <c r="I228" s="9">
        <v>0.64</v>
      </c>
    </row>
    <row r="229" spans="1:9">
      <c r="A229" s="5">
        <v>39814</v>
      </c>
      <c r="B229" s="9">
        <v>44.68</v>
      </c>
      <c r="C229" s="20">
        <f>Macro!C233/Macro!C232-1</f>
        <v>-1.1348742974823023E-2</v>
      </c>
      <c r="D229" s="17">
        <f>Macro!D233/Macro!D232-1</f>
        <v>2.5307713412614508E-3</v>
      </c>
      <c r="E229" s="9">
        <f>Macro!E233</f>
        <v>78.099999999999994</v>
      </c>
      <c r="F229" s="9">
        <v>2.42</v>
      </c>
      <c r="I229" s="9">
        <v>0.25</v>
      </c>
    </row>
    <row r="230" spans="1:9">
      <c r="A230" s="5">
        <v>39845</v>
      </c>
      <c r="B230" s="9">
        <v>45.57</v>
      </c>
      <c r="C230" s="20">
        <f>Macro!C234/Macro!C233-1</f>
        <v>0</v>
      </c>
      <c r="D230" s="17">
        <f>Macro!D234/Macro!D233-1</f>
        <v>3.6426606521873239E-3</v>
      </c>
      <c r="E230" s="9">
        <f>Macro!E234</f>
        <v>76.599999999999994</v>
      </c>
      <c r="F230" s="9">
        <v>2.52</v>
      </c>
      <c r="I230" s="9">
        <v>0.61</v>
      </c>
    </row>
    <row r="231" spans="1:9">
      <c r="A231" s="5">
        <v>39873</v>
      </c>
      <c r="B231" s="9">
        <v>44.8</v>
      </c>
      <c r="C231" s="20">
        <f>Macro!C235/Macro!C234-1</f>
        <v>0</v>
      </c>
      <c r="D231" s="17">
        <f>Macro!D235/Macro!D234-1</f>
        <v>-9.8728285653848502E-4</v>
      </c>
      <c r="E231" s="9">
        <f>Macro!E235</f>
        <v>75.599999999999994</v>
      </c>
      <c r="F231" s="9">
        <v>2.87</v>
      </c>
      <c r="I231" s="9">
        <v>1.1200000000000001</v>
      </c>
    </row>
    <row r="232" spans="1:9">
      <c r="A232" s="5">
        <v>39904</v>
      </c>
      <c r="B232" s="9">
        <v>38.06</v>
      </c>
      <c r="C232" s="20">
        <f>Macro!C236/Macro!C235-1</f>
        <v>-1.7865095063510639E-3</v>
      </c>
      <c r="D232" s="17">
        <f>Macro!D236/Macro!D235-1</f>
        <v>1.0070825195886979E-3</v>
      </c>
      <c r="E232" s="9">
        <f>Macro!E236</f>
        <v>74.400000000000006</v>
      </c>
      <c r="F232" s="9">
        <v>2.82</v>
      </c>
      <c r="I232" s="9">
        <v>1.1100000000000001</v>
      </c>
    </row>
    <row r="233" spans="1:9">
      <c r="A233" s="5">
        <v>39934</v>
      </c>
      <c r="B233" s="9">
        <v>31.98</v>
      </c>
      <c r="C233" s="20">
        <f>Macro!C237/Macro!C236-1</f>
        <v>0</v>
      </c>
      <c r="D233" s="17">
        <f>Macro!D237/Macro!D236-1</f>
        <v>1.4714939189219844E-3</v>
      </c>
      <c r="E233" s="9">
        <f>Macro!E237</f>
        <v>74.5</v>
      </c>
      <c r="F233" s="9">
        <v>2.93</v>
      </c>
      <c r="I233" s="9">
        <v>1.36</v>
      </c>
    </row>
    <row r="234" spans="1:9">
      <c r="A234" s="5">
        <v>39965</v>
      </c>
      <c r="B234" s="9">
        <v>29.14</v>
      </c>
      <c r="C234" s="20">
        <f>Macro!C238/Macro!C237-1</f>
        <v>0</v>
      </c>
      <c r="D234" s="17">
        <f>Macro!D238/Macro!D237-1</f>
        <v>8.2996122466223454E-3</v>
      </c>
      <c r="E234" s="9">
        <f>Macro!E238</f>
        <v>74.900000000000006</v>
      </c>
      <c r="F234" s="9">
        <v>3.29</v>
      </c>
      <c r="I234" s="9">
        <v>1.58</v>
      </c>
    </row>
    <row r="235" spans="1:9">
      <c r="A235" s="5">
        <v>39995</v>
      </c>
      <c r="B235" s="9">
        <v>26.16</v>
      </c>
      <c r="C235" s="20">
        <f>Macro!C239/Macro!C238-1</f>
        <v>3.5119239517504841E-3</v>
      </c>
      <c r="D235" s="17">
        <f>Macro!D239/Macro!D238-1</f>
        <v>-2.9796545463012247E-4</v>
      </c>
      <c r="E235" s="9">
        <f>Macro!E239</f>
        <v>75.400000000000006</v>
      </c>
      <c r="F235" s="9">
        <v>3.72</v>
      </c>
      <c r="I235" s="9">
        <v>1.86</v>
      </c>
    </row>
    <row r="236" spans="1:9">
      <c r="A236" s="5">
        <v>40026</v>
      </c>
      <c r="B236" s="9">
        <v>25.34</v>
      </c>
      <c r="C236" s="20">
        <f>Macro!C240/Macro!C239-1</f>
        <v>0</v>
      </c>
      <c r="D236" s="17">
        <f>Macro!D240/Macro!D239-1</f>
        <v>3.3484533777929926E-3</v>
      </c>
      <c r="E236" s="9">
        <f>Macro!E240</f>
        <v>75.900000000000006</v>
      </c>
      <c r="F236" s="9">
        <v>3.56</v>
      </c>
      <c r="I236" s="9">
        <v>1.74</v>
      </c>
    </row>
    <row r="237" spans="1:9">
      <c r="A237" s="5">
        <v>40057</v>
      </c>
      <c r="B237" s="9">
        <v>24.93</v>
      </c>
      <c r="C237" s="20">
        <f>Macro!C241/Macro!C240-1</f>
        <v>0</v>
      </c>
      <c r="D237" s="17">
        <f>Macro!D241/Macro!D240-1</f>
        <v>1.9308872334005134E-3</v>
      </c>
      <c r="E237" s="9">
        <f>Macro!E241</f>
        <v>76.599999999999994</v>
      </c>
      <c r="F237" s="9">
        <v>3.59</v>
      </c>
      <c r="I237" s="9">
        <v>1.81</v>
      </c>
    </row>
    <row r="238" spans="1:9">
      <c r="A238" s="5">
        <v>40087</v>
      </c>
      <c r="B238" s="9">
        <v>24.25</v>
      </c>
      <c r="C238" s="20">
        <f>Macro!C242/Macro!C241-1</f>
        <v>1.0809136508185713E-2</v>
      </c>
      <c r="D238" s="17">
        <f>Macro!D242/Macro!D241-1</f>
        <v>3.001931798703783E-3</v>
      </c>
      <c r="E238" s="9">
        <f>Macro!E242</f>
        <v>77.3</v>
      </c>
      <c r="F238" s="9">
        <v>3.4</v>
      </c>
      <c r="I238" s="9">
        <v>1.76</v>
      </c>
    </row>
    <row r="239" spans="1:9">
      <c r="A239" s="5">
        <v>40118</v>
      </c>
      <c r="B239" s="9">
        <v>23.79</v>
      </c>
      <c r="C239" s="20">
        <f>Macro!C243/Macro!C242-1</f>
        <v>0</v>
      </c>
      <c r="D239" s="17">
        <f>Macro!D243/Macro!D242-1</f>
        <v>3.3485905897676638E-3</v>
      </c>
      <c r="E239" s="9">
        <f>Macro!E243</f>
        <v>77.599999999999994</v>
      </c>
      <c r="F239" s="9">
        <v>3.39</v>
      </c>
      <c r="I239" s="9">
        <v>1.9</v>
      </c>
    </row>
    <row r="240" spans="1:9">
      <c r="A240" s="5">
        <v>40148</v>
      </c>
      <c r="B240" s="9">
        <v>21.24</v>
      </c>
      <c r="C240" s="20">
        <f>Macro!C244/Macro!C243-1</f>
        <v>0</v>
      </c>
      <c r="D240" s="17">
        <f>Macro!D244/Macro!D243-1</f>
        <v>5.2017639964274665E-4</v>
      </c>
      <c r="E240" s="9">
        <f>Macro!E244</f>
        <v>78.3</v>
      </c>
      <c r="F240" s="9">
        <v>3.4</v>
      </c>
      <c r="I240" s="9">
        <v>2.13</v>
      </c>
    </row>
    <row r="241" spans="1:9">
      <c r="A241" s="5">
        <v>40179</v>
      </c>
      <c r="B241" s="9">
        <v>20.64</v>
      </c>
      <c r="C241" s="20">
        <f>Macro!C245/Macro!C244-1</f>
        <v>4.8450095056860043E-3</v>
      </c>
      <c r="D241" s="17">
        <f>Macro!D245/Macro!D244-1</f>
        <v>6.4873221162464745E-4</v>
      </c>
      <c r="E241" s="9">
        <f>Macro!E245</f>
        <v>79.099999999999994</v>
      </c>
      <c r="F241" s="9">
        <v>3.59</v>
      </c>
      <c r="I241" s="9">
        <v>2.23</v>
      </c>
    </row>
    <row r="242" spans="1:9">
      <c r="A242" s="5">
        <v>40210</v>
      </c>
      <c r="B242" s="9">
        <v>22.54</v>
      </c>
      <c r="C242" s="20">
        <f>Macro!C246/Macro!C245-1</f>
        <v>0</v>
      </c>
      <c r="D242" s="17">
        <f>Macro!D246/Macro!D245-1</f>
        <v>-9.5177664974621656E-4</v>
      </c>
      <c r="E242" s="9">
        <f>Macro!E246</f>
        <v>79.7</v>
      </c>
      <c r="F242" s="9">
        <v>3.73</v>
      </c>
      <c r="I242" s="9">
        <v>2.36</v>
      </c>
    </row>
    <row r="243" spans="1:9">
      <c r="A243" s="5">
        <v>40238</v>
      </c>
      <c r="B243" s="9">
        <v>17.77</v>
      </c>
      <c r="C243" s="20">
        <f>Macro!C247/Macro!C246-1</f>
        <v>0</v>
      </c>
      <c r="D243" s="17">
        <f>Macro!D247/Macro!D246-1</f>
        <v>3.3136813619227823E-4</v>
      </c>
      <c r="E243" s="9">
        <f>Macro!E247</f>
        <v>79.599999999999994</v>
      </c>
      <c r="F243" s="9">
        <v>3.69</v>
      </c>
      <c r="I243" s="9">
        <v>2.27</v>
      </c>
    </row>
    <row r="244" spans="1:9">
      <c r="A244" s="5">
        <v>40269</v>
      </c>
      <c r="B244" s="9">
        <v>17.420000000000002</v>
      </c>
      <c r="C244" s="20">
        <f>Macro!C248/Macro!C247-1</f>
        <v>9.6758611831240238E-3</v>
      </c>
      <c r="D244" s="17">
        <f>Macro!D248/Macro!D247-1</f>
        <v>2.3004053314190642E-4</v>
      </c>
      <c r="E244" s="9">
        <f>Macro!E248</f>
        <v>81</v>
      </c>
      <c r="F244" s="9">
        <v>3.73</v>
      </c>
      <c r="I244" s="9">
        <v>2.2200000000000002</v>
      </c>
    </row>
    <row r="245" spans="1:9">
      <c r="A245" s="5">
        <v>40299</v>
      </c>
      <c r="B245" s="9">
        <v>31.93</v>
      </c>
      <c r="C245" s="20">
        <f>Macro!C249/Macro!C248-1</f>
        <v>0</v>
      </c>
      <c r="D245" s="17">
        <f>Macro!D249/Macro!D248-1</f>
        <v>-5.1977203626440982E-4</v>
      </c>
      <c r="E245" s="9">
        <f>Macro!E249</f>
        <v>81.3</v>
      </c>
      <c r="F245" s="9">
        <v>3.85</v>
      </c>
      <c r="I245" s="9">
        <v>2.35</v>
      </c>
    </row>
    <row r="246" spans="1:9">
      <c r="A246" s="5">
        <v>40330</v>
      </c>
      <c r="B246" s="9">
        <v>29.92</v>
      </c>
      <c r="C246" s="20">
        <f>Macro!C250/Macro!C249-1</f>
        <v>0</v>
      </c>
      <c r="D246" s="17">
        <f>Macro!D250/Macro!D249-1</f>
        <v>-4.1879515854381655E-4</v>
      </c>
      <c r="E246" s="9">
        <f>Macro!E250</f>
        <v>81.599999999999994</v>
      </c>
      <c r="F246" s="9">
        <v>3.42</v>
      </c>
      <c r="I246" s="9">
        <v>2.11</v>
      </c>
    </row>
    <row r="247" spans="1:9">
      <c r="A247" s="5">
        <v>40360</v>
      </c>
      <c r="B247" s="9">
        <v>25.57</v>
      </c>
      <c r="C247" s="20">
        <f>Macro!C251/Macro!C250-1</f>
        <v>7.7108493604731709E-3</v>
      </c>
      <c r="D247" s="17">
        <f>Macro!D251/Macro!D250-1</f>
        <v>1.8692535416828804E-3</v>
      </c>
      <c r="E247" s="9">
        <f>Macro!E251</f>
        <v>81.7</v>
      </c>
      <c r="F247" s="9">
        <v>3.2</v>
      </c>
      <c r="I247" s="9">
        <v>1.95</v>
      </c>
    </row>
    <row r="248" spans="1:9">
      <c r="A248" s="5">
        <v>40391</v>
      </c>
      <c r="B248" s="9">
        <v>24.75</v>
      </c>
      <c r="C248" s="20">
        <f>Macro!C252/Macro!C251-1</f>
        <v>0</v>
      </c>
      <c r="D248" s="17">
        <f>Macro!D252/Macro!D251-1</f>
        <v>1.4613634796996067E-3</v>
      </c>
      <c r="E248" s="9">
        <f>Macro!E252</f>
        <v>81.8</v>
      </c>
      <c r="F248" s="9">
        <v>3.01</v>
      </c>
      <c r="I248" s="9">
        <v>1.77</v>
      </c>
    </row>
    <row r="249" spans="1:9">
      <c r="A249" s="5">
        <v>40422</v>
      </c>
      <c r="B249" s="9">
        <v>22.52</v>
      </c>
      <c r="C249" s="20">
        <f>Macro!C253/Macro!C252-1</f>
        <v>0</v>
      </c>
      <c r="D249" s="17">
        <f>Macro!D253/Macro!D252-1</f>
        <v>1.6152494229613179E-3</v>
      </c>
      <c r="E249" s="9">
        <f>Macro!E253</f>
        <v>82.1</v>
      </c>
      <c r="F249" s="9">
        <v>2.7</v>
      </c>
      <c r="I249" s="9">
        <v>1.68</v>
      </c>
    </row>
    <row r="250" spans="1:9">
      <c r="A250" s="5">
        <v>40452</v>
      </c>
      <c r="B250" s="9">
        <v>20.37</v>
      </c>
      <c r="C250" s="20">
        <f>Macro!C254/Macro!C253-1</f>
        <v>5.2511026082686652E-3</v>
      </c>
      <c r="D250" s="17">
        <f>Macro!D254/Macro!D253-1</f>
        <v>3.4818462948116302E-3</v>
      </c>
      <c r="E250" s="9">
        <f>Macro!E254</f>
        <v>82.5</v>
      </c>
      <c r="F250" s="9">
        <v>2.65</v>
      </c>
      <c r="I250" s="9">
        <v>1.74</v>
      </c>
    </row>
    <row r="251" spans="1:9">
      <c r="A251" s="5">
        <v>40483</v>
      </c>
      <c r="B251" s="9">
        <v>20.100000000000001</v>
      </c>
      <c r="C251" s="20">
        <f>Macro!C255/Macro!C254-1</f>
        <v>0</v>
      </c>
      <c r="D251" s="17">
        <f>Macro!D255/Macro!D254-1</f>
        <v>2.5338416234848005E-3</v>
      </c>
      <c r="E251" s="9">
        <f>Macro!E255</f>
        <v>82.5</v>
      </c>
      <c r="F251" s="9">
        <v>2.54</v>
      </c>
      <c r="I251" s="9">
        <v>2.02</v>
      </c>
    </row>
    <row r="252" spans="1:9">
      <c r="A252" s="5">
        <v>40513</v>
      </c>
      <c r="B252" s="9">
        <v>17.57</v>
      </c>
      <c r="C252" s="20">
        <f>Macro!C256/Macro!C255-1</f>
        <v>0</v>
      </c>
      <c r="D252" s="17">
        <f>Macro!D256/Macro!D255-1</f>
        <v>4.0165763468282822E-3</v>
      </c>
      <c r="E252" s="9">
        <f>Macro!E256</f>
        <v>83.2</v>
      </c>
      <c r="F252" s="9">
        <v>2.76</v>
      </c>
      <c r="I252" s="9">
        <v>2.1</v>
      </c>
    </row>
    <row r="253" spans="1:9">
      <c r="A253" s="5">
        <v>40544</v>
      </c>
      <c r="B253" s="9">
        <v>17.32</v>
      </c>
      <c r="C253" s="20">
        <f>Macro!C257/Macro!C256-1</f>
        <v>-2.3720489710901127E-3</v>
      </c>
      <c r="D253" s="17">
        <f>Macro!D257/Macro!D256-1</f>
        <v>3.2430422003701942E-3</v>
      </c>
      <c r="E253" s="9">
        <f>Macro!E257</f>
        <v>84.2</v>
      </c>
      <c r="F253" s="9">
        <v>3.29</v>
      </c>
      <c r="I253" s="9">
        <v>2.25</v>
      </c>
    </row>
    <row r="254" spans="1:9">
      <c r="A254" s="5">
        <v>40575</v>
      </c>
      <c r="B254" s="9">
        <v>17.43</v>
      </c>
      <c r="C254" s="20">
        <f>Macro!C258/Macro!C257-1</f>
        <v>0</v>
      </c>
      <c r="D254" s="17">
        <f>Macro!D258/Macro!D257-1</f>
        <v>3.2144746300641902E-3</v>
      </c>
      <c r="E254" s="9">
        <f>Macro!E258</f>
        <v>84.3</v>
      </c>
      <c r="F254" s="9">
        <v>3.39</v>
      </c>
      <c r="I254" s="9">
        <v>2.33</v>
      </c>
    </row>
    <row r="255" spans="1:9">
      <c r="A255" s="5">
        <v>40603</v>
      </c>
      <c r="B255" s="9">
        <v>20.72</v>
      </c>
      <c r="C255" s="20">
        <f>Macro!C259/Macro!C258-1</f>
        <v>0</v>
      </c>
      <c r="D255" s="17">
        <f>Macro!D259/Macro!D258-1</f>
        <v>5.1735482068338001E-3</v>
      </c>
      <c r="E255" s="9">
        <f>Macro!E259</f>
        <v>84.9</v>
      </c>
      <c r="F255" s="9">
        <v>3.58</v>
      </c>
      <c r="I255" s="9">
        <v>2.34</v>
      </c>
    </row>
    <row r="256" spans="1:9">
      <c r="A256" s="5">
        <v>40634</v>
      </c>
      <c r="B256" s="9">
        <v>16.239999999999998</v>
      </c>
      <c r="C256" s="20">
        <f>Macro!C260/Macro!C259-1</f>
        <v>6.7658229314366825E-3</v>
      </c>
      <c r="D256" s="17">
        <f>Macro!D260/Macro!D259-1</f>
        <v>4.6940989750992035E-3</v>
      </c>
      <c r="E256" s="9">
        <f>Macro!E260</f>
        <v>85.8</v>
      </c>
      <c r="F256" s="9">
        <v>3.41</v>
      </c>
      <c r="I256" s="9">
        <v>2.4500000000000002</v>
      </c>
    </row>
    <row r="257" spans="1:9">
      <c r="A257" s="5">
        <v>40664</v>
      </c>
      <c r="B257" s="9">
        <v>16.91</v>
      </c>
      <c r="C257" s="20">
        <f>Macro!C261/Macro!C260-1</f>
        <v>0</v>
      </c>
      <c r="D257" s="17">
        <f>Macro!D261/Macro!D260-1</f>
        <v>3.1817147345076791E-3</v>
      </c>
      <c r="E257" s="9">
        <f>Macro!E261</f>
        <v>86</v>
      </c>
      <c r="F257" s="9">
        <v>3.46</v>
      </c>
      <c r="I257" s="9">
        <v>2.59</v>
      </c>
    </row>
    <row r="258" spans="1:9">
      <c r="A258" s="5">
        <v>40695</v>
      </c>
      <c r="B258" s="9">
        <v>19.149999999999999</v>
      </c>
      <c r="C258" s="20">
        <f>Macro!C262/Macro!C261-1</f>
        <v>0</v>
      </c>
      <c r="D258" s="17">
        <f>Macro!D262/Macro!D261-1</f>
        <v>0</v>
      </c>
      <c r="E258" s="9">
        <f>Macro!E262</f>
        <v>86.6</v>
      </c>
      <c r="F258" s="9">
        <v>3.17</v>
      </c>
      <c r="I258" s="9">
        <v>2.39</v>
      </c>
    </row>
    <row r="259" spans="1:9">
      <c r="A259" s="5">
        <v>40725</v>
      </c>
      <c r="B259" s="9">
        <v>19.23</v>
      </c>
      <c r="C259" s="20">
        <f>Macro!C263/Macro!C262-1</f>
        <v>-2.2312735917140447E-4</v>
      </c>
      <c r="D259" s="17">
        <f>Macro!D263/Macro!D262-1</f>
        <v>2.6200368317570444E-3</v>
      </c>
      <c r="E259" s="9">
        <f>Macro!E263</f>
        <v>86.6</v>
      </c>
      <c r="F259" s="9">
        <v>3</v>
      </c>
      <c r="I259" s="9">
        <v>2.25</v>
      </c>
    </row>
    <row r="260" spans="1:9">
      <c r="A260" s="5">
        <v>40756</v>
      </c>
      <c r="B260" s="9">
        <v>35.03</v>
      </c>
      <c r="C260" s="20">
        <f>Macro!C264/Macro!C263-1</f>
        <v>0</v>
      </c>
      <c r="D260" s="17">
        <f>Macro!D264/Macro!D263-1</f>
        <v>3.1544621664187922E-3</v>
      </c>
      <c r="E260" s="9">
        <f>Macro!E264</f>
        <v>87</v>
      </c>
      <c r="F260" s="9">
        <v>3</v>
      </c>
      <c r="I260" s="9">
        <v>2.38</v>
      </c>
    </row>
    <row r="261" spans="1:9">
      <c r="A261" s="5">
        <v>40787</v>
      </c>
      <c r="B261" s="9">
        <v>36.53</v>
      </c>
      <c r="C261" s="20">
        <f>Macro!C265/Macro!C264-1</f>
        <v>0</v>
      </c>
      <c r="D261" s="17">
        <f>Macro!D265/Macro!D264-1</f>
        <v>2.1715478580843772E-3</v>
      </c>
      <c r="E261" s="9">
        <f>Macro!E265</f>
        <v>86.4</v>
      </c>
      <c r="F261" s="9">
        <v>2.2999999999999998</v>
      </c>
      <c r="I261" s="9">
        <v>2.17</v>
      </c>
    </row>
    <row r="262" spans="1:9">
      <c r="A262" s="5">
        <v>40817</v>
      </c>
      <c r="B262" s="9">
        <v>32.83</v>
      </c>
      <c r="C262" s="20">
        <f>Macro!C266/Macro!C265-1</f>
        <v>1.1230490567579965E-2</v>
      </c>
      <c r="D262" s="17">
        <f>Macro!D266/Macro!D265-1</f>
        <v>6.7520752701932807E-4</v>
      </c>
      <c r="E262" s="9">
        <f>Macro!E266</f>
        <v>86</v>
      </c>
      <c r="F262" s="9">
        <v>1.98</v>
      </c>
      <c r="I262" s="9">
        <v>1.9</v>
      </c>
    </row>
    <row r="263" spans="1:9">
      <c r="A263" s="5">
        <v>40848</v>
      </c>
      <c r="B263" s="9">
        <v>31.94</v>
      </c>
      <c r="C263" s="20">
        <f>Macro!C267/Macro!C266-1</f>
        <v>0</v>
      </c>
      <c r="D263" s="17">
        <f>Macro!D267/Macro!D266-1</f>
        <v>1.8478500551268873E-3</v>
      </c>
      <c r="E263" s="9">
        <f>Macro!E267</f>
        <v>86.5</v>
      </c>
      <c r="F263" s="9">
        <v>2.15</v>
      </c>
      <c r="I263" s="9">
        <v>1.97</v>
      </c>
    </row>
    <row r="264" spans="1:9">
      <c r="A264" s="5">
        <v>40878</v>
      </c>
      <c r="B264" s="9">
        <v>25.05</v>
      </c>
      <c r="C264" s="20">
        <f>Macro!C268/Macro!C267-1</f>
        <v>0</v>
      </c>
      <c r="D264" s="17">
        <f>Macro!D268/Macro!D267-1</f>
        <v>2.3770849015480877E-4</v>
      </c>
      <c r="E264" s="9">
        <f>Macro!E268</f>
        <v>86.5</v>
      </c>
      <c r="F264" s="9">
        <v>2.0099999999999998</v>
      </c>
      <c r="I264" s="9">
        <v>2.0099999999999998</v>
      </c>
    </row>
    <row r="265" spans="1:9">
      <c r="A265" s="5">
        <v>40909</v>
      </c>
      <c r="B265" s="9">
        <v>20.23</v>
      </c>
      <c r="C265" s="20">
        <f>Macro!C269/Macro!C268-1</f>
        <v>8.3859081997166296E-3</v>
      </c>
      <c r="D265" s="17">
        <f>Macro!D269/Macro!D268-1</f>
        <v>2.7241960540966836E-3</v>
      </c>
      <c r="E265" s="9">
        <f>Macro!E269</f>
        <v>87</v>
      </c>
      <c r="F265" s="9">
        <v>1.98</v>
      </c>
      <c r="I265" s="9">
        <v>2.0099999999999998</v>
      </c>
    </row>
    <row r="266" spans="1:9">
      <c r="A266" s="5">
        <v>40940</v>
      </c>
      <c r="B266" s="9">
        <v>18.420000000000002</v>
      </c>
      <c r="C266" s="20">
        <f>Macro!C270/Macro!C269-1</f>
        <v>0</v>
      </c>
      <c r="D266" s="17">
        <f>Macro!D270/Macro!D269-1</f>
        <v>2.1374461249461518E-3</v>
      </c>
      <c r="E266" s="9">
        <f>Macro!E270</f>
        <v>87.3</v>
      </c>
      <c r="F266" s="9">
        <v>1.97</v>
      </c>
      <c r="I266" s="9">
        <v>2.0699999999999998</v>
      </c>
    </row>
    <row r="267" spans="1:9">
      <c r="A267" s="5">
        <v>40969</v>
      </c>
      <c r="B267" s="9">
        <v>16.170000000000002</v>
      </c>
      <c r="C267" s="20">
        <f>Macro!C271/Macro!C270-1</f>
        <v>0</v>
      </c>
      <c r="D267" s="17">
        <f>Macro!D271/Macro!D270-1</f>
        <v>2.0934703870292282E-3</v>
      </c>
      <c r="E267" s="9">
        <f>Macro!E271</f>
        <v>88</v>
      </c>
      <c r="F267" s="9">
        <v>1.97</v>
      </c>
      <c r="I267" s="9">
        <v>2.2200000000000002</v>
      </c>
    </row>
    <row r="268" spans="1:9">
      <c r="A268" s="5">
        <v>41000</v>
      </c>
      <c r="B268" s="9">
        <v>17.82</v>
      </c>
      <c r="C268" s="20">
        <f>Macro!C272/Macro!C271-1</f>
        <v>4.463347461653111E-3</v>
      </c>
      <c r="D268" s="17">
        <f>Macro!D272/Macro!D271-1</f>
        <v>1.6607883500068255E-3</v>
      </c>
      <c r="E268" s="9">
        <f>Macro!E272</f>
        <v>88.4</v>
      </c>
      <c r="F268" s="9">
        <v>2.17</v>
      </c>
      <c r="I268" s="9">
        <v>2.31</v>
      </c>
    </row>
    <row r="269" spans="1:9">
      <c r="A269" s="5">
        <v>41030</v>
      </c>
      <c r="B269" s="9">
        <v>21</v>
      </c>
      <c r="C269" s="20">
        <f>Macro!C273/Macro!C272-1</f>
        <v>0</v>
      </c>
      <c r="D269" s="17">
        <f>Macro!D273/Macro!D272-1</f>
        <v>-2.0681801323810811E-3</v>
      </c>
      <c r="E269" s="9">
        <f>Macro!E273</f>
        <v>88.2</v>
      </c>
      <c r="F269" s="9">
        <v>2.0499999999999998</v>
      </c>
      <c r="I269" s="9">
        <v>2.27</v>
      </c>
    </row>
    <row r="270" spans="1:9">
      <c r="A270" s="5">
        <v>41061</v>
      </c>
      <c r="B270" s="9">
        <v>21.13</v>
      </c>
      <c r="C270" s="20">
        <f>Macro!C274/Macro!C273-1</f>
        <v>0</v>
      </c>
      <c r="D270" s="17">
        <f>Macro!D274/Macro!D273-1</f>
        <v>-8.2636317131068449E-4</v>
      </c>
      <c r="E270" s="9">
        <f>Macro!E274</f>
        <v>88.4</v>
      </c>
      <c r="F270" s="9">
        <v>1.8</v>
      </c>
      <c r="I270" s="9">
        <v>2.14</v>
      </c>
    </row>
    <row r="271" spans="1:9">
      <c r="A271" s="5">
        <v>41091</v>
      </c>
      <c r="B271" s="9">
        <v>17.57</v>
      </c>
      <c r="C271" s="20">
        <f>Macro!C275/Macro!C274-1</f>
        <v>1.4402799732293747E-3</v>
      </c>
      <c r="D271" s="17">
        <f>Macro!D275/Macro!D274-1</f>
        <v>2.8880992806001871E-4</v>
      </c>
      <c r="E271" s="9">
        <f>Macro!E275</f>
        <v>88.1</v>
      </c>
      <c r="F271" s="9">
        <v>1.62</v>
      </c>
      <c r="I271" s="9">
        <v>2.12</v>
      </c>
    </row>
    <row r="272" spans="1:9">
      <c r="A272" s="5">
        <v>41122</v>
      </c>
      <c r="B272" s="9">
        <v>15.69</v>
      </c>
      <c r="C272" s="20">
        <f>Macro!C276/Macro!C275-1</f>
        <v>0</v>
      </c>
      <c r="D272" s="17">
        <f>Macro!D276/Macro!D275-1</f>
        <v>5.8095279758518803E-3</v>
      </c>
      <c r="E272" s="9">
        <f>Macro!E276</f>
        <v>88.1</v>
      </c>
      <c r="F272" s="9">
        <v>1.53</v>
      </c>
      <c r="I272" s="9">
        <v>2.13</v>
      </c>
    </row>
    <row r="273" spans="1:9">
      <c r="A273" s="5">
        <v>41153</v>
      </c>
      <c r="B273" s="9">
        <v>15.28</v>
      </c>
      <c r="C273" s="20">
        <f>Macro!C277/Macro!C276-1</f>
        <v>0</v>
      </c>
      <c r="D273" s="17">
        <f>Macro!D277/Macro!D276-1</f>
        <v>4.7712662775423187E-3</v>
      </c>
      <c r="E273" s="9">
        <f>Macro!E277</f>
        <v>87.8</v>
      </c>
      <c r="F273" s="9">
        <v>1.68</v>
      </c>
      <c r="I273" s="9">
        <v>2.2599999999999998</v>
      </c>
    </row>
    <row r="274" spans="1:9">
      <c r="A274" s="5">
        <v>41183</v>
      </c>
      <c r="B274" s="9">
        <v>16.28</v>
      </c>
      <c r="C274" s="20">
        <f>Macro!C278/Macro!C277-1</f>
        <v>1.1564055376036553E-3</v>
      </c>
      <c r="D274" s="17">
        <f>Macro!D278/Macro!D277-1</f>
        <v>2.6967945804385884E-3</v>
      </c>
      <c r="E274" s="9">
        <f>Macro!E278</f>
        <v>88.2</v>
      </c>
      <c r="F274" s="9">
        <v>1.72</v>
      </c>
      <c r="I274" s="9">
        <v>2.44</v>
      </c>
    </row>
    <row r="275" spans="1:9">
      <c r="A275" s="5">
        <v>41214</v>
      </c>
      <c r="B275" s="9">
        <v>16.7</v>
      </c>
      <c r="C275" s="20">
        <f>Macro!C279/Macro!C278-1</f>
        <v>0</v>
      </c>
      <c r="D275" s="17">
        <f>Macro!D279/Macro!D278-1</f>
        <v>-1.6793444944266378E-3</v>
      </c>
      <c r="E275" s="9">
        <f>Macro!E279</f>
        <v>88.4</v>
      </c>
      <c r="F275" s="9">
        <v>1.75</v>
      </c>
      <c r="I275" s="9">
        <v>2.4900000000000002</v>
      </c>
    </row>
    <row r="276" spans="1:9">
      <c r="A276" s="5">
        <v>41244</v>
      </c>
      <c r="B276" s="9">
        <v>17.309999999999999</v>
      </c>
      <c r="C276" s="20">
        <f>Macro!C280/Macro!C279-1</f>
        <v>0</v>
      </c>
      <c r="D276" s="17">
        <f>Macro!D280/Macro!D279-1</f>
        <v>-1.2108160467716456E-4</v>
      </c>
      <c r="E276" s="9">
        <f>Macro!E280</f>
        <v>88.4</v>
      </c>
      <c r="F276" s="9">
        <v>1.65</v>
      </c>
      <c r="I276" s="9">
        <v>2.4300000000000002</v>
      </c>
    </row>
    <row r="277" spans="1:9">
      <c r="A277" s="5">
        <v>41275</v>
      </c>
      <c r="B277" s="9">
        <v>13.51</v>
      </c>
      <c r="C277" s="20">
        <f>Macro!C281/Macro!C280-1</f>
        <v>9.8656066386384467E-3</v>
      </c>
      <c r="D277" s="17">
        <f>Macro!D281/Macro!D280-1</f>
        <v>1.9807889421807889E-3</v>
      </c>
      <c r="E277" s="9">
        <f>Macro!E281</f>
        <v>88.5</v>
      </c>
      <c r="F277" s="9">
        <v>1.72</v>
      </c>
      <c r="I277" s="9">
        <v>2.48</v>
      </c>
    </row>
    <row r="278" spans="1:9">
      <c r="A278" s="5">
        <v>41306</v>
      </c>
      <c r="B278" s="9">
        <v>14.07</v>
      </c>
      <c r="C278" s="20">
        <f>Macro!C282/Macro!C281-1</f>
        <v>0</v>
      </c>
      <c r="D278" s="17">
        <f>Macro!D282/Macro!D281-1</f>
        <v>5.4299267521009664E-3</v>
      </c>
      <c r="E278" s="9">
        <f>Macro!E282</f>
        <v>89.1</v>
      </c>
      <c r="F278" s="9">
        <v>1.91</v>
      </c>
      <c r="I278" s="9">
        <v>2.52</v>
      </c>
    </row>
    <row r="279" spans="1:9">
      <c r="A279" s="5">
        <v>41334</v>
      </c>
      <c r="B279" s="9">
        <v>13.03</v>
      </c>
      <c r="C279" s="20">
        <f>Macro!C283/Macro!C282-1</f>
        <v>0</v>
      </c>
      <c r="D279" s="17">
        <f>Macro!D283/Macro!D282-1</f>
        <v>-2.8119191025899326E-3</v>
      </c>
      <c r="E279" s="9">
        <f>Macro!E283</f>
        <v>89.4</v>
      </c>
      <c r="F279" s="9">
        <v>1.98</v>
      </c>
      <c r="I279" s="9">
        <v>2.5499999999999998</v>
      </c>
    </row>
    <row r="280" spans="1:9">
      <c r="A280" s="5">
        <v>41365</v>
      </c>
      <c r="B280" s="9">
        <v>13.97</v>
      </c>
      <c r="C280" s="20">
        <f>Macro!C284/Macro!C283-1</f>
        <v>2.6763633481292626E-3</v>
      </c>
      <c r="D280" s="17">
        <f>Macro!D284/Macro!D283-1</f>
        <v>-2.0879792665812191E-3</v>
      </c>
      <c r="E280" s="9">
        <f>Macro!E284</f>
        <v>89.2</v>
      </c>
      <c r="F280" s="9">
        <v>1.96</v>
      </c>
      <c r="I280" s="9">
        <v>2.54</v>
      </c>
    </row>
    <row r="281" spans="1:9">
      <c r="A281" s="5">
        <v>41395</v>
      </c>
      <c r="B281" s="9">
        <v>13.49</v>
      </c>
      <c r="C281" s="20">
        <f>Macro!C285/Macro!C284-1</f>
        <v>0</v>
      </c>
      <c r="D281" s="17">
        <f>Macro!D285/Macro!D284-1</f>
        <v>4.1415548950163306E-4</v>
      </c>
      <c r="E281" s="9">
        <f>Macro!E285</f>
        <v>89.8</v>
      </c>
      <c r="F281" s="9">
        <v>1.76</v>
      </c>
      <c r="I281" s="9">
        <v>2.41</v>
      </c>
    </row>
    <row r="282" spans="1:9">
      <c r="A282" s="5">
        <v>41426</v>
      </c>
      <c r="B282" s="9">
        <v>17.27</v>
      </c>
      <c r="C282" s="20">
        <f>Macro!C286/Macro!C285-1</f>
        <v>0</v>
      </c>
      <c r="D282" s="17">
        <f>Macro!D286/Macro!D285-1</f>
        <v>2.3804082055085551E-3</v>
      </c>
      <c r="E282" s="9">
        <f>Macro!E286</f>
        <v>90.1</v>
      </c>
      <c r="F282" s="9">
        <v>1.93</v>
      </c>
      <c r="I282" s="9">
        <v>2.2799999999999998</v>
      </c>
    </row>
    <row r="283" spans="1:9">
      <c r="A283" s="5">
        <v>41456</v>
      </c>
      <c r="B283" s="9">
        <v>13.97</v>
      </c>
      <c r="C283" s="20">
        <f>Macro!C287/Macro!C286-1</f>
        <v>8.5139356908439101E-3</v>
      </c>
      <c r="D283" s="17">
        <f>Macro!D287/Macro!D286-1</f>
        <v>1.9574523005443378E-3</v>
      </c>
      <c r="E283" s="9">
        <f>Macro!E287</f>
        <v>90.1</v>
      </c>
      <c r="F283" s="9">
        <v>2.2999999999999998</v>
      </c>
      <c r="I283" s="9">
        <v>2.0499999999999998</v>
      </c>
    </row>
    <row r="284" spans="1:9">
      <c r="A284" s="5">
        <v>41487</v>
      </c>
      <c r="B284" s="9">
        <v>14.21</v>
      </c>
      <c r="C284" s="20">
        <f>Macro!C288/Macro!C287-1</f>
        <v>0</v>
      </c>
      <c r="D284" s="17">
        <f>Macro!D288/Macro!D287-1</f>
        <v>2.3872906826962748E-3</v>
      </c>
      <c r="E284" s="9">
        <f>Macro!E288</f>
        <v>90.4</v>
      </c>
      <c r="F284" s="9">
        <v>2.58</v>
      </c>
      <c r="I284" s="9">
        <v>2.12</v>
      </c>
    </row>
    <row r="285" spans="1:9">
      <c r="A285" s="5">
        <v>41518</v>
      </c>
      <c r="B285" s="9">
        <v>14.69</v>
      </c>
      <c r="C285" s="20">
        <f>Macro!C289/Macro!C288-1</f>
        <v>0</v>
      </c>
      <c r="D285" s="17">
        <f>Macro!D289/Macro!D288-1</f>
        <v>3.7694469193350066E-4</v>
      </c>
      <c r="E285" s="9">
        <f>Macro!E289</f>
        <v>90.9</v>
      </c>
      <c r="F285" s="9">
        <v>2.74</v>
      </c>
      <c r="I285" s="9">
        <v>2.1800000000000002</v>
      </c>
    </row>
    <row r="286" spans="1:9">
      <c r="A286" s="5">
        <v>41548</v>
      </c>
      <c r="B286" s="9">
        <v>15.41</v>
      </c>
      <c r="C286" s="20">
        <f>Macro!C290/Macro!C289-1</f>
        <v>8.7174175342725757E-3</v>
      </c>
      <c r="D286" s="17">
        <f>Macro!D290/Macro!D289-1</f>
        <v>5.3523104853914205E-4</v>
      </c>
      <c r="E286" s="9">
        <f>Macro!E290</f>
        <v>91.6</v>
      </c>
      <c r="F286" s="9">
        <v>2.81</v>
      </c>
      <c r="I286" s="9">
        <v>2.15</v>
      </c>
    </row>
    <row r="287" spans="1:9">
      <c r="A287" s="5">
        <v>41579</v>
      </c>
      <c r="B287" s="9">
        <v>12.92</v>
      </c>
      <c r="C287" s="20">
        <f>Macro!C291/Macro!C290-1</f>
        <v>0</v>
      </c>
      <c r="D287" s="17">
        <f>Macro!D291/Macro!D290-1</f>
        <v>1.8444894273523804E-3</v>
      </c>
      <c r="E287" s="9">
        <f>Macro!E291</f>
        <v>91.8</v>
      </c>
      <c r="F287" s="9">
        <v>2.62</v>
      </c>
      <c r="I287" s="9">
        <v>2.19</v>
      </c>
    </row>
    <row r="288" spans="1:9">
      <c r="A288" s="5">
        <v>41609</v>
      </c>
      <c r="B288" s="9">
        <v>14.19</v>
      </c>
      <c r="C288" s="20">
        <f>Macro!C292/Macro!C291-1</f>
        <v>0</v>
      </c>
      <c r="D288" s="17">
        <f>Macro!D292/Macro!D291-1</f>
        <v>2.6441691584793148E-3</v>
      </c>
      <c r="E288" s="9">
        <f>Macro!E292</f>
        <v>92.6</v>
      </c>
      <c r="F288" s="9">
        <v>2.72</v>
      </c>
      <c r="I288" s="9">
        <v>2.17</v>
      </c>
    </row>
    <row r="289" spans="1:9">
      <c r="A289" s="5">
        <v>41640</v>
      </c>
      <c r="B289" s="9">
        <v>14.24</v>
      </c>
      <c r="C289" s="20">
        <f>Macro!C293/Macro!C292-1</f>
        <v>-3.4509598528477126E-3</v>
      </c>
      <c r="D289" s="17">
        <f>Macro!D293/Macro!D292-1</f>
        <v>2.4241752904536895E-3</v>
      </c>
      <c r="E289" s="9">
        <f>Macro!E293</f>
        <v>92.7</v>
      </c>
      <c r="F289" s="9">
        <v>2.9</v>
      </c>
      <c r="I289" s="9">
        <v>2.16</v>
      </c>
    </row>
    <row r="290" spans="1:9">
      <c r="A290" s="5">
        <v>41671</v>
      </c>
      <c r="B290" s="9">
        <v>15.47</v>
      </c>
      <c r="C290" s="20">
        <f>Macro!C294/Macro!C293-1</f>
        <v>0</v>
      </c>
      <c r="D290" s="17">
        <f>Macro!D294/Macro!D293-1</f>
        <v>1.1007786202441583E-3</v>
      </c>
      <c r="E290" s="9">
        <f>Macro!E294</f>
        <v>92.9</v>
      </c>
      <c r="F290" s="9">
        <v>2.86</v>
      </c>
      <c r="I290" s="9">
        <v>2.23</v>
      </c>
    </row>
    <row r="291" spans="1:9">
      <c r="A291" s="5">
        <v>41699</v>
      </c>
      <c r="B291" s="9">
        <v>14.84</v>
      </c>
      <c r="C291" s="20">
        <f>Macro!C295/Macro!C294-1</f>
        <v>0</v>
      </c>
      <c r="D291" s="17">
        <f>Macro!D295/Macro!D294-1</f>
        <v>2.0420553010651599E-3</v>
      </c>
      <c r="E291" s="9">
        <f>Macro!E295</f>
        <v>93.6</v>
      </c>
      <c r="F291" s="9">
        <v>2.71</v>
      </c>
      <c r="I291" s="9">
        <v>2.16</v>
      </c>
    </row>
    <row r="292" spans="1:9">
      <c r="A292" s="5">
        <v>41730</v>
      </c>
      <c r="B292" s="9">
        <v>14.2</v>
      </c>
      <c r="C292" s="20">
        <f>Macro!C296/Macro!C295-1</f>
        <v>1.2918421292132942E-2</v>
      </c>
      <c r="D292" s="17">
        <f>Macro!D296/Macro!D295-1</f>
        <v>1.8641856050976013E-3</v>
      </c>
      <c r="E292" s="9">
        <f>Macro!E296</f>
        <v>94.4</v>
      </c>
      <c r="F292" s="9">
        <v>2.72</v>
      </c>
      <c r="I292" s="9">
        <v>2.17</v>
      </c>
    </row>
    <row r="293" spans="1:9">
      <c r="A293" s="5">
        <v>41760</v>
      </c>
      <c r="B293" s="9">
        <v>12.48</v>
      </c>
      <c r="C293" s="20">
        <f>Macro!C297/Macro!C296-1</f>
        <v>0</v>
      </c>
      <c r="D293" s="17">
        <f>Macro!D297/Macro!D296-1</f>
        <v>1.9030059035471947E-3</v>
      </c>
      <c r="E293" s="9">
        <f>Macro!E297</f>
        <v>94.6</v>
      </c>
      <c r="F293" s="9">
        <v>2.71</v>
      </c>
      <c r="I293" s="9">
        <v>2.16</v>
      </c>
    </row>
    <row r="294" spans="1:9">
      <c r="A294" s="5">
        <v>41791</v>
      </c>
      <c r="B294" s="9">
        <v>11.54</v>
      </c>
      <c r="C294" s="20">
        <f>Macro!C298/Macro!C297-1</f>
        <v>0</v>
      </c>
      <c r="D294" s="17">
        <f>Macro!D298/Macro!D297-1</f>
        <v>1.321132206079767E-3</v>
      </c>
      <c r="E294" s="9">
        <f>Macro!E298</f>
        <v>95.1</v>
      </c>
      <c r="F294" s="9">
        <v>2.56</v>
      </c>
      <c r="I294" s="9">
        <v>2.19</v>
      </c>
    </row>
    <row r="295" spans="1:9">
      <c r="A295" s="5">
        <v>41821</v>
      </c>
      <c r="B295" s="9">
        <v>12.3</v>
      </c>
      <c r="C295" s="20">
        <f>Macro!C299/Macro!C298-1</f>
        <v>1.2153914093167906E-2</v>
      </c>
      <c r="D295" s="17">
        <f>Macro!D299/Macro!D298-1</f>
        <v>1.1254852864928111E-3</v>
      </c>
      <c r="E295" s="9">
        <f>Macro!E299</f>
        <v>95.8</v>
      </c>
      <c r="F295" s="9">
        <v>2.6</v>
      </c>
      <c r="I295" s="9">
        <v>2.23</v>
      </c>
    </row>
    <row r="296" spans="1:9">
      <c r="A296" s="5">
        <v>41852</v>
      </c>
      <c r="B296" s="9">
        <v>13.49</v>
      </c>
      <c r="C296" s="20">
        <f>Macro!C300/Macro!C299-1</f>
        <v>0</v>
      </c>
      <c r="D296" s="17">
        <f>Macro!D300/Macro!D299-1</f>
        <v>-1.6000134737970129E-4</v>
      </c>
      <c r="E296" s="9">
        <f>Macro!E300</f>
        <v>96.3</v>
      </c>
      <c r="F296" s="9">
        <v>2.54</v>
      </c>
      <c r="I296" s="9">
        <v>2.2599999999999998</v>
      </c>
    </row>
    <row r="297" spans="1:9">
      <c r="A297" s="5">
        <v>41883</v>
      </c>
      <c r="B297" s="9">
        <v>13.47</v>
      </c>
      <c r="C297" s="20">
        <f>Macro!C301/Macro!C300-1</f>
        <v>0</v>
      </c>
      <c r="D297" s="17">
        <f>Macro!D301/Macro!D300-1</f>
        <v>7.1591004800808378E-5</v>
      </c>
      <c r="E297" s="9">
        <f>Macro!E301</f>
        <v>96.4</v>
      </c>
      <c r="F297" s="9">
        <v>2.42</v>
      </c>
      <c r="I297" s="9">
        <v>2.2000000000000002</v>
      </c>
    </row>
    <row r="298" spans="1:9">
      <c r="A298" s="5">
        <v>41913</v>
      </c>
      <c r="B298" s="9">
        <v>18.059999999999999</v>
      </c>
      <c r="C298" s="20">
        <f>Macro!C302/Macro!C301-1</f>
        <v>5.0573313621204985E-3</v>
      </c>
      <c r="D298" s="17">
        <f>Macro!D302/Macro!D301-1</f>
        <v>-1.9791390324119806E-4</v>
      </c>
      <c r="E298" s="9">
        <f>Macro!E302</f>
        <v>97.1</v>
      </c>
      <c r="F298" s="9">
        <v>2.5299999999999998</v>
      </c>
      <c r="I298" s="9">
        <v>2.0699999999999998</v>
      </c>
    </row>
    <row r="299" spans="1:9">
      <c r="A299" s="5">
        <v>41944</v>
      </c>
      <c r="B299" s="9">
        <v>13.41</v>
      </c>
      <c r="C299" s="20">
        <f>Macro!C303/Macro!C302-1</f>
        <v>0</v>
      </c>
      <c r="D299" s="17">
        <f>Macro!D303/Macro!D302-1</f>
        <v>-1.8826601524659647E-3</v>
      </c>
      <c r="E299" s="9">
        <f>Macro!E303</f>
        <v>97.2</v>
      </c>
      <c r="F299" s="9">
        <v>2.2999999999999998</v>
      </c>
      <c r="I299" s="9">
        <v>1.92</v>
      </c>
    </row>
    <row r="300" spans="1:9">
      <c r="A300" s="5">
        <v>41974</v>
      </c>
      <c r="B300" s="9">
        <v>16.29</v>
      </c>
      <c r="C300" s="20">
        <f>Macro!C304/Macro!C303-1</f>
        <v>0</v>
      </c>
      <c r="D300" s="17">
        <f>Macro!D304/Macro!D303-1</f>
        <v>-3.0846094445592387E-3</v>
      </c>
      <c r="E300" s="9">
        <f>Macro!E304</f>
        <v>97.6</v>
      </c>
      <c r="F300" s="9">
        <v>2.33</v>
      </c>
      <c r="I300" s="9">
        <v>1.88</v>
      </c>
    </row>
    <row r="301" spans="1:9">
      <c r="A301" s="5">
        <v>42005</v>
      </c>
      <c r="B301" s="9">
        <v>19.12</v>
      </c>
      <c r="C301" s="20">
        <f>Macro!C305/Macro!C304-1</f>
        <v>9.0048497756571866E-3</v>
      </c>
      <c r="D301" s="17">
        <f>Macro!D305/Macro!D304-1</f>
        <v>-6.3703164417655556E-3</v>
      </c>
      <c r="E301" s="9">
        <f>Macro!E305</f>
        <v>98.2</v>
      </c>
      <c r="F301" s="9">
        <v>2.21</v>
      </c>
      <c r="I301" s="9">
        <v>1.7</v>
      </c>
    </row>
    <row r="302" spans="1:9">
      <c r="A302" s="5">
        <v>42036</v>
      </c>
      <c r="B302" s="9">
        <v>15.9</v>
      </c>
      <c r="C302" s="20">
        <f>Macro!C306/Macro!C305-1</f>
        <v>0</v>
      </c>
      <c r="D302" s="17">
        <f>Macro!D306/Macro!D305-1</f>
        <v>2.5346436802173855E-3</v>
      </c>
      <c r="E302" s="9">
        <f>Macro!E306</f>
        <v>98.2</v>
      </c>
      <c r="F302" s="9">
        <v>1.88</v>
      </c>
      <c r="I302" s="9">
        <v>1.61</v>
      </c>
    </row>
    <row r="303" spans="1:9">
      <c r="A303" s="5">
        <v>42064</v>
      </c>
      <c r="B303" s="9">
        <v>14.81</v>
      </c>
      <c r="C303" s="20">
        <f>Macro!C307/Macro!C306-1</f>
        <v>0</v>
      </c>
      <c r="D303" s="17">
        <f>Macro!D307/Macro!D306-1</f>
        <v>2.6939517808124425E-3</v>
      </c>
      <c r="E303" s="9">
        <f>Macro!E307</f>
        <v>98.5</v>
      </c>
      <c r="F303" s="9">
        <v>1.98</v>
      </c>
      <c r="I303" s="9">
        <v>1.72</v>
      </c>
    </row>
    <row r="304" spans="1:9">
      <c r="A304" s="5">
        <v>42095</v>
      </c>
      <c r="B304" s="9">
        <v>13.49</v>
      </c>
      <c r="C304" s="20">
        <f>Macro!C308/Macro!C307-1</f>
        <v>6.1940508675886186E-3</v>
      </c>
      <c r="D304" s="17">
        <f>Macro!D308/Macro!D307-1</f>
        <v>1.0424788961589382E-3</v>
      </c>
      <c r="E304" s="9">
        <f>Macro!E308</f>
        <v>98.8</v>
      </c>
      <c r="F304" s="9">
        <v>2.04</v>
      </c>
      <c r="I304" s="9">
        <v>1.76</v>
      </c>
    </row>
    <row r="305" spans="1:9">
      <c r="A305" s="5">
        <v>42125</v>
      </c>
      <c r="B305" s="9">
        <v>13.34</v>
      </c>
      <c r="C305" s="20">
        <f>Macro!C309/Macro!C308-1</f>
        <v>0</v>
      </c>
      <c r="D305" s="17">
        <f>Macro!D309/Macro!D308-1</f>
        <v>3.2977453412468272E-3</v>
      </c>
      <c r="E305" s="9">
        <f>Macro!E309</f>
        <v>99.2</v>
      </c>
      <c r="F305" s="9">
        <v>1.94</v>
      </c>
      <c r="I305" s="9">
        <v>1.86</v>
      </c>
    </row>
    <row r="306" spans="1:9">
      <c r="A306" s="5">
        <v>42156</v>
      </c>
      <c r="B306" s="9">
        <v>14.34</v>
      </c>
      <c r="C306" s="20">
        <f>Macro!C310/Macro!C309-1</f>
        <v>0</v>
      </c>
      <c r="D306" s="17">
        <f>Macro!D310/Macro!D309-1</f>
        <v>2.7679208104607333E-3</v>
      </c>
      <c r="E306" s="9">
        <f>Macro!E310</f>
        <v>99.5</v>
      </c>
      <c r="F306" s="9">
        <v>2.2000000000000002</v>
      </c>
      <c r="I306" s="9">
        <v>1.87</v>
      </c>
    </row>
    <row r="307" spans="1:9">
      <c r="A307" s="5">
        <v>42186</v>
      </c>
      <c r="B307" s="9">
        <v>14.35</v>
      </c>
      <c r="C307" s="20">
        <f>Macro!C311/Macro!C310-1</f>
        <v>4.0024506125282411E-3</v>
      </c>
      <c r="D307" s="17">
        <f>Macro!D311/Macro!D310-1</f>
        <v>1.5863197801873063E-3</v>
      </c>
      <c r="E307" s="9">
        <f>Macro!E311</f>
        <v>100.1</v>
      </c>
      <c r="F307" s="9">
        <v>2.36</v>
      </c>
      <c r="I307" s="9">
        <v>1.87</v>
      </c>
    </row>
    <row r="308" spans="1:9">
      <c r="A308" s="5">
        <v>42217</v>
      </c>
      <c r="B308" s="9">
        <v>19.43</v>
      </c>
      <c r="C308" s="20">
        <f>Macro!C312/Macro!C311-1</f>
        <v>0</v>
      </c>
      <c r="D308" s="17">
        <f>Macro!D312/Macro!D311-1</f>
        <v>-4.2010805179071298E-6</v>
      </c>
      <c r="E308" s="9">
        <f>Macro!E312</f>
        <v>99.7</v>
      </c>
      <c r="F308" s="9">
        <v>2.3199999999999998</v>
      </c>
      <c r="I308" s="9">
        <v>1.82</v>
      </c>
    </row>
    <row r="309" spans="1:9">
      <c r="A309" s="5">
        <v>42248</v>
      </c>
      <c r="B309" s="9">
        <v>24.38</v>
      </c>
      <c r="C309" s="20">
        <f>Macro!C313/Macro!C312-1</f>
        <v>0</v>
      </c>
      <c r="D309" s="17">
        <f>Macro!D313/Macro!D312-1</f>
        <v>-2.2475875193775918E-3</v>
      </c>
      <c r="E309" s="9">
        <f>Macro!E313</f>
        <v>99.7</v>
      </c>
      <c r="F309" s="9">
        <v>2.17</v>
      </c>
      <c r="I309" s="9">
        <v>1.61</v>
      </c>
    </row>
    <row r="310" spans="1:9">
      <c r="A310" s="5">
        <v>42278</v>
      </c>
      <c r="B310" s="9">
        <v>16.79</v>
      </c>
      <c r="C310" s="20">
        <f>Macro!C314/Macro!C313-1</f>
        <v>1.8447912646364362E-3</v>
      </c>
      <c r="D310" s="17">
        <f>Macro!D314/Macro!D313-1</f>
        <v>9.8948201669069036E-4</v>
      </c>
      <c r="E310" s="9">
        <f>Macro!E314</f>
        <v>99.6</v>
      </c>
      <c r="F310" s="9">
        <v>2.17</v>
      </c>
      <c r="I310" s="9">
        <v>1.52</v>
      </c>
    </row>
    <row r="311" spans="1:9">
      <c r="A311" s="5">
        <v>42309</v>
      </c>
      <c r="B311" s="9">
        <v>16.21</v>
      </c>
      <c r="C311" s="20">
        <f>Macro!C315/Macro!C314-1</f>
        <v>0</v>
      </c>
      <c r="D311" s="17">
        <f>Macro!D315/Macro!D314-1</f>
        <v>1.1946174910508756E-3</v>
      </c>
      <c r="E311" s="9">
        <f>Macro!E315</f>
        <v>99.8</v>
      </c>
      <c r="F311" s="9">
        <v>2.0699999999999998</v>
      </c>
      <c r="I311" s="9">
        <v>1.5</v>
      </c>
    </row>
    <row r="312" spans="1:9">
      <c r="A312" s="5">
        <v>42339</v>
      </c>
      <c r="B312" s="9">
        <v>18.03</v>
      </c>
      <c r="C312" s="20">
        <f>Macro!C316/Macro!C315-1</f>
        <v>0</v>
      </c>
      <c r="D312" s="17">
        <f>Macro!D316/Macro!D315-1</f>
        <v>-1.0755534268560574E-3</v>
      </c>
      <c r="E312" s="9">
        <f>Macro!E316</f>
        <v>100.1</v>
      </c>
      <c r="F312" s="9">
        <v>2.2599999999999998</v>
      </c>
      <c r="I312" s="9">
        <v>1.57</v>
      </c>
    </row>
    <row r="313" spans="1:9">
      <c r="A313" s="5">
        <v>42370</v>
      </c>
      <c r="B313" s="9">
        <v>23.72</v>
      </c>
      <c r="C313" s="20">
        <f>Macro!C317/Macro!C316-1</f>
        <v>5.7951940604501484E-3</v>
      </c>
      <c r="D313" s="17">
        <f>Macro!D317/Macro!D316-1</f>
        <v>-4.5844356307389589E-4</v>
      </c>
      <c r="E313" s="9">
        <f>Macro!E317</f>
        <v>100</v>
      </c>
      <c r="F313" s="9">
        <v>2.2400000000000002</v>
      </c>
      <c r="I313" s="9">
        <v>1.52</v>
      </c>
    </row>
    <row r="314" spans="1:9">
      <c r="A314" s="5">
        <v>42401</v>
      </c>
      <c r="B314" s="9">
        <v>22.52</v>
      </c>
      <c r="C314" s="20">
        <f>Macro!C318/Macro!C317-1</f>
        <v>0</v>
      </c>
      <c r="D314" s="17">
        <f>Macro!D318/Macro!D317-1</f>
        <v>-1.3296753235823022E-3</v>
      </c>
      <c r="E314" s="9">
        <f>Macro!E318</f>
        <v>99.6</v>
      </c>
      <c r="F314" s="9">
        <v>2.09</v>
      </c>
      <c r="I314" s="9">
        <v>1.42</v>
      </c>
    </row>
    <row r="315" spans="1:9">
      <c r="A315" s="5">
        <v>42430</v>
      </c>
      <c r="B315" s="9">
        <v>15.85</v>
      </c>
      <c r="C315" s="20">
        <f>Macro!C319/Macro!C318-1</f>
        <v>0</v>
      </c>
      <c r="D315" s="17">
        <f>Macro!D319/Macro!D318-1</f>
        <v>3.1347962382444194E-3</v>
      </c>
      <c r="E315" s="9">
        <f>Macro!E319</f>
        <v>99.4</v>
      </c>
      <c r="F315" s="9">
        <v>1.78</v>
      </c>
      <c r="I315" s="9">
        <v>1.31</v>
      </c>
    </row>
    <row r="316" spans="1:9">
      <c r="A316" s="5">
        <v>42461</v>
      </c>
      <c r="B316" s="9">
        <v>14.3</v>
      </c>
      <c r="C316" s="20">
        <f>Macro!C320/Macro!C319-1</f>
        <v>3.2112406843811669E-3</v>
      </c>
      <c r="D316" s="17">
        <f>Macro!D320/Macro!D319-1</f>
        <v>3.8306451612901693E-3</v>
      </c>
      <c r="E316" s="9">
        <f>Macro!E320</f>
        <v>99.5</v>
      </c>
      <c r="F316" s="9">
        <v>1.89</v>
      </c>
      <c r="I316" s="9">
        <v>1.55</v>
      </c>
    </row>
    <row r="317" spans="1:9">
      <c r="A317" s="5">
        <v>42491</v>
      </c>
      <c r="B317" s="9">
        <v>14.85</v>
      </c>
      <c r="C317" s="20">
        <f>Macro!C321/Macro!C320-1</f>
        <v>0</v>
      </c>
      <c r="D317" s="17">
        <f>Macro!D321/Macro!D320-1</f>
        <v>2.3640958693178504E-3</v>
      </c>
      <c r="E317" s="9">
        <f>Macro!E321</f>
        <v>99.8</v>
      </c>
      <c r="F317" s="9">
        <v>1.81</v>
      </c>
      <c r="I317" s="9">
        <v>1.61</v>
      </c>
    </row>
    <row r="318" spans="1:9">
      <c r="A318" s="5">
        <v>42522</v>
      </c>
      <c r="B318" s="9">
        <v>17.77</v>
      </c>
      <c r="C318" s="20">
        <f>Macro!C322/Macro!C321-1</f>
        <v>0</v>
      </c>
      <c r="D318" s="17">
        <f>Macro!D322/Macro!D321-1</f>
        <v>2.7759572878272021E-3</v>
      </c>
      <c r="E318" s="9">
        <f>Macro!E322</f>
        <v>99.7</v>
      </c>
      <c r="F318" s="9">
        <v>1.81</v>
      </c>
      <c r="I318" s="9">
        <v>1.59</v>
      </c>
    </row>
    <row r="319" spans="1:9">
      <c r="A319" s="5">
        <v>42552</v>
      </c>
      <c r="B319" s="9">
        <v>13.16</v>
      </c>
      <c r="C319" s="20">
        <f>Macro!C323/Macro!C322-1</f>
        <v>7.0939025507863462E-3</v>
      </c>
      <c r="D319" s="17">
        <f>Macro!D323/Macro!D322-1</f>
        <v>-5.0370074347894089E-4</v>
      </c>
      <c r="E319" s="9">
        <f>Macro!E323</f>
        <v>99.9</v>
      </c>
      <c r="F319" s="9">
        <v>1.64</v>
      </c>
      <c r="I319" s="9">
        <v>1.47</v>
      </c>
    </row>
    <row r="320" spans="1:9">
      <c r="A320" s="5">
        <v>42583</v>
      </c>
      <c r="B320" s="9">
        <v>12.4</v>
      </c>
      <c r="C320" s="20">
        <f>Macro!C324/Macro!C323-1</f>
        <v>0</v>
      </c>
      <c r="D320" s="17">
        <f>Macro!D324/Macro!D323-1</f>
        <v>1.8492217858316895E-3</v>
      </c>
      <c r="E320" s="9">
        <f>Macro!E324</f>
        <v>100.2</v>
      </c>
      <c r="F320" s="9">
        <v>1.5</v>
      </c>
      <c r="I320" s="9">
        <v>1.47</v>
      </c>
    </row>
    <row r="321" spans="1:9">
      <c r="A321" s="5">
        <v>42614</v>
      </c>
      <c r="B321" s="9">
        <v>14.22</v>
      </c>
      <c r="C321" s="20">
        <f>Macro!C325/Macro!C324-1</f>
        <v>0</v>
      </c>
      <c r="D321" s="17">
        <f>Macro!D325/Macro!D324-1</f>
        <v>2.6232097944252075E-3</v>
      </c>
      <c r="E321" s="9">
        <f>Macro!E325</f>
        <v>100.2</v>
      </c>
      <c r="F321" s="9">
        <v>1.56</v>
      </c>
      <c r="I321" s="9">
        <v>1.47</v>
      </c>
    </row>
    <row r="322" spans="1:9">
      <c r="A322" s="5">
        <v>42644</v>
      </c>
      <c r="B322" s="9">
        <v>14.59</v>
      </c>
      <c r="C322" s="20">
        <f>Macro!C326/Macro!C325-1</f>
        <v>5.5429911274846866E-3</v>
      </c>
      <c r="D322" s="17">
        <f>Macro!D326/Macro!D325-1</f>
        <v>2.3426874979268764E-3</v>
      </c>
      <c r="E322" s="9">
        <f>Macro!E326</f>
        <v>100.4</v>
      </c>
      <c r="F322" s="9">
        <v>1.63</v>
      </c>
      <c r="I322" s="9">
        <v>1.51</v>
      </c>
    </row>
    <row r="323" spans="1:9">
      <c r="A323" s="5">
        <v>42675</v>
      </c>
      <c r="B323" s="9">
        <v>15.24</v>
      </c>
      <c r="C323" s="20">
        <f>Macro!C327/Macro!C326-1</f>
        <v>0</v>
      </c>
      <c r="D323" s="17">
        <f>Macro!D327/Macro!D326-1</f>
        <v>1.1789477167711837E-3</v>
      </c>
      <c r="E323" s="9">
        <f>Macro!E327</f>
        <v>100.1</v>
      </c>
      <c r="F323" s="9">
        <v>1.76</v>
      </c>
      <c r="I323" s="9">
        <v>1.67</v>
      </c>
    </row>
    <row r="324" spans="1:9">
      <c r="A324" s="5">
        <v>42705</v>
      </c>
      <c r="B324" s="9">
        <v>12.47</v>
      </c>
      <c r="C324" s="20">
        <f>Macro!C328/Macro!C327-1</f>
        <v>0</v>
      </c>
      <c r="D324" s="17">
        <f>Macro!D328/Macro!D327-1</f>
        <v>2.5245221587761879E-3</v>
      </c>
      <c r="E324" s="9">
        <f>Macro!E328</f>
        <v>100.3</v>
      </c>
      <c r="F324" s="9">
        <v>2.14</v>
      </c>
      <c r="I324" s="9">
        <v>1.82</v>
      </c>
    </row>
    <row r="325" spans="1:9">
      <c r="A325" s="5">
        <v>42736</v>
      </c>
      <c r="B325" s="9">
        <v>11.61</v>
      </c>
      <c r="C325" s="20">
        <f>Macro!C329/Macro!C328-1</f>
        <v>4.8689021004175714E-3</v>
      </c>
      <c r="D325" s="17">
        <f>Macro!D329/Macro!D328-1</f>
        <v>4.0430766948156283E-3</v>
      </c>
      <c r="E325" s="9">
        <f>Macro!E329</f>
        <v>100.9</v>
      </c>
      <c r="F325" s="9">
        <v>2.4900000000000002</v>
      </c>
      <c r="I325" s="9">
        <v>1.94</v>
      </c>
    </row>
    <row r="326" spans="1:9">
      <c r="A326" s="5">
        <v>42767</v>
      </c>
      <c r="B326" s="9">
        <v>11.53</v>
      </c>
      <c r="C326" s="20">
        <f>Macro!C330/Macro!C329-1</f>
        <v>0</v>
      </c>
      <c r="D326" s="17">
        <f>Macro!D330/Macro!D329-1</f>
        <v>1.5926573570097524E-3</v>
      </c>
      <c r="E326" s="9">
        <f>Macro!E330</f>
        <v>101.6</v>
      </c>
      <c r="F326" s="9">
        <v>2.4300000000000002</v>
      </c>
      <c r="I326" s="9">
        <v>2.0099999999999998</v>
      </c>
    </row>
    <row r="327" spans="1:9">
      <c r="A327" s="5">
        <v>42795</v>
      </c>
      <c r="B327" s="9">
        <v>11.9</v>
      </c>
      <c r="C327" s="20">
        <f>Macro!C331/Macro!C330-1</f>
        <v>0</v>
      </c>
      <c r="D327" s="17">
        <f>Macro!D331/Macro!D330-1</f>
        <v>-4.6720162618951733E-4</v>
      </c>
      <c r="E327" s="9">
        <f>Macro!E331</f>
        <v>102.1</v>
      </c>
      <c r="F327" s="9">
        <v>2.42</v>
      </c>
      <c r="I327" s="9">
        <v>2.02</v>
      </c>
    </row>
    <row r="328" spans="1:9">
      <c r="A328" s="5">
        <v>42826</v>
      </c>
      <c r="B328" s="9">
        <v>13.14</v>
      </c>
      <c r="C328" s="20">
        <f>Macro!C332/Macro!C331-1</f>
        <v>5.5987256231111449E-3</v>
      </c>
      <c r="D328" s="17">
        <f>Macro!D332/Macro!D331-1</f>
        <v>1.2341528217407749E-3</v>
      </c>
      <c r="E328" s="9">
        <f>Macro!E332</f>
        <v>102.7</v>
      </c>
      <c r="F328" s="9">
        <v>2.48</v>
      </c>
      <c r="I328" s="9">
        <v>2</v>
      </c>
    </row>
    <row r="329" spans="1:9">
      <c r="A329" s="5">
        <v>42856</v>
      </c>
      <c r="B329" s="9">
        <v>10.86</v>
      </c>
      <c r="C329" s="20">
        <f>Macro!C333/Macro!C332-1</f>
        <v>0</v>
      </c>
      <c r="D329" s="17">
        <f>Macro!D333/Macro!D332-1</f>
        <v>-7.7397796005629349E-4</v>
      </c>
      <c r="E329" s="9">
        <f>Macro!E333</f>
        <v>102.9</v>
      </c>
      <c r="F329" s="9">
        <v>2.2999999999999998</v>
      </c>
      <c r="I329" s="9">
        <v>1.91</v>
      </c>
    </row>
    <row r="330" spans="1:9">
      <c r="A330" s="5">
        <v>42887</v>
      </c>
      <c r="B330" s="9">
        <v>10.51</v>
      </c>
      <c r="C330" s="20">
        <f>Macro!C334/Macro!C333-1</f>
        <v>0</v>
      </c>
      <c r="D330" s="17">
        <f>Macro!D334/Macro!D333-1</f>
        <v>6.5162866182522095E-4</v>
      </c>
      <c r="E330" s="9">
        <f>Macro!E334</f>
        <v>103.2</v>
      </c>
      <c r="F330" s="9">
        <v>2.2999999999999998</v>
      </c>
      <c r="I330" s="9">
        <v>1.84</v>
      </c>
    </row>
    <row r="331" spans="1:9">
      <c r="A331" s="5">
        <v>42917</v>
      </c>
      <c r="B331" s="9">
        <v>10.26</v>
      </c>
      <c r="C331" s="20">
        <f>Macro!C335/Macro!C334-1</f>
        <v>7.8852413055470194E-3</v>
      </c>
      <c r="D331" s="17">
        <f>Macro!D335/Macro!D334-1</f>
        <v>3.2764997153544861E-4</v>
      </c>
      <c r="E331" s="9">
        <f>Macro!E335</f>
        <v>103.8</v>
      </c>
      <c r="F331" s="9">
        <v>2.19</v>
      </c>
      <c r="I331" s="9">
        <v>1.73</v>
      </c>
    </row>
    <row r="332" spans="1:9">
      <c r="A332" s="5">
        <v>42948</v>
      </c>
      <c r="B332" s="9">
        <v>11.98</v>
      </c>
      <c r="C332" s="20">
        <f>Macro!C336/Macro!C335-1</f>
        <v>0</v>
      </c>
      <c r="D332" s="17">
        <f>Macro!D336/Macro!D335-1</f>
        <v>3.8486261632881824E-3</v>
      </c>
      <c r="E332" s="9">
        <f>Macro!E336</f>
        <v>104</v>
      </c>
      <c r="F332" s="9">
        <v>2.3199999999999998</v>
      </c>
      <c r="I332" s="9">
        <v>1.77</v>
      </c>
    </row>
    <row r="333" spans="1:9">
      <c r="A333" s="5">
        <v>42979</v>
      </c>
      <c r="B333" s="9">
        <v>10.44</v>
      </c>
      <c r="C333" s="20">
        <f>Macro!C337/Macro!C336-1</f>
        <v>0</v>
      </c>
      <c r="D333" s="17">
        <f>Macro!D337/Macro!D336-1</f>
        <v>5.106389920997767E-3</v>
      </c>
      <c r="E333" s="9">
        <f>Macro!E337</f>
        <v>104.5</v>
      </c>
      <c r="F333" s="9">
        <v>2.21</v>
      </c>
      <c r="I333" s="9">
        <v>1.78</v>
      </c>
    </row>
    <row r="334" spans="1:9">
      <c r="A334" s="5">
        <v>43009</v>
      </c>
      <c r="B334" s="9">
        <v>10.130000000000001</v>
      </c>
      <c r="C334" s="20">
        <f>Macro!C338/Macro!C337-1</f>
        <v>1.1270466267692791E-2</v>
      </c>
      <c r="D334" s="17">
        <f>Macro!D338/Macro!D337-1</f>
        <v>7.7505224501384085E-4</v>
      </c>
      <c r="E334" s="9">
        <f>Macro!E338</f>
        <v>104.8</v>
      </c>
      <c r="F334" s="9">
        <v>2.2000000000000002</v>
      </c>
      <c r="I334" s="9">
        <v>1.83</v>
      </c>
    </row>
    <row r="335" spans="1:9">
      <c r="A335" s="5">
        <v>43040</v>
      </c>
      <c r="B335" s="9">
        <v>10.54</v>
      </c>
      <c r="C335" s="20">
        <f>Macro!C339/Macro!C338-1</f>
        <v>0</v>
      </c>
      <c r="D335" s="17">
        <f>Macro!D339/Macro!D338-1</f>
        <v>2.6680074282516841E-3</v>
      </c>
      <c r="E335" s="9">
        <f>Macro!E339</f>
        <v>105.9</v>
      </c>
      <c r="F335" s="9">
        <v>2.36</v>
      </c>
      <c r="I335" s="9">
        <v>1.86</v>
      </c>
    </row>
    <row r="336" spans="1:9">
      <c r="A336" s="5">
        <v>43070</v>
      </c>
      <c r="B336" s="9">
        <v>10.26</v>
      </c>
      <c r="C336" s="20">
        <f>Macro!C340/Macro!C339-1</f>
        <v>0</v>
      </c>
      <c r="D336" s="17">
        <f>Macro!D340/Macro!D339-1</f>
        <v>2.1068892447551058E-3</v>
      </c>
      <c r="E336" s="9">
        <f>Macro!E340</f>
        <v>106.4</v>
      </c>
      <c r="F336" s="9">
        <v>2.35</v>
      </c>
      <c r="I336" s="9">
        <v>1.86</v>
      </c>
    </row>
    <row r="337" spans="1:9">
      <c r="A337" s="5">
        <v>43101</v>
      </c>
      <c r="B337" s="9">
        <v>11.06</v>
      </c>
      <c r="C337" s="20">
        <f>Macro!C341/Macro!C340-1</f>
        <v>8.134098018182323E-3</v>
      </c>
      <c r="D337" s="17">
        <f>Macro!D341/Macro!D340-1</f>
        <v>4.2533443635115464E-3</v>
      </c>
      <c r="E337" s="9">
        <f>Macro!E341</f>
        <v>107.2</v>
      </c>
      <c r="F337" s="9">
        <v>2.4</v>
      </c>
      <c r="I337" s="9">
        <v>1.9</v>
      </c>
    </row>
    <row r="338" spans="1:9">
      <c r="A338" s="5">
        <v>43132</v>
      </c>
      <c r="B338" s="9">
        <v>22.46</v>
      </c>
      <c r="C338" s="20">
        <f>Macro!C342/Macro!C341-1</f>
        <v>0</v>
      </c>
      <c r="D338" s="17">
        <f>Macro!D342/Macro!D341-1</f>
        <v>2.6922876006090224E-3</v>
      </c>
      <c r="E338" s="9">
        <f>Macro!E342</f>
        <v>108</v>
      </c>
      <c r="F338" s="9">
        <v>2.58</v>
      </c>
      <c r="I338" s="9">
        <v>2.04</v>
      </c>
    </row>
    <row r="339" spans="1:9">
      <c r="A339" s="5">
        <v>43160</v>
      </c>
      <c r="B339" s="9">
        <v>19.02</v>
      </c>
      <c r="C339" s="20">
        <f>Macro!C343/Macro!C342-1</f>
        <v>0</v>
      </c>
      <c r="D339" s="17">
        <f>Macro!D343/Macro!D342-1</f>
        <v>1.9236241078202099E-4</v>
      </c>
      <c r="E339" s="9">
        <f>Macro!E343</f>
        <v>108.9</v>
      </c>
      <c r="F339" s="9">
        <v>2.86</v>
      </c>
      <c r="I339" s="9">
        <v>2.1</v>
      </c>
    </row>
    <row r="340" spans="1:9">
      <c r="A340" s="5">
        <v>43191</v>
      </c>
      <c r="B340" s="9">
        <v>18.27</v>
      </c>
      <c r="C340" s="20">
        <f>Macro!C344/Macro!C343-1</f>
        <v>5.308251410129694E-3</v>
      </c>
      <c r="D340" s="17">
        <f>Macro!D344/Macro!D343-1</f>
        <v>2.6044066560619861E-3</v>
      </c>
      <c r="E340" s="9">
        <f>Macro!E344</f>
        <v>109.4</v>
      </c>
      <c r="F340" s="9">
        <v>2.84</v>
      </c>
      <c r="I340" s="9">
        <v>2.09</v>
      </c>
    </row>
    <row r="341" spans="1:9">
      <c r="A341" s="5">
        <v>43221</v>
      </c>
      <c r="B341" s="9">
        <v>14.12</v>
      </c>
      <c r="C341" s="20">
        <f>Macro!C345/Macro!C344-1</f>
        <v>0</v>
      </c>
      <c r="D341" s="17">
        <f>Macro!D345/Macro!D344-1</f>
        <v>2.2579497815982119E-3</v>
      </c>
      <c r="E341" s="9">
        <f>Macro!E345</f>
        <v>109.9</v>
      </c>
      <c r="F341" s="9">
        <v>2.87</v>
      </c>
      <c r="I341" s="9">
        <v>2.13</v>
      </c>
    </row>
    <row r="342" spans="1:9">
      <c r="A342" s="5">
        <v>43252</v>
      </c>
      <c r="B342" s="9">
        <v>13.68</v>
      </c>
      <c r="C342" s="20">
        <f>Macro!C346/Macro!C345-1</f>
        <v>0</v>
      </c>
      <c r="D342" s="17">
        <f>Macro!D346/Macro!D345-1</f>
        <v>9.0114517209483047E-4</v>
      </c>
      <c r="E342" s="9">
        <f>Macro!E346</f>
        <v>110.4</v>
      </c>
      <c r="F342" s="9">
        <v>2.98</v>
      </c>
      <c r="I342" s="9">
        <v>2.14</v>
      </c>
    </row>
    <row r="343" spans="1:9">
      <c r="A343" s="5">
        <v>43282</v>
      </c>
      <c r="B343" s="9">
        <v>13.15</v>
      </c>
      <c r="C343" s="20">
        <f>Macro!C347/Macro!C346-1</f>
        <v>6.2369742531143135E-3</v>
      </c>
      <c r="D343" s="17">
        <f>Macro!D347/Macro!D346-1</f>
        <v>7.8082049892835848E-4</v>
      </c>
      <c r="E343" s="9">
        <f>Macro!E347</f>
        <v>111.2</v>
      </c>
      <c r="F343" s="9">
        <v>2.91</v>
      </c>
      <c r="I343" s="9">
        <v>2.12</v>
      </c>
    </row>
    <row r="344" spans="1:9">
      <c r="A344" s="5">
        <v>43313</v>
      </c>
      <c r="B344" s="9">
        <v>12.55</v>
      </c>
      <c r="C344" s="20">
        <f>Macro!C348/Macro!C347-1</f>
        <v>0</v>
      </c>
      <c r="D344" s="17">
        <f>Macro!D348/Macro!D347-1</f>
        <v>1.7873207703393845E-3</v>
      </c>
      <c r="E344" s="9">
        <f>Macro!E348</f>
        <v>111.6</v>
      </c>
      <c r="F344" s="9">
        <v>2.89</v>
      </c>
      <c r="I344" s="9">
        <v>2.11</v>
      </c>
    </row>
    <row r="345" spans="1:9">
      <c r="A345" s="5">
        <v>43344</v>
      </c>
      <c r="B345" s="9">
        <v>12.91</v>
      </c>
      <c r="C345" s="20">
        <f>Macro!C349/Macro!C348-1</f>
        <v>0</v>
      </c>
      <c r="D345" s="17">
        <f>Macro!D349/Macro!D348-1</f>
        <v>2.0622817021174189E-3</v>
      </c>
      <c r="E345" s="9">
        <f>Macro!E349</f>
        <v>111.9</v>
      </c>
      <c r="F345" s="9">
        <v>2.89</v>
      </c>
      <c r="I345" s="9">
        <v>2.1</v>
      </c>
    </row>
    <row r="346" spans="1:9">
      <c r="A346" s="5">
        <v>43374</v>
      </c>
      <c r="B346" s="9">
        <v>19.350000000000001</v>
      </c>
      <c r="C346" s="20">
        <f>Macro!C350/Macro!C349-1</f>
        <v>1.4164421911571079E-3</v>
      </c>
      <c r="D346" s="17">
        <f>Macro!D350/Macro!D349-1</f>
        <v>2.3395801444987541E-3</v>
      </c>
      <c r="E346" s="9">
        <f>Macro!E350</f>
        <v>112.5</v>
      </c>
      <c r="F346" s="9">
        <v>3</v>
      </c>
      <c r="I346" s="9">
        <v>2.12</v>
      </c>
    </row>
    <row r="347" spans="1:9">
      <c r="A347" s="5">
        <v>43405</v>
      </c>
      <c r="B347" s="9">
        <v>19.39</v>
      </c>
      <c r="C347" s="20">
        <f>Macro!C351/Macro!C350-1</f>
        <v>0</v>
      </c>
      <c r="D347" s="17">
        <f>Macro!D351/Macro!D350-1</f>
        <v>-7.0419191999115949E-4</v>
      </c>
      <c r="E347" s="9">
        <f>Macro!E351</f>
        <v>112.5</v>
      </c>
      <c r="F347" s="9">
        <v>3.15</v>
      </c>
      <c r="I347" s="9">
        <v>2.11</v>
      </c>
    </row>
    <row r="348" spans="1:9">
      <c r="A348" s="5">
        <v>43435</v>
      </c>
      <c r="B348" s="9">
        <v>24.95</v>
      </c>
      <c r="C348" s="20">
        <f>Macro!C352/Macro!C351-1</f>
        <v>0</v>
      </c>
      <c r="D348" s="17">
        <f>Macro!D352/Macro!D351-1</f>
        <v>6.8489354458134422E-4</v>
      </c>
      <c r="E348" s="9">
        <f>Macro!E352</f>
        <v>112.5</v>
      </c>
      <c r="F348" s="9">
        <v>3.12</v>
      </c>
      <c r="I348" s="9">
        <v>2</v>
      </c>
    </row>
    <row r="349" spans="1:9">
      <c r="A349" s="5">
        <v>43466</v>
      </c>
      <c r="B349" s="9">
        <v>19.57</v>
      </c>
      <c r="C349" s="20">
        <f>Macro!C353/Macro!C352-1</f>
        <v>6.2431808244660658E-3</v>
      </c>
      <c r="D349" s="17">
        <f>Macro!D353/Macro!D352-1</f>
        <v>-8.1497980353439914E-4</v>
      </c>
      <c r="E349" s="9">
        <f>Macro!E353</f>
        <v>112.3</v>
      </c>
      <c r="F349" s="9">
        <v>2.83</v>
      </c>
      <c r="I349" s="9">
        <v>1.82</v>
      </c>
    </row>
    <row r="350" spans="1:9">
      <c r="A350" s="5">
        <v>43497</v>
      </c>
      <c r="B350" s="9">
        <v>15.23</v>
      </c>
      <c r="C350" s="20">
        <f>Macro!C354/Macro!C353-1</f>
        <v>0</v>
      </c>
      <c r="D350" s="17">
        <f>Macro!D354/Macro!D353-1</f>
        <v>3.001255142321968E-3</v>
      </c>
      <c r="E350" s="9">
        <f>Macro!E354</f>
        <v>112.1</v>
      </c>
      <c r="F350" s="9">
        <v>2.71</v>
      </c>
      <c r="I350" s="9">
        <v>1.79</v>
      </c>
    </row>
    <row r="351" spans="1:9">
      <c r="A351" s="5">
        <v>43525</v>
      </c>
      <c r="B351" s="9">
        <v>14.49</v>
      </c>
      <c r="C351" s="20">
        <f>Macro!C355/Macro!C354-1</f>
        <v>0</v>
      </c>
      <c r="D351" s="17">
        <f>Macro!D355/Macro!D354-1</f>
        <v>3.7817929172307974E-3</v>
      </c>
      <c r="E351" s="9">
        <f>Macro!E355</f>
        <v>112.5</v>
      </c>
      <c r="F351" s="9">
        <v>2.68</v>
      </c>
      <c r="I351" s="9">
        <v>1.88</v>
      </c>
    </row>
    <row r="352" spans="1:9">
      <c r="A352" s="5">
        <v>43556</v>
      </c>
      <c r="B352" s="9">
        <v>12.95</v>
      </c>
      <c r="C352" s="20">
        <f>Macro!C356/Macro!C355-1</f>
        <v>8.3514584070853992E-3</v>
      </c>
      <c r="D352" s="17">
        <f>Macro!D356/Macro!D355-1</f>
        <v>3.7596794047436433E-3</v>
      </c>
      <c r="E352" s="9">
        <f>Macro!E356</f>
        <v>112.7</v>
      </c>
      <c r="F352" s="9">
        <v>2.57</v>
      </c>
      <c r="I352" s="9">
        <v>1.91</v>
      </c>
    </row>
    <row r="353" spans="1:9">
      <c r="A353" s="5">
        <v>43586</v>
      </c>
      <c r="B353" s="9">
        <v>16.72</v>
      </c>
      <c r="C353" s="20">
        <f>Macro!C357/Macro!C356-1</f>
        <v>0</v>
      </c>
      <c r="D353" s="17">
        <f>Macro!D357/Macro!D356-1</f>
        <v>2.4683328566443841E-4</v>
      </c>
      <c r="E353" s="9">
        <f>Macro!E357</f>
        <v>112.8</v>
      </c>
      <c r="F353" s="9">
        <v>2.5299999999999998</v>
      </c>
      <c r="I353" s="9">
        <v>1.94</v>
      </c>
    </row>
    <row r="354" spans="1:9">
      <c r="A354" s="5">
        <v>43617</v>
      </c>
      <c r="B354" s="9">
        <v>15.84</v>
      </c>
      <c r="C354" s="20">
        <f>Macro!C358/Macro!C357-1</f>
        <v>0</v>
      </c>
      <c r="D354" s="17">
        <f>Macro!D358/Macro!D357-1</f>
        <v>-3.2511281022806759E-4</v>
      </c>
      <c r="E354" s="9">
        <f>Macro!E358</f>
        <v>112.8</v>
      </c>
      <c r="F354" s="9">
        <v>2.4</v>
      </c>
      <c r="I354" s="9">
        <v>1.83</v>
      </c>
    </row>
    <row r="355" spans="1:9">
      <c r="A355" s="5">
        <v>43647</v>
      </c>
      <c r="B355" s="9">
        <v>13.31</v>
      </c>
      <c r="C355" s="20">
        <f>Macro!C359/Macro!C358-1</f>
        <v>1.170001856591063E-2</v>
      </c>
      <c r="D355" s="17">
        <f>Macro!D359/Macro!D358-1</f>
        <v>2.3078761661827762E-3</v>
      </c>
      <c r="E355" s="9">
        <f>Macro!E359</f>
        <v>112.8</v>
      </c>
      <c r="F355" s="9">
        <v>2.0699999999999998</v>
      </c>
      <c r="I355" s="9">
        <v>1.7</v>
      </c>
    </row>
    <row r="356" spans="1:9">
      <c r="A356" s="5">
        <v>43678</v>
      </c>
      <c r="B356" s="9">
        <v>18.98</v>
      </c>
      <c r="C356" s="20">
        <f>Macro!C360/Macro!C359-1</f>
        <v>0</v>
      </c>
      <c r="D356" s="17">
        <f>Macro!D360/Macro!D359-1</f>
        <v>9.1477001743545117E-4</v>
      </c>
      <c r="E356" s="9">
        <f>Macro!E360</f>
        <v>112.9</v>
      </c>
      <c r="F356" s="9">
        <v>2.06</v>
      </c>
      <c r="I356" s="9">
        <v>1.75</v>
      </c>
    </row>
    <row r="357" spans="1:9">
      <c r="A357" s="5">
        <v>43709</v>
      </c>
      <c r="B357" s="9">
        <v>15.56</v>
      </c>
      <c r="C357" s="20">
        <f>Macro!C361/Macro!C360-1</f>
        <v>0</v>
      </c>
      <c r="D357" s="17">
        <f>Macro!D361/Macro!D360-1</f>
        <v>1.5388460997671771E-3</v>
      </c>
      <c r="E357" s="9">
        <f>Macro!E361</f>
        <v>112.7</v>
      </c>
      <c r="F357" s="9">
        <v>1.63</v>
      </c>
      <c r="I357" s="9">
        <v>1.59</v>
      </c>
    </row>
    <row r="358" spans="1:9">
      <c r="A358" s="5">
        <v>43739</v>
      </c>
      <c r="B358" s="9">
        <v>15.47</v>
      </c>
      <c r="C358" s="20">
        <f>Macro!C362/Macro!C361-1</f>
        <v>6.8187786956417362E-3</v>
      </c>
      <c r="D358" s="17">
        <f>Macro!D362/Macro!D361-1</f>
        <v>2.8272822992627678E-3</v>
      </c>
      <c r="E358" s="9">
        <f>Macro!E362</f>
        <v>112.3</v>
      </c>
      <c r="F358" s="9">
        <v>1.7</v>
      </c>
      <c r="I358" s="9">
        <v>1.59</v>
      </c>
    </row>
    <row r="359" spans="1:9">
      <c r="A359" s="5">
        <v>43770</v>
      </c>
      <c r="B359" s="9">
        <v>12.52</v>
      </c>
      <c r="C359" s="20">
        <f>Macro!C363/Macro!C362-1</f>
        <v>0</v>
      </c>
      <c r="D359" s="17">
        <f>Macro!D363/Macro!D362-1</f>
        <v>2.8154226050438602E-3</v>
      </c>
      <c r="E359" s="9">
        <f>Macro!E363</f>
        <v>111.9</v>
      </c>
      <c r="F359" s="9">
        <v>1.71</v>
      </c>
      <c r="I359" s="9">
        <v>1.56</v>
      </c>
    </row>
    <row r="360" spans="1:9">
      <c r="A360" s="5">
        <v>43800</v>
      </c>
      <c r="B360" s="9">
        <v>13.76</v>
      </c>
      <c r="C360" s="20">
        <f>Macro!C364/Macro!C363-1</f>
        <v>0</v>
      </c>
      <c r="D360" s="17">
        <f>Macro!D364/Macro!D363-1</f>
        <v>2.9122185210892493E-3</v>
      </c>
      <c r="E360" s="9">
        <f>Macro!E364</f>
        <v>111.7</v>
      </c>
      <c r="F360" s="9">
        <v>1.81</v>
      </c>
      <c r="I360" s="9">
        <v>1.64</v>
      </c>
    </row>
    <row r="361" spans="1:9">
      <c r="A361" s="5">
        <v>43831</v>
      </c>
      <c r="B361" s="9">
        <v>13.94</v>
      </c>
      <c r="C361" s="20">
        <f>Macro!C365/Macro!C364-1</f>
        <v>-1.3924410858419556E-2</v>
      </c>
      <c r="D361" s="17">
        <f>Macro!D365/Macro!D364-1</f>
        <v>1.0671615821831182E-3</v>
      </c>
      <c r="E361" s="9">
        <f>Macro!E365</f>
        <v>111.4</v>
      </c>
      <c r="F361" s="9">
        <v>1.86</v>
      </c>
      <c r="I361" s="9">
        <v>1.72</v>
      </c>
    </row>
    <row r="362" spans="1:9">
      <c r="A362" s="5">
        <v>43862</v>
      </c>
      <c r="B362" s="9">
        <v>19.63</v>
      </c>
      <c r="C362" s="20">
        <f>Macro!C366/Macro!C365-1</f>
        <v>0</v>
      </c>
      <c r="D362" s="17">
        <f>Macro!D366/Macro!D365-1</f>
        <v>1.3132179246519993E-3</v>
      </c>
      <c r="E362" s="9">
        <f>Macro!E366</f>
        <v>111.7</v>
      </c>
      <c r="F362" s="9">
        <v>1.76</v>
      </c>
      <c r="I362" s="9">
        <v>1.72</v>
      </c>
    </row>
    <row r="363" spans="1:9">
      <c r="A363" s="5">
        <v>43891</v>
      </c>
      <c r="B363" s="9">
        <v>57.74</v>
      </c>
      <c r="C363" s="20">
        <f>Macro!C367/Macro!C366-1</f>
        <v>0</v>
      </c>
      <c r="D363" s="17">
        <f>Macro!D367/Macro!D366-1</f>
        <v>-4.2276447852619414E-3</v>
      </c>
      <c r="E363" s="9">
        <f>Macro!E367</f>
        <v>111.7</v>
      </c>
      <c r="F363" s="9">
        <v>1.5</v>
      </c>
      <c r="I363" s="9">
        <v>1.62</v>
      </c>
    </row>
    <row r="364" spans="1:9">
      <c r="A364" s="5">
        <v>43922</v>
      </c>
      <c r="B364" s="9">
        <v>41.45</v>
      </c>
      <c r="C364" s="20">
        <f>Macro!C368/Macro!C367-1</f>
        <v>-7.9089652378231179E-2</v>
      </c>
      <c r="D364" s="17">
        <f>Macro!D368/Macro!D367-1</f>
        <v>-7.8404028665504111E-3</v>
      </c>
      <c r="E364" s="9">
        <f>Macro!E368</f>
        <v>106.4</v>
      </c>
      <c r="F364" s="9">
        <v>0.87</v>
      </c>
      <c r="I364" s="9">
        <v>0.99</v>
      </c>
    </row>
    <row r="365" spans="1:9">
      <c r="A365" s="5">
        <v>43952</v>
      </c>
      <c r="B365" s="9">
        <v>30.9</v>
      </c>
      <c r="C365" s="20">
        <f>Macro!C369/Macro!C368-1</f>
        <v>0</v>
      </c>
      <c r="D365" s="17">
        <f>Macro!D369/Macro!D368-1</f>
        <v>-1.0854032780739375E-3</v>
      </c>
      <c r="E365" s="9">
        <f>Macro!E369</f>
        <v>100.5</v>
      </c>
      <c r="F365" s="9">
        <v>0.66</v>
      </c>
      <c r="I365" s="9">
        <v>1.1000000000000001</v>
      </c>
    </row>
    <row r="366" spans="1:9">
      <c r="A366" s="5">
        <v>43983</v>
      </c>
      <c r="B366" s="9">
        <v>31.12</v>
      </c>
      <c r="C366" s="20">
        <f>Macro!C370/Macro!C369-1</f>
        <v>0</v>
      </c>
      <c r="D366" s="17">
        <f>Macro!D370/Macro!D369-1</f>
        <v>4.5183077452237708E-3</v>
      </c>
      <c r="E366" s="9">
        <f>Macro!E370</f>
        <v>102.4</v>
      </c>
      <c r="F366" s="9">
        <v>0.67</v>
      </c>
      <c r="I366" s="9">
        <v>1.1200000000000001</v>
      </c>
    </row>
    <row r="367" spans="1:9">
      <c r="A367" s="5">
        <v>44013</v>
      </c>
      <c r="B367" s="9">
        <v>26.84</v>
      </c>
      <c r="C367" s="20">
        <f>Macro!C371/Macro!C370-1</f>
        <v>7.830225060408158E-2</v>
      </c>
      <c r="D367" s="17">
        <f>Macro!D371/Macro!D370-1</f>
        <v>5.4629499929961245E-3</v>
      </c>
      <c r="E367" s="9">
        <f>Macro!E371</f>
        <v>104.6</v>
      </c>
      <c r="F367" s="9">
        <v>0.73</v>
      </c>
      <c r="I367" s="9">
        <v>1.27</v>
      </c>
    </row>
    <row r="368" spans="1:9">
      <c r="A368" s="5">
        <v>44044</v>
      </c>
      <c r="B368" s="9">
        <v>22.89</v>
      </c>
      <c r="C368" s="20">
        <f>Macro!C372/Macro!C371-1</f>
        <v>0</v>
      </c>
      <c r="D368" s="17">
        <f>Macro!D372/Macro!D371-1</f>
        <v>3.7073155629856469E-3</v>
      </c>
      <c r="E368" s="9">
        <f>Macro!E372</f>
        <v>106.3</v>
      </c>
      <c r="F368" s="9">
        <v>0.62</v>
      </c>
      <c r="I368" s="9">
        <v>1.46</v>
      </c>
    </row>
    <row r="369" spans="1:9">
      <c r="A369" s="5">
        <v>44075</v>
      </c>
      <c r="B369" s="9">
        <v>27.65</v>
      </c>
      <c r="C369" s="20">
        <f>Macro!C373/Macro!C372-1</f>
        <v>0</v>
      </c>
      <c r="D369" s="17">
        <f>Macro!D373/Macro!D372-1</f>
        <v>2.2554999498778372E-3</v>
      </c>
      <c r="E369" s="9">
        <f>Macro!E373</f>
        <v>107.3</v>
      </c>
      <c r="F369" s="9">
        <v>0.65</v>
      </c>
      <c r="I369" s="9">
        <v>1.66</v>
      </c>
    </row>
    <row r="370" spans="1:9">
      <c r="A370" s="5">
        <v>44105</v>
      </c>
      <c r="B370" s="9">
        <v>29.44</v>
      </c>
      <c r="C370" s="20">
        <f>Macro!C374/Macro!C373-1</f>
        <v>1.0847255116152033E-2</v>
      </c>
      <c r="D370" s="17">
        <f>Macro!D374/Macro!D373-1</f>
        <v>1.146369892787602E-3</v>
      </c>
      <c r="E370" s="9">
        <f>Macro!E374</f>
        <v>107.8</v>
      </c>
      <c r="F370" s="9">
        <v>0.68</v>
      </c>
      <c r="I370" s="9">
        <v>1.66</v>
      </c>
    </row>
    <row r="371" spans="1:9">
      <c r="A371" s="5">
        <v>44136</v>
      </c>
      <c r="B371" s="9">
        <v>25</v>
      </c>
      <c r="C371" s="20">
        <f>Macro!C375/Macro!C374-1</f>
        <v>0</v>
      </c>
      <c r="D371" s="17">
        <f>Macro!D375/Macro!D374-1</f>
        <v>2.4822381642195523E-3</v>
      </c>
      <c r="E371" s="9">
        <f>Macro!E375</f>
        <v>108.3</v>
      </c>
      <c r="F371" s="9">
        <v>0.79</v>
      </c>
      <c r="I371" s="9">
        <v>1.7</v>
      </c>
    </row>
    <row r="372" spans="1:9">
      <c r="A372" s="5">
        <v>44166</v>
      </c>
      <c r="B372" s="9">
        <v>22.37</v>
      </c>
      <c r="C372" s="20">
        <f>Macro!C376/Macro!C375-1</f>
        <v>0</v>
      </c>
      <c r="D372" s="17">
        <f>Macro!D376/Macro!D375-1</f>
        <v>4.2545851779451915E-3</v>
      </c>
      <c r="E372" s="9">
        <f>Macro!E376</f>
        <v>109</v>
      </c>
      <c r="F372" s="9">
        <v>0.87</v>
      </c>
      <c r="I372" s="9">
        <v>1.71</v>
      </c>
    </row>
    <row r="373" spans="1:9">
      <c r="A373" s="5">
        <v>44197</v>
      </c>
      <c r="B373" s="9">
        <v>24.91</v>
      </c>
      <c r="C373" s="20">
        <f>Macro!C377/Macro!C376-1</f>
        <v>1.3801861389137748E-2</v>
      </c>
      <c r="D373" s="17">
        <f>Macro!D377/Macro!D376-1</f>
        <v>1.9579779011849041E-3</v>
      </c>
      <c r="E373" s="9">
        <f>Macro!E377</f>
        <v>109.8</v>
      </c>
      <c r="F373" s="9">
        <v>0.93</v>
      </c>
      <c r="I373" s="9">
        <v>1.92</v>
      </c>
    </row>
    <row r="374" spans="1:9">
      <c r="A374" s="5">
        <v>44228</v>
      </c>
      <c r="B374" s="9">
        <v>23.14</v>
      </c>
      <c r="C374" s="20">
        <f>Macro!C378/Macro!C377-1</f>
        <v>0</v>
      </c>
      <c r="D374" s="17">
        <f>Macro!D378/Macro!D377-1</f>
        <v>4.0568646721370616E-3</v>
      </c>
      <c r="E374" s="9">
        <f>Macro!E378</f>
        <v>110.6</v>
      </c>
      <c r="F374" s="9">
        <v>1.08</v>
      </c>
      <c r="I374" s="9">
        <v>2.08</v>
      </c>
    </row>
    <row r="375" spans="1:9">
      <c r="A375" s="5">
        <v>44256</v>
      </c>
      <c r="B375" s="9">
        <v>21.84</v>
      </c>
      <c r="C375" s="20">
        <f>Macro!C379/Macro!C378-1</f>
        <v>0</v>
      </c>
      <c r="D375" s="17">
        <f>Macro!D379/Macro!D378-1</f>
        <v>5.0344673214888225E-3</v>
      </c>
      <c r="E375" s="9">
        <f>Macro!E379</f>
        <v>110.7</v>
      </c>
      <c r="F375" s="9">
        <v>1.26</v>
      </c>
      <c r="I375" s="9">
        <v>2.1800000000000002</v>
      </c>
    </row>
    <row r="376" spans="1:9">
      <c r="A376" s="5">
        <v>44287</v>
      </c>
      <c r="B376" s="9">
        <v>17.420000000000002</v>
      </c>
      <c r="C376" s="20">
        <f>Macro!C380/Macro!C379-1</f>
        <v>1.5700448738243278E-2</v>
      </c>
      <c r="D376" s="17">
        <f>Macro!D380/Macro!D379-1</f>
        <v>6.9533048960024324E-3</v>
      </c>
      <c r="E376" s="9">
        <f>Macro!E380</f>
        <v>111.8</v>
      </c>
      <c r="F376" s="9">
        <v>1.61</v>
      </c>
      <c r="I376" s="9">
        <v>2.2799999999999998</v>
      </c>
    </row>
    <row r="377" spans="1:9">
      <c r="A377" s="5">
        <v>44317</v>
      </c>
      <c r="B377" s="9">
        <v>19.760000000000002</v>
      </c>
      <c r="C377" s="20">
        <f>Macro!C381/Macro!C380-1</f>
        <v>0</v>
      </c>
      <c r="D377" s="17">
        <f>Macro!D381/Macro!D380-1</f>
        <v>6.3729606525910754E-3</v>
      </c>
      <c r="E377" s="9">
        <f>Macro!E381</f>
        <v>113</v>
      </c>
      <c r="F377" s="9">
        <v>1.64</v>
      </c>
      <c r="I377" s="9">
        <v>2.35</v>
      </c>
    </row>
    <row r="378" spans="1:9">
      <c r="A378" s="5">
        <v>44348</v>
      </c>
      <c r="B378" s="9">
        <v>16.96</v>
      </c>
      <c r="C378" s="20">
        <f>Macro!C382/Macro!C381-1</f>
        <v>0</v>
      </c>
      <c r="D378" s="17">
        <f>Macro!D382/Macro!D381-1</f>
        <v>8.2398343092993098E-3</v>
      </c>
      <c r="E378" s="9">
        <f>Macro!E382</f>
        <v>113.7</v>
      </c>
      <c r="F378" s="9">
        <v>1.62</v>
      </c>
      <c r="I378" s="9">
        <v>2.4700000000000002</v>
      </c>
    </row>
    <row r="379" spans="1:9">
      <c r="A379" s="5">
        <v>44378</v>
      </c>
      <c r="B379" s="9">
        <v>17.600000000000001</v>
      </c>
      <c r="C379" s="20">
        <f>Macro!C383/Macro!C382-1</f>
        <v>8.5284939622014555E-3</v>
      </c>
      <c r="D379" s="17">
        <f>Macro!D383/Macro!D382-1</f>
        <v>4.9138415156801951E-3</v>
      </c>
      <c r="E379" s="9">
        <f>Macro!E383</f>
        <v>114.7</v>
      </c>
      <c r="F379" s="9">
        <v>1.52</v>
      </c>
      <c r="I379" s="9">
        <v>2.34</v>
      </c>
    </row>
    <row r="380" spans="1:9">
      <c r="A380" s="5">
        <v>44409</v>
      </c>
      <c r="B380" s="9">
        <v>17.47</v>
      </c>
      <c r="C380" s="20">
        <f>Macro!C384/Macro!C383-1</f>
        <v>0</v>
      </c>
      <c r="D380" s="17">
        <f>Macro!D384/Macro!D383-1</f>
        <v>2.9228585924687689E-3</v>
      </c>
      <c r="E380" s="9">
        <f>Macro!E384</f>
        <v>115.7</v>
      </c>
      <c r="F380" s="9">
        <v>1.32</v>
      </c>
      <c r="I380" s="9">
        <v>2.33</v>
      </c>
    </row>
    <row r="381" spans="1:9">
      <c r="A381" s="5">
        <v>44440</v>
      </c>
      <c r="B381" s="9">
        <v>19.82</v>
      </c>
      <c r="C381" s="20">
        <f>Macro!C385/Macro!C384-1</f>
        <v>0</v>
      </c>
      <c r="D381" s="17">
        <f>Macro!D385/Macro!D384-1</f>
        <v>4.0250889881923158E-3</v>
      </c>
      <c r="E381" s="9">
        <f>Macro!E385</f>
        <v>116.4</v>
      </c>
      <c r="F381" s="9">
        <v>1.28</v>
      </c>
      <c r="I381" s="9">
        <v>2.35</v>
      </c>
    </row>
    <row r="382" spans="1:9">
      <c r="A382" s="5">
        <v>44470</v>
      </c>
      <c r="B382" s="9">
        <v>17.87</v>
      </c>
      <c r="C382" s="20">
        <f>Macro!C386/Macro!C385-1</f>
        <v>1.8031589110425239E-2</v>
      </c>
      <c r="D382" s="17">
        <f>Macro!D386/Macro!D385-1</f>
        <v>9.2994556149068597E-3</v>
      </c>
      <c r="E382" s="9">
        <f>Macro!E386</f>
        <v>116.4</v>
      </c>
      <c r="F382" s="9">
        <v>1.37</v>
      </c>
      <c r="I382" s="9">
        <v>2.34</v>
      </c>
    </row>
    <row r="383" spans="1:9">
      <c r="A383" s="5">
        <v>44501</v>
      </c>
      <c r="B383" s="9">
        <v>18.5</v>
      </c>
      <c r="C383" s="20">
        <f>Macro!C387/Macro!C386-1</f>
        <v>0</v>
      </c>
      <c r="D383" s="17">
        <f>Macro!D387/Macro!D386-1</f>
        <v>8.5553875427768489E-3</v>
      </c>
      <c r="E383" s="9">
        <f>Macro!E387</f>
        <v>117.1</v>
      </c>
      <c r="F383" s="9">
        <v>1.58</v>
      </c>
      <c r="I383" s="9">
        <v>2.54</v>
      </c>
    </row>
    <row r="384" spans="1:9">
      <c r="A384" s="5">
        <v>44531</v>
      </c>
      <c r="B384" s="9">
        <v>21.35</v>
      </c>
      <c r="C384" s="20">
        <f>Macro!C388/Macro!C387-1</f>
        <v>0</v>
      </c>
      <c r="D384" s="17">
        <f>Macro!D388/Macro!D387-1</f>
        <v>7.2059081990969442E-3</v>
      </c>
      <c r="E384" s="9">
        <f>Macro!E388</f>
        <v>117.8</v>
      </c>
      <c r="F384" s="9">
        <v>1.56</v>
      </c>
      <c r="I384" s="9">
        <v>2.62</v>
      </c>
    </row>
    <row r="385" spans="1:9">
      <c r="A385" s="5">
        <v>44562</v>
      </c>
      <c r="B385" s="9">
        <v>23.18</v>
      </c>
      <c r="C385" s="20">
        <f>Macro!C389/Macro!C388-1</f>
        <v>-2.5745446756223478E-3</v>
      </c>
      <c r="D385" s="17">
        <f>Macro!D389/Macro!D388-1</f>
        <v>5.6337426284152059E-3</v>
      </c>
      <c r="E385" s="9">
        <f>Macro!E389</f>
        <v>118.6</v>
      </c>
      <c r="F385" s="9">
        <v>1.47</v>
      </c>
      <c r="I385" s="9">
        <v>2.46</v>
      </c>
    </row>
    <row r="386" spans="1:9">
      <c r="A386" s="5">
        <v>44593</v>
      </c>
      <c r="B386" s="9">
        <v>25.75</v>
      </c>
      <c r="C386" s="20">
        <f>Macro!C390/Macro!C389-1</f>
        <v>0</v>
      </c>
      <c r="D386" s="17">
        <f>Macro!D390/Macro!D389-1</f>
        <v>7.5958780410072535E-3</v>
      </c>
      <c r="E386" s="9">
        <f>Macro!E390</f>
        <v>117.6</v>
      </c>
      <c r="F386" s="9">
        <v>1.76</v>
      </c>
      <c r="I386" s="9">
        <v>2.4500000000000002</v>
      </c>
    </row>
    <row r="387" spans="1:9">
      <c r="A387" s="5">
        <v>44621</v>
      </c>
      <c r="B387" s="9">
        <v>26.97</v>
      </c>
      <c r="C387" s="20">
        <f>Macro!C391/Macro!C390-1</f>
        <v>0</v>
      </c>
      <c r="D387" s="17">
        <f>Macro!D391/Macro!D390-1</f>
        <v>1.0606779482313256E-2</v>
      </c>
      <c r="E387" s="9">
        <f>Macro!E391</f>
        <v>117.9</v>
      </c>
      <c r="F387" s="9">
        <v>1.93</v>
      </c>
      <c r="I387" s="9">
        <v>2.46</v>
      </c>
    </row>
    <row r="388" spans="1:9">
      <c r="A388" s="5">
        <v>44652</v>
      </c>
      <c r="B388" s="9">
        <v>24.37</v>
      </c>
      <c r="C388" s="20">
        <f>Macro!C392/Macro!C391-1</f>
        <v>7.0179443339890568E-4</v>
      </c>
      <c r="D388" s="17">
        <f>Macro!D392/Macro!D391-1</f>
        <v>4.2113975510602586E-3</v>
      </c>
      <c r="E388" s="9">
        <f>Macro!E392</f>
        <v>117.8</v>
      </c>
      <c r="F388" s="9">
        <v>2.13</v>
      </c>
      <c r="I388" s="9">
        <v>2.85</v>
      </c>
    </row>
    <row r="389" spans="1:9">
      <c r="A389" s="5">
        <v>44682</v>
      </c>
      <c r="B389" s="9">
        <v>29.31</v>
      </c>
      <c r="C389" s="20">
        <f>Macro!C393/Macro!C392-1</f>
        <v>0</v>
      </c>
      <c r="D389" s="17">
        <f>Macro!D393/Macro!D392-1</f>
        <v>8.9865772741752892E-3</v>
      </c>
      <c r="E389" s="9">
        <f>Macro!E393</f>
        <v>117.3</v>
      </c>
      <c r="F389" s="9">
        <v>2.75</v>
      </c>
      <c r="I389" s="9">
        <v>2.88</v>
      </c>
    </row>
    <row r="390" spans="1:9">
      <c r="A390" s="5">
        <v>44713</v>
      </c>
      <c r="B390" s="9">
        <v>28.23</v>
      </c>
      <c r="C390" s="20">
        <f>Macro!C394/Macro!C393-1</f>
        <v>0</v>
      </c>
      <c r="D390" s="17">
        <f>Macro!D394/Macro!D393-1</f>
        <v>1.2482881942895263E-2</v>
      </c>
      <c r="E390" s="9">
        <f>Macro!E394</f>
        <v>116.4</v>
      </c>
      <c r="F390" s="9">
        <v>2.9</v>
      </c>
      <c r="I390" s="9">
        <v>2.69</v>
      </c>
    </row>
    <row r="391" spans="1:9">
      <c r="A391" s="5">
        <v>44743</v>
      </c>
      <c r="B391" s="9">
        <v>25</v>
      </c>
      <c r="C391" s="20">
        <f>Macro!C395/Macro!C394-1</f>
        <v>6.7320820054652675E-3</v>
      </c>
      <c r="D391" s="17">
        <f>Macro!D395/Macro!D394-1</f>
        <v>-6.4407652985098984E-5</v>
      </c>
      <c r="E391" s="9">
        <f>Macro!E395</f>
        <v>115.6</v>
      </c>
      <c r="F391" s="9">
        <v>3.14</v>
      </c>
      <c r="I391" s="9">
        <v>2.62</v>
      </c>
    </row>
    <row r="392" spans="1:9">
      <c r="A392" s="5">
        <v>44774</v>
      </c>
      <c r="B392" s="9">
        <v>22.17</v>
      </c>
      <c r="C392" s="20">
        <f>Macro!C396/Macro!C395-1</f>
        <v>0</v>
      </c>
      <c r="D392" s="17">
        <f>Macro!D396/Macro!D395-1</f>
        <v>7.8650199846097557E-4</v>
      </c>
      <c r="E392" s="9">
        <f>Macro!E396</f>
        <v>114.9</v>
      </c>
      <c r="F392" s="9">
        <v>2.9</v>
      </c>
      <c r="I392" s="9">
        <v>2.36</v>
      </c>
    </row>
    <row r="393" spans="1:9">
      <c r="A393" s="5">
        <v>44805</v>
      </c>
      <c r="B393" s="9">
        <v>27.34</v>
      </c>
      <c r="C393" s="20">
        <f>Macro!C397/Macro!C396-1</f>
        <v>0</v>
      </c>
      <c r="D393" s="17">
        <f>Macro!D397/Macro!D396-1</f>
        <v>3.8345714392176156E-3</v>
      </c>
      <c r="E393" s="9">
        <f>Macro!E397</f>
        <v>114.6</v>
      </c>
      <c r="F393" s="9">
        <v>2.9</v>
      </c>
      <c r="I393" s="9">
        <v>2.5099999999999998</v>
      </c>
    </row>
    <row r="394" spans="1:9">
      <c r="A394" s="5">
        <v>44835</v>
      </c>
      <c r="B394" s="9">
        <v>30.01</v>
      </c>
      <c r="C394" s="20">
        <f>Macro!C398/Macro!C397-1</f>
        <v>8.2782792454034748E-3</v>
      </c>
      <c r="D394" s="17">
        <f>Macro!D398/Macro!D397-1</f>
        <v>5.1359751097552753E-3</v>
      </c>
      <c r="E394" s="9">
        <f>Macro!E398</f>
        <v>113.9</v>
      </c>
      <c r="F394" s="9">
        <v>3.52</v>
      </c>
      <c r="I394" s="9">
        <v>2.38</v>
      </c>
    </row>
    <row r="395" spans="1:9">
      <c r="A395" s="5">
        <v>44866</v>
      </c>
      <c r="B395" s="9">
        <v>23.3</v>
      </c>
      <c r="C395" s="20">
        <f>Macro!C399/Macro!C398-1</f>
        <v>0</v>
      </c>
      <c r="D395" s="17">
        <f>Macro!D399/Macro!D398-1</f>
        <v>2.6354397827190734E-3</v>
      </c>
      <c r="E395" s="9">
        <f>Macro!E399</f>
        <v>112.9</v>
      </c>
      <c r="F395" s="9">
        <v>3.98</v>
      </c>
      <c r="I395" s="9">
        <v>2.39</v>
      </c>
    </row>
    <row r="396" spans="1:9">
      <c r="A396" s="5">
        <v>44896</v>
      </c>
      <c r="B396" s="9">
        <v>21.78</v>
      </c>
      <c r="C396" s="20">
        <f>Macro!C400/Macro!C399-1</f>
        <v>0</v>
      </c>
      <c r="D396" s="17">
        <f>Macro!D400/Macro!D399-1</f>
        <v>5.4914146419871024E-4</v>
      </c>
      <c r="E396" s="9">
        <f>Macro!E400</f>
        <v>111.8</v>
      </c>
      <c r="F396" s="9">
        <v>3.89</v>
      </c>
      <c r="I396" s="9">
        <v>2.37</v>
      </c>
    </row>
    <row r="397" spans="1:9">
      <c r="A397" s="5">
        <v>44927</v>
      </c>
      <c r="B397" s="9">
        <v>20.170000000000002</v>
      </c>
      <c r="C397" s="20">
        <f>Macro!C401/Macro!C400-1</f>
        <v>6.9204379306482267E-3</v>
      </c>
      <c r="D397" s="17">
        <f>Macro!D401/Macro!D400-1</f>
        <v>5.1671284955088215E-3</v>
      </c>
      <c r="E397" s="9">
        <f>Macro!E401</f>
        <v>111</v>
      </c>
      <c r="F397" s="9">
        <v>3.62</v>
      </c>
      <c r="I397" s="9">
        <v>2.2599999999999998</v>
      </c>
    </row>
    <row r="398" spans="1:9">
      <c r="A398" s="5">
        <v>44958</v>
      </c>
      <c r="B398" s="9">
        <v>20.12</v>
      </c>
      <c r="C398" s="20">
        <f>Macro!C402/Macro!C401-1</f>
        <v>0</v>
      </c>
      <c r="D398" s="17">
        <f>Macro!D402/Macro!D401-1</f>
        <v>3.8387779834596625E-3</v>
      </c>
      <c r="E398" s="9">
        <f>Macro!E402</f>
        <v>110.4</v>
      </c>
      <c r="F398" s="9">
        <v>3.53</v>
      </c>
      <c r="I398" s="9">
        <v>2.2400000000000002</v>
      </c>
    </row>
    <row r="399" spans="1:9">
      <c r="A399" s="5">
        <v>44986</v>
      </c>
      <c r="B399" s="9">
        <v>21.64</v>
      </c>
      <c r="C399" s="20">
        <f>Macro!C403/Macro!C402-1</f>
        <v>0</v>
      </c>
      <c r="D399" s="17">
        <f>Macro!D403/Macro!D402-1</f>
        <v>7.7941288651417473E-4</v>
      </c>
      <c r="E399" s="9">
        <f>Macro!E403</f>
        <v>109.7</v>
      </c>
      <c r="F399" s="9">
        <v>3.75</v>
      </c>
      <c r="I399" s="9">
        <v>2.33</v>
      </c>
    </row>
    <row r="400" spans="1:9">
      <c r="A400" s="5">
        <v>45017</v>
      </c>
      <c r="B400" s="9">
        <v>17.82</v>
      </c>
      <c r="C400" s="20">
        <f>Macro!C404/Macro!C403-1</f>
        <v>6.069738859241891E-3</v>
      </c>
      <c r="D400" s="17">
        <f>Macro!D404/Macro!D403-1</f>
        <v>4.2685190094913228E-3</v>
      </c>
      <c r="E400" s="9">
        <f>Macro!E404</f>
        <v>108.4</v>
      </c>
      <c r="F400" s="9">
        <v>3.66</v>
      </c>
      <c r="I400" s="9">
        <v>2.2999999999999998</v>
      </c>
    </row>
    <row r="401" spans="1:9">
      <c r="A401" s="5">
        <v>45047</v>
      </c>
      <c r="B401" s="9">
        <v>17.64</v>
      </c>
      <c r="C401" s="20">
        <f>Macro!C405/Macro!C404-1</f>
        <v>0</v>
      </c>
      <c r="D401" s="17">
        <f>Macro!D405/Macro!D404-1</f>
        <v>1.0988938461946596E-3</v>
      </c>
      <c r="E401" s="9">
        <f>Macro!E405</f>
        <v>107.6</v>
      </c>
      <c r="F401" s="9">
        <v>3.46</v>
      </c>
      <c r="I401" s="9">
        <v>2.27</v>
      </c>
    </row>
    <row r="402" spans="1:9">
      <c r="A402" s="5">
        <v>45078</v>
      </c>
      <c r="B402" s="9">
        <v>14</v>
      </c>
      <c r="C402" s="20">
        <f>Macro!C406/Macro!C405-1</f>
        <v>0</v>
      </c>
      <c r="D402" s="17">
        <f>Macro!D406/Macro!D405-1</f>
        <v>2.1030771512864366E-3</v>
      </c>
      <c r="E402" s="9">
        <f>Macro!E406</f>
        <v>106.9</v>
      </c>
      <c r="F402" s="9">
        <v>3.57</v>
      </c>
      <c r="I402" s="9">
        <v>2.21</v>
      </c>
    </row>
    <row r="403" spans="1:9">
      <c r="A403" s="5">
        <v>45108</v>
      </c>
      <c r="B403" s="9">
        <v>13.93</v>
      </c>
      <c r="C403" s="20">
        <f>Macro!C407/Macro!C406-1</f>
        <v>1.0715227873230759E-2</v>
      </c>
      <c r="D403" s="17">
        <f>Macro!D407/Macro!D406-1</f>
        <v>2.0559007641371974E-3</v>
      </c>
      <c r="E403" s="9">
        <f>Macro!E407</f>
        <v>106.2</v>
      </c>
      <c r="F403" s="9">
        <v>3.75</v>
      </c>
      <c r="I403" s="9">
        <v>2.2000000000000002</v>
      </c>
    </row>
    <row r="404" spans="1:9">
      <c r="A404" s="5">
        <v>45139</v>
      </c>
      <c r="B404" s="9">
        <v>15.85</v>
      </c>
      <c r="C404" s="20">
        <f>Macro!C408/Macro!C407-1</f>
        <v>0</v>
      </c>
      <c r="D404" s="17">
        <f>Macro!D408/Macro!D407-1</f>
        <v>5.1177173470593473E-3</v>
      </c>
      <c r="E404" s="9">
        <f>Macro!E408</f>
        <v>105.9</v>
      </c>
      <c r="F404" s="9">
        <v>3.9</v>
      </c>
      <c r="I404" s="9">
        <v>2.2999999999999998</v>
      </c>
    </row>
    <row r="405" spans="1:9">
      <c r="A405" s="5">
        <v>45170</v>
      </c>
      <c r="B405" s="9">
        <v>15.17</v>
      </c>
      <c r="C405" s="20">
        <f>Macro!C409/Macro!C408-1</f>
        <v>0</v>
      </c>
      <c r="D405" s="17">
        <f>Macro!D409/Macro!D408-1</f>
        <v>3.5958417568349166E-3</v>
      </c>
      <c r="E405" s="9">
        <f>Macro!E409</f>
        <v>105.5</v>
      </c>
      <c r="F405" s="9">
        <v>4.17</v>
      </c>
      <c r="I405" s="9">
        <v>2.34</v>
      </c>
    </row>
    <row r="406" spans="1:9">
      <c r="A406" s="5">
        <v>45200</v>
      </c>
      <c r="B406" s="9">
        <v>18.89</v>
      </c>
      <c r="C406" s="20">
        <f>Macro!C410/Macro!C409-1</f>
        <v>7.8867270273783596E-3</v>
      </c>
      <c r="D406" s="17">
        <f>Macro!D410/Macro!D409-1</f>
        <v>7.9078909687324561E-4</v>
      </c>
      <c r="E406" s="9">
        <f>Macro!E410</f>
        <v>104.7</v>
      </c>
      <c r="F406" s="9">
        <v>4.38</v>
      </c>
      <c r="I406" s="9">
        <v>2.34</v>
      </c>
    </row>
    <row r="407" spans="1:9">
      <c r="A407" s="5">
        <v>45231</v>
      </c>
      <c r="B407" s="9">
        <v>14.02</v>
      </c>
      <c r="C407" s="20">
        <f>Macro!C411/Macro!C410-1</f>
        <v>0</v>
      </c>
      <c r="D407" s="17">
        <f>Macro!D411/Macro!D410-1</f>
        <v>1.6030904201527196E-3</v>
      </c>
      <c r="E407" s="9">
        <f>Macro!E411</f>
        <v>103.8</v>
      </c>
      <c r="F407" s="9">
        <v>4.8</v>
      </c>
      <c r="I407" s="9">
        <v>2.39</v>
      </c>
    </row>
    <row r="408" spans="1:9">
      <c r="A408" s="5">
        <v>45261</v>
      </c>
      <c r="B408" s="9">
        <v>12.72</v>
      </c>
      <c r="C408" s="20">
        <f>Macro!C412/Macro!C411-1</f>
        <v>0</v>
      </c>
      <c r="D408" s="17">
        <f>Macro!D412/Macro!D411-1</f>
        <v>2.330987195803047E-3</v>
      </c>
      <c r="E408" s="9">
        <f>Macro!E412</f>
        <v>103.3</v>
      </c>
      <c r="F408" s="9">
        <v>4.5</v>
      </c>
      <c r="I408" s="9">
        <v>2.2999999999999998</v>
      </c>
    </row>
    <row r="409" spans="1:9">
      <c r="A409" s="5">
        <v>45292</v>
      </c>
      <c r="B409" s="9">
        <v>13.39</v>
      </c>
      <c r="C409" s="20">
        <f>Macro!C413/Macro!C412-1</f>
        <v>4.0480213931690656E-3</v>
      </c>
      <c r="D409" s="17">
        <f>Macro!D413/Macro!D412-1</f>
        <v>3.0543301526839706E-3</v>
      </c>
      <c r="E409" s="9">
        <f>Macro!E413</f>
        <v>103.1</v>
      </c>
      <c r="F409" s="9">
        <v>4.0199999999999996</v>
      </c>
      <c r="I409" s="9">
        <v>2.1800000000000002</v>
      </c>
    </row>
    <row r="410" spans="1:9">
      <c r="A410" s="5">
        <v>45323</v>
      </c>
      <c r="B410" s="9">
        <v>13.98</v>
      </c>
      <c r="C410" s="20">
        <f>Macro!C414/Macro!C413-1</f>
        <v>0</v>
      </c>
      <c r="D410" s="17">
        <f>Macro!D414/Macro!D413-1</f>
        <v>4.4206209535495589E-3</v>
      </c>
      <c r="E410" s="9">
        <f>Macro!E414</f>
        <v>102.6</v>
      </c>
      <c r="F410" s="9">
        <v>4.0599999999999996</v>
      </c>
      <c r="I410" s="9">
        <v>2.27</v>
      </c>
    </row>
    <row r="411" spans="1:9">
      <c r="A411" s="5">
        <v>45352</v>
      </c>
      <c r="B411" s="9">
        <v>13.79</v>
      </c>
      <c r="C411" s="20">
        <f>Macro!C415/Macro!C414-1</f>
        <v>0</v>
      </c>
      <c r="D411" s="17">
        <f>Macro!D415/Macro!D414-1</f>
        <v>3.7806940274036638E-3</v>
      </c>
      <c r="E411" s="9">
        <f>Macro!E415</f>
        <v>102.6</v>
      </c>
      <c r="F411" s="9">
        <v>4.21</v>
      </c>
      <c r="I411" s="9">
        <v>2.2799999999999998</v>
      </c>
    </row>
    <row r="412" spans="1:9">
      <c r="A412" s="5">
        <v>45383</v>
      </c>
      <c r="B412" s="9">
        <v>16.14</v>
      </c>
      <c r="C412" s="20">
        <f>Macro!C416/Macro!C415-1</f>
        <v>7.3897962330740086E-3</v>
      </c>
      <c r="D412" s="17">
        <f>Macro!D416/Macro!D415-1</f>
        <v>3.1291035454632521E-3</v>
      </c>
      <c r="E412" s="9">
        <f>Macro!E416</f>
        <v>102.4</v>
      </c>
      <c r="F412" s="9">
        <v>4.21</v>
      </c>
      <c r="I412" s="9">
        <v>2.31</v>
      </c>
    </row>
    <row r="413" spans="1:9">
      <c r="A413" s="5">
        <v>45413</v>
      </c>
      <c r="B413" s="9">
        <v>13.06</v>
      </c>
      <c r="C413" s="20">
        <f>Macro!C417/Macro!C416-1</f>
        <v>0</v>
      </c>
      <c r="D413" s="17">
        <f>Macro!D417/Macro!D416-1</f>
        <v>5.7469979917623704E-5</v>
      </c>
      <c r="E413" s="9">
        <f>Macro!E417</f>
        <v>101.7</v>
      </c>
      <c r="F413" s="9">
        <v>4.54</v>
      </c>
      <c r="I413" s="9">
        <v>2.39</v>
      </c>
    </row>
    <row r="414" spans="1:9">
      <c r="A414" s="5">
        <v>45444</v>
      </c>
      <c r="B414" s="9">
        <v>12.67</v>
      </c>
      <c r="C414" s="20">
        <f>Macro!C418/Macro!C417-1</f>
        <v>0</v>
      </c>
      <c r="D414" s="17">
        <f>Macro!D418/Macro!D417-1</f>
        <v>-5.6189640035131383E-4</v>
      </c>
      <c r="E414" s="9">
        <f>Macro!E418</f>
        <v>101.3</v>
      </c>
      <c r="F414" s="9">
        <v>4.4800000000000004</v>
      </c>
      <c r="I414" s="9">
        <v>2.33</v>
      </c>
    </row>
    <row r="415" spans="1:9">
      <c r="A415" s="5">
        <v>45474</v>
      </c>
      <c r="B415" s="9">
        <v>14.37</v>
      </c>
      <c r="C415" s="20">
        <f>Macro!C419/Macro!C418-1</f>
        <v>7.5951048027840251E-3</v>
      </c>
      <c r="D415" s="17">
        <f>Macro!D419/Macro!D418-1</f>
        <v>1.5492782280090989E-3</v>
      </c>
      <c r="E415" s="9">
        <f>Macro!E419</f>
        <v>101</v>
      </c>
      <c r="F415" s="9">
        <v>4.3099999999999996</v>
      </c>
      <c r="I415" s="9">
        <v>2.2599999999999998</v>
      </c>
    </row>
    <row r="416" spans="1:9">
      <c r="A416" s="5">
        <v>45505</v>
      </c>
      <c r="B416" s="9">
        <v>19.309999999999999</v>
      </c>
      <c r="C416" s="20">
        <f>Macro!C420/Macro!C419-1</f>
        <v>0</v>
      </c>
      <c r="D416" s="17">
        <f>Macro!D420/Macro!D419-1</f>
        <v>1.872205247277714E-3</v>
      </c>
      <c r="E416" s="9">
        <f>Macro!E420</f>
        <v>100.5</v>
      </c>
      <c r="F416" s="9">
        <v>4.25</v>
      </c>
      <c r="I416" s="9">
        <v>2.27</v>
      </c>
    </row>
    <row r="417" spans="1:9">
      <c r="A417" s="5">
        <v>45536</v>
      </c>
      <c r="B417" s="9">
        <v>17.66</v>
      </c>
      <c r="C417" s="20">
        <f>Macro!C421/Macro!C420-1</f>
        <v>0</v>
      </c>
      <c r="D417" s="17">
        <f>Macro!D421/Macro!D420-1</f>
        <v>1.7986699392908978E-3</v>
      </c>
      <c r="E417" s="9">
        <f>Macro!E421</f>
        <v>100.2</v>
      </c>
      <c r="F417" s="9">
        <v>3.87</v>
      </c>
      <c r="I417" s="9">
        <v>2.11</v>
      </c>
    </row>
    <row r="418" spans="1:9">
      <c r="A418" s="5">
        <v>45566</v>
      </c>
      <c r="B418" s="9">
        <v>19.96</v>
      </c>
      <c r="C418" s="20">
        <f>Macro!C422/Macro!C421-1</f>
        <v>0</v>
      </c>
      <c r="D418" s="17">
        <f>Macro!D422/Macro!D421-1</f>
        <v>2.4405280184056632E-3</v>
      </c>
      <c r="E418" s="9">
        <f>Macro!E422</f>
        <v>99.8</v>
      </c>
      <c r="F418" s="9">
        <v>3.72</v>
      </c>
      <c r="I418" s="9">
        <v>2.11</v>
      </c>
    </row>
    <row r="419" spans="1:9">
      <c r="A419" s="5">
        <v>45597</v>
      </c>
      <c r="B419" s="9">
        <v>16.02</v>
      </c>
      <c r="C419" s="20">
        <f>Macro!C423/Macro!C422-1</f>
        <v>0</v>
      </c>
      <c r="D419" s="17">
        <f>Macro!D423/Macro!D422-1</f>
        <v>3.1288238538740298E-3</v>
      </c>
      <c r="E419" s="9">
        <f>Macro!E423</f>
        <v>99.4</v>
      </c>
      <c r="F419" s="9">
        <v>4.0999999999999996</v>
      </c>
      <c r="I419" s="9">
        <v>2.29</v>
      </c>
    </row>
    <row r="420" spans="1:9">
      <c r="A420" s="5">
        <v>45627</v>
      </c>
      <c r="B420" s="9">
        <v>15.87</v>
      </c>
      <c r="C420" s="20">
        <f>Macro!C424/Macro!C423-1</f>
        <v>0</v>
      </c>
      <c r="D420" s="17">
        <f>Macro!D424/Macro!D423-1</f>
        <v>3.9312225659760003E-3</v>
      </c>
      <c r="E420" s="9">
        <f>Macro!E424</f>
        <v>99.7</v>
      </c>
      <c r="F420" s="9">
        <v>4.3600000000000003</v>
      </c>
      <c r="I420" s="9">
        <v>2.3199999999999998</v>
      </c>
    </row>
    <row r="421" spans="1:9">
      <c r="F421">
        <v>4.3899999999999997</v>
      </c>
      <c r="I421">
        <v>2.2999999999999998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3050A-A960-0B4C-A93A-8AEBC52C0824}">
  <dimension ref="A1:AI419"/>
  <sheetViews>
    <sheetView tabSelected="1" workbookViewId="0">
      <pane xSplit="1" topLeftCell="X1" activePane="topRight" state="frozen"/>
      <selection pane="topRight" activeCell="AL16" sqref="AL16"/>
    </sheetView>
  </sheetViews>
  <sheetFormatPr baseColWidth="10" defaultColWidth="11.5" defaultRowHeight="13"/>
  <cols>
    <col min="1" max="1" width="11.83203125" bestFit="1" customWidth="1"/>
    <col min="2" max="2" width="26" bestFit="1" customWidth="1"/>
    <col min="3" max="3" width="36.6640625" bestFit="1" customWidth="1"/>
    <col min="4" max="4" width="50" bestFit="1" customWidth="1"/>
    <col min="5" max="5" width="40.5" bestFit="1" customWidth="1"/>
    <col min="6" max="6" width="50.5" bestFit="1" customWidth="1"/>
    <col min="7" max="7" width="42.6640625" bestFit="1" customWidth="1"/>
    <col min="8" max="8" width="50.5" bestFit="1" customWidth="1"/>
    <col min="14" max="14" width="18.5" bestFit="1" customWidth="1"/>
    <col min="16" max="16" width="16.83203125" bestFit="1" customWidth="1"/>
    <col min="21" max="22" width="12" bestFit="1" customWidth="1"/>
    <col min="23" max="23" width="15.6640625" bestFit="1" customWidth="1"/>
    <col min="24" max="24" width="17.83203125" bestFit="1" customWidth="1"/>
    <col min="25" max="25" width="15" bestFit="1" customWidth="1"/>
    <col min="26" max="26" width="17.1640625" bestFit="1" customWidth="1"/>
    <col min="27" max="27" width="25.5" bestFit="1" customWidth="1"/>
    <col min="28" max="28" width="27.33203125" bestFit="1" customWidth="1"/>
    <col min="29" max="29" width="25.1640625" bestFit="1" customWidth="1"/>
  </cols>
  <sheetData>
    <row r="1" spans="1:35" ht="15">
      <c r="A1" t="s">
        <v>1</v>
      </c>
      <c r="B1" t="s">
        <v>4320</v>
      </c>
      <c r="C1" t="s">
        <v>5</v>
      </c>
      <c r="D1" t="s">
        <v>4</v>
      </c>
      <c r="E1" t="s">
        <v>7</v>
      </c>
      <c r="F1" t="s">
        <v>4321</v>
      </c>
      <c r="G1" t="s">
        <v>3</v>
      </c>
      <c r="H1" t="s">
        <v>4324</v>
      </c>
      <c r="I1" s="8" t="s">
        <v>4311</v>
      </c>
      <c r="J1" s="4" t="s">
        <v>4309</v>
      </c>
      <c r="K1" s="1" t="s">
        <v>4312</v>
      </c>
      <c r="L1" s="1" t="s">
        <v>4313</v>
      </c>
      <c r="M1" s="1" t="s">
        <v>4316</v>
      </c>
      <c r="N1" s="1" t="s">
        <v>4328</v>
      </c>
      <c r="O1" s="1" t="s">
        <v>6706</v>
      </c>
      <c r="P1" s="1" t="s">
        <v>4336</v>
      </c>
      <c r="Q1" s="1" t="s">
        <v>5412</v>
      </c>
      <c r="R1" s="1" t="s">
        <v>5414</v>
      </c>
      <c r="S1" s="1" t="s">
        <v>5416</v>
      </c>
      <c r="T1" s="1" t="s">
        <v>5418</v>
      </c>
      <c r="U1" s="1" t="s">
        <v>5429</v>
      </c>
      <c r="V1" s="1" t="s">
        <v>5430</v>
      </c>
      <c r="W1" s="1" t="s">
        <v>5431</v>
      </c>
      <c r="X1" s="1" t="s">
        <v>5432</v>
      </c>
      <c r="Y1" s="1" t="s">
        <v>5433</v>
      </c>
      <c r="Z1" s="1" t="s">
        <v>5434</v>
      </c>
      <c r="AA1" s="1" t="str">
        <f>Kmeans!M1</f>
        <v>cluster_0 (minimal drawdown</v>
      </c>
      <c r="AB1" s="1" t="str">
        <f>Kmeans!N1</f>
        <v>cluster_1 (moderate drawdown)</v>
      </c>
      <c r="AC1" s="1" t="str">
        <f>Kmeans!O1</f>
        <v>cluster_2 (severe drawdown)</v>
      </c>
      <c r="AD1" s="21" t="s">
        <v>5420</v>
      </c>
      <c r="AE1" s="21" t="s">
        <v>5421</v>
      </c>
      <c r="AF1" s="21" t="s">
        <v>5422</v>
      </c>
      <c r="AG1" s="21" t="s">
        <v>5423</v>
      </c>
      <c r="AH1" s="21" t="s">
        <v>6708</v>
      </c>
      <c r="AI1" s="21" t="s">
        <v>4334</v>
      </c>
    </row>
    <row r="2" spans="1:35">
      <c r="A2" s="5">
        <v>32962</v>
      </c>
      <c r="B2" s="11">
        <v>2.0701732645014737E-2</v>
      </c>
      <c r="C2" s="11">
        <v>2.8022285320943086E-2</v>
      </c>
      <c r="D2" s="11">
        <v>1.2312914673661579E-2</v>
      </c>
      <c r="E2" s="11">
        <v>1.3039437672254239E-2</v>
      </c>
      <c r="F2" s="13">
        <v>3.652427764201116E-2</v>
      </c>
      <c r="G2" s="13">
        <v>1.3844500324464715E-2</v>
      </c>
      <c r="H2" s="11" t="str">
        <f t="shared" ref="H2:H44" si="0">INDEX($B$1:$G$1, MATCH(MAX(B2:G2), B2:G2, 0))</f>
        <v>USA SECTOR NEUTRAL QUALITY Standard (Large+Mid Cap)</v>
      </c>
      <c r="I2" s="9">
        <f>_xlfn.XLOOKUP($A2,macro_changes!$A:$A,macro_changes!B:B,"NA",1)</f>
        <v>21.4</v>
      </c>
      <c r="J2" s="16">
        <f ca="1">IF(_xlfn.XLOOKUP($A2, macro_changes!$A:$A, macro_changes!C:C, "NA", 1) = 0, OFFSET(J2, -1, 0), _xlfn.XLOOKUP($A2, macro_changes!$A:$A, macro_changes!C:C, "NA", 1))</f>
        <v>3.6297003021481533E-3</v>
      </c>
      <c r="K2" s="18">
        <v>4.6874999999999556E-3</v>
      </c>
      <c r="L2" s="15">
        <v>63.5</v>
      </c>
      <c r="M2" s="9">
        <f>_xlfn.XLOOKUP($A2,macro_changes!$A:$A,macro_changes!F:F,"NA",1)</f>
        <v>8.59</v>
      </c>
      <c r="N2" s="9">
        <v>9.3832203088367567</v>
      </c>
      <c r="O2" t="s">
        <v>4332</v>
      </c>
      <c r="P2">
        <f>_xlfn.XLOOKUP($A2,Macro!A:A,Macro!H:H,"NA",1)</f>
        <v>4.7129999999999998E-2</v>
      </c>
      <c r="Q2">
        <v>0</v>
      </c>
      <c r="T2" s="9">
        <f>Spreads!H168</f>
        <v>0.08</v>
      </c>
      <c r="U2" t="s">
        <v>5435</v>
      </c>
      <c r="V2" t="s">
        <v>5436</v>
      </c>
      <c r="W2" t="s">
        <v>5437</v>
      </c>
      <c r="X2" t="s">
        <v>5438</v>
      </c>
      <c r="Y2" t="s">
        <v>5439</v>
      </c>
      <c r="Z2" t="s">
        <v>5440</v>
      </c>
      <c r="AA2">
        <f>_xlfn.XLOOKUP($A2,Kmeans!$B:$B,Kmeans!M:M)</f>
        <v>1</v>
      </c>
      <c r="AB2">
        <f>_xlfn.XLOOKUP($A2,Kmeans!$B:$B,Kmeans!N:N)</f>
        <v>0</v>
      </c>
      <c r="AC2">
        <f>_xlfn.XLOOKUP($A2,Kmeans!$B:$B,Kmeans!O:O)</f>
        <v>0</v>
      </c>
      <c r="AD2">
        <f>'FF-5'!C325/100</f>
        <v>1.6200000000000003E-2</v>
      </c>
      <c r="AE2">
        <f>'FF-5'!D325/100</f>
        <v>-2.92E-2</v>
      </c>
      <c r="AF2">
        <f>'FF-5'!E325/100</f>
        <v>2.0400000000000001E-2</v>
      </c>
      <c r="AG2">
        <f>'FF-5'!F325/100</f>
        <v>-1.0200000000000001E-2</v>
      </c>
      <c r="AH2" t="s">
        <v>5442</v>
      </c>
      <c r="AI2" t="str">
        <f>IF(AA2=1,"Normal","Drawdown")</f>
        <v>Normal</v>
      </c>
    </row>
    <row r="3" spans="1:35">
      <c r="A3" s="5">
        <v>32993</v>
      </c>
      <c r="B3" s="11">
        <v>-2.3291553377275176E-2</v>
      </c>
      <c r="C3" s="11">
        <v>-1.4563502940948769E-2</v>
      </c>
      <c r="D3" s="11">
        <v>-3.1345262772832672E-2</v>
      </c>
      <c r="E3" s="11">
        <v>-4.2293748620787497E-2</v>
      </c>
      <c r="F3" s="13">
        <v>-7.8064991038662157E-3</v>
      </c>
      <c r="G3" s="13">
        <v>-3.2085401052511564E-2</v>
      </c>
      <c r="H3" s="11" t="str">
        <f t="shared" si="0"/>
        <v>USA SECTOR NEUTRAL QUALITY Standard (Large+Mid Cap)</v>
      </c>
      <c r="I3" s="9">
        <f>_xlfn.XLOOKUP($A3,macro_changes!$A:$A,macro_changes!B:B,"NA",1)</f>
        <v>18.100000000000001</v>
      </c>
      <c r="J3" s="16">
        <f ca="1">IF(_xlfn.XLOOKUP($A3, macro_changes!$A:$A, macro_changes!C:C, "NA", 1) = 0, OFFSET(J3, -1, 0), _xlfn.XLOOKUP($A3, macro_changes!$A:$A, macro_changes!C:C, "NA", 1))</f>
        <v>3.6297003021481533E-3</v>
      </c>
      <c r="K3" s="17">
        <f>_xlfn.XLOOKUP($A2,macro_changes!$A:$A,macro_changes!D:D,"NA",1)</f>
        <v>2.332814930015692E-3</v>
      </c>
      <c r="L3" s="9">
        <f>_xlfn.XLOOKUP($A2,macro_changes!$A:$A,macro_changes!E:E,"NA",1)</f>
        <v>63.6</v>
      </c>
      <c r="M3" s="9">
        <f>_xlfn.XLOOKUP($A3,macro_changes!$A:$A,macro_changes!F:F,"NA",1)</f>
        <v>8.7899999999999991</v>
      </c>
      <c r="N3" s="9">
        <v>4.7566416511356682</v>
      </c>
      <c r="O3" t="s">
        <v>4330</v>
      </c>
      <c r="P3">
        <f>_xlfn.XLOOKUP($A3,Macro!A:A,Macro!H:H,"NA",1)</f>
        <v>-0.13602</v>
      </c>
      <c r="Q3">
        <v>-2.3291553377275172E-2</v>
      </c>
      <c r="T3" s="9">
        <f>Spreads!H169</f>
        <v>0.1</v>
      </c>
      <c r="U3" t="s">
        <v>5435</v>
      </c>
      <c r="V3" t="s">
        <v>5435</v>
      </c>
      <c r="W3" t="s">
        <v>5437</v>
      </c>
      <c r="X3" t="s">
        <v>5438</v>
      </c>
      <c r="Y3" t="s">
        <v>5439</v>
      </c>
      <c r="Z3" t="s">
        <v>5440</v>
      </c>
      <c r="AA3">
        <f>_xlfn.XLOOKUP($A3,Kmeans!$B:$B,Kmeans!M:M)</f>
        <v>1</v>
      </c>
      <c r="AB3">
        <f>_xlfn.XLOOKUP($A3,Kmeans!$B:$B,Kmeans!N:N)</f>
        <v>0</v>
      </c>
      <c r="AC3">
        <f>_xlfn.XLOOKUP($A3,Kmeans!$B:$B,Kmeans!O:O)</f>
        <v>0</v>
      </c>
      <c r="AD3">
        <f>'FF-5'!C326/100</f>
        <v>-3.3E-3</v>
      </c>
      <c r="AE3">
        <f>'FF-5'!D326/100</f>
        <v>-2.5899999999999999E-2</v>
      </c>
      <c r="AF3">
        <f>'FF-5'!E326/100</f>
        <v>1.78E-2</v>
      </c>
      <c r="AG3">
        <f>'FF-5'!F326/100</f>
        <v>-9.7999999999999997E-3</v>
      </c>
      <c r="AH3" t="s">
        <v>5442</v>
      </c>
      <c r="AI3" t="str">
        <f t="shared" ref="AI3:AI66" si="1">IF(AA3=1,"Normal","Drawdown")</f>
        <v>Normal</v>
      </c>
    </row>
    <row r="4" spans="1:35">
      <c r="A4" s="5">
        <v>33024</v>
      </c>
      <c r="B4" s="11">
        <v>8.9444191835759801E-2</v>
      </c>
      <c r="C4" s="11">
        <v>0.11206993568278389</v>
      </c>
      <c r="D4" s="11">
        <v>7.9486715498453986E-2</v>
      </c>
      <c r="E4" s="11">
        <v>8.0355438224586351E-2</v>
      </c>
      <c r="F4" s="13">
        <v>0.10174266229769069</v>
      </c>
      <c r="G4" s="13">
        <v>8.1133525932722605E-2</v>
      </c>
      <c r="H4" s="11" t="str">
        <f t="shared" si="0"/>
        <v>USA MOMENTUM Standard (Large+Mid Cap)</v>
      </c>
      <c r="I4" s="9">
        <f>_xlfn.XLOOKUP($A4,macro_changes!$A:$A,macro_changes!B:B,"NA",1)</f>
        <v>16.82</v>
      </c>
      <c r="J4" s="16">
        <f ca="1">IF(_xlfn.XLOOKUP($A4, macro_changes!$A:$A, macro_changes!C:C, "NA", 1) = 0, OFFSET(J4, -1, 0), _xlfn.XLOOKUP($A4, macro_changes!$A:$A, macro_changes!C:C, "NA", 1))</f>
        <v>3.6297003021481533E-3</v>
      </c>
      <c r="K4" s="17">
        <f>_xlfn.XLOOKUP($A3,macro_changes!$A:$A,macro_changes!D:D,"NA",1)</f>
        <v>1.5515903801395226E-3</v>
      </c>
      <c r="L4" s="9">
        <f>_xlfn.XLOOKUP($A3,macro_changes!$A:$A,macro_changes!E:E,"NA",1)</f>
        <v>63.3</v>
      </c>
      <c r="M4" s="9">
        <f>_xlfn.XLOOKUP($A4,macro_changes!$A:$A,macro_changes!F:F,"NA",1)</f>
        <v>8.76</v>
      </c>
      <c r="N4" s="9">
        <v>14.68635240416344</v>
      </c>
      <c r="O4" t="s">
        <v>4330</v>
      </c>
      <c r="P4">
        <f>_xlfn.XLOOKUP($A4,Macro!A:A,Macro!H:H,"NA",1)</f>
        <v>-0.15631999999999999</v>
      </c>
      <c r="Q4">
        <v>0</v>
      </c>
      <c r="T4" s="9">
        <f>Spreads!H170</f>
        <v>0.19</v>
      </c>
      <c r="U4" t="s">
        <v>5435</v>
      </c>
      <c r="V4" t="s">
        <v>5435</v>
      </c>
      <c r="W4" t="s">
        <v>5437</v>
      </c>
      <c r="X4" t="s">
        <v>5441</v>
      </c>
      <c r="Y4" t="s">
        <v>5439</v>
      </c>
      <c r="Z4" t="s">
        <v>5440</v>
      </c>
      <c r="AA4">
        <f>_xlfn.XLOOKUP($A4,Kmeans!$B:$B,Kmeans!M:M)</f>
        <v>1</v>
      </c>
      <c r="AB4">
        <f>_xlfn.XLOOKUP($A4,Kmeans!$B:$B,Kmeans!N:N)</f>
        <v>0</v>
      </c>
      <c r="AC4">
        <f>_xlfn.XLOOKUP($A4,Kmeans!$B:$B,Kmeans!O:O)</f>
        <v>0</v>
      </c>
      <c r="AD4">
        <f>'FF-5'!C327/100</f>
        <v>-2.35E-2</v>
      </c>
      <c r="AE4">
        <f>'FF-5'!D327/100</f>
        <v>-3.8300000000000001E-2</v>
      </c>
      <c r="AF4">
        <f>'FF-5'!E327/100</f>
        <v>1.5700000000000002E-2</v>
      </c>
      <c r="AG4">
        <f>'FF-5'!F327/100</f>
        <v>-1.6799999999999999E-2</v>
      </c>
      <c r="AH4" t="s">
        <v>5442</v>
      </c>
      <c r="AI4" t="str">
        <f t="shared" si="1"/>
        <v>Normal</v>
      </c>
    </row>
    <row r="5" spans="1:35">
      <c r="A5" s="5">
        <v>33053</v>
      </c>
      <c r="B5" s="11">
        <v>-6.4316212369610604E-3</v>
      </c>
      <c r="C5" s="11">
        <v>2.2339925839083952E-2</v>
      </c>
      <c r="D5" s="11">
        <v>-1.0553474337856805E-2</v>
      </c>
      <c r="E5" s="11">
        <v>-1.0138465077520031E-2</v>
      </c>
      <c r="F5" s="13">
        <v>1.1908741128219491E-2</v>
      </c>
      <c r="G5" s="13">
        <v>-1.6679186569489302E-2</v>
      </c>
      <c r="H5" s="11" t="str">
        <f t="shared" si="0"/>
        <v>USA MOMENTUM Standard (Large+Mid Cap)</v>
      </c>
      <c r="I5" s="9">
        <f>_xlfn.XLOOKUP($A5,macro_changes!$A:$A,macro_changes!B:B,"NA",1)</f>
        <v>18.39</v>
      </c>
      <c r="J5" s="16">
        <f ca="1">IF(_xlfn.XLOOKUP($A5, macro_changes!$A:$A, macro_changes!C:C, "NA", 1) = 0, OFFSET(J5, -1, 0), _xlfn.XLOOKUP($A5, macro_changes!$A:$A, macro_changes!C:C, "NA", 1))</f>
        <v>6.6581679328003851E-4</v>
      </c>
      <c r="K5" s="17">
        <f>_xlfn.XLOOKUP($A4,macro_changes!$A:$A,macro_changes!D:D,"NA",1)</f>
        <v>6.1967467079784289E-3</v>
      </c>
      <c r="L5" s="9">
        <f>_xlfn.XLOOKUP($A4,macro_changes!$A:$A,macro_changes!E:E,"NA",1)</f>
        <v>63.3</v>
      </c>
      <c r="M5" s="9">
        <f>_xlfn.XLOOKUP($A5,macro_changes!$A:$A,macro_changes!F:F,"NA",1)</f>
        <v>8.48</v>
      </c>
      <c r="N5" s="9">
        <v>8.0201897143230685</v>
      </c>
      <c r="O5" t="s">
        <v>4330</v>
      </c>
      <c r="P5">
        <f>_xlfn.XLOOKUP($A5,Macro!A:A,Macro!H:H,"NA",1)</f>
        <v>8.4720000000000004E-2</v>
      </c>
      <c r="Q5">
        <v>-6.4316212369609771E-3</v>
      </c>
      <c r="T5" s="9">
        <f>Spreads!H171</f>
        <v>0.45</v>
      </c>
      <c r="U5" t="s">
        <v>5435</v>
      </c>
      <c r="V5" t="s">
        <v>5435</v>
      </c>
      <c r="W5" t="s">
        <v>5437</v>
      </c>
      <c r="X5" t="s">
        <v>5438</v>
      </c>
      <c r="Y5" t="s">
        <v>5439</v>
      </c>
      <c r="Z5" t="s">
        <v>5440</v>
      </c>
      <c r="AA5">
        <f>_xlfn.XLOOKUP($A5,Kmeans!$B:$B,Kmeans!M:M)</f>
        <v>1</v>
      </c>
      <c r="AB5">
        <f>_xlfn.XLOOKUP($A5,Kmeans!$B:$B,Kmeans!N:N)</f>
        <v>0</v>
      </c>
      <c r="AC5">
        <f>_xlfn.XLOOKUP($A5,Kmeans!$B:$B,Kmeans!O:O)</f>
        <v>0</v>
      </c>
      <c r="AD5">
        <f>'FF-5'!C328/100</f>
        <v>1.3500000000000002E-2</v>
      </c>
      <c r="AE5">
        <f>'FF-5'!D328/100</f>
        <v>-1.9299999999999998E-2</v>
      </c>
      <c r="AF5">
        <f>'FF-5'!E328/100</f>
        <v>-1.03E-2</v>
      </c>
      <c r="AG5">
        <f>'FF-5'!F328/100</f>
        <v>-3.9000000000000003E-3</v>
      </c>
      <c r="AH5" t="s">
        <v>5442</v>
      </c>
      <c r="AI5" t="str">
        <f t="shared" si="1"/>
        <v>Normal</v>
      </c>
    </row>
    <row r="6" spans="1:35">
      <c r="A6" s="5">
        <v>33085</v>
      </c>
      <c r="B6" s="11">
        <v>-4.2762163795707631E-3</v>
      </c>
      <c r="C6" s="11">
        <v>4.4712061050453666E-3</v>
      </c>
      <c r="D6" s="11">
        <v>-1.1343714550892114E-3</v>
      </c>
      <c r="E6" s="11">
        <v>-1.136118789207019E-2</v>
      </c>
      <c r="F6" s="13">
        <v>-4.7016501586505388E-4</v>
      </c>
      <c r="G6" s="13">
        <v>-8.6909869158950936E-3</v>
      </c>
      <c r="H6" s="11" t="str">
        <f t="shared" si="0"/>
        <v>USA MOMENTUM Standard (Large+Mid Cap)</v>
      </c>
      <c r="I6" s="9">
        <f>_xlfn.XLOOKUP($A6,macro_changes!$A:$A,macro_changes!B:B,"NA",1)</f>
        <v>28.18</v>
      </c>
      <c r="J6" s="16">
        <f ca="1">IF(_xlfn.XLOOKUP($A6, macro_changes!$A:$A, macro_changes!C:C, "NA", 1) = 0, OFFSET(J6, -1, 0), _xlfn.XLOOKUP($A6, macro_changes!$A:$A, macro_changes!C:C, "NA", 1))</f>
        <v>6.6581679328003851E-4</v>
      </c>
      <c r="K6" s="17">
        <f>_xlfn.XLOOKUP($A5,macro_changes!$A:$A,macro_changes!D:D,"NA",1)</f>
        <v>4.6189376443417363E-3</v>
      </c>
      <c r="L6" s="9">
        <f>_xlfn.XLOOKUP($A5,macro_changes!$A:$A,macro_changes!E:E,"NA",1)</f>
        <v>63.3</v>
      </c>
      <c r="M6" s="9">
        <f>_xlfn.XLOOKUP($A6,macro_changes!$A:$A,macro_changes!F:F,"NA",1)</f>
        <v>8.4700000000000006</v>
      </c>
      <c r="N6" s="9">
        <v>25.63752619171073</v>
      </c>
      <c r="O6" t="s">
        <v>4330</v>
      </c>
      <c r="P6">
        <f>_xlfn.XLOOKUP($A6,Macro!A:A,Macro!H:H,"NA",1)</f>
        <v>0.24339</v>
      </c>
      <c r="Q6">
        <v>-1.0680334612451083E-2</v>
      </c>
      <c r="T6" s="9">
        <f>Spreads!H172</f>
        <v>0.79</v>
      </c>
      <c r="U6" t="s">
        <v>5442</v>
      </c>
      <c r="V6" t="s">
        <v>5436</v>
      </c>
      <c r="W6" t="s">
        <v>5441</v>
      </c>
      <c r="X6" t="s">
        <v>5441</v>
      </c>
      <c r="Y6" t="s">
        <v>5439</v>
      </c>
      <c r="Z6" t="s">
        <v>5440</v>
      </c>
      <c r="AA6">
        <f>_xlfn.XLOOKUP($A6,Kmeans!$B:$B,Kmeans!M:M)</f>
        <v>1</v>
      </c>
      <c r="AB6">
        <f>_xlfn.XLOOKUP($A6,Kmeans!$B:$B,Kmeans!N:N)</f>
        <v>0</v>
      </c>
      <c r="AC6">
        <f>_xlfn.XLOOKUP($A6,Kmeans!$B:$B,Kmeans!O:O)</f>
        <v>0</v>
      </c>
      <c r="AD6">
        <f>'FF-5'!C329/100</f>
        <v>-3.1600000000000003E-2</v>
      </c>
      <c r="AE6">
        <f>'FF-5'!D329/100</f>
        <v>-2.9999999999999997E-4</v>
      </c>
      <c r="AF6">
        <f>'FF-5'!E329/100</f>
        <v>-1.8E-3</v>
      </c>
      <c r="AG6">
        <f>'FF-5'!F329/100</f>
        <v>3.2099999999999997E-2</v>
      </c>
      <c r="AH6" t="s">
        <v>5442</v>
      </c>
      <c r="AI6" t="str">
        <f t="shared" si="1"/>
        <v>Normal</v>
      </c>
    </row>
    <row r="7" spans="1:35">
      <c r="A7" s="5">
        <v>33116</v>
      </c>
      <c r="B7" s="11">
        <v>-9.4262257765907354E-2</v>
      </c>
      <c r="C7" s="11">
        <v>-8.6261202632851197E-2</v>
      </c>
      <c r="D7" s="11">
        <v>-8.6088905931978488E-2</v>
      </c>
      <c r="E7" s="11">
        <v>-9.707740350636862E-2</v>
      </c>
      <c r="F7" s="13">
        <v>-9.6043207985468726E-2</v>
      </c>
      <c r="G7" s="13">
        <v>-9.7631233209796719E-2</v>
      </c>
      <c r="H7" s="11" t="str">
        <f t="shared" si="0"/>
        <v>USA MINIMUM VOLATILITY (USD) Standard (Large+Mid Cap)</v>
      </c>
      <c r="I7" s="9">
        <f>_xlfn.XLOOKUP($A7,macro_changes!$A:$A,macro_changes!B:B,"NA",1)</f>
        <v>29.11</v>
      </c>
      <c r="J7" s="16">
        <f ca="1">IF(_xlfn.XLOOKUP($A7, macro_changes!$A:$A, macro_changes!C:C, "NA", 1) = 0, OFFSET(J7, -1, 0), _xlfn.XLOOKUP($A7, macro_changes!$A:$A, macro_changes!C:C, "NA", 1))</f>
        <v>6.6581679328003851E-4</v>
      </c>
      <c r="K7" s="17">
        <f>_xlfn.XLOOKUP($A6,macro_changes!$A:$A,macro_changes!D:D,"NA",1)</f>
        <v>8.4291187739462536E-3</v>
      </c>
      <c r="L7" s="9">
        <f>_xlfn.XLOOKUP($A6,macro_changes!$A:$A,macro_changes!E:E,"NA",1)</f>
        <v>63</v>
      </c>
      <c r="M7" s="9">
        <f>_xlfn.XLOOKUP($A7,macro_changes!$A:$A,macro_changes!F:F,"NA",1)</f>
        <v>8.75</v>
      </c>
      <c r="N7" s="9">
        <v>11.342601161540371</v>
      </c>
      <c r="O7" t="s">
        <v>4331</v>
      </c>
      <c r="P7">
        <f>_xlfn.XLOOKUP($A7,Macro!A:A,Macro!H:H,"NA",1)</f>
        <v>0.20116000000000001</v>
      </c>
      <c r="Q7">
        <v>-9.8135388334844253E-2</v>
      </c>
      <c r="T7" s="9">
        <f>Spreads!H173</f>
        <v>0.8</v>
      </c>
      <c r="U7" t="s">
        <v>5442</v>
      </c>
      <c r="V7" t="s">
        <v>5436</v>
      </c>
      <c r="W7" t="s">
        <v>5437</v>
      </c>
      <c r="X7" t="s">
        <v>5438</v>
      </c>
      <c r="Y7" t="s">
        <v>5443</v>
      </c>
      <c r="Z7" t="s">
        <v>5444</v>
      </c>
      <c r="AA7">
        <f>_xlfn.XLOOKUP($A7,Kmeans!$B:$B,Kmeans!M:M)</f>
        <v>0</v>
      </c>
      <c r="AB7">
        <f>_xlfn.XLOOKUP($A7,Kmeans!$B:$B,Kmeans!N:N)</f>
        <v>1</v>
      </c>
      <c r="AC7">
        <f>_xlfn.XLOOKUP($A7,Kmeans!$B:$B,Kmeans!O:O)</f>
        <v>0</v>
      </c>
      <c r="AD7">
        <f>'FF-5'!C330/100</f>
        <v>-3.8699999999999998E-2</v>
      </c>
      <c r="AE7">
        <f>'FF-5'!D330/100</f>
        <v>1.6399999999999998E-2</v>
      </c>
      <c r="AF7">
        <f>'FF-5'!E330/100</f>
        <v>-3.4999999999999996E-3</v>
      </c>
      <c r="AG7">
        <f>'FF-5'!F330/100</f>
        <v>2.9600000000000001E-2</v>
      </c>
      <c r="AH7" t="s">
        <v>5446</v>
      </c>
      <c r="AI7" t="str">
        <f t="shared" si="1"/>
        <v>Drawdown</v>
      </c>
    </row>
    <row r="8" spans="1:35">
      <c r="A8" s="5">
        <v>33144</v>
      </c>
      <c r="B8" s="11">
        <v>-4.945262995640487E-2</v>
      </c>
      <c r="C8" s="11">
        <v>-4.6712940070447906E-2</v>
      </c>
      <c r="D8" s="11">
        <v>-2.5482127007181443E-2</v>
      </c>
      <c r="E8" s="11">
        <v>-4.8059184778298403E-2</v>
      </c>
      <c r="F8" s="13">
        <v>-5.2105737875529079E-2</v>
      </c>
      <c r="G8" s="13">
        <v>-5.5797610070819847E-2</v>
      </c>
      <c r="H8" s="11" t="str">
        <f t="shared" si="0"/>
        <v>USA MINIMUM VOLATILITY (USD) Standard (Large+Mid Cap)</v>
      </c>
      <c r="I8" s="9">
        <f>_xlfn.XLOOKUP($A8,macro_changes!$A:$A,macro_changes!B:B,"NA",1)</f>
        <v>29.63</v>
      </c>
      <c r="J8" s="16">
        <f ca="1">IF(_xlfn.XLOOKUP($A8, macro_changes!$A:$A, macro_changes!C:C, "NA", 1) = 0, OFFSET(J8, -1, 0), _xlfn.XLOOKUP($A8, macro_changes!$A:$A, macro_changes!C:C, "NA", 1))</f>
        <v>-9.1040455696799194E-3</v>
      </c>
      <c r="K8" s="17">
        <f>_xlfn.XLOOKUP($A7,macro_changes!$A:$A,macro_changes!D:D,"NA",1)</f>
        <v>6.8389057750759541E-3</v>
      </c>
      <c r="L8" s="9">
        <f>_xlfn.XLOOKUP($A7,macro_changes!$A:$A,macro_changes!E:E,"NA",1)</f>
        <v>62.1</v>
      </c>
      <c r="M8" s="9">
        <f>_xlfn.XLOOKUP($A8,macro_changes!$A:$A,macro_changes!F:F,"NA",1)</f>
        <v>8.89</v>
      </c>
      <c r="N8" s="9">
        <v>10.711599445099109</v>
      </c>
      <c r="O8" t="s">
        <v>4331</v>
      </c>
      <c r="P8">
        <f>_xlfn.XLOOKUP($A8,Macro!A:A,Macro!H:H,"NA",1)</f>
        <v>6.6170000000000007E-2</v>
      </c>
      <c r="Q8">
        <v>-0.13905337117015959</v>
      </c>
      <c r="T8" s="9">
        <f>Spreads!H174</f>
        <v>0.88</v>
      </c>
      <c r="U8" t="s">
        <v>5442</v>
      </c>
      <c r="V8" t="s">
        <v>5436</v>
      </c>
      <c r="W8" t="s">
        <v>5437</v>
      </c>
      <c r="X8" t="s">
        <v>5438</v>
      </c>
      <c r="Y8" t="s">
        <v>5443</v>
      </c>
      <c r="Z8" t="s">
        <v>5443</v>
      </c>
      <c r="AA8">
        <f>_xlfn.XLOOKUP($A8,Kmeans!$B:$B,Kmeans!M:M)</f>
        <v>0</v>
      </c>
      <c r="AB8">
        <f>_xlfn.XLOOKUP($A8,Kmeans!$B:$B,Kmeans!N:N)</f>
        <v>0</v>
      </c>
      <c r="AC8">
        <f>_xlfn.XLOOKUP($A8,Kmeans!$B:$B,Kmeans!O:O)</f>
        <v>1</v>
      </c>
      <c r="AD8">
        <f>'FF-5'!C331/100</f>
        <v>-3.7400000000000003E-2</v>
      </c>
      <c r="AE8">
        <f>'FF-5'!D331/100</f>
        <v>6.4000000000000003E-3</v>
      </c>
      <c r="AF8">
        <f>'FF-5'!E331/100</f>
        <v>5.9999999999999995E-4</v>
      </c>
      <c r="AG8">
        <f>'FF-5'!F331/100</f>
        <v>3.6699999999999997E-2</v>
      </c>
      <c r="AH8" t="s">
        <v>6707</v>
      </c>
      <c r="AI8" t="str">
        <f t="shared" si="1"/>
        <v>Drawdown</v>
      </c>
    </row>
    <row r="9" spans="1:35">
      <c r="A9" s="5">
        <v>33177</v>
      </c>
      <c r="B9" s="11">
        <v>-6.327797538680513E-3</v>
      </c>
      <c r="C9" s="11">
        <v>1.0265309912459886E-2</v>
      </c>
      <c r="D9" s="11">
        <v>8.7437485509886947E-3</v>
      </c>
      <c r="E9" s="11">
        <v>-5.7594192766677876E-3</v>
      </c>
      <c r="F9" s="13">
        <v>7.5926488969966233E-3</v>
      </c>
      <c r="G9" s="13">
        <v>-1.1751330252425696E-2</v>
      </c>
      <c r="H9" s="11" t="str">
        <f t="shared" si="0"/>
        <v>USA MOMENTUM Standard (Large+Mid Cap)</v>
      </c>
      <c r="I9" s="9">
        <f>_xlfn.XLOOKUP($A9,macro_changes!$A:$A,macro_changes!B:B,"NA",1)</f>
        <v>24.89</v>
      </c>
      <c r="J9" s="16">
        <f ca="1">IF(_xlfn.XLOOKUP($A9, macro_changes!$A:$A, macro_changes!C:C, "NA", 1) = 0, OFFSET(J9, -1, 0), _xlfn.XLOOKUP($A9, macro_changes!$A:$A, macro_changes!C:C, "NA", 1))</f>
        <v>-9.1040455696799194E-3</v>
      </c>
      <c r="K9" s="17">
        <f>_xlfn.XLOOKUP($A8,macro_changes!$A:$A,macro_changes!D:D,"NA",1)</f>
        <v>6.792452830188811E-3</v>
      </c>
      <c r="L9" s="9">
        <f>_xlfn.XLOOKUP($A8,macro_changes!$A:$A,macro_changes!E:E,"NA",1)</f>
        <v>61.3</v>
      </c>
      <c r="M9" s="9">
        <f>_xlfn.XLOOKUP($A9,macro_changes!$A:$A,macro_changes!F:F,"NA",1)</f>
        <v>8.7200000000000006</v>
      </c>
      <c r="N9" s="9">
        <v>16.862525790923971</v>
      </c>
      <c r="O9" t="s">
        <v>4331</v>
      </c>
      <c r="P9">
        <f>_xlfn.XLOOKUP($A9,Macro!A:A,Macro!H:H,"NA",1)</f>
        <v>-1.48E-3</v>
      </c>
      <c r="Q9">
        <v>-5.5467501264966045E-2</v>
      </c>
      <c r="T9" s="9">
        <f>Spreads!H175</f>
        <v>0.73</v>
      </c>
      <c r="U9" t="s">
        <v>5442</v>
      </c>
      <c r="V9" t="s">
        <v>5436</v>
      </c>
      <c r="W9" t="s">
        <v>5437</v>
      </c>
      <c r="X9" t="s">
        <v>5441</v>
      </c>
      <c r="Y9" t="s">
        <v>5443</v>
      </c>
      <c r="Z9" t="s">
        <v>5444</v>
      </c>
      <c r="AA9">
        <f>_xlfn.XLOOKUP($A9,Kmeans!$B:$B,Kmeans!M:M)</f>
        <v>0</v>
      </c>
      <c r="AB9">
        <f>_xlfn.XLOOKUP($A9,Kmeans!$B:$B,Kmeans!N:N)</f>
        <v>1</v>
      </c>
      <c r="AC9">
        <f>_xlfn.XLOOKUP($A9,Kmeans!$B:$B,Kmeans!O:O)</f>
        <v>0</v>
      </c>
      <c r="AD9">
        <f>'FF-5'!C332/100</f>
        <v>-5.1200000000000002E-2</v>
      </c>
      <c r="AE9">
        <f>'FF-5'!D332/100</f>
        <v>1E-3</v>
      </c>
      <c r="AF9">
        <f>'FF-5'!E332/100</f>
        <v>2.9700000000000001E-2</v>
      </c>
      <c r="AG9">
        <f>'FF-5'!F332/100</f>
        <v>-3.0000000000000001E-3</v>
      </c>
      <c r="AH9" t="s">
        <v>5446</v>
      </c>
      <c r="AI9" t="str">
        <f t="shared" si="1"/>
        <v>Drawdown</v>
      </c>
    </row>
    <row r="10" spans="1:35">
      <c r="A10" s="5">
        <v>33207</v>
      </c>
      <c r="B10" s="11">
        <v>6.2389578322229022E-2</v>
      </c>
      <c r="C10" s="11">
        <v>6.1728786342123199E-2</v>
      </c>
      <c r="D10" s="11">
        <v>5.0136257674754603E-2</v>
      </c>
      <c r="E10" s="11">
        <v>6.3627702615313808E-2</v>
      </c>
      <c r="F10" s="13">
        <v>6.5944136638084183E-2</v>
      </c>
      <c r="G10" s="13">
        <v>6.1267169385977649E-2</v>
      </c>
      <c r="H10" s="11" t="str">
        <f t="shared" si="0"/>
        <v>USA SECTOR NEUTRAL QUALITY Standard (Large+Mid Cap)</v>
      </c>
      <c r="I10" s="9">
        <f>_xlfn.XLOOKUP($A10,macro_changes!$A:$A,macro_changes!B:B,"NA",1)</f>
        <v>23.36</v>
      </c>
      <c r="J10" s="16">
        <f ca="1">IF(_xlfn.XLOOKUP($A10, macro_changes!$A:$A, macro_changes!C:C, "NA", 1) = 0, OFFSET(J10, -1, 0), _xlfn.XLOOKUP($A10, macro_changes!$A:$A, macro_changes!C:C, "NA", 1))</f>
        <v>-9.1040455696799194E-3</v>
      </c>
      <c r="K10" s="17">
        <f>_xlfn.XLOOKUP($A9,macro_changes!$A:$A,macro_changes!D:D,"NA",1)</f>
        <v>2.2488755622187551E-3</v>
      </c>
      <c r="L10" s="9">
        <f>_xlfn.XLOOKUP($A9,macro_changes!$A:$A,macro_changes!E:E,"NA",1)</f>
        <v>60.4</v>
      </c>
      <c r="M10" s="9">
        <f>_xlfn.XLOOKUP($A10,macro_changes!$A:$A,macro_changes!F:F,"NA",1)</f>
        <v>8.39</v>
      </c>
      <c r="N10" s="9">
        <v>31.540477796114889</v>
      </c>
      <c r="O10" t="s">
        <v>4331</v>
      </c>
      <c r="P10">
        <f>_xlfn.XLOOKUP($A10,Macro!A:A,Macro!H:H,"NA",1)</f>
        <v>9.2960000000000001E-2</v>
      </c>
      <c r="Q10">
        <v>0</v>
      </c>
      <c r="T10" s="9">
        <f>Spreads!H176</f>
        <v>0.93</v>
      </c>
      <c r="U10" t="s">
        <v>5442</v>
      </c>
      <c r="V10" t="s">
        <v>5436</v>
      </c>
      <c r="W10" t="s">
        <v>5441</v>
      </c>
      <c r="X10" t="s">
        <v>5445</v>
      </c>
      <c r="Y10" t="s">
        <v>5439</v>
      </c>
      <c r="Z10" t="s">
        <v>5440</v>
      </c>
      <c r="AA10">
        <f>_xlfn.XLOOKUP($A10,Kmeans!$B:$B,Kmeans!M:M)</f>
        <v>1</v>
      </c>
      <c r="AB10">
        <f>_xlfn.XLOOKUP($A10,Kmeans!$B:$B,Kmeans!N:N)</f>
        <v>0</v>
      </c>
      <c r="AC10">
        <f>_xlfn.XLOOKUP($A10,Kmeans!$B:$B,Kmeans!O:O)</f>
        <v>0</v>
      </c>
      <c r="AD10">
        <f>'FF-5'!C333/100</f>
        <v>7.000000000000001E-4</v>
      </c>
      <c r="AE10">
        <f>'FF-5'!D333/100</f>
        <v>-3.1E-2</v>
      </c>
      <c r="AF10">
        <f>'FF-5'!E333/100</f>
        <v>6.5000000000000006E-3</v>
      </c>
      <c r="AG10">
        <f>'FF-5'!F333/100</f>
        <v>-4.7400000000000005E-2</v>
      </c>
      <c r="AH10" s="14" t="s">
        <v>5442</v>
      </c>
      <c r="AI10" t="str">
        <f t="shared" si="1"/>
        <v>Normal</v>
      </c>
    </row>
    <row r="11" spans="1:35">
      <c r="A11" s="5">
        <v>33238</v>
      </c>
      <c r="B11" s="11">
        <v>2.4677753289254145E-2</v>
      </c>
      <c r="C11" s="11">
        <v>1.5809112528482938E-2</v>
      </c>
      <c r="D11" s="11">
        <v>2.2315845422711256E-2</v>
      </c>
      <c r="E11" s="11">
        <v>2.7286054859836151E-2</v>
      </c>
      <c r="F11" s="13">
        <v>3.005680045922654E-2</v>
      </c>
      <c r="G11" s="13">
        <v>2.6499541370971658E-2</v>
      </c>
      <c r="H11" s="11" t="str">
        <f t="shared" si="0"/>
        <v>USA SECTOR NEUTRAL QUALITY Standard (Large+Mid Cap)</v>
      </c>
      <c r="I11" s="9">
        <f>_xlfn.XLOOKUP($A11,macro_changes!$A:$A,macro_changes!B:B,"NA",1)</f>
        <v>27.43</v>
      </c>
      <c r="J11" s="16">
        <f ca="1">IF(_xlfn.XLOOKUP($A11, macro_changes!$A:$A, macro_changes!C:C, "NA", 1) = 0, OFFSET(J11, -1, 0), _xlfn.XLOOKUP($A11, macro_changes!$A:$A, macro_changes!C:C, "NA", 1))</f>
        <v>-4.679406451076118E-3</v>
      </c>
      <c r="K11" s="17">
        <f>_xlfn.XLOOKUP($A10,macro_changes!$A:$A,macro_changes!D:D,"NA",1)</f>
        <v>3.7397157816005944E-3</v>
      </c>
      <c r="L11" s="9">
        <f>_xlfn.XLOOKUP($A10,macro_changes!$A:$A,macro_changes!E:E,"NA",1)</f>
        <v>59.3</v>
      </c>
      <c r="M11" s="9">
        <f>_xlfn.XLOOKUP($A11,macro_changes!$A:$A,macro_changes!F:F,"NA",1)</f>
        <v>8.08</v>
      </c>
      <c r="N11" s="9">
        <v>5.7716636625871622</v>
      </c>
      <c r="O11" t="s">
        <v>4331</v>
      </c>
      <c r="P11">
        <f>_xlfn.XLOOKUP($A11,Macro!A:A,Macro!H:H,"NA",1)</f>
        <v>-0.10784000000000001</v>
      </c>
      <c r="Q11">
        <v>0</v>
      </c>
      <c r="T11" s="9">
        <f>Spreads!H177</f>
        <v>0.98</v>
      </c>
      <c r="U11" t="s">
        <v>5442</v>
      </c>
      <c r="V11" t="s">
        <v>5436</v>
      </c>
      <c r="W11" t="s">
        <v>5437</v>
      </c>
      <c r="X11" t="s">
        <v>5438</v>
      </c>
      <c r="Y11" t="s">
        <v>5439</v>
      </c>
      <c r="Z11" t="s">
        <v>5440</v>
      </c>
      <c r="AA11">
        <f>_xlfn.XLOOKUP($A11,Kmeans!$B:$B,Kmeans!M:M)</f>
        <v>1</v>
      </c>
      <c r="AB11">
        <f>_xlfn.XLOOKUP($A11,Kmeans!$B:$B,Kmeans!N:N)</f>
        <v>0</v>
      </c>
      <c r="AC11">
        <f>_xlfn.XLOOKUP($A11,Kmeans!$B:$B,Kmeans!O:O)</f>
        <v>0</v>
      </c>
      <c r="AD11">
        <f>'FF-5'!C334/100</f>
        <v>6.7000000000000002E-3</v>
      </c>
      <c r="AE11">
        <f>'FF-5'!D334/100</f>
        <v>-1.7000000000000001E-2</v>
      </c>
      <c r="AF11">
        <f>'FF-5'!E334/100</f>
        <v>2.7300000000000001E-2</v>
      </c>
      <c r="AG11">
        <f>'FF-5'!F334/100</f>
        <v>-1.89E-2</v>
      </c>
      <c r="AH11" t="s">
        <v>5442</v>
      </c>
      <c r="AI11" t="str">
        <f t="shared" si="1"/>
        <v>Normal</v>
      </c>
    </row>
    <row r="12" spans="1:35">
      <c r="A12" s="5">
        <v>33269</v>
      </c>
      <c r="B12" s="11">
        <v>4.4656998533485259E-2</v>
      </c>
      <c r="C12" s="11">
        <v>2.1751864571476709E-2</v>
      </c>
      <c r="D12" s="11">
        <v>1.4840470674587714E-2</v>
      </c>
      <c r="E12" s="11">
        <v>4.3568070421126315E-2</v>
      </c>
      <c r="F12" s="13">
        <v>4.5353683921237176E-2</v>
      </c>
      <c r="G12" s="13">
        <v>5.4035854308203568E-2</v>
      </c>
      <c r="H12" s="11" t="str">
        <f t="shared" si="0"/>
        <v>USA ENHANCED VALUE Standard (Large+Mid Cap)</v>
      </c>
      <c r="I12" s="9">
        <f>_xlfn.XLOOKUP($A12,macro_changes!$A:$A,macro_changes!B:B,"NA",1)</f>
        <v>21.6</v>
      </c>
      <c r="J12" s="16">
        <f ca="1">IF(_xlfn.XLOOKUP($A12, macro_changes!$A:$A, macro_changes!C:C, "NA", 1) = 0, OFFSET(J12, -1, 0), _xlfn.XLOOKUP($A12, macro_changes!$A:$A, macro_changes!C:C, "NA", 1))</f>
        <v>-4.679406451076118E-3</v>
      </c>
      <c r="K12" s="17">
        <f>_xlfn.XLOOKUP($A11,macro_changes!$A:$A,macro_changes!D:D,"NA",1)</f>
        <v>3.7257824143070994E-3</v>
      </c>
      <c r="L12" s="9">
        <f>_xlfn.XLOOKUP($A11,macro_changes!$A:$A,macro_changes!E:E,"NA",1)</f>
        <v>58.7</v>
      </c>
      <c r="M12" s="9">
        <f>_xlfn.XLOOKUP($A12,macro_changes!$A:$A,macro_changes!F:F,"NA",1)</f>
        <v>8.09</v>
      </c>
      <c r="N12" s="9">
        <v>17.55884513558836</v>
      </c>
      <c r="O12" t="s">
        <v>4331</v>
      </c>
      <c r="P12">
        <f>_xlfn.XLOOKUP($A12,Macro!A:A,Macro!H:H,"NA",1)</f>
        <v>-0.32279999999999998</v>
      </c>
      <c r="Q12">
        <v>0</v>
      </c>
      <c r="T12" s="9">
        <f>Spreads!H178</f>
        <v>0.98</v>
      </c>
      <c r="U12" t="s">
        <v>5435</v>
      </c>
      <c r="V12" t="s">
        <v>5436</v>
      </c>
      <c r="W12" t="s">
        <v>5437</v>
      </c>
      <c r="X12" t="s">
        <v>5441</v>
      </c>
      <c r="Y12" t="s">
        <v>5439</v>
      </c>
      <c r="Z12" t="s">
        <v>5440</v>
      </c>
      <c r="AA12">
        <f>_xlfn.XLOOKUP($A12,Kmeans!$B:$B,Kmeans!M:M)</f>
        <v>1</v>
      </c>
      <c r="AB12">
        <f>_xlfn.XLOOKUP($A12,Kmeans!$B:$B,Kmeans!N:N)</f>
        <v>0</v>
      </c>
      <c r="AC12">
        <f>_xlfn.XLOOKUP($A12,Kmeans!$B:$B,Kmeans!O:O)</f>
        <v>0</v>
      </c>
      <c r="AD12">
        <f>'FF-5'!C335/100</f>
        <v>3.9100000000000003E-2</v>
      </c>
      <c r="AE12">
        <f>'FF-5'!D335/100</f>
        <v>-1.6E-2</v>
      </c>
      <c r="AF12">
        <f>'FF-5'!E335/100</f>
        <v>1.2800000000000001E-2</v>
      </c>
      <c r="AG12">
        <f>'FF-5'!F335/100</f>
        <v>-3.9900000000000005E-2</v>
      </c>
      <c r="AH12" t="s">
        <v>5442</v>
      </c>
      <c r="AI12" t="str">
        <f t="shared" si="1"/>
        <v>Normal</v>
      </c>
    </row>
    <row r="13" spans="1:35">
      <c r="A13" s="5">
        <v>33297</v>
      </c>
      <c r="B13" s="11">
        <v>6.6248015148820949E-2</v>
      </c>
      <c r="C13" s="11">
        <v>7.8404040326570001E-2</v>
      </c>
      <c r="D13" s="11">
        <v>5.6218545640840167E-2</v>
      </c>
      <c r="E13" s="11">
        <v>6.5241320035210437E-2</v>
      </c>
      <c r="F13" s="13">
        <v>7.2205277007602264E-2</v>
      </c>
      <c r="G13" s="13">
        <v>7.0245143076183458E-2</v>
      </c>
      <c r="H13" s="11" t="str">
        <f t="shared" si="0"/>
        <v>USA MOMENTUM Standard (Large+Mid Cap)</v>
      </c>
      <c r="I13" s="9">
        <f>_xlfn.XLOOKUP($A13,macro_changes!$A:$A,macro_changes!B:B,"NA",1)</f>
        <v>17.739999999999998</v>
      </c>
      <c r="J13" s="16">
        <f ca="1">IF(_xlfn.XLOOKUP($A13, macro_changes!$A:$A, macro_changes!C:C, "NA", 1) = 0, OFFSET(J13, -1, 0), _xlfn.XLOOKUP($A13, macro_changes!$A:$A, macro_changes!C:C, "NA", 1))</f>
        <v>-4.679406451076118E-3</v>
      </c>
      <c r="K13" s="17">
        <f>_xlfn.XLOOKUP($A12,macro_changes!$A:$A,macro_changes!D:D,"NA",1)</f>
        <v>7.423904974017681E-4</v>
      </c>
      <c r="L13" s="9">
        <f>_xlfn.XLOOKUP($A12,macro_changes!$A:$A,macro_changes!E:E,"NA",1)</f>
        <v>57.9</v>
      </c>
      <c r="M13" s="9">
        <f>_xlfn.XLOOKUP($A13,macro_changes!$A:$A,macro_changes!F:F,"NA",1)</f>
        <v>7.85</v>
      </c>
      <c r="N13" s="9">
        <v>9.6995292233039283</v>
      </c>
      <c r="O13" t="s">
        <v>4330</v>
      </c>
      <c r="P13">
        <f>_xlfn.XLOOKUP($A13,Macro!A:A,Macro!H:H,"NA",1)</f>
        <v>-0.2354</v>
      </c>
      <c r="Q13">
        <v>0</v>
      </c>
      <c r="T13" s="9">
        <f>Spreads!H179</f>
        <v>1.03</v>
      </c>
      <c r="U13" t="s">
        <v>5435</v>
      </c>
      <c r="V13" t="s">
        <v>5435</v>
      </c>
      <c r="W13" t="s">
        <v>5437</v>
      </c>
      <c r="X13" t="s">
        <v>5438</v>
      </c>
      <c r="Y13" t="s">
        <v>5439</v>
      </c>
      <c r="Z13" t="s">
        <v>5440</v>
      </c>
      <c r="AA13">
        <f>_xlfn.XLOOKUP($A13,Kmeans!$B:$B,Kmeans!M:M)</f>
        <v>1</v>
      </c>
      <c r="AB13">
        <f>_xlfn.XLOOKUP($A13,Kmeans!$B:$B,Kmeans!N:N)</f>
        <v>0</v>
      </c>
      <c r="AC13">
        <f>_xlfn.XLOOKUP($A13,Kmeans!$B:$B,Kmeans!O:O)</f>
        <v>0</v>
      </c>
      <c r="AD13">
        <f>'FF-5'!C336/100</f>
        <v>3.9399999999999998E-2</v>
      </c>
      <c r="AE13">
        <f>'FF-5'!D336/100</f>
        <v>-5.7999999999999996E-3</v>
      </c>
      <c r="AF13">
        <f>'FF-5'!E336/100</f>
        <v>-2E-3</v>
      </c>
      <c r="AG13">
        <f>'FF-5'!F336/100</f>
        <v>-3.3E-3</v>
      </c>
      <c r="AH13" t="s">
        <v>5442</v>
      </c>
      <c r="AI13" t="str">
        <f t="shared" si="1"/>
        <v>Normal</v>
      </c>
    </row>
    <row r="14" spans="1:35">
      <c r="A14" s="5">
        <v>33326</v>
      </c>
      <c r="B14" s="11">
        <v>2.1688819710406149E-2</v>
      </c>
      <c r="C14" s="11">
        <v>4.4136812740361853E-2</v>
      </c>
      <c r="D14" s="11">
        <v>2.2390401871692056E-2</v>
      </c>
      <c r="E14" s="11">
        <v>2.3763068187782954E-2</v>
      </c>
      <c r="F14" s="13">
        <v>2.8533611222736122E-2</v>
      </c>
      <c r="G14" s="13">
        <v>1.5800823962372368E-2</v>
      </c>
      <c r="H14" s="11" t="str">
        <f t="shared" si="0"/>
        <v>USA MOMENTUM Standard (Large+Mid Cap)</v>
      </c>
      <c r="I14" s="9">
        <f>_xlfn.XLOOKUP($A14,macro_changes!$A:$A,macro_changes!B:B,"NA",1)</f>
        <v>17.37</v>
      </c>
      <c r="J14" s="16">
        <f ca="1">IF(_xlfn.XLOOKUP($A14, macro_changes!$A:$A, macro_changes!C:C, "NA", 1) = 0, OFFSET(J14, -1, 0), _xlfn.XLOOKUP($A14, macro_changes!$A:$A, macro_changes!C:C, "NA", 1))</f>
        <v>7.7968905686101042E-3</v>
      </c>
      <c r="K14" s="17">
        <f>_xlfn.XLOOKUP($A13,macro_changes!$A:$A,macro_changes!D:D,"NA",1)</f>
        <v>0</v>
      </c>
      <c r="L14" s="9">
        <f>_xlfn.XLOOKUP($A13,macro_changes!$A:$A,macro_changes!E:E,"NA",1)</f>
        <v>57.7</v>
      </c>
      <c r="M14" s="9">
        <f>_xlfn.XLOOKUP($A14,macro_changes!$A:$A,macro_changes!F:F,"NA",1)</f>
        <v>8.11</v>
      </c>
      <c r="N14" s="9">
        <v>6.4714079745726343</v>
      </c>
      <c r="O14" t="s">
        <v>4330</v>
      </c>
      <c r="P14">
        <f>_xlfn.XLOOKUP($A14,Macro!A:A,Macro!H:H,"NA",1)</f>
        <v>-7.3840000000000003E-2</v>
      </c>
      <c r="Q14">
        <v>0</v>
      </c>
      <c r="T14" s="9">
        <f>Spreads!H180</f>
        <v>1.22</v>
      </c>
      <c r="U14" t="s">
        <v>5435</v>
      </c>
      <c r="V14" t="s">
        <v>5435</v>
      </c>
      <c r="W14" t="s">
        <v>5437</v>
      </c>
      <c r="X14" t="s">
        <v>5438</v>
      </c>
      <c r="Y14" t="s">
        <v>5439</v>
      </c>
      <c r="Z14" t="s">
        <v>5440</v>
      </c>
      <c r="AA14">
        <f>_xlfn.XLOOKUP($A14,Kmeans!$B:$B,Kmeans!M:M)</f>
        <v>1</v>
      </c>
      <c r="AB14">
        <f>_xlfn.XLOOKUP($A14,Kmeans!$B:$B,Kmeans!N:N)</f>
        <v>0</v>
      </c>
      <c r="AC14">
        <f>_xlfn.XLOOKUP($A14,Kmeans!$B:$B,Kmeans!O:O)</f>
        <v>0</v>
      </c>
      <c r="AD14">
        <f>'FF-5'!C337/100</f>
        <v>3.8300000000000001E-2</v>
      </c>
      <c r="AE14">
        <f>'FF-5'!D337/100</f>
        <v>-1.3899999999999999E-2</v>
      </c>
      <c r="AF14">
        <f>'FF-5'!E337/100</f>
        <v>-5.3E-3</v>
      </c>
      <c r="AG14">
        <f>'FF-5'!F337/100</f>
        <v>-1.06E-2</v>
      </c>
      <c r="AH14" t="s">
        <v>5442</v>
      </c>
      <c r="AI14" t="str">
        <f t="shared" si="1"/>
        <v>Normal</v>
      </c>
    </row>
    <row r="15" spans="1:35">
      <c r="A15" s="5">
        <v>33358</v>
      </c>
      <c r="B15" s="11">
        <v>1.2657430369815703E-3</v>
      </c>
      <c r="C15" s="11">
        <v>-4.7457927278856671E-3</v>
      </c>
      <c r="D15" s="11">
        <v>-3.91396259061072E-3</v>
      </c>
      <c r="E15" s="11">
        <v>4.6701316660708869E-3</v>
      </c>
      <c r="F15" s="13">
        <v>4.7237385521081698E-4</v>
      </c>
      <c r="G15" s="13">
        <v>5.9567339263326691E-3</v>
      </c>
      <c r="H15" s="11" t="str">
        <f t="shared" si="0"/>
        <v>USA ENHANCED VALUE Standard (Large+Mid Cap)</v>
      </c>
      <c r="I15" s="9">
        <f>_xlfn.XLOOKUP($A15,macro_changes!$A:$A,macro_changes!B:B,"NA",1)</f>
        <v>16.93</v>
      </c>
      <c r="J15" s="16">
        <f ca="1">IF(_xlfn.XLOOKUP($A15, macro_changes!$A:$A, macro_changes!C:C, "NA", 1) = 0, OFFSET(J15, -1, 0), _xlfn.XLOOKUP($A15, macro_changes!$A:$A, macro_changes!C:C, "NA", 1))</f>
        <v>7.7968905686101042E-3</v>
      </c>
      <c r="K15" s="17">
        <f>_xlfn.XLOOKUP($A14,macro_changes!$A:$A,macro_changes!D:D,"NA",1)</f>
        <v>2.225519287833766E-3</v>
      </c>
      <c r="L15" s="9">
        <f>_xlfn.XLOOKUP($A14,macro_changes!$A:$A,macro_changes!E:E,"NA",1)</f>
        <v>57.5</v>
      </c>
      <c r="M15" s="9">
        <f>_xlfn.XLOOKUP($A15,macro_changes!$A:$A,macro_changes!F:F,"NA",1)</f>
        <v>8.0399999999999991</v>
      </c>
      <c r="N15" s="9">
        <v>5.5095843386354968</v>
      </c>
      <c r="O15" t="s">
        <v>4333</v>
      </c>
      <c r="P15">
        <f>_xlfn.XLOOKUP($A15,Macro!A:A,Macro!H:H,"NA",1)</f>
        <v>1.0120000000000001E-2</v>
      </c>
      <c r="Q15">
        <v>0</v>
      </c>
      <c r="T15" s="9">
        <f>Spreads!H181</f>
        <v>1.38</v>
      </c>
      <c r="U15" t="s">
        <v>5435</v>
      </c>
      <c r="V15" t="s">
        <v>5435</v>
      </c>
      <c r="W15" t="s">
        <v>5437</v>
      </c>
      <c r="X15" t="s">
        <v>5438</v>
      </c>
      <c r="Y15" t="s">
        <v>5439</v>
      </c>
      <c r="Z15" t="s">
        <v>5440</v>
      </c>
      <c r="AA15">
        <f>_xlfn.XLOOKUP($A15,Kmeans!$B:$B,Kmeans!M:M)</f>
        <v>1</v>
      </c>
      <c r="AB15">
        <f>_xlfn.XLOOKUP($A15,Kmeans!$B:$B,Kmeans!N:N)</f>
        <v>0</v>
      </c>
      <c r="AC15">
        <f>_xlfn.XLOOKUP($A15,Kmeans!$B:$B,Kmeans!O:O)</f>
        <v>0</v>
      </c>
      <c r="AD15">
        <f>'FF-5'!C338/100</f>
        <v>3.0999999999999999E-3</v>
      </c>
      <c r="AE15">
        <f>'FF-5'!D338/100</f>
        <v>1.4999999999999999E-2</v>
      </c>
      <c r="AF15">
        <f>'FF-5'!E338/100</f>
        <v>6.1999999999999998E-3</v>
      </c>
      <c r="AG15">
        <f>'FF-5'!F338/100</f>
        <v>7.4000000000000003E-3</v>
      </c>
      <c r="AH15" t="s">
        <v>5442</v>
      </c>
      <c r="AI15" t="str">
        <f t="shared" si="1"/>
        <v>Normal</v>
      </c>
    </row>
    <row r="16" spans="1:35">
      <c r="A16" s="5">
        <v>33389</v>
      </c>
      <c r="B16" s="11">
        <v>3.8908146571941638E-2</v>
      </c>
      <c r="C16" s="11">
        <v>2.0603281605557022E-2</v>
      </c>
      <c r="D16" s="11">
        <v>1.7251281763931425E-2</v>
      </c>
      <c r="E16" s="11">
        <v>3.8692142590518896E-2</v>
      </c>
      <c r="F16" s="13">
        <v>4.3859281404097228E-2</v>
      </c>
      <c r="G16" s="13">
        <v>4.6681811859613287E-2</v>
      </c>
      <c r="H16" s="11" t="str">
        <f t="shared" si="0"/>
        <v>USA ENHANCED VALUE Standard (Large+Mid Cap)</v>
      </c>
      <c r="I16" s="9">
        <f>_xlfn.XLOOKUP($A16,macro_changes!$A:$A,macro_changes!B:B,"NA",1)</f>
        <v>17.14</v>
      </c>
      <c r="J16" s="16">
        <f ca="1">IF(_xlfn.XLOOKUP($A16, macro_changes!$A:$A, macro_changes!C:C, "NA", 1) = 0, OFFSET(J16, -1, 0), _xlfn.XLOOKUP($A16, macro_changes!$A:$A, macro_changes!C:C, "NA", 1))</f>
        <v>7.7968905686101042E-3</v>
      </c>
      <c r="K16" s="17">
        <f>_xlfn.XLOOKUP($A15,macro_changes!$A:$A,macro_changes!D:D,"NA",1)</f>
        <v>3.7009622501851247E-3</v>
      </c>
      <c r="L16" s="9">
        <f>_xlfn.XLOOKUP($A15,macro_changes!$A:$A,macro_changes!E:E,"NA",1)</f>
        <v>58</v>
      </c>
      <c r="M16" s="9">
        <f>_xlfn.XLOOKUP($A16,macro_changes!$A:$A,macro_changes!F:F,"NA",1)</f>
        <v>8.07</v>
      </c>
      <c r="N16" s="9">
        <v>8.3227358328795802</v>
      </c>
      <c r="O16" t="s">
        <v>4332</v>
      </c>
      <c r="P16">
        <f>_xlfn.XLOOKUP($A16,Macro!A:A,Macro!H:H,"NA",1)</f>
        <v>-1.26E-2</v>
      </c>
      <c r="Q16">
        <v>0</v>
      </c>
      <c r="T16" s="9">
        <f>Spreads!H182</f>
        <v>1.34</v>
      </c>
      <c r="U16" t="s">
        <v>5435</v>
      </c>
      <c r="V16" t="s">
        <v>5435</v>
      </c>
      <c r="W16" t="s">
        <v>5437</v>
      </c>
      <c r="X16" t="s">
        <v>5438</v>
      </c>
      <c r="Y16" t="s">
        <v>5439</v>
      </c>
      <c r="Z16" t="s">
        <v>5440</v>
      </c>
      <c r="AA16">
        <f>_xlfn.XLOOKUP($A16,Kmeans!$B:$B,Kmeans!M:M)</f>
        <v>1</v>
      </c>
      <c r="AB16">
        <f>_xlfn.XLOOKUP($A16,Kmeans!$B:$B,Kmeans!N:N)</f>
        <v>0</v>
      </c>
      <c r="AC16">
        <f>_xlfn.XLOOKUP($A16,Kmeans!$B:$B,Kmeans!O:O)</f>
        <v>0</v>
      </c>
      <c r="AD16">
        <f>'FF-5'!C339/100</f>
        <v>1.4000000000000002E-3</v>
      </c>
      <c r="AE16">
        <f>'FF-5'!D339/100</f>
        <v>-5.1999999999999998E-3</v>
      </c>
      <c r="AF16">
        <f>'FF-5'!E339/100</f>
        <v>0.02</v>
      </c>
      <c r="AG16">
        <f>'FF-5'!F339/100</f>
        <v>-2.4300000000000002E-2</v>
      </c>
      <c r="AH16" t="s">
        <v>5442</v>
      </c>
      <c r="AI16" t="str">
        <f t="shared" si="1"/>
        <v>Normal</v>
      </c>
    </row>
    <row r="17" spans="1:35">
      <c r="A17" s="5">
        <v>33417</v>
      </c>
      <c r="B17" s="11">
        <v>-4.8371911201162798E-2</v>
      </c>
      <c r="C17" s="11">
        <v>-4.1352059975323097E-2</v>
      </c>
      <c r="D17" s="11">
        <v>-2.7548455950700657E-2</v>
      </c>
      <c r="E17" s="11">
        <v>-4.4494356785894862E-2</v>
      </c>
      <c r="F17" s="13">
        <v>-4.1972083428445828E-2</v>
      </c>
      <c r="G17" s="13">
        <v>-5.1366325476570718E-2</v>
      </c>
      <c r="H17" s="11" t="str">
        <f t="shared" si="0"/>
        <v>USA MINIMUM VOLATILITY (USD) Standard (Large+Mid Cap)</v>
      </c>
      <c r="I17" s="9">
        <f>_xlfn.XLOOKUP($A17,macro_changes!$A:$A,macro_changes!B:B,"NA",1)</f>
        <v>17.29</v>
      </c>
      <c r="J17" s="16">
        <f ca="1">IF(_xlfn.XLOOKUP($A17, macro_changes!$A:$A, macro_changes!C:C, "NA", 1) = 0, OFFSET(J17, -1, 0), _xlfn.XLOOKUP($A17, macro_changes!$A:$A, macro_changes!C:C, "NA", 1))</f>
        <v>5.0535868651608862E-3</v>
      </c>
      <c r="K17" s="17">
        <f>_xlfn.XLOOKUP($A16,macro_changes!$A:$A,macro_changes!D:D,"NA",1)</f>
        <v>2.9498525073747839E-3</v>
      </c>
      <c r="L17" s="9">
        <f>_xlfn.XLOOKUP($A16,macro_changes!$A:$A,macro_changes!E:E,"NA",1)</f>
        <v>58.4</v>
      </c>
      <c r="M17" s="9">
        <f>_xlfn.XLOOKUP($A17,macro_changes!$A:$A,macro_changes!F:F,"NA",1)</f>
        <v>8.2799999999999994</v>
      </c>
      <c r="N17" s="9">
        <v>7.5305026841917986</v>
      </c>
      <c r="O17" t="s">
        <v>4333</v>
      </c>
      <c r="P17">
        <f>_xlfn.XLOOKUP($A17,Macro!A:A,Macro!H:H,"NA",1)</f>
        <v>-0.17879999999999999</v>
      </c>
      <c r="Q17">
        <v>-4.8371911201162833E-2</v>
      </c>
      <c r="T17" s="9">
        <f>Spreads!H183</f>
        <v>1.39</v>
      </c>
      <c r="U17" t="s">
        <v>5435</v>
      </c>
      <c r="V17" t="s">
        <v>5435</v>
      </c>
      <c r="W17" t="s">
        <v>5437</v>
      </c>
      <c r="X17" t="s">
        <v>5438</v>
      </c>
      <c r="Y17" t="s">
        <v>5439</v>
      </c>
      <c r="Z17" t="s">
        <v>5444</v>
      </c>
      <c r="AA17">
        <f>_xlfn.XLOOKUP($A17,Kmeans!$B:$B,Kmeans!M:M)</f>
        <v>0</v>
      </c>
      <c r="AB17">
        <f>_xlfn.XLOOKUP($A17,Kmeans!$B:$B,Kmeans!N:N)</f>
        <v>1</v>
      </c>
      <c r="AC17">
        <f>_xlfn.XLOOKUP($A17,Kmeans!$B:$B,Kmeans!O:O)</f>
        <v>0</v>
      </c>
      <c r="AD17">
        <f>'FF-5'!C340/100</f>
        <v>2.3999999999999998E-3</v>
      </c>
      <c r="AE17">
        <f>'FF-5'!D340/100</f>
        <v>1.15E-2</v>
      </c>
      <c r="AF17">
        <f>'FF-5'!E340/100</f>
        <v>1.7899999999999999E-2</v>
      </c>
      <c r="AG17">
        <f>'FF-5'!F340/100</f>
        <v>6.5000000000000006E-3</v>
      </c>
      <c r="AH17" t="s">
        <v>5446</v>
      </c>
      <c r="AI17" t="str">
        <f t="shared" si="1"/>
        <v>Drawdown</v>
      </c>
    </row>
    <row r="18" spans="1:35">
      <c r="A18" s="5">
        <v>33450</v>
      </c>
      <c r="B18" s="11">
        <v>4.4142364114476695E-2</v>
      </c>
      <c r="C18" s="11">
        <v>6.4603170439542223E-2</v>
      </c>
      <c r="D18" s="11">
        <v>3.808573006499838E-2</v>
      </c>
      <c r="E18" s="11">
        <v>3.744725738396637E-2</v>
      </c>
      <c r="F18" s="13">
        <v>5.4038908720265733E-2</v>
      </c>
      <c r="G18" s="13">
        <v>3.7534132975723056E-2</v>
      </c>
      <c r="H18" s="11" t="str">
        <f t="shared" si="0"/>
        <v>USA MOMENTUM Standard (Large+Mid Cap)</v>
      </c>
      <c r="I18" s="9">
        <f>_xlfn.XLOOKUP($A18,macro_changes!$A:$A,macro_changes!B:B,"NA",1)</f>
        <v>15.68</v>
      </c>
      <c r="J18" s="16">
        <f ca="1">IF(_xlfn.XLOOKUP($A18, macro_changes!$A:$A, macro_changes!C:C, "NA", 1) = 0, OFFSET(J18, -1, 0), _xlfn.XLOOKUP($A18, macro_changes!$A:$A, macro_changes!C:C, "NA", 1))</f>
        <v>5.0535868651608862E-3</v>
      </c>
      <c r="K18" s="17">
        <f>_xlfn.XLOOKUP($A17,macro_changes!$A:$A,macro_changes!D:D,"NA",1)</f>
        <v>1.4705882352941124E-3</v>
      </c>
      <c r="L18" s="9">
        <f>_xlfn.XLOOKUP($A17,macro_changes!$A:$A,macro_changes!E:E,"NA",1)</f>
        <v>58.4</v>
      </c>
      <c r="M18" s="9">
        <f>_xlfn.XLOOKUP($A18,macro_changes!$A:$A,macro_changes!F:F,"NA",1)</f>
        <v>8.27</v>
      </c>
      <c r="N18" s="9">
        <v>8.1965221664519188</v>
      </c>
      <c r="O18" t="s">
        <v>4333</v>
      </c>
      <c r="P18">
        <f>_xlfn.XLOOKUP($A18,Macro!A:A,Macro!H:H,"NA",1)</f>
        <v>-0.14274000000000001</v>
      </c>
      <c r="Q18">
        <v>-6.364797603841091E-3</v>
      </c>
      <c r="T18" s="9">
        <f>Spreads!H184</f>
        <v>1.46</v>
      </c>
      <c r="U18" t="s">
        <v>5435</v>
      </c>
      <c r="V18" t="s">
        <v>5435</v>
      </c>
      <c r="W18" t="s">
        <v>5437</v>
      </c>
      <c r="X18" t="s">
        <v>5438</v>
      </c>
      <c r="Y18" t="s">
        <v>5439</v>
      </c>
      <c r="Z18" t="s">
        <v>5440</v>
      </c>
      <c r="AA18">
        <f>_xlfn.XLOOKUP($A18,Kmeans!$B:$B,Kmeans!M:M)</f>
        <v>1</v>
      </c>
      <c r="AB18">
        <f>_xlfn.XLOOKUP($A18,Kmeans!$B:$B,Kmeans!N:N)</f>
        <v>0</v>
      </c>
      <c r="AC18">
        <f>_xlfn.XLOOKUP($A18,Kmeans!$B:$B,Kmeans!O:O)</f>
        <v>0</v>
      </c>
      <c r="AD18">
        <f>'FF-5'!C341/100</f>
        <v>-9.5999999999999992E-3</v>
      </c>
      <c r="AE18">
        <f>'FF-5'!D341/100</f>
        <v>-1.32E-2</v>
      </c>
      <c r="AF18">
        <f>'FF-5'!E341/100</f>
        <v>1.6E-2</v>
      </c>
      <c r="AG18">
        <f>'FF-5'!F341/100</f>
        <v>-1.3600000000000001E-2</v>
      </c>
      <c r="AH18" t="s">
        <v>5442</v>
      </c>
      <c r="AI18" t="str">
        <f t="shared" si="1"/>
        <v>Normal</v>
      </c>
    </row>
    <row r="19" spans="1:35">
      <c r="A19" s="5">
        <v>33480</v>
      </c>
      <c r="B19" s="11">
        <v>2.1649267460159161E-2</v>
      </c>
      <c r="C19" s="11">
        <v>3.1350815062057835E-2</v>
      </c>
      <c r="D19" s="11">
        <v>1.1752027446406688E-2</v>
      </c>
      <c r="E19" s="11">
        <v>2.1772901906527364E-2</v>
      </c>
      <c r="F19" s="13">
        <v>3.0925569323509761E-2</v>
      </c>
      <c r="G19" s="13">
        <v>1.5362680962444752E-2</v>
      </c>
      <c r="H19" s="11" t="str">
        <f t="shared" si="0"/>
        <v>USA MOMENTUM Standard (Large+Mid Cap)</v>
      </c>
      <c r="I19" s="9">
        <f>_xlfn.XLOOKUP($A19,macro_changes!$A:$A,macro_changes!B:B,"NA",1)</f>
        <v>16.96</v>
      </c>
      <c r="J19" s="16">
        <f ca="1">IF(_xlfn.XLOOKUP($A19, macro_changes!$A:$A, macro_changes!C:C, "NA", 1) = 0, OFFSET(J19, -1, 0), _xlfn.XLOOKUP($A19, macro_changes!$A:$A, macro_changes!C:C, "NA", 1))</f>
        <v>5.0535868651608862E-3</v>
      </c>
      <c r="K19" s="17">
        <f>_xlfn.XLOOKUP($A18,macro_changes!$A:$A,macro_changes!D:D,"NA",1)</f>
        <v>2.936857562408246E-3</v>
      </c>
      <c r="L19" s="9">
        <f>_xlfn.XLOOKUP($A18,macro_changes!$A:$A,macro_changes!E:E,"NA",1)</f>
        <v>59</v>
      </c>
      <c r="M19" s="9">
        <f>_xlfn.XLOOKUP($A19,macro_changes!$A:$A,macro_changes!F:F,"NA",1)</f>
        <v>7.9</v>
      </c>
      <c r="N19" s="9">
        <v>4.3906061418160496</v>
      </c>
      <c r="O19" t="s">
        <v>4332</v>
      </c>
      <c r="P19">
        <f>_xlfn.XLOOKUP($A19,Macro!A:A,Macro!H:H,"NA",1)</f>
        <v>-1.984E-2</v>
      </c>
      <c r="Q19">
        <v>0</v>
      </c>
      <c r="T19" s="9">
        <f>Spreads!H185</f>
        <v>1.48</v>
      </c>
      <c r="U19" t="s">
        <v>5435</v>
      </c>
      <c r="V19" t="s">
        <v>5435</v>
      </c>
      <c r="W19" t="s">
        <v>5437</v>
      </c>
      <c r="X19" t="s">
        <v>5438</v>
      </c>
      <c r="Y19" t="s">
        <v>5439</v>
      </c>
      <c r="Z19" t="s">
        <v>5440</v>
      </c>
      <c r="AA19">
        <f>_xlfn.XLOOKUP($A19,Kmeans!$B:$B,Kmeans!M:M)</f>
        <v>1</v>
      </c>
      <c r="AB19">
        <f>_xlfn.XLOOKUP($A19,Kmeans!$B:$B,Kmeans!N:N)</f>
        <v>0</v>
      </c>
      <c r="AC19">
        <f>_xlfn.XLOOKUP($A19,Kmeans!$B:$B,Kmeans!O:O)</f>
        <v>0</v>
      </c>
      <c r="AD19">
        <f>'FF-5'!C342/100</f>
        <v>1.3999999999999999E-2</v>
      </c>
      <c r="AE19">
        <f>'FF-5'!D342/100</f>
        <v>-7.8000000000000005E-3</v>
      </c>
      <c r="AF19">
        <f>'FF-5'!E342/100</f>
        <v>8.3999999999999995E-3</v>
      </c>
      <c r="AG19">
        <f>'FF-5'!F342/100</f>
        <v>-3.4000000000000002E-3</v>
      </c>
      <c r="AH19" t="s">
        <v>5442</v>
      </c>
      <c r="AI19" t="str">
        <f t="shared" si="1"/>
        <v>Normal</v>
      </c>
    </row>
    <row r="20" spans="1:35">
      <c r="A20" s="5">
        <v>33511</v>
      </c>
      <c r="B20" s="11">
        <v>-1.9519999999999982E-2</v>
      </c>
      <c r="C20" s="11">
        <v>-2.6148558468737315E-2</v>
      </c>
      <c r="D20" s="11">
        <v>-4.5774457987272088E-3</v>
      </c>
      <c r="E20" s="11">
        <v>-9.6087747114457223E-3</v>
      </c>
      <c r="F20" s="13">
        <v>-2.1096977879744627E-2</v>
      </c>
      <c r="G20" s="13">
        <v>-1.4479572225886139E-2</v>
      </c>
      <c r="H20" s="11" t="str">
        <f t="shared" si="0"/>
        <v>USA MINIMUM VOLATILITY (USD) Standard (Large+Mid Cap)</v>
      </c>
      <c r="I20" s="9">
        <f>_xlfn.XLOOKUP($A20,macro_changes!$A:$A,macro_changes!B:B,"NA",1)</f>
        <v>16.36</v>
      </c>
      <c r="J20" s="16">
        <f ca="1">IF(_xlfn.XLOOKUP($A20, macro_changes!$A:$A, macro_changes!C:C, "NA", 1) = 0, OFFSET(J20, -1, 0), _xlfn.XLOOKUP($A20, macro_changes!$A:$A, macro_changes!C:C, "NA", 1))</f>
        <v>3.4854484461859236E-3</v>
      </c>
      <c r="K20" s="17">
        <f>_xlfn.XLOOKUP($A19,macro_changes!$A:$A,macro_changes!D:D,"NA",1)</f>
        <v>2.9282576866764831E-3</v>
      </c>
      <c r="L20" s="9">
        <f>_xlfn.XLOOKUP($A19,macro_changes!$A:$A,macro_changes!E:E,"NA",1)</f>
        <v>59.1</v>
      </c>
      <c r="M20" s="9">
        <f>_xlfn.XLOOKUP($A20,macro_changes!$A:$A,macro_changes!F:F,"NA",1)</f>
        <v>7.65</v>
      </c>
      <c r="N20" s="9">
        <v>6.2361668423778491</v>
      </c>
      <c r="O20" t="s">
        <v>4333</v>
      </c>
      <c r="P20">
        <f>_xlfn.XLOOKUP($A20,Macro!A:A,Macro!H:H,"NA",1)</f>
        <v>-2.5090000000000001E-2</v>
      </c>
      <c r="Q20">
        <v>-1.9520000000000062E-2</v>
      </c>
      <c r="T20" s="9">
        <f>Spreads!H186</f>
        <v>1.77</v>
      </c>
      <c r="U20" t="s">
        <v>5435</v>
      </c>
      <c r="V20" t="s">
        <v>5435</v>
      </c>
      <c r="W20" t="s">
        <v>5437</v>
      </c>
      <c r="X20" t="s">
        <v>5438</v>
      </c>
      <c r="Y20" t="s">
        <v>5439</v>
      </c>
      <c r="Z20" t="s">
        <v>5440</v>
      </c>
      <c r="AA20">
        <f>_xlfn.XLOOKUP($A20,Kmeans!$B:$B,Kmeans!M:M)</f>
        <v>1</v>
      </c>
      <c r="AB20">
        <f>_xlfn.XLOOKUP($A20,Kmeans!$B:$B,Kmeans!N:N)</f>
        <v>0</v>
      </c>
      <c r="AC20">
        <f>_xlfn.XLOOKUP($A20,Kmeans!$B:$B,Kmeans!O:O)</f>
        <v>0</v>
      </c>
      <c r="AD20">
        <f>'FF-5'!C343/100</f>
        <v>1.5600000000000001E-2</v>
      </c>
      <c r="AE20">
        <f>'FF-5'!D343/100</f>
        <v>-1.0800000000000001E-2</v>
      </c>
      <c r="AF20">
        <f>'FF-5'!E343/100</f>
        <v>-1.8200000000000001E-2</v>
      </c>
      <c r="AG20">
        <f>'FF-5'!F343/100</f>
        <v>8.0000000000000004E-4</v>
      </c>
      <c r="AH20" t="s">
        <v>5442</v>
      </c>
      <c r="AI20" t="str">
        <f t="shared" si="1"/>
        <v>Normal</v>
      </c>
    </row>
    <row r="21" spans="1:35">
      <c r="A21" s="5">
        <v>33542</v>
      </c>
      <c r="B21" s="11">
        <v>1.463413284949322E-2</v>
      </c>
      <c r="C21" s="11">
        <v>3.4447286476868344E-2</v>
      </c>
      <c r="D21" s="11">
        <v>2.5112253398077877E-2</v>
      </c>
      <c r="E21" s="11">
        <v>1.7500822144011607E-2</v>
      </c>
      <c r="F21" s="13">
        <v>1.4669891152850667E-2</v>
      </c>
      <c r="G21" s="13">
        <v>1.419579073486732E-2</v>
      </c>
      <c r="H21" s="11" t="str">
        <f t="shared" si="0"/>
        <v>USA MOMENTUM Standard (Large+Mid Cap)</v>
      </c>
      <c r="I21" s="9">
        <f>_xlfn.XLOOKUP($A21,macro_changes!$A:$A,macro_changes!B:B,"NA",1)</f>
        <v>17.77</v>
      </c>
      <c r="J21" s="16">
        <f ca="1">IF(_xlfn.XLOOKUP($A21, macro_changes!$A:$A, macro_changes!C:C, "NA", 1) = 0, OFFSET(J21, -1, 0), _xlfn.XLOOKUP($A21, macro_changes!$A:$A, macro_changes!C:C, "NA", 1))</f>
        <v>3.4854484461859236E-3</v>
      </c>
      <c r="K21" s="17">
        <f>_xlfn.XLOOKUP($A20,macro_changes!$A:$A,macro_changes!D:D,"NA",1)</f>
        <v>1.4598540145984717E-3</v>
      </c>
      <c r="L21" s="9">
        <f>_xlfn.XLOOKUP($A20,macro_changes!$A:$A,macro_changes!E:E,"NA",1)</f>
        <v>59.6</v>
      </c>
      <c r="M21" s="9">
        <f>_xlfn.XLOOKUP($A21,macro_changes!$A:$A,macro_changes!F:F,"NA",1)</f>
        <v>7.53</v>
      </c>
      <c r="N21" s="9">
        <v>7.7908484363252306</v>
      </c>
      <c r="O21" t="s">
        <v>4330</v>
      </c>
      <c r="P21">
        <f>_xlfn.XLOOKUP($A21,Macro!A:A,Macro!H:H,"NA",1)</f>
        <v>-4.4790000000000003E-2</v>
      </c>
      <c r="Q21">
        <v>-5.1715254237289657E-3</v>
      </c>
      <c r="T21" s="9">
        <f>Spreads!H187</f>
        <v>2</v>
      </c>
      <c r="U21" t="s">
        <v>5435</v>
      </c>
      <c r="V21" t="s">
        <v>5435</v>
      </c>
      <c r="W21" t="s">
        <v>5437</v>
      </c>
      <c r="X21" t="s">
        <v>5438</v>
      </c>
      <c r="Y21" t="s">
        <v>5439</v>
      </c>
      <c r="Z21" t="s">
        <v>5440</v>
      </c>
      <c r="AA21">
        <f>_xlfn.XLOOKUP($A21,Kmeans!$B:$B,Kmeans!M:M)</f>
        <v>1</v>
      </c>
      <c r="AB21">
        <f>_xlfn.XLOOKUP($A21,Kmeans!$B:$B,Kmeans!N:N)</f>
        <v>0</v>
      </c>
      <c r="AC21">
        <f>_xlfn.XLOOKUP($A21,Kmeans!$B:$B,Kmeans!O:O)</f>
        <v>0</v>
      </c>
      <c r="AD21">
        <f>'FF-5'!C344/100</f>
        <v>9.1000000000000004E-3</v>
      </c>
      <c r="AE21">
        <f>'FF-5'!D344/100</f>
        <v>-4.6999999999999993E-3</v>
      </c>
      <c r="AF21">
        <f>'FF-5'!E344/100</f>
        <v>-1.7000000000000001E-2</v>
      </c>
      <c r="AG21">
        <f>'FF-5'!F344/100</f>
        <v>-2.3E-3</v>
      </c>
      <c r="AH21" t="s">
        <v>5442</v>
      </c>
      <c r="AI21" t="str">
        <f t="shared" si="1"/>
        <v>Normal</v>
      </c>
    </row>
    <row r="22" spans="1:35">
      <c r="A22" s="5">
        <v>33571</v>
      </c>
      <c r="B22" s="11">
        <v>-4.2993869311939936E-2</v>
      </c>
      <c r="C22" s="11">
        <v>-3.2250414612051137E-2</v>
      </c>
      <c r="D22" s="11">
        <v>-1.8835265748356589E-2</v>
      </c>
      <c r="E22" s="11">
        <v>-3.9268272220778111E-2</v>
      </c>
      <c r="F22" s="13">
        <v>-2.192687498594692E-2</v>
      </c>
      <c r="G22" s="13">
        <v>-5.3946714914147931E-2</v>
      </c>
      <c r="H22" s="11" t="str">
        <f t="shared" si="0"/>
        <v>USA MINIMUM VOLATILITY (USD) Standard (Large+Mid Cap)</v>
      </c>
      <c r="I22" s="9">
        <f>_xlfn.XLOOKUP($A22,macro_changes!$A:$A,macro_changes!B:B,"NA",1)</f>
        <v>18.350000000000001</v>
      </c>
      <c r="J22" s="16">
        <f ca="1">IF(_xlfn.XLOOKUP($A22, macro_changes!$A:$A, macro_changes!C:C, "NA", 1) = 0, OFFSET(J22, -1, 0), _xlfn.XLOOKUP($A22, macro_changes!$A:$A, macro_changes!C:C, "NA", 1))</f>
        <v>3.4854484461859236E-3</v>
      </c>
      <c r="K22" s="17">
        <f>_xlfn.XLOOKUP($A21,macro_changes!$A:$A,macro_changes!D:D,"NA",1)</f>
        <v>4.3731778425657453E-3</v>
      </c>
      <c r="L22" s="9">
        <f>_xlfn.XLOOKUP($A21,macro_changes!$A:$A,macro_changes!E:E,"NA",1)</f>
        <v>59.5</v>
      </c>
      <c r="M22" s="9">
        <f>_xlfn.XLOOKUP($A22,macro_changes!$A:$A,macro_changes!F:F,"NA",1)</f>
        <v>7.42</v>
      </c>
      <c r="N22" s="9">
        <v>10.983928060837259</v>
      </c>
      <c r="O22" t="s">
        <v>4330</v>
      </c>
      <c r="P22">
        <f>_xlfn.XLOOKUP($A22,Macro!A:A,Macro!H:H,"NA",1)</f>
        <v>-3.9989999999999998E-2</v>
      </c>
      <c r="Q22">
        <v>-4.2993869311939888E-2</v>
      </c>
      <c r="T22" s="9">
        <f>Spreads!H188</f>
        <v>1.94</v>
      </c>
      <c r="U22" t="s">
        <v>5435</v>
      </c>
      <c r="V22" t="s">
        <v>5435</v>
      </c>
      <c r="W22" t="s">
        <v>5437</v>
      </c>
      <c r="X22" t="s">
        <v>5438</v>
      </c>
      <c r="Y22" t="s">
        <v>5439</v>
      </c>
      <c r="Z22" t="s">
        <v>5444</v>
      </c>
      <c r="AA22">
        <f>_xlfn.XLOOKUP($A22,Kmeans!$B:$B,Kmeans!M:M)</f>
        <v>0</v>
      </c>
      <c r="AB22">
        <f>_xlfn.XLOOKUP($A22,Kmeans!$B:$B,Kmeans!N:N)</f>
        <v>1</v>
      </c>
      <c r="AC22">
        <f>_xlfn.XLOOKUP($A22,Kmeans!$B:$B,Kmeans!O:O)</f>
        <v>0</v>
      </c>
      <c r="AD22">
        <f>'FF-5'!C345/100</f>
        <v>-8.3000000000000001E-3</v>
      </c>
      <c r="AE22">
        <f>'FF-5'!D345/100</f>
        <v>-1.89E-2</v>
      </c>
      <c r="AF22">
        <f>'FF-5'!E345/100</f>
        <v>1.11E-2</v>
      </c>
      <c r="AG22">
        <f>'FF-5'!F345/100</f>
        <v>1E-4</v>
      </c>
      <c r="AH22" t="s">
        <v>5446</v>
      </c>
      <c r="AI22" t="str">
        <f t="shared" si="1"/>
        <v>Drawdown</v>
      </c>
    </row>
    <row r="23" spans="1:35">
      <c r="A23" s="5">
        <v>33603</v>
      </c>
      <c r="B23" s="11">
        <v>0.11149881363029124</v>
      </c>
      <c r="C23" s="11">
        <v>0.13432986996013851</v>
      </c>
      <c r="D23" s="11">
        <v>9.5297413038501366E-2</v>
      </c>
      <c r="E23" s="11">
        <v>9.1087382560135488E-2</v>
      </c>
      <c r="F23" s="13">
        <v>0.14055884135509622</v>
      </c>
      <c r="G23" s="13">
        <v>9.2144513796833971E-2</v>
      </c>
      <c r="H23" s="11" t="str">
        <f t="shared" si="0"/>
        <v>USA SECTOR NEUTRAL QUALITY Standard (Large+Mid Cap)</v>
      </c>
      <c r="I23" s="9">
        <f>_xlfn.XLOOKUP($A23,macro_changes!$A:$A,macro_changes!B:B,"NA",1)</f>
        <v>17.68</v>
      </c>
      <c r="J23" s="16">
        <f ca="1">IF(_xlfn.XLOOKUP($A23, macro_changes!$A:$A, macro_changes!C:C, "NA", 1) = 0, OFFSET(J23, -1, 0), _xlfn.XLOOKUP($A23, macro_changes!$A:$A, macro_changes!C:C, "NA", 1))</f>
        <v>1.1972522099874316E-2</v>
      </c>
      <c r="K23" s="17">
        <f>_xlfn.XLOOKUP($A22,macro_changes!$A:$A,macro_changes!D:D,"NA",1)</f>
        <v>2.9027576197386828E-3</v>
      </c>
      <c r="L23" s="9">
        <f>_xlfn.XLOOKUP($A22,macro_changes!$A:$A,macro_changes!E:E,"NA",1)</f>
        <v>59.5</v>
      </c>
      <c r="M23" s="9">
        <f>_xlfn.XLOOKUP($A23,macro_changes!$A:$A,macro_changes!F:F,"NA",1)</f>
        <v>7.09</v>
      </c>
      <c r="N23" s="9">
        <v>22.610630910038111</v>
      </c>
      <c r="O23" t="s">
        <v>4330</v>
      </c>
      <c r="P23">
        <f>_xlfn.XLOOKUP($A23,Macro!A:A,Macro!H:H,"NA",1)</f>
        <v>1.9709999999999998E-2</v>
      </c>
      <c r="Q23">
        <v>0</v>
      </c>
      <c r="T23" s="9">
        <f>Spreads!H189</f>
        <v>2.2000000000000002</v>
      </c>
      <c r="U23" t="s">
        <v>5435</v>
      </c>
      <c r="V23" t="s">
        <v>5435</v>
      </c>
      <c r="W23" t="s">
        <v>5441</v>
      </c>
      <c r="X23" t="s">
        <v>5441</v>
      </c>
      <c r="Y23" t="s">
        <v>5439</v>
      </c>
      <c r="Z23" t="s">
        <v>5440</v>
      </c>
      <c r="AA23">
        <f>_xlfn.XLOOKUP($A23,Kmeans!$B:$B,Kmeans!M:M)</f>
        <v>1</v>
      </c>
      <c r="AB23">
        <f>_xlfn.XLOOKUP($A23,Kmeans!$B:$B,Kmeans!N:N)</f>
        <v>0</v>
      </c>
      <c r="AC23">
        <f>_xlfn.XLOOKUP($A23,Kmeans!$B:$B,Kmeans!O:O)</f>
        <v>0</v>
      </c>
      <c r="AD23">
        <f>'FF-5'!C346/100</f>
        <v>-2.4E-2</v>
      </c>
      <c r="AE23">
        <f>'FF-5'!D346/100</f>
        <v>-4.1700000000000001E-2</v>
      </c>
      <c r="AF23">
        <f>'FF-5'!E346/100</f>
        <v>3.5499999999999997E-2</v>
      </c>
      <c r="AG23">
        <f>'FF-5'!F346/100</f>
        <v>-3.1200000000000002E-2</v>
      </c>
      <c r="AH23" t="s">
        <v>5442</v>
      </c>
      <c r="AI23" t="str">
        <f t="shared" si="1"/>
        <v>Normal</v>
      </c>
    </row>
    <row r="24" spans="1:35">
      <c r="A24" s="5">
        <v>33634</v>
      </c>
      <c r="B24" s="11">
        <v>-1.91022897633355E-2</v>
      </c>
      <c r="C24" s="11">
        <v>-5.8339790248665757E-2</v>
      </c>
      <c r="D24" s="11">
        <v>-2.9415923328025895E-2</v>
      </c>
      <c r="E24" s="11">
        <v>-1.1694118696682465E-2</v>
      </c>
      <c r="F24" s="13">
        <v>-3.6179834575058689E-2</v>
      </c>
      <c r="G24" s="13">
        <v>1.1158951539247397E-4</v>
      </c>
      <c r="H24" s="11" t="str">
        <f t="shared" si="0"/>
        <v>USA ENHANCED VALUE Standard (Large+Mid Cap)</v>
      </c>
      <c r="I24" s="9">
        <f>_xlfn.XLOOKUP($A24,macro_changes!$A:$A,macro_changes!B:B,"NA",1)</f>
        <v>17.48</v>
      </c>
      <c r="J24" s="16">
        <f ca="1">IF(_xlfn.XLOOKUP($A24, macro_changes!$A:$A, macro_changes!C:C, "NA", 1) = 0, OFFSET(J24, -1, 0), _xlfn.XLOOKUP($A24, macro_changes!$A:$A, macro_changes!C:C, "NA", 1))</f>
        <v>1.1972522099874316E-2</v>
      </c>
      <c r="K24" s="17">
        <f>_xlfn.XLOOKUP($A23,macro_changes!$A:$A,macro_changes!D:D,"NA",1)</f>
        <v>7.2358900144742222E-4</v>
      </c>
      <c r="L24" s="9">
        <f>_xlfn.XLOOKUP($A23,macro_changes!$A:$A,macro_changes!E:E,"NA",1)</f>
        <v>59.4</v>
      </c>
      <c r="M24" s="9">
        <f>_xlfn.XLOOKUP($A24,macro_changes!$A:$A,macro_changes!F:F,"NA",1)</f>
        <v>7.03</v>
      </c>
      <c r="N24" s="9">
        <v>15.389792604679631</v>
      </c>
      <c r="O24" t="s">
        <v>4333</v>
      </c>
      <c r="P24">
        <f>_xlfn.XLOOKUP($A24,Macro!A:A,Macro!H:H,"NA",1)</f>
        <v>3.6000000000000002E-4</v>
      </c>
      <c r="Q24">
        <v>-1.9102289763335459E-2</v>
      </c>
      <c r="T24" s="9">
        <f>Spreads!H190</f>
        <v>2</v>
      </c>
      <c r="U24" t="s">
        <v>5435</v>
      </c>
      <c r="V24" t="s">
        <v>5435</v>
      </c>
      <c r="W24" t="s">
        <v>5437</v>
      </c>
      <c r="X24" t="s">
        <v>5441</v>
      </c>
      <c r="Y24" t="s">
        <v>5439</v>
      </c>
      <c r="Z24" t="s">
        <v>5440</v>
      </c>
      <c r="AA24">
        <f>_xlfn.XLOOKUP($A24,Kmeans!$B:$B,Kmeans!M:M)</f>
        <v>1</v>
      </c>
      <c r="AB24">
        <f>_xlfn.XLOOKUP($A24,Kmeans!$B:$B,Kmeans!N:N)</f>
        <v>0</v>
      </c>
      <c r="AC24">
        <f>_xlfn.XLOOKUP($A24,Kmeans!$B:$B,Kmeans!O:O)</f>
        <v>0</v>
      </c>
      <c r="AD24">
        <f>'FF-5'!C347/100</f>
        <v>9.1799999999999993E-2</v>
      </c>
      <c r="AE24">
        <f>'FF-5'!D347/100</f>
        <v>4.7100000000000003E-2</v>
      </c>
      <c r="AF24">
        <f>'FF-5'!E347/100</f>
        <v>-1.32E-2</v>
      </c>
      <c r="AG24">
        <f>'FF-5'!F347/100</f>
        <v>3.2000000000000001E-2</v>
      </c>
      <c r="AH24" t="s">
        <v>5442</v>
      </c>
      <c r="AI24" t="str">
        <f t="shared" si="1"/>
        <v>Normal</v>
      </c>
    </row>
    <row r="25" spans="1:35">
      <c r="A25" s="5">
        <v>33662</v>
      </c>
      <c r="B25" s="11">
        <v>8.9507551709813171E-3</v>
      </c>
      <c r="C25" s="11">
        <v>7.7266845915962001E-3</v>
      </c>
      <c r="D25" s="11">
        <v>-8.3100036736297733E-3</v>
      </c>
      <c r="E25" s="11">
        <v>1.2546713308065671E-2</v>
      </c>
      <c r="F25" s="13">
        <v>2.1102621477897543E-4</v>
      </c>
      <c r="G25" s="13">
        <v>2.2416690555602248E-2</v>
      </c>
      <c r="H25" s="11" t="str">
        <f t="shared" si="0"/>
        <v>USA ENHANCED VALUE Standard (Large+Mid Cap)</v>
      </c>
      <c r="I25" s="9">
        <f>_xlfn.XLOOKUP($A25,macro_changes!$A:$A,macro_changes!B:B,"NA",1)</f>
        <v>17.52</v>
      </c>
      <c r="J25" s="16">
        <f ca="1">IF(_xlfn.XLOOKUP($A25, macro_changes!$A:$A, macro_changes!C:C, "NA", 1) = 0, OFFSET(J25, -1, 0), _xlfn.XLOOKUP($A25, macro_changes!$A:$A, macro_changes!C:C, "NA", 1))</f>
        <v>1.1972522099874316E-2</v>
      </c>
      <c r="K25" s="17">
        <f>_xlfn.XLOOKUP($A24,macro_changes!$A:$A,macro_changes!D:D,"NA",1)</f>
        <v>2.1691973969630851E-3</v>
      </c>
      <c r="L25" s="9">
        <f>_xlfn.XLOOKUP($A24,macro_changes!$A:$A,macro_changes!E:E,"NA",1)</f>
        <v>59.9</v>
      </c>
      <c r="M25" s="9">
        <f>_xlfn.XLOOKUP($A25,macro_changes!$A:$A,macro_changes!F:F,"NA",1)</f>
        <v>7.34</v>
      </c>
      <c r="N25" s="9">
        <v>10.54061226009855</v>
      </c>
      <c r="O25" t="s">
        <v>4332</v>
      </c>
      <c r="P25">
        <f>_xlfn.XLOOKUP($A25,Macro!A:A,Macro!H:H,"NA",1)</f>
        <v>-1.155E-2</v>
      </c>
      <c r="Q25">
        <v>-1.032251451123097E-2</v>
      </c>
      <c r="T25" s="9">
        <f>Spreads!H191</f>
        <v>1.94</v>
      </c>
      <c r="U25" t="s">
        <v>5435</v>
      </c>
      <c r="V25" t="s">
        <v>5435</v>
      </c>
      <c r="W25" t="s">
        <v>5437</v>
      </c>
      <c r="X25" t="s">
        <v>5438</v>
      </c>
      <c r="Y25" t="s">
        <v>5439</v>
      </c>
      <c r="Z25" t="s">
        <v>5440</v>
      </c>
      <c r="AA25">
        <f>_xlfn.XLOOKUP($A25,Kmeans!$B:$B,Kmeans!M:M)</f>
        <v>1</v>
      </c>
      <c r="AB25">
        <f>_xlfn.XLOOKUP($A25,Kmeans!$B:$B,Kmeans!N:N)</f>
        <v>0</v>
      </c>
      <c r="AC25">
        <f>_xlfn.XLOOKUP($A25,Kmeans!$B:$B,Kmeans!O:O)</f>
        <v>0</v>
      </c>
      <c r="AD25">
        <f>'FF-5'!C348/100</f>
        <v>1.3300000000000001E-2</v>
      </c>
      <c r="AE25">
        <f>'FF-5'!D348/100</f>
        <v>6.4699999999999994E-2</v>
      </c>
      <c r="AF25">
        <f>'FF-5'!E348/100</f>
        <v>8.0000000000000004E-4</v>
      </c>
      <c r="AG25">
        <f>'FF-5'!F348/100</f>
        <v>2.1899999999999999E-2</v>
      </c>
      <c r="AH25" t="s">
        <v>5442</v>
      </c>
      <c r="AI25" t="str">
        <f t="shared" si="1"/>
        <v>Normal</v>
      </c>
    </row>
    <row r="26" spans="1:35">
      <c r="A26" s="5">
        <v>33694</v>
      </c>
      <c r="B26" s="11">
        <v>-2.0919917035011504E-2</v>
      </c>
      <c r="C26" s="11">
        <v>-3.2664025861676382E-2</v>
      </c>
      <c r="D26" s="11">
        <v>-2.4774861084498889E-2</v>
      </c>
      <c r="E26" s="11">
        <v>-1.5106540311203731E-2</v>
      </c>
      <c r="F26" s="13">
        <v>-2.2888662490116007E-2</v>
      </c>
      <c r="G26" s="13">
        <v>-1.8580763444904114E-2</v>
      </c>
      <c r="H26" s="11" t="str">
        <f t="shared" si="0"/>
        <v>USA RISK WEIGHTED Standard (Large+Mid Cap)</v>
      </c>
      <c r="I26" s="9">
        <f>_xlfn.XLOOKUP($A26,macro_changes!$A:$A,macro_changes!B:B,"NA",1)</f>
        <v>16.559999999999999</v>
      </c>
      <c r="J26" s="16">
        <f ca="1">IF(_xlfn.XLOOKUP($A26, macro_changes!$A:$A, macro_changes!C:C, "NA", 1) = 0, OFFSET(J26, -1, 0), _xlfn.XLOOKUP($A26, macro_changes!$A:$A, macro_changes!C:C, "NA", 1))</f>
        <v>1.0843032755055937E-2</v>
      </c>
      <c r="K26" s="17">
        <f>_xlfn.XLOOKUP($A25,macro_changes!$A:$A,macro_changes!D:D,"NA",1)</f>
        <v>3.6075036075036149E-3</v>
      </c>
      <c r="L26" s="9">
        <f>_xlfn.XLOOKUP($A25,macro_changes!$A:$A,macro_changes!E:E,"NA",1)</f>
        <v>60.1</v>
      </c>
      <c r="M26" s="9">
        <f>_xlfn.XLOOKUP($A26,macro_changes!$A:$A,macro_changes!F:F,"NA",1)</f>
        <v>7.54</v>
      </c>
      <c r="N26" s="9">
        <v>9.0370484063384389</v>
      </c>
      <c r="O26" t="s">
        <v>4333</v>
      </c>
      <c r="P26">
        <f>_xlfn.XLOOKUP($A26,Macro!A:A,Macro!H:H,"NA",1)</f>
        <v>-8.3900000000000002E-2</v>
      </c>
      <c r="Q26">
        <v>-2.0919917035011587E-2</v>
      </c>
      <c r="T26" s="9">
        <f>Spreads!H192</f>
        <v>2.15</v>
      </c>
      <c r="U26" t="s">
        <v>5435</v>
      </c>
      <c r="V26" t="s">
        <v>5435</v>
      </c>
      <c r="W26" t="s">
        <v>5437</v>
      </c>
      <c r="X26" t="s">
        <v>5438</v>
      </c>
      <c r="Y26" t="s">
        <v>5439</v>
      </c>
      <c r="Z26" t="s">
        <v>5440</v>
      </c>
      <c r="AA26">
        <f>_xlfn.XLOOKUP($A26,Kmeans!$B:$B,Kmeans!M:M)</f>
        <v>1</v>
      </c>
      <c r="AB26">
        <f>_xlfn.XLOOKUP($A26,Kmeans!$B:$B,Kmeans!N:N)</f>
        <v>0</v>
      </c>
      <c r="AC26">
        <f>_xlfn.XLOOKUP($A26,Kmeans!$B:$B,Kmeans!O:O)</f>
        <v>0</v>
      </c>
      <c r="AD26">
        <f>'FF-5'!C349/100</f>
        <v>-9.300000000000001E-3</v>
      </c>
      <c r="AE26">
        <f>'FF-5'!D349/100</f>
        <v>3.56E-2</v>
      </c>
      <c r="AF26">
        <f>'FF-5'!E349/100</f>
        <v>-1E-4</v>
      </c>
      <c r="AG26">
        <f>'FF-5'!F349/100</f>
        <v>1.95E-2</v>
      </c>
      <c r="AH26" t="s">
        <v>5442</v>
      </c>
      <c r="AI26" t="str">
        <f t="shared" si="1"/>
        <v>Normal</v>
      </c>
    </row>
    <row r="27" spans="1:35">
      <c r="A27" s="5">
        <v>33724</v>
      </c>
      <c r="B27" s="11">
        <v>2.669872100034909E-2</v>
      </c>
      <c r="C27" s="11">
        <v>1.0264086053896504E-2</v>
      </c>
      <c r="D27" s="11">
        <v>2.0328637575233621E-2</v>
      </c>
      <c r="E27" s="11">
        <v>2.6720128222536443E-2</v>
      </c>
      <c r="F27" s="13">
        <v>1.5657400743089411E-2</v>
      </c>
      <c r="G27" s="13">
        <v>3.8157622372119393E-2</v>
      </c>
      <c r="H27" s="11" t="str">
        <f t="shared" si="0"/>
        <v>USA ENHANCED VALUE Standard (Large+Mid Cap)</v>
      </c>
      <c r="I27" s="9">
        <f>_xlfn.XLOOKUP($A27,macro_changes!$A:$A,macro_changes!B:B,"NA",1)</f>
        <v>15.08</v>
      </c>
      <c r="J27" s="16">
        <f ca="1">IF(_xlfn.XLOOKUP($A27, macro_changes!$A:$A, macro_changes!C:C, "NA", 1) = 0, OFFSET(J27, -1, 0), _xlfn.XLOOKUP($A27, macro_changes!$A:$A, macro_changes!C:C, "NA", 1))</f>
        <v>1.0843032755055937E-2</v>
      </c>
      <c r="K27" s="17">
        <f>_xlfn.XLOOKUP($A26,macro_changes!$A:$A,macro_changes!D:D,"NA",1)</f>
        <v>2.1567217828901697E-3</v>
      </c>
      <c r="L27" s="9">
        <f>_xlfn.XLOOKUP($A26,macro_changes!$A:$A,macro_changes!E:E,"NA",1)</f>
        <v>60.6</v>
      </c>
      <c r="M27" s="9">
        <f>_xlfn.XLOOKUP($A27,macro_changes!$A:$A,macro_changes!F:F,"NA",1)</f>
        <v>7.48</v>
      </c>
      <c r="N27" s="9">
        <v>8.6391066744132949</v>
      </c>
      <c r="O27" t="s">
        <v>4332</v>
      </c>
      <c r="P27">
        <f>_xlfn.XLOOKUP($A27,Macro!A:A,Macro!H:H,"NA",1)</f>
        <v>-0.1055</v>
      </c>
      <c r="Q27">
        <v>0</v>
      </c>
      <c r="T27" s="9">
        <f>Spreads!H193</f>
        <v>2.14</v>
      </c>
      <c r="U27" t="s">
        <v>5435</v>
      </c>
      <c r="V27" t="s">
        <v>5435</v>
      </c>
      <c r="W27" t="s">
        <v>5437</v>
      </c>
      <c r="X27" t="s">
        <v>5438</v>
      </c>
      <c r="Y27" t="s">
        <v>5439</v>
      </c>
      <c r="Z27" t="s">
        <v>5440</v>
      </c>
      <c r="AA27">
        <f>_xlfn.XLOOKUP($A27,Kmeans!$B:$B,Kmeans!M:M)</f>
        <v>1</v>
      </c>
      <c r="AB27">
        <f>_xlfn.XLOOKUP($A27,Kmeans!$B:$B,Kmeans!N:N)</f>
        <v>0</v>
      </c>
      <c r="AC27">
        <f>_xlfn.XLOOKUP($A27,Kmeans!$B:$B,Kmeans!O:O)</f>
        <v>0</v>
      </c>
      <c r="AD27">
        <f>'FF-5'!C350/100</f>
        <v>-5.7000000000000002E-2</v>
      </c>
      <c r="AE27">
        <f>'FF-5'!D350/100</f>
        <v>4.3400000000000001E-2</v>
      </c>
      <c r="AF27">
        <f>'FF-5'!E350/100</f>
        <v>1.6899999999999998E-2</v>
      </c>
      <c r="AG27">
        <f>'FF-5'!F350/100</f>
        <v>2.23E-2</v>
      </c>
      <c r="AH27" t="s">
        <v>5442</v>
      </c>
      <c r="AI27" t="str">
        <f t="shared" si="1"/>
        <v>Normal</v>
      </c>
    </row>
    <row r="28" spans="1:35">
      <c r="A28" s="5">
        <v>33753</v>
      </c>
      <c r="B28" s="11">
        <v>1.5893746313140333E-3</v>
      </c>
      <c r="C28" s="11">
        <v>1.7977667686478016E-2</v>
      </c>
      <c r="D28" s="11">
        <v>3.5046054109568736E-3</v>
      </c>
      <c r="E28" s="11">
        <v>1.9902342382525084E-3</v>
      </c>
      <c r="F28" s="13">
        <v>3.5355924607225475E-3</v>
      </c>
      <c r="G28" s="13">
        <v>-2.3053320897612473E-3</v>
      </c>
      <c r="H28" s="11" t="str">
        <f t="shared" si="0"/>
        <v>USA MOMENTUM Standard (Large+Mid Cap)</v>
      </c>
      <c r="I28" s="9">
        <f>_xlfn.XLOOKUP($A28,macro_changes!$A:$A,macro_changes!B:B,"NA",1)</f>
        <v>15.2</v>
      </c>
      <c r="J28" s="16">
        <f ca="1">IF(_xlfn.XLOOKUP($A28, macro_changes!$A:$A, macro_changes!C:C, "NA", 1) = 0, OFFSET(J28, -1, 0), _xlfn.XLOOKUP($A28, macro_changes!$A:$A, macro_changes!C:C, "NA", 1))</f>
        <v>1.0843032755055937E-2</v>
      </c>
      <c r="K28" s="17">
        <f>_xlfn.XLOOKUP($A27,macro_changes!$A:$A,macro_changes!D:D,"NA",1)</f>
        <v>2.1520803443326741E-3</v>
      </c>
      <c r="L28" s="9">
        <f>_xlfn.XLOOKUP($A27,macro_changes!$A:$A,macro_changes!E:E,"NA",1)</f>
        <v>61</v>
      </c>
      <c r="M28" s="9">
        <f>_xlfn.XLOOKUP($A28,macro_changes!$A:$A,macro_changes!F:F,"NA",1)</f>
        <v>7.39</v>
      </c>
      <c r="N28" s="9">
        <v>2.6857671178820368</v>
      </c>
      <c r="O28" t="s">
        <v>4333</v>
      </c>
      <c r="P28">
        <f>_xlfn.XLOOKUP($A28,Macro!A:A,Macro!H:H,"NA",1)</f>
        <v>-5.3019999999999998E-2</v>
      </c>
      <c r="Q28">
        <v>0</v>
      </c>
      <c r="T28" s="9">
        <f>Spreads!H194</f>
        <v>2.31</v>
      </c>
      <c r="U28" t="s">
        <v>5435</v>
      </c>
      <c r="V28" t="s">
        <v>5435</v>
      </c>
      <c r="W28" t="s">
        <v>5437</v>
      </c>
      <c r="X28" t="s">
        <v>5438</v>
      </c>
      <c r="Y28" t="s">
        <v>5439</v>
      </c>
      <c r="Z28" t="s">
        <v>5440</v>
      </c>
      <c r="AA28">
        <f>_xlfn.XLOOKUP($A28,Kmeans!$B:$B,Kmeans!M:M)</f>
        <v>1</v>
      </c>
      <c r="AB28">
        <f>_xlfn.XLOOKUP($A28,Kmeans!$B:$B,Kmeans!N:N)</f>
        <v>0</v>
      </c>
      <c r="AC28">
        <f>_xlfn.XLOOKUP($A28,Kmeans!$B:$B,Kmeans!O:O)</f>
        <v>0</v>
      </c>
      <c r="AD28">
        <f>'FF-5'!C351/100</f>
        <v>2.0999999999999999E-3</v>
      </c>
      <c r="AE28">
        <f>'FF-5'!D351/100</f>
        <v>1.1899999999999999E-2</v>
      </c>
      <c r="AF28">
        <f>'FF-5'!E351/100</f>
        <v>-9.4999999999999998E-3</v>
      </c>
      <c r="AG28">
        <f>'FF-5'!F351/100</f>
        <v>4.7999999999999996E-3</v>
      </c>
      <c r="AH28" t="s">
        <v>5442</v>
      </c>
      <c r="AI28" t="str">
        <f t="shared" si="1"/>
        <v>Normal</v>
      </c>
    </row>
    <row r="29" spans="1:35">
      <c r="A29" s="5">
        <v>33785</v>
      </c>
      <c r="B29" s="11">
        <v>-1.7771719561750832E-2</v>
      </c>
      <c r="C29" s="11">
        <v>-3.0703935705720609E-2</v>
      </c>
      <c r="D29" s="11">
        <v>6.3451046110745146E-3</v>
      </c>
      <c r="E29" s="11">
        <v>-1.3843149788885012E-2</v>
      </c>
      <c r="F29" s="13">
        <v>-2.7024705848673114E-2</v>
      </c>
      <c r="G29" s="13">
        <v>-8.4366303028301504E-3</v>
      </c>
      <c r="H29" s="11" t="str">
        <f t="shared" si="0"/>
        <v>USA MINIMUM VOLATILITY (USD) Standard (Large+Mid Cap)</v>
      </c>
      <c r="I29" s="9">
        <f>_xlfn.XLOOKUP($A29,macro_changes!$A:$A,macro_changes!B:B,"NA",1)</f>
        <v>13.6</v>
      </c>
      <c r="J29" s="16">
        <f ca="1">IF(_xlfn.XLOOKUP($A29, macro_changes!$A:$A, macro_changes!C:C, "NA", 1) = 0, OFFSET(J29, -1, 0), _xlfn.XLOOKUP($A29, macro_changes!$A:$A, macro_changes!C:C, "NA", 1))</f>
        <v>9.8811018659805683E-3</v>
      </c>
      <c r="K29" s="17">
        <f>_xlfn.XLOOKUP($A28,macro_changes!$A:$A,macro_changes!D:D,"NA",1)</f>
        <v>2.8632784538296097E-3</v>
      </c>
      <c r="L29" s="9">
        <f>_xlfn.XLOOKUP($A28,macro_changes!$A:$A,macro_changes!E:E,"NA",1)</f>
        <v>61.6</v>
      </c>
      <c r="M29" s="9">
        <f>_xlfn.XLOOKUP($A29,macro_changes!$A:$A,macro_changes!F:F,"NA",1)</f>
        <v>7.26</v>
      </c>
      <c r="N29" s="9">
        <v>15.593701200634129</v>
      </c>
      <c r="O29" t="s">
        <v>4332</v>
      </c>
      <c r="P29">
        <f>_xlfn.XLOOKUP($A29,Macro!A:A,Macro!H:H,"NA",1)</f>
        <v>-2.6530000000000001E-2</v>
      </c>
      <c r="Q29">
        <v>-1.777171956175088E-2</v>
      </c>
      <c r="T29" s="9">
        <f>Spreads!H195</f>
        <v>2.2999999999999998</v>
      </c>
      <c r="U29" t="s">
        <v>5435</v>
      </c>
      <c r="V29" t="s">
        <v>5435</v>
      </c>
      <c r="W29" t="s">
        <v>5437</v>
      </c>
      <c r="X29" t="s">
        <v>5441</v>
      </c>
      <c r="Y29" t="s">
        <v>5439</v>
      </c>
      <c r="Z29" t="s">
        <v>5440</v>
      </c>
      <c r="AA29">
        <f>_xlfn.XLOOKUP($A29,Kmeans!$B:$B,Kmeans!M:M)</f>
        <v>1</v>
      </c>
      <c r="AB29">
        <f>_xlfn.XLOOKUP($A29,Kmeans!$B:$B,Kmeans!N:N)</f>
        <v>0</v>
      </c>
      <c r="AC29">
        <f>_xlfn.XLOOKUP($A29,Kmeans!$B:$B,Kmeans!O:O)</f>
        <v>0</v>
      </c>
      <c r="AD29">
        <f>'FF-5'!C352/100</f>
        <v>-2.7300000000000001E-2</v>
      </c>
      <c r="AE29">
        <f>'FF-5'!D352/100</f>
        <v>3.2400000000000005E-2</v>
      </c>
      <c r="AF29">
        <f>'FF-5'!E352/100</f>
        <v>-5.0000000000000001E-4</v>
      </c>
      <c r="AG29">
        <f>'FF-5'!F352/100</f>
        <v>1.01E-2</v>
      </c>
      <c r="AH29" t="s">
        <v>5442</v>
      </c>
      <c r="AI29" t="str">
        <f t="shared" si="1"/>
        <v>Normal</v>
      </c>
    </row>
    <row r="30" spans="1:35">
      <c r="A30" s="5">
        <v>33816</v>
      </c>
      <c r="B30" s="11">
        <v>3.9147966798460221E-2</v>
      </c>
      <c r="C30" s="11">
        <v>2.5753903298917136E-2</v>
      </c>
      <c r="D30" s="11">
        <v>3.4951345235900932E-2</v>
      </c>
      <c r="E30" s="11">
        <v>4.0024773554230952E-2</v>
      </c>
      <c r="F30" s="13">
        <v>5.132354527711569E-2</v>
      </c>
      <c r="G30" s="13">
        <v>3.4160243992224615E-2</v>
      </c>
      <c r="H30" s="11" t="str">
        <f t="shared" si="0"/>
        <v>USA SECTOR NEUTRAL QUALITY Standard (Large+Mid Cap)</v>
      </c>
      <c r="I30" s="9">
        <f>_xlfn.XLOOKUP($A30,macro_changes!$A:$A,macro_changes!B:B,"NA",1)</f>
        <v>14.42</v>
      </c>
      <c r="J30" s="16">
        <f ca="1">IF(_xlfn.XLOOKUP($A30, macro_changes!$A:$A, macro_changes!C:C, "NA", 1) = 0, OFFSET(J30, -1, 0), _xlfn.XLOOKUP($A30, macro_changes!$A:$A, macro_changes!C:C, "NA", 1))</f>
        <v>9.8811018659805683E-3</v>
      </c>
      <c r="K30" s="17">
        <f>_xlfn.XLOOKUP($A29,macro_changes!$A:$A,macro_changes!D:D,"NA",1)</f>
        <v>2.855103497501732E-3</v>
      </c>
      <c r="L30" s="9">
        <f>_xlfn.XLOOKUP($A29,macro_changes!$A:$A,macro_changes!E:E,"NA",1)</f>
        <v>62</v>
      </c>
      <c r="M30" s="9">
        <f>_xlfn.XLOOKUP($A30,macro_changes!$A:$A,macro_changes!F:F,"NA",1)</f>
        <v>6.84</v>
      </c>
      <c r="N30" s="9">
        <v>5.254980181094755</v>
      </c>
      <c r="O30" t="s">
        <v>4332</v>
      </c>
      <c r="P30">
        <f>_xlfn.XLOOKUP($A30,Macro!A:A,Macro!H:H,"NA",1)</f>
        <v>3.5380000000000002E-2</v>
      </c>
      <c r="Q30">
        <v>0</v>
      </c>
      <c r="T30" s="9">
        <f>Spreads!H196</f>
        <v>2.4700000000000002</v>
      </c>
      <c r="U30" t="s">
        <v>5435</v>
      </c>
      <c r="V30" t="s">
        <v>5435</v>
      </c>
      <c r="W30" t="s">
        <v>5437</v>
      </c>
      <c r="X30" t="s">
        <v>5438</v>
      </c>
      <c r="Y30" t="s">
        <v>5439</v>
      </c>
      <c r="Z30" t="s">
        <v>5440</v>
      </c>
      <c r="AA30">
        <f>_xlfn.XLOOKUP($A30,Kmeans!$B:$B,Kmeans!M:M)</f>
        <v>1</v>
      </c>
      <c r="AB30">
        <f>_xlfn.XLOOKUP($A30,Kmeans!$B:$B,Kmeans!N:N)</f>
        <v>0</v>
      </c>
      <c r="AC30">
        <f>_xlfn.XLOOKUP($A30,Kmeans!$B:$B,Kmeans!O:O)</f>
        <v>0</v>
      </c>
      <c r="AD30">
        <f>'FF-5'!C353/100</f>
        <v>-6.1999999999999998E-3</v>
      </c>
      <c r="AE30">
        <f>'FF-5'!D353/100</f>
        <v>-5.6000000000000008E-3</v>
      </c>
      <c r="AF30">
        <f>'FF-5'!E353/100</f>
        <v>1.3000000000000001E-2</v>
      </c>
      <c r="AG30">
        <f>'FF-5'!F353/100</f>
        <v>-9.1000000000000004E-3</v>
      </c>
      <c r="AH30" t="s">
        <v>5442</v>
      </c>
      <c r="AI30" t="str">
        <f t="shared" si="1"/>
        <v>Normal</v>
      </c>
    </row>
    <row r="31" spans="1:35">
      <c r="A31" s="5">
        <v>33847</v>
      </c>
      <c r="B31" s="11">
        <v>-2.643242848251659E-2</v>
      </c>
      <c r="C31" s="11">
        <v>-5.0700987996434077E-2</v>
      </c>
      <c r="D31" s="11">
        <v>-1.6360420556155941E-2</v>
      </c>
      <c r="E31" s="11">
        <v>-2.4627620785106275E-2</v>
      </c>
      <c r="F31" s="13">
        <v>-1.5107188835196017E-2</v>
      </c>
      <c r="G31" s="13">
        <v>-3.383881904792585E-2</v>
      </c>
      <c r="H31" s="11" t="str">
        <f t="shared" si="0"/>
        <v>USA SECTOR NEUTRAL QUALITY Standard (Large+Mid Cap)</v>
      </c>
      <c r="I31" s="9">
        <f>_xlfn.XLOOKUP($A31,macro_changes!$A:$A,macro_changes!B:B,"NA",1)</f>
        <v>13.7</v>
      </c>
      <c r="J31" s="16">
        <f ca="1">IF(_xlfn.XLOOKUP($A31, macro_changes!$A:$A, macro_changes!C:C, "NA", 1) = 0, OFFSET(J31, -1, 0), _xlfn.XLOOKUP($A31, macro_changes!$A:$A, macro_changes!C:C, "NA", 1))</f>
        <v>9.8811018659805683E-3</v>
      </c>
      <c r="K31" s="17">
        <f>_xlfn.XLOOKUP($A30,macro_changes!$A:$A,macro_changes!D:D,"NA",1)</f>
        <v>2.135231316725994E-3</v>
      </c>
      <c r="L31" s="9">
        <f>_xlfn.XLOOKUP($A30,macro_changes!$A:$A,macro_changes!E:E,"NA",1)</f>
        <v>62.3</v>
      </c>
      <c r="M31" s="9">
        <f>_xlfn.XLOOKUP($A31,macro_changes!$A:$A,macro_changes!F:F,"NA",1)</f>
        <v>6.59</v>
      </c>
      <c r="N31" s="9">
        <v>11.24676641874955</v>
      </c>
      <c r="O31" t="s">
        <v>4332</v>
      </c>
      <c r="P31">
        <f>_xlfn.XLOOKUP($A31,Macro!A:A,Macro!H:H,"NA",1)</f>
        <v>9.8180000000000003E-2</v>
      </c>
      <c r="Q31">
        <v>-2.6432428482516587E-2</v>
      </c>
      <c r="T31" s="9">
        <f>Spreads!H197</f>
        <v>2.57</v>
      </c>
      <c r="U31" t="s">
        <v>5435</v>
      </c>
      <c r="V31" t="s">
        <v>5435</v>
      </c>
      <c r="W31" t="s">
        <v>5437</v>
      </c>
      <c r="X31" t="s">
        <v>5438</v>
      </c>
      <c r="Y31" t="s">
        <v>5439</v>
      </c>
      <c r="Z31" t="s">
        <v>5440</v>
      </c>
      <c r="AA31">
        <f>_xlfn.XLOOKUP($A31,Kmeans!$B:$B,Kmeans!M:M)</f>
        <v>1</v>
      </c>
      <c r="AB31">
        <f>_xlfn.XLOOKUP($A31,Kmeans!$B:$B,Kmeans!N:N)</f>
        <v>0</v>
      </c>
      <c r="AC31">
        <f>_xlfn.XLOOKUP($A31,Kmeans!$B:$B,Kmeans!O:O)</f>
        <v>0</v>
      </c>
      <c r="AD31">
        <f>'FF-5'!C354/100</f>
        <v>-4.1999999999999997E-3</v>
      </c>
      <c r="AE31">
        <f>'FF-5'!D354/100</f>
        <v>-1.1000000000000001E-2</v>
      </c>
      <c r="AF31">
        <f>'FF-5'!E354/100</f>
        <v>3.7200000000000004E-2</v>
      </c>
      <c r="AG31">
        <f>'FF-5'!F354/100</f>
        <v>-1.6500000000000001E-2</v>
      </c>
      <c r="AH31" t="s">
        <v>5442</v>
      </c>
      <c r="AI31" t="str">
        <f t="shared" si="1"/>
        <v>Normal</v>
      </c>
    </row>
    <row r="32" spans="1:35">
      <c r="A32" s="5">
        <v>33877</v>
      </c>
      <c r="B32" s="11">
        <v>8.3287824396758303E-3</v>
      </c>
      <c r="C32" s="11">
        <v>1.71946725286094E-2</v>
      </c>
      <c r="D32" s="11">
        <v>3.6461715199040956E-3</v>
      </c>
      <c r="E32" s="11">
        <v>8.1543321182895312E-3</v>
      </c>
      <c r="F32" s="13">
        <v>1.2332511797343848E-3</v>
      </c>
      <c r="G32" s="13">
        <v>1.0042577594916002E-2</v>
      </c>
      <c r="H32" s="11" t="str">
        <f t="shared" si="0"/>
        <v>USA MOMENTUM Standard (Large+Mid Cap)</v>
      </c>
      <c r="I32" s="9">
        <f>_xlfn.XLOOKUP($A32,macro_changes!$A:$A,macro_changes!B:B,"NA",1)</f>
        <v>17.64</v>
      </c>
      <c r="J32" s="16">
        <f ca="1">IF(_xlfn.XLOOKUP($A32, macro_changes!$A:$A, macro_changes!C:C, "NA", 1) = 0, OFFSET(J32, -1, 0), _xlfn.XLOOKUP($A32, macro_changes!$A:$A, macro_changes!C:C, "NA", 1))</f>
        <v>1.0428555994048683E-2</v>
      </c>
      <c r="K32" s="17">
        <f>_xlfn.XLOOKUP($A31,macro_changes!$A:$A,macro_changes!D:D,"NA",1)</f>
        <v>2.1306818181816567E-3</v>
      </c>
      <c r="L32" s="9">
        <f>_xlfn.XLOOKUP($A31,macro_changes!$A:$A,macro_changes!E:E,"NA",1)</f>
        <v>62.5</v>
      </c>
      <c r="M32" s="9">
        <f>_xlfn.XLOOKUP($A32,macro_changes!$A:$A,macro_changes!F:F,"NA",1)</f>
        <v>6.42</v>
      </c>
      <c r="N32" s="9">
        <v>7.9757592035561231</v>
      </c>
      <c r="O32" t="s">
        <v>4332</v>
      </c>
      <c r="P32">
        <f>_xlfn.XLOOKUP($A32,Macro!A:A,Macro!H:H,"NA",1)</f>
        <v>0.14688000000000001</v>
      </c>
      <c r="Q32">
        <v>-1.8323795989023985E-2</v>
      </c>
      <c r="T32" s="9">
        <f>Spreads!H198</f>
        <v>2.4</v>
      </c>
      <c r="U32" t="s">
        <v>5435</v>
      </c>
      <c r="V32" t="s">
        <v>5435</v>
      </c>
      <c r="W32" t="s">
        <v>5437</v>
      </c>
      <c r="X32" t="s">
        <v>5438</v>
      </c>
      <c r="Y32" t="s">
        <v>5439</v>
      </c>
      <c r="Z32" t="s">
        <v>5440</v>
      </c>
      <c r="AA32">
        <f>_xlfn.XLOOKUP($A32,Kmeans!$B:$B,Kmeans!M:M)</f>
        <v>1</v>
      </c>
      <c r="AB32">
        <f>_xlfn.XLOOKUP($A32,Kmeans!$B:$B,Kmeans!N:N)</f>
        <v>0</v>
      </c>
      <c r="AC32">
        <f>_xlfn.XLOOKUP($A32,Kmeans!$B:$B,Kmeans!O:O)</f>
        <v>0</v>
      </c>
      <c r="AD32">
        <f>'FF-5'!C355/100</f>
        <v>4.7999999999999996E-3</v>
      </c>
      <c r="AE32">
        <f>'FF-5'!D355/100</f>
        <v>-2.5999999999999999E-3</v>
      </c>
      <c r="AF32">
        <f>'FF-5'!E355/100</f>
        <v>1.6399999999999998E-2</v>
      </c>
      <c r="AG32">
        <f>'FF-5'!F355/100</f>
        <v>-5.8999999999999999E-3</v>
      </c>
      <c r="AH32" t="s">
        <v>5442</v>
      </c>
      <c r="AI32" t="str">
        <f t="shared" si="1"/>
        <v>Normal</v>
      </c>
    </row>
    <row r="33" spans="1:35">
      <c r="A33" s="5">
        <v>33907</v>
      </c>
      <c r="B33" s="11">
        <v>3.5755629650735532E-3</v>
      </c>
      <c r="C33" s="11">
        <v>4.4942302619661367E-2</v>
      </c>
      <c r="D33" s="11">
        <v>1.7729172887428479E-3</v>
      </c>
      <c r="E33" s="11">
        <v>7.627760171416087E-3</v>
      </c>
      <c r="F33" s="13">
        <v>1.764536709780451E-2</v>
      </c>
      <c r="G33" s="13">
        <v>-2.0829550893757265E-3</v>
      </c>
      <c r="H33" s="11" t="str">
        <f t="shared" si="0"/>
        <v>USA MOMENTUM Standard (Large+Mid Cap)</v>
      </c>
      <c r="I33" s="9">
        <f>_xlfn.XLOOKUP($A33,macro_changes!$A:$A,macro_changes!B:B,"NA",1)</f>
        <v>14.42</v>
      </c>
      <c r="J33" s="16">
        <f ca="1">IF(_xlfn.XLOOKUP($A33, macro_changes!$A:$A, macro_changes!C:C, "NA", 1) = 0, OFFSET(J33, -1, 0), _xlfn.XLOOKUP($A33, macro_changes!$A:$A, macro_changes!C:C, "NA", 1))</f>
        <v>1.0428555994048683E-2</v>
      </c>
      <c r="K33" s="17">
        <f>_xlfn.XLOOKUP($A32,macro_changes!$A:$A,macro_changes!D:D,"NA",1)</f>
        <v>4.2523033309709302E-3</v>
      </c>
      <c r="L33" s="9">
        <f>_xlfn.XLOOKUP($A32,macro_changes!$A:$A,macro_changes!E:E,"NA",1)</f>
        <v>62.7</v>
      </c>
      <c r="M33" s="9">
        <f>_xlfn.XLOOKUP($A33,macro_changes!$A:$A,macro_changes!F:F,"NA",1)</f>
        <v>6.59</v>
      </c>
      <c r="N33" s="9">
        <v>10.144269777097771</v>
      </c>
      <c r="O33" t="s">
        <v>4332</v>
      </c>
      <c r="P33">
        <f>_xlfn.XLOOKUP($A33,Macro!A:A,Macro!H:H,"NA",1)</f>
        <v>-5.5300000000000002E-2</v>
      </c>
      <c r="Q33">
        <v>0</v>
      </c>
      <c r="T33" s="9">
        <f>Spreads!H199</f>
        <v>2.16</v>
      </c>
      <c r="U33" t="s">
        <v>5435</v>
      </c>
      <c r="V33" t="s">
        <v>5435</v>
      </c>
      <c r="W33" t="s">
        <v>5437</v>
      </c>
      <c r="X33" t="s">
        <v>5438</v>
      </c>
      <c r="Y33" t="s">
        <v>5439</v>
      </c>
      <c r="Z33" t="s">
        <v>5440</v>
      </c>
      <c r="AA33">
        <f>_xlfn.XLOOKUP($A33,Kmeans!$B:$B,Kmeans!M:M)</f>
        <v>1</v>
      </c>
      <c r="AB33">
        <f>_xlfn.XLOOKUP($A33,Kmeans!$B:$B,Kmeans!N:N)</f>
        <v>0</v>
      </c>
      <c r="AC33">
        <f>_xlfn.XLOOKUP($A33,Kmeans!$B:$B,Kmeans!O:O)</f>
        <v>0</v>
      </c>
      <c r="AD33">
        <f>'FF-5'!C356/100</f>
        <v>2.07E-2</v>
      </c>
      <c r="AE33">
        <f>'FF-5'!D356/100</f>
        <v>-1.9799999999999998E-2</v>
      </c>
      <c r="AF33">
        <f>'FF-5'!E356/100</f>
        <v>1.24E-2</v>
      </c>
      <c r="AG33">
        <f>'FF-5'!F356/100</f>
        <v>-7.9000000000000008E-3</v>
      </c>
      <c r="AH33" t="s">
        <v>5442</v>
      </c>
      <c r="AI33" t="str">
        <f t="shared" si="1"/>
        <v>Normal</v>
      </c>
    </row>
    <row r="34" spans="1:35">
      <c r="A34" s="5">
        <v>33938</v>
      </c>
      <c r="B34" s="11">
        <v>3.073543027556247E-2</v>
      </c>
      <c r="C34" s="11">
        <v>5.3260259640724339E-2</v>
      </c>
      <c r="D34" s="11">
        <v>2.1510584524053522E-2</v>
      </c>
      <c r="E34" s="11">
        <v>2.1802160861288389E-2</v>
      </c>
      <c r="F34" s="13">
        <v>2.8610207306869917E-2</v>
      </c>
      <c r="G34" s="13">
        <v>2.923050968561447E-2</v>
      </c>
      <c r="H34" s="11" t="str">
        <f t="shared" si="0"/>
        <v>USA MOMENTUM Standard (Large+Mid Cap)</v>
      </c>
      <c r="I34" s="9">
        <f>_xlfn.XLOOKUP($A34,macro_changes!$A:$A,macro_changes!B:B,"NA",1)</f>
        <v>12.19</v>
      </c>
      <c r="J34" s="16">
        <f ca="1">IF(_xlfn.XLOOKUP($A34, macro_changes!$A:$A, macro_changes!C:C, "NA", 1) = 0, OFFSET(J34, -1, 0), _xlfn.XLOOKUP($A34, macro_changes!$A:$A, macro_changes!C:C, "NA", 1))</f>
        <v>1.0428555994048683E-2</v>
      </c>
      <c r="K34" s="17">
        <f>_xlfn.XLOOKUP($A33,macro_changes!$A:$A,macro_changes!D:D,"NA",1)</f>
        <v>2.8228652081863093E-3</v>
      </c>
      <c r="L34" s="9">
        <f>_xlfn.XLOOKUP($A33,macro_changes!$A:$A,macro_changes!E:E,"NA",1)</f>
        <v>62.8</v>
      </c>
      <c r="M34" s="9">
        <f>_xlfn.XLOOKUP($A34,macro_changes!$A:$A,macro_changes!F:F,"NA",1)</f>
        <v>6.87</v>
      </c>
      <c r="N34" s="9">
        <v>5.969296761329149</v>
      </c>
      <c r="O34" t="s">
        <v>4333</v>
      </c>
      <c r="P34">
        <f>_xlfn.XLOOKUP($A34,Macro!A:A,Macro!H:H,"NA",1)</f>
        <v>-0.16716</v>
      </c>
      <c r="Q34">
        <v>0</v>
      </c>
      <c r="T34" s="9">
        <f>Spreads!H200</f>
        <v>2.14</v>
      </c>
      <c r="U34" t="s">
        <v>5435</v>
      </c>
      <c r="V34" t="s">
        <v>5435</v>
      </c>
      <c r="W34" t="s">
        <v>5437</v>
      </c>
      <c r="X34" t="s">
        <v>5438</v>
      </c>
      <c r="Y34" t="s">
        <v>5439</v>
      </c>
      <c r="Z34" t="s">
        <v>5440</v>
      </c>
      <c r="AA34">
        <f>_xlfn.XLOOKUP($A34,Kmeans!$B:$B,Kmeans!M:M)</f>
        <v>1</v>
      </c>
      <c r="AB34">
        <f>_xlfn.XLOOKUP($A34,Kmeans!$B:$B,Kmeans!N:N)</f>
        <v>0</v>
      </c>
      <c r="AC34">
        <f>_xlfn.XLOOKUP($A34,Kmeans!$B:$B,Kmeans!O:O)</f>
        <v>0</v>
      </c>
      <c r="AD34">
        <f>'FF-5'!C357/100</f>
        <v>3.9399999999999998E-2</v>
      </c>
      <c r="AE34">
        <f>'FF-5'!D357/100</f>
        <v>-1.3500000000000002E-2</v>
      </c>
      <c r="AF34">
        <f>'FF-5'!E357/100</f>
        <v>-6.8000000000000005E-3</v>
      </c>
      <c r="AG34">
        <f>'FF-5'!F357/100</f>
        <v>-1.5900000000000001E-2</v>
      </c>
      <c r="AH34" t="s">
        <v>5442</v>
      </c>
      <c r="AI34" t="str">
        <f t="shared" si="1"/>
        <v>Normal</v>
      </c>
    </row>
    <row r="35" spans="1:35">
      <c r="A35" s="5">
        <v>33969</v>
      </c>
      <c r="B35" s="11">
        <v>8.5930734319439317E-3</v>
      </c>
      <c r="C35" s="11">
        <v>2.1713048186247974E-2</v>
      </c>
      <c r="D35" s="11">
        <v>1.8091075434191861E-2</v>
      </c>
      <c r="E35" s="11">
        <v>1.6761022709004925E-2</v>
      </c>
      <c r="F35" s="13">
        <v>5.0032716480066242E-3</v>
      </c>
      <c r="G35" s="13">
        <v>1.0344201413830856E-2</v>
      </c>
      <c r="H35" s="11" t="str">
        <f t="shared" si="0"/>
        <v>USA MOMENTUM Standard (Large+Mid Cap)</v>
      </c>
      <c r="I35" s="9">
        <f>_xlfn.XLOOKUP($A35,macro_changes!$A:$A,macro_changes!B:B,"NA",1)</f>
        <v>12.41</v>
      </c>
      <c r="J35" s="16">
        <f ca="1">IF(_xlfn.XLOOKUP($A35, macro_changes!$A:$A, macro_changes!C:C, "NA", 1) = 0, OFFSET(J35, -1, 0), _xlfn.XLOOKUP($A35, macro_changes!$A:$A, macro_changes!C:C, "NA", 1))</f>
        <v>1.6694372234020705E-3</v>
      </c>
      <c r="K35" s="17">
        <f>_xlfn.XLOOKUP($A34,macro_changes!$A:$A,macro_changes!D:D,"NA",1)</f>
        <v>1.4074595355384467E-3</v>
      </c>
      <c r="L35" s="9">
        <f>_xlfn.XLOOKUP($A34,macro_changes!$A:$A,macro_changes!E:E,"NA",1)</f>
        <v>63.3</v>
      </c>
      <c r="M35" s="9">
        <f>_xlfn.XLOOKUP($A35,macro_changes!$A:$A,macro_changes!F:F,"NA",1)</f>
        <v>6.77</v>
      </c>
      <c r="N35" s="9">
        <v>7.8325908764820973</v>
      </c>
      <c r="O35" t="s">
        <v>4333</v>
      </c>
      <c r="P35">
        <f>_xlfn.XLOOKUP($A35,Macro!A:A,Macro!H:H,"NA",1)</f>
        <v>-7.4990000000000001E-2</v>
      </c>
      <c r="Q35">
        <v>0</v>
      </c>
      <c r="T35" s="9">
        <f>Spreads!H201</f>
        <v>2.19</v>
      </c>
      <c r="U35" t="s">
        <v>5435</v>
      </c>
      <c r="V35" t="s">
        <v>5435</v>
      </c>
      <c r="W35" t="s">
        <v>5437</v>
      </c>
      <c r="X35" t="s">
        <v>5438</v>
      </c>
      <c r="Y35" t="s">
        <v>5439</v>
      </c>
      <c r="Z35" t="s">
        <v>5440</v>
      </c>
      <c r="AA35">
        <f>_xlfn.XLOOKUP($A35,Kmeans!$B:$B,Kmeans!M:M)</f>
        <v>1</v>
      </c>
      <c r="AB35">
        <f>_xlfn.XLOOKUP($A35,Kmeans!$B:$B,Kmeans!N:N)</f>
        <v>0</v>
      </c>
      <c r="AC35">
        <f>_xlfn.XLOOKUP($A35,Kmeans!$B:$B,Kmeans!O:O)</f>
        <v>0</v>
      </c>
      <c r="AD35">
        <f>'FF-5'!C358/100</f>
        <v>1.6799999999999999E-2</v>
      </c>
      <c r="AE35">
        <f>'FF-5'!D358/100</f>
        <v>2.6200000000000001E-2</v>
      </c>
      <c r="AF35">
        <f>'FF-5'!E358/100</f>
        <v>-4.7999999999999996E-3</v>
      </c>
      <c r="AG35">
        <f>'FF-5'!F358/100</f>
        <v>8.3999999999999995E-3</v>
      </c>
      <c r="AH35" t="s">
        <v>5442</v>
      </c>
      <c r="AI35" t="str">
        <f t="shared" si="1"/>
        <v>Normal</v>
      </c>
    </row>
    <row r="36" spans="1:35">
      <c r="A36" s="5">
        <v>33998</v>
      </c>
      <c r="B36" s="11">
        <v>6.4237247270346742E-3</v>
      </c>
      <c r="C36" s="11">
        <v>4.5669978973071901E-2</v>
      </c>
      <c r="D36" s="11">
        <v>8.6519342954554102E-3</v>
      </c>
      <c r="E36" s="11">
        <v>1.6751909224948403E-2</v>
      </c>
      <c r="F36" s="13">
        <v>-2.1114880055251195E-2</v>
      </c>
      <c r="G36" s="13">
        <v>1.7134868096666533E-2</v>
      </c>
      <c r="H36" s="11" t="str">
        <f t="shared" si="0"/>
        <v>USA MOMENTUM Standard (Large+Mid Cap)</v>
      </c>
      <c r="I36" s="9">
        <f>_xlfn.XLOOKUP($A36,macro_changes!$A:$A,macro_changes!B:B,"NA",1)</f>
        <v>13.72</v>
      </c>
      <c r="J36" s="16">
        <f ca="1">IF(_xlfn.XLOOKUP($A36, macro_changes!$A:$A, macro_changes!C:C, "NA", 1) = 0, OFFSET(J36, -1, 0), _xlfn.XLOOKUP($A36, macro_changes!$A:$A, macro_changes!C:C, "NA", 1))</f>
        <v>1.6694372234020705E-3</v>
      </c>
      <c r="K36" s="17">
        <f>_xlfn.XLOOKUP($A35,macro_changes!$A:$A,macro_changes!D:D,"NA",1)</f>
        <v>3.5137034434293835E-3</v>
      </c>
      <c r="L36" s="9">
        <f>_xlfn.XLOOKUP($A35,macro_changes!$A:$A,macro_changes!E:E,"NA",1)</f>
        <v>64.099999999999994</v>
      </c>
      <c r="M36" s="9">
        <f>_xlfn.XLOOKUP($A36,macro_changes!$A:$A,macro_changes!F:F,"NA",1)</f>
        <v>6.6</v>
      </c>
      <c r="N36" s="9">
        <v>18.06675510069477</v>
      </c>
      <c r="O36" t="s">
        <v>4332</v>
      </c>
      <c r="P36">
        <f>_xlfn.XLOOKUP($A36,Macro!A:A,Macro!H:H,"NA",1)</f>
        <v>-4.0000000000000001E-3</v>
      </c>
      <c r="Q36">
        <v>0</v>
      </c>
      <c r="T36" s="9">
        <f>Spreads!H202</f>
        <v>2.11</v>
      </c>
      <c r="U36" t="s">
        <v>5435</v>
      </c>
      <c r="V36" t="s">
        <v>5435</v>
      </c>
      <c r="W36" t="s">
        <v>5437</v>
      </c>
      <c r="X36" t="s">
        <v>5441</v>
      </c>
      <c r="Y36" t="s">
        <v>5439</v>
      </c>
      <c r="Z36" t="s">
        <v>5440</v>
      </c>
      <c r="AA36">
        <f>_xlfn.XLOOKUP($A36,Kmeans!$B:$B,Kmeans!M:M)</f>
        <v>1</v>
      </c>
      <c r="AB36">
        <f>_xlfn.XLOOKUP($A36,Kmeans!$B:$B,Kmeans!N:N)</f>
        <v>0</v>
      </c>
      <c r="AC36">
        <f>_xlfn.XLOOKUP($A36,Kmeans!$B:$B,Kmeans!O:O)</f>
        <v>0</v>
      </c>
      <c r="AD36">
        <f>'FF-5'!C359/100</f>
        <v>1.9299999999999998E-2</v>
      </c>
      <c r="AE36">
        <f>'FF-5'!D359/100</f>
        <v>5.9400000000000001E-2</v>
      </c>
      <c r="AF36">
        <f>'FF-5'!E359/100</f>
        <v>-1.84E-2</v>
      </c>
      <c r="AG36">
        <f>'FF-5'!F359/100</f>
        <v>2.9100000000000001E-2</v>
      </c>
      <c r="AH36" t="s">
        <v>5442</v>
      </c>
      <c r="AI36" t="str">
        <f t="shared" si="1"/>
        <v>Normal</v>
      </c>
    </row>
    <row r="37" spans="1:35">
      <c r="A37" s="5">
        <v>34026</v>
      </c>
      <c r="B37" s="11">
        <v>1.0782916496566708E-2</v>
      </c>
      <c r="C37" s="11">
        <v>1.2281363220506547E-2</v>
      </c>
      <c r="D37" s="11">
        <v>1.9529261333364856E-2</v>
      </c>
      <c r="E37" s="11">
        <v>1.9359310490311143E-2</v>
      </c>
      <c r="F37" s="13">
        <v>-4.9681589516890057E-3</v>
      </c>
      <c r="G37" s="13">
        <v>1.8672663102373699E-2</v>
      </c>
      <c r="H37" s="11" t="str">
        <f t="shared" si="0"/>
        <v>USA MINIMUM VOLATILITY (USD) Standard (Large+Mid Cap)</v>
      </c>
      <c r="I37" s="9">
        <f>_xlfn.XLOOKUP($A37,macro_changes!$A:$A,macro_changes!B:B,"NA",1)</f>
        <v>13.61</v>
      </c>
      <c r="J37" s="16">
        <f ca="1">IF(_xlfn.XLOOKUP($A37, macro_changes!$A:$A, macro_changes!C:C, "NA", 1) = 0, OFFSET(J37, -1, 0), _xlfn.XLOOKUP($A37, macro_changes!$A:$A, macro_changes!C:C, "NA", 1))</f>
        <v>1.6694372234020705E-3</v>
      </c>
      <c r="K37" s="17">
        <f>_xlfn.XLOOKUP($A36,macro_changes!$A:$A,macro_changes!D:D,"NA",1)</f>
        <v>2.1008403361342243E-3</v>
      </c>
      <c r="L37" s="9">
        <f>_xlfn.XLOOKUP($A36,macro_changes!$A:$A,macro_changes!E:E,"NA",1)</f>
        <v>64.599999999999994</v>
      </c>
      <c r="M37" s="9">
        <f>_xlfn.XLOOKUP($A37,macro_changes!$A:$A,macro_changes!F:F,"NA",1)</f>
        <v>6.26</v>
      </c>
      <c r="N37" s="9">
        <v>13.87285689491066</v>
      </c>
      <c r="O37" t="s">
        <v>4332</v>
      </c>
      <c r="P37">
        <f>_xlfn.XLOOKUP($A37,Macro!A:A,Macro!H:H,"NA",1)</f>
        <v>-2.3550000000000001E-2</v>
      </c>
      <c r="Q37">
        <v>0</v>
      </c>
      <c r="T37" s="9">
        <f>Spreads!H203</f>
        <v>2.0699999999999998</v>
      </c>
      <c r="U37" t="s">
        <v>5435</v>
      </c>
      <c r="V37" t="s">
        <v>5435</v>
      </c>
      <c r="W37" t="s">
        <v>5437</v>
      </c>
      <c r="X37" t="s">
        <v>5441</v>
      </c>
      <c r="Y37" t="s">
        <v>5439</v>
      </c>
      <c r="Z37" t="s">
        <v>5440</v>
      </c>
      <c r="AA37">
        <f>_xlfn.XLOOKUP($A37,Kmeans!$B:$B,Kmeans!M:M)</f>
        <v>1</v>
      </c>
      <c r="AB37">
        <f>_xlfn.XLOOKUP($A37,Kmeans!$B:$B,Kmeans!N:N)</f>
        <v>0</v>
      </c>
      <c r="AC37">
        <f>_xlfn.XLOOKUP($A37,Kmeans!$B:$B,Kmeans!O:O)</f>
        <v>0</v>
      </c>
      <c r="AD37">
        <f>'FF-5'!C360/100</f>
        <v>-3.4500000000000003E-2</v>
      </c>
      <c r="AE37">
        <f>'FF-5'!D360/100</f>
        <v>6.4199999999999993E-2</v>
      </c>
      <c r="AF37">
        <f>'FF-5'!E360/100</f>
        <v>-4.1999999999999997E-3</v>
      </c>
      <c r="AG37">
        <f>'FF-5'!F360/100</f>
        <v>4.1299999999999996E-2</v>
      </c>
      <c r="AH37" t="s">
        <v>5442</v>
      </c>
      <c r="AI37" t="str">
        <f t="shared" si="1"/>
        <v>Normal</v>
      </c>
    </row>
    <row r="38" spans="1:35">
      <c r="A38" s="5">
        <v>34059</v>
      </c>
      <c r="B38" s="11">
        <v>1.8242543846920256E-2</v>
      </c>
      <c r="C38" s="11">
        <v>3.7956348597129042E-2</v>
      </c>
      <c r="D38" s="11">
        <v>1.8307446654086235E-2</v>
      </c>
      <c r="E38" s="11">
        <v>2.2126567608956593E-2</v>
      </c>
      <c r="F38" s="13">
        <v>9.5076833308098685E-3</v>
      </c>
      <c r="G38" s="13">
        <v>2.0479497476329156E-2</v>
      </c>
      <c r="H38" s="11" t="str">
        <f t="shared" si="0"/>
        <v>USA MOMENTUM Standard (Large+Mid Cap)</v>
      </c>
      <c r="I38" s="9">
        <f>_xlfn.XLOOKUP($A38,macro_changes!$A:$A,macro_changes!B:B,"NA",1)</f>
        <v>12.84</v>
      </c>
      <c r="J38" s="16">
        <f ca="1">IF(_xlfn.XLOOKUP($A38, macro_changes!$A:$A, macro_changes!C:C, "NA", 1) = 0, OFFSET(J38, -1, 0), _xlfn.XLOOKUP($A38, macro_changes!$A:$A, macro_changes!C:C, "NA", 1))</f>
        <v>5.8217094392873925E-3</v>
      </c>
      <c r="K38" s="17">
        <f>_xlfn.XLOOKUP($A37,macro_changes!$A:$A,macro_changes!D:D,"NA",1)</f>
        <v>1.3976240391335715E-3</v>
      </c>
      <c r="L38" s="9">
        <f>_xlfn.XLOOKUP($A37,macro_changes!$A:$A,macro_changes!E:E,"NA",1)</f>
        <v>65</v>
      </c>
      <c r="M38" s="9">
        <f>_xlfn.XLOOKUP($A38,macro_changes!$A:$A,macro_changes!F:F,"NA",1)</f>
        <v>5.98</v>
      </c>
      <c r="N38" s="9">
        <v>3.419576842027015</v>
      </c>
      <c r="O38" t="s">
        <v>4332</v>
      </c>
      <c r="P38">
        <f>_xlfn.XLOOKUP($A38,Macro!A:A,Macro!H:H,"NA",1)</f>
        <v>-2.3230000000000001E-2</v>
      </c>
      <c r="Q38">
        <v>0</v>
      </c>
      <c r="T38" s="9">
        <f>Spreads!H204</f>
        <v>2.2200000000000002</v>
      </c>
      <c r="U38" t="s">
        <v>5435</v>
      </c>
      <c r="V38" t="s">
        <v>5435</v>
      </c>
      <c r="W38" t="s">
        <v>5437</v>
      </c>
      <c r="X38" t="s">
        <v>5438</v>
      </c>
      <c r="Y38" t="s">
        <v>5439</v>
      </c>
      <c r="Z38" t="s">
        <v>5440</v>
      </c>
      <c r="AA38">
        <f>_xlfn.XLOOKUP($A38,Kmeans!$B:$B,Kmeans!M:M)</f>
        <v>1</v>
      </c>
      <c r="AB38">
        <f>_xlfn.XLOOKUP($A38,Kmeans!$B:$B,Kmeans!N:N)</f>
        <v>0</v>
      </c>
      <c r="AC38">
        <f>_xlfn.XLOOKUP($A38,Kmeans!$B:$B,Kmeans!O:O)</f>
        <v>0</v>
      </c>
      <c r="AD38">
        <f>'FF-5'!C361/100</f>
        <v>8.9999999999999998E-4</v>
      </c>
      <c r="AE38">
        <f>'FF-5'!D361/100</f>
        <v>1.18E-2</v>
      </c>
      <c r="AF38">
        <f>'FF-5'!E361/100</f>
        <v>-1.5E-3</v>
      </c>
      <c r="AG38">
        <f>'FF-5'!F361/100</f>
        <v>9.0000000000000011E-3</v>
      </c>
      <c r="AH38" t="s">
        <v>5442</v>
      </c>
      <c r="AI38" t="str">
        <f t="shared" si="1"/>
        <v>Normal</v>
      </c>
    </row>
    <row r="39" spans="1:35">
      <c r="A39" s="5">
        <v>34089</v>
      </c>
      <c r="B39" s="11">
        <v>-2.4371358606455118E-2</v>
      </c>
      <c r="C39" s="11">
        <v>-4.3500796781491546E-2</v>
      </c>
      <c r="D39" s="11">
        <v>-2.0367434912018423E-2</v>
      </c>
      <c r="E39" s="11">
        <v>-1.2747210029317002E-2</v>
      </c>
      <c r="F39" s="13">
        <v>-3.7818884200244818E-2</v>
      </c>
      <c r="G39" s="13">
        <v>-1.4230421512305802E-2</v>
      </c>
      <c r="H39" s="11" t="str">
        <f t="shared" si="0"/>
        <v>USA RISK WEIGHTED Standard (Large+Mid Cap)</v>
      </c>
      <c r="I39" s="9">
        <f>_xlfn.XLOOKUP($A39,macro_changes!$A:$A,macro_changes!B:B,"NA",1)</f>
        <v>13.61</v>
      </c>
      <c r="J39" s="16">
        <f ca="1">IF(_xlfn.XLOOKUP($A39, macro_changes!$A:$A, macro_changes!C:C, "NA", 1) = 0, OFFSET(J39, -1, 0), _xlfn.XLOOKUP($A39, macro_changes!$A:$A, macro_changes!C:C, "NA", 1))</f>
        <v>5.8217094392873925E-3</v>
      </c>
      <c r="K39" s="17">
        <f>_xlfn.XLOOKUP($A38,macro_changes!$A:$A,macro_changes!D:D,"NA",1)</f>
        <v>3.4891835310537633E-3</v>
      </c>
      <c r="L39" s="9">
        <f>_xlfn.XLOOKUP($A38,macro_changes!$A:$A,macro_changes!E:E,"NA",1)</f>
        <v>65</v>
      </c>
      <c r="M39" s="9">
        <f>_xlfn.XLOOKUP($A39,macro_changes!$A:$A,macro_changes!F:F,"NA",1)</f>
        <v>5.97</v>
      </c>
      <c r="N39" s="9">
        <v>22.227746881205992</v>
      </c>
      <c r="O39" t="s">
        <v>4332</v>
      </c>
      <c r="P39">
        <f>_xlfn.XLOOKUP($A39,Macro!A:A,Macro!H:H,"NA",1)</f>
        <v>1.6289999999999999E-2</v>
      </c>
      <c r="Q39">
        <v>-2.4371358606455194E-2</v>
      </c>
      <c r="T39" s="9">
        <f>Spreads!H205</f>
        <v>1.92</v>
      </c>
      <c r="U39" t="s">
        <v>5435</v>
      </c>
      <c r="V39" t="s">
        <v>5435</v>
      </c>
      <c r="W39" t="s">
        <v>5441</v>
      </c>
      <c r="X39" t="s">
        <v>5441</v>
      </c>
      <c r="Y39" t="s">
        <v>5439</v>
      </c>
      <c r="Z39" t="s">
        <v>5440</v>
      </c>
      <c r="AA39">
        <f>_xlfn.XLOOKUP($A39,Kmeans!$B:$B,Kmeans!M:M)</f>
        <v>1</v>
      </c>
      <c r="AB39">
        <f>_xlfn.XLOOKUP($A39,Kmeans!$B:$B,Kmeans!N:N)</f>
        <v>0</v>
      </c>
      <c r="AC39">
        <f>_xlfn.XLOOKUP($A39,Kmeans!$B:$B,Kmeans!O:O)</f>
        <v>0</v>
      </c>
      <c r="AD39">
        <f>'FF-5'!C362/100</f>
        <v>-8.5000000000000006E-3</v>
      </c>
      <c r="AE39">
        <f>'FF-5'!D362/100</f>
        <v>2.4900000000000002E-2</v>
      </c>
      <c r="AF39">
        <f>'FF-5'!E362/100</f>
        <v>-3.61E-2</v>
      </c>
      <c r="AG39">
        <f>'FF-5'!F362/100</f>
        <v>1.38E-2</v>
      </c>
      <c r="AH39" t="s">
        <v>5442</v>
      </c>
      <c r="AI39" t="str">
        <f t="shared" si="1"/>
        <v>Normal</v>
      </c>
    </row>
    <row r="40" spans="1:35">
      <c r="A40" s="5">
        <v>34120</v>
      </c>
      <c r="B40" s="11">
        <v>2.3190819103820592E-2</v>
      </c>
      <c r="C40" s="11">
        <v>4.9129936088188275E-2</v>
      </c>
      <c r="D40" s="11">
        <v>1.3748064677601368E-2</v>
      </c>
      <c r="E40" s="11">
        <v>1.2277811111319314E-2</v>
      </c>
      <c r="F40" s="13">
        <v>2.4857661562443623E-2</v>
      </c>
      <c r="G40" s="13">
        <v>1.9145049770110001E-2</v>
      </c>
      <c r="H40" s="11" t="str">
        <f t="shared" si="0"/>
        <v>USA MOMENTUM Standard (Large+Mid Cap)</v>
      </c>
      <c r="I40" s="9">
        <f>_xlfn.XLOOKUP($A40,macro_changes!$A:$A,macro_changes!B:B,"NA",1)</f>
        <v>12.52</v>
      </c>
      <c r="J40" s="16">
        <f ca="1">IF(_xlfn.XLOOKUP($A40, macro_changes!$A:$A, macro_changes!C:C, "NA", 1) = 0, OFFSET(J40, -1, 0), _xlfn.XLOOKUP($A40, macro_changes!$A:$A, macro_changes!C:C, "NA", 1))</f>
        <v>5.8217094392873925E-3</v>
      </c>
      <c r="K40" s="17">
        <f>_xlfn.XLOOKUP($A39,macro_changes!$A:$A,macro_changes!D:D,"NA",1)</f>
        <v>2.7816411682890507E-3</v>
      </c>
      <c r="L40" s="9">
        <f>_xlfn.XLOOKUP($A39,macro_changes!$A:$A,macro_changes!E:E,"NA",1)</f>
        <v>65.5</v>
      </c>
      <c r="M40" s="9">
        <f>_xlfn.XLOOKUP($A40,macro_changes!$A:$A,macro_changes!F:F,"NA",1)</f>
        <v>6.04</v>
      </c>
      <c r="N40" s="9">
        <v>8.4519115871834707</v>
      </c>
      <c r="O40" t="s">
        <v>4332</v>
      </c>
      <c r="P40">
        <f>_xlfn.XLOOKUP($A40,Macro!A:A,Macro!H:H,"NA",1)</f>
        <v>-4.6399999999999997E-2</v>
      </c>
      <c r="Q40">
        <v>-1.7457312713912204E-3</v>
      </c>
      <c r="T40" s="9">
        <f>Spreads!H206</f>
        <v>1.77</v>
      </c>
      <c r="U40" t="s">
        <v>5435</v>
      </c>
      <c r="V40" t="s">
        <v>5435</v>
      </c>
      <c r="W40" t="s">
        <v>5437</v>
      </c>
      <c r="X40" t="s">
        <v>5438</v>
      </c>
      <c r="Y40" t="s">
        <v>5439</v>
      </c>
      <c r="Z40" t="s">
        <v>5440</v>
      </c>
      <c r="AA40">
        <f>_xlfn.XLOOKUP($A40,Kmeans!$B:$B,Kmeans!M:M)</f>
        <v>1</v>
      </c>
      <c r="AB40">
        <f>_xlfn.XLOOKUP($A40,Kmeans!$B:$B,Kmeans!N:N)</f>
        <v>0</v>
      </c>
      <c r="AC40">
        <f>_xlfn.XLOOKUP($A40,Kmeans!$B:$B,Kmeans!O:O)</f>
        <v>0</v>
      </c>
      <c r="AD40">
        <f>'FF-5'!C363/100</f>
        <v>1.9E-2</v>
      </c>
      <c r="AE40">
        <f>'FF-5'!D363/100</f>
        <v>-3.4200000000000001E-2</v>
      </c>
      <c r="AF40">
        <f>'FF-5'!E363/100</f>
        <v>-1.1999999999999999E-3</v>
      </c>
      <c r="AG40">
        <f>'FF-5'!F363/100</f>
        <v>-1.04E-2</v>
      </c>
      <c r="AH40" t="s">
        <v>5442</v>
      </c>
      <c r="AI40" t="str">
        <f t="shared" si="1"/>
        <v>Normal</v>
      </c>
    </row>
    <row r="41" spans="1:35">
      <c r="A41" s="5">
        <v>34150</v>
      </c>
      <c r="B41" s="11">
        <v>7.7565121391809377E-4</v>
      </c>
      <c r="C41" s="11">
        <v>3.1493761999851433E-2</v>
      </c>
      <c r="D41" s="11">
        <v>4.8229295852280085E-3</v>
      </c>
      <c r="E41" s="11">
        <v>4.7174998987040695E-3</v>
      </c>
      <c r="F41" s="13">
        <v>-1.5672097211891334E-2</v>
      </c>
      <c r="G41" s="13">
        <v>3.5336800132963475E-3</v>
      </c>
      <c r="H41" s="11" t="str">
        <f t="shared" si="0"/>
        <v>USA MOMENTUM Standard (Large+Mid Cap)</v>
      </c>
      <c r="I41" s="9">
        <f>_xlfn.XLOOKUP($A41,macro_changes!$A:$A,macro_changes!B:B,"NA",1)</f>
        <v>11.5</v>
      </c>
      <c r="J41" s="16">
        <f ca="1">IF(_xlfn.XLOOKUP($A41, macro_changes!$A:$A, macro_changes!C:C, "NA", 1) = 0, OFFSET(J41, -1, 0), _xlfn.XLOOKUP($A41, macro_changes!$A:$A, macro_changes!C:C, "NA", 1))</f>
        <v>4.7715482277570498E-3</v>
      </c>
      <c r="K41" s="17">
        <f>_xlfn.XLOOKUP($A40,macro_changes!$A:$A,macro_changes!D:D,"NA",1)</f>
        <v>6.9348127600576959E-4</v>
      </c>
      <c r="L41" s="9">
        <f>_xlfn.XLOOKUP($A40,macro_changes!$A:$A,macro_changes!E:E,"NA",1)</f>
        <v>65.7</v>
      </c>
      <c r="M41" s="9">
        <f>_xlfn.XLOOKUP($A41,macro_changes!$A:$A,macro_changes!F:F,"NA",1)</f>
        <v>5.96</v>
      </c>
      <c r="N41" s="9">
        <v>10.8478920136757</v>
      </c>
      <c r="O41" t="s">
        <v>4332</v>
      </c>
      <c r="P41">
        <f>_xlfn.XLOOKUP($A41,Macro!A:A,Macro!H:H,"NA",1)</f>
        <v>-7.8140000000000001E-2</v>
      </c>
      <c r="Q41">
        <v>0</v>
      </c>
      <c r="T41" s="9">
        <f>Spreads!H207</f>
        <v>1.7</v>
      </c>
      <c r="U41" t="s">
        <v>5435</v>
      </c>
      <c r="V41" t="s">
        <v>5435</v>
      </c>
      <c r="W41" t="s">
        <v>5437</v>
      </c>
      <c r="X41" t="s">
        <v>5438</v>
      </c>
      <c r="Y41" t="s">
        <v>5439</v>
      </c>
      <c r="Z41" t="s">
        <v>5440</v>
      </c>
      <c r="AA41">
        <f>_xlfn.XLOOKUP($A41,Kmeans!$B:$B,Kmeans!M:M)</f>
        <v>1</v>
      </c>
      <c r="AB41">
        <f>_xlfn.XLOOKUP($A41,Kmeans!$B:$B,Kmeans!N:N)</f>
        <v>0</v>
      </c>
      <c r="AC41">
        <f>_xlfn.XLOOKUP($A41,Kmeans!$B:$B,Kmeans!O:O)</f>
        <v>0</v>
      </c>
      <c r="AD41">
        <f>'FF-5'!C364/100</f>
        <v>1.2999999999999999E-3</v>
      </c>
      <c r="AE41">
        <f>'FF-5'!D364/100</f>
        <v>2.75E-2</v>
      </c>
      <c r="AF41">
        <f>'FF-5'!E364/100</f>
        <v>-9.1999999999999998E-3</v>
      </c>
      <c r="AG41">
        <f>'FF-5'!F364/100</f>
        <v>1.21E-2</v>
      </c>
      <c r="AH41" t="s">
        <v>5442</v>
      </c>
      <c r="AI41" t="str">
        <f t="shared" si="1"/>
        <v>Normal</v>
      </c>
    </row>
    <row r="42" spans="1:35">
      <c r="A42" s="5">
        <v>34180</v>
      </c>
      <c r="B42" s="11">
        <v>-3.4021368557692888E-3</v>
      </c>
      <c r="C42" s="11">
        <v>1.9972912188272796E-2</v>
      </c>
      <c r="D42" s="11">
        <v>5.2454744925944929E-3</v>
      </c>
      <c r="E42" s="11">
        <v>7.2314144812646308E-3</v>
      </c>
      <c r="F42" s="13">
        <v>-2.5445575526418018E-2</v>
      </c>
      <c r="G42" s="13">
        <v>1.2980831638613743E-3</v>
      </c>
      <c r="H42" s="11" t="str">
        <f t="shared" si="0"/>
        <v>USA MOMENTUM Standard (Large+Mid Cap)</v>
      </c>
      <c r="I42" s="9">
        <f>_xlfn.XLOOKUP($A42,macro_changes!$A:$A,macro_changes!B:B,"NA",1)</f>
        <v>11.93</v>
      </c>
      <c r="J42" s="16">
        <f ca="1">IF(_xlfn.XLOOKUP($A42, macro_changes!$A:$A, macro_changes!C:C, "NA", 1) = 0, OFFSET(J42, -1, 0), _xlfn.XLOOKUP($A42, macro_changes!$A:$A, macro_changes!C:C, "NA", 1))</f>
        <v>4.7715482277570498E-3</v>
      </c>
      <c r="K42" s="17">
        <f>_xlfn.XLOOKUP($A41,macro_changes!$A:$A,macro_changes!D:D,"NA",1)</f>
        <v>1.386001386001201E-3</v>
      </c>
      <c r="L42" s="9">
        <f>_xlfn.XLOOKUP($A41,macro_changes!$A:$A,macro_changes!E:E,"NA",1)</f>
        <v>65.900000000000006</v>
      </c>
      <c r="M42" s="9">
        <f>_xlfn.XLOOKUP($A42,macro_changes!$A:$A,macro_changes!F:F,"NA",1)</f>
        <v>5.81</v>
      </c>
      <c r="N42" s="9">
        <v>17.288607259649279</v>
      </c>
      <c r="O42" t="s">
        <v>4332</v>
      </c>
      <c r="P42">
        <f>_xlfn.XLOOKUP($A42,Macro!A:A,Macro!H:H,"NA",1)</f>
        <v>5.45E-3</v>
      </c>
      <c r="Q42">
        <v>-3.4021368557693738E-3</v>
      </c>
      <c r="T42" s="9">
        <f>Spreads!H208</f>
        <v>1.57</v>
      </c>
      <c r="U42" t="s">
        <v>5435</v>
      </c>
      <c r="V42" t="s">
        <v>5435</v>
      </c>
      <c r="W42" t="s">
        <v>5437</v>
      </c>
      <c r="X42" t="s">
        <v>5441</v>
      </c>
      <c r="Y42" t="s">
        <v>5439</v>
      </c>
      <c r="Z42" t="s">
        <v>5440</v>
      </c>
      <c r="AA42">
        <f>_xlfn.XLOOKUP($A42,Kmeans!$B:$B,Kmeans!M:M)</f>
        <v>1</v>
      </c>
      <c r="AB42">
        <f>_xlfn.XLOOKUP($A42,Kmeans!$B:$B,Kmeans!N:N)</f>
        <v>0</v>
      </c>
      <c r="AC42">
        <f>_xlfn.XLOOKUP($A42,Kmeans!$B:$B,Kmeans!O:O)</f>
        <v>0</v>
      </c>
      <c r="AD42">
        <f>'FF-5'!C365/100</f>
        <v>9.4999999999999998E-3</v>
      </c>
      <c r="AE42">
        <f>'FF-5'!D365/100</f>
        <v>2.8500000000000001E-2</v>
      </c>
      <c r="AF42">
        <f>'FF-5'!E365/100</f>
        <v>-1.8700000000000001E-2</v>
      </c>
      <c r="AG42">
        <f>'FF-5'!F365/100</f>
        <v>2.06E-2</v>
      </c>
      <c r="AH42" t="s">
        <v>5442</v>
      </c>
      <c r="AI42" t="str">
        <f t="shared" si="1"/>
        <v>Normal</v>
      </c>
    </row>
    <row r="43" spans="1:35">
      <c r="A43" s="5">
        <v>34212</v>
      </c>
      <c r="B43" s="11">
        <v>3.3789215791520277E-2</v>
      </c>
      <c r="C43" s="11">
        <v>6.0223130750038933E-2</v>
      </c>
      <c r="D43" s="11">
        <v>3.2155565408183095E-2</v>
      </c>
      <c r="E43" s="11">
        <v>3.5283176000622474E-2</v>
      </c>
      <c r="F43" s="13">
        <v>3.8226154818924218E-2</v>
      </c>
      <c r="G43" s="13">
        <v>3.4862738027295892E-2</v>
      </c>
      <c r="H43" s="11" t="str">
        <f t="shared" si="0"/>
        <v>USA MOMENTUM Standard (Large+Mid Cap)</v>
      </c>
      <c r="I43" s="9">
        <f>_xlfn.XLOOKUP($A43,macro_changes!$A:$A,macro_changes!B:B,"NA",1)</f>
        <v>12.93</v>
      </c>
      <c r="J43" s="16">
        <f ca="1">IF(_xlfn.XLOOKUP($A43, macro_changes!$A:$A, macro_changes!C:C, "NA", 1) = 0, OFFSET(J43, -1, 0), _xlfn.XLOOKUP($A43, macro_changes!$A:$A, macro_changes!C:C, "NA", 1))</f>
        <v>4.7715482277570498E-3</v>
      </c>
      <c r="K43" s="17">
        <f>_xlfn.XLOOKUP($A42,macro_changes!$A:$A,macro_changes!D:D,"NA",1)</f>
        <v>2.0761245674740803E-3</v>
      </c>
      <c r="L43" s="9">
        <f>_xlfn.XLOOKUP($A42,macro_changes!$A:$A,macro_changes!E:E,"NA",1)</f>
        <v>66</v>
      </c>
      <c r="M43" s="9">
        <f>_xlfn.XLOOKUP($A43,macro_changes!$A:$A,macro_changes!F:F,"NA",1)</f>
        <v>5.68</v>
      </c>
      <c r="N43" s="9">
        <v>5.0556903453732582</v>
      </c>
      <c r="O43" t="s">
        <v>4332</v>
      </c>
      <c r="P43">
        <f>_xlfn.XLOOKUP($A43,Macro!A:A,Macro!H:H,"NA",1)</f>
        <v>3.6790000000000003E-2</v>
      </c>
      <c r="Q43">
        <v>0</v>
      </c>
      <c r="T43" s="9">
        <f>Spreads!H209</f>
        <v>1.51</v>
      </c>
      <c r="U43" t="s">
        <v>5435</v>
      </c>
      <c r="V43" t="s">
        <v>5435</v>
      </c>
      <c r="W43" t="s">
        <v>5437</v>
      </c>
      <c r="X43" t="s">
        <v>5438</v>
      </c>
      <c r="Y43" t="s">
        <v>5439</v>
      </c>
      <c r="Z43" t="s">
        <v>5440</v>
      </c>
      <c r="AA43">
        <f>_xlfn.XLOOKUP($A43,Kmeans!$B:$B,Kmeans!M:M)</f>
        <v>1</v>
      </c>
      <c r="AB43">
        <f>_xlfn.XLOOKUP($A43,Kmeans!$B:$B,Kmeans!N:N)</f>
        <v>0</v>
      </c>
      <c r="AC43">
        <f>_xlfn.XLOOKUP($A43,Kmeans!$B:$B,Kmeans!O:O)</f>
        <v>0</v>
      </c>
      <c r="AD43">
        <f>'FF-5'!C366/100</f>
        <v>1E-3</v>
      </c>
      <c r="AE43">
        <f>'FF-5'!D366/100</f>
        <v>1.2999999999999999E-3</v>
      </c>
      <c r="AF43">
        <f>'FF-5'!E366/100</f>
        <v>-1.54E-2</v>
      </c>
      <c r="AG43">
        <f>'FF-5'!F366/100</f>
        <v>-4.0000000000000002E-4</v>
      </c>
      <c r="AH43" t="s">
        <v>5442</v>
      </c>
      <c r="AI43" t="str">
        <f t="shared" si="1"/>
        <v>Normal</v>
      </c>
    </row>
    <row r="44" spans="1:35">
      <c r="A44" s="5">
        <v>34242</v>
      </c>
      <c r="B44" s="11">
        <v>-1.2094122316551714E-2</v>
      </c>
      <c r="C44" s="11">
        <v>2.3482734094834035E-2</v>
      </c>
      <c r="D44" s="11">
        <v>-1.6036743527753194E-2</v>
      </c>
      <c r="E44" s="11">
        <v>-1.3934822027427685E-2</v>
      </c>
      <c r="F44" s="13">
        <v>-1.7691385064664167E-2</v>
      </c>
      <c r="G44" s="13">
        <v>-1.0450909666875563E-2</v>
      </c>
      <c r="H44" s="11" t="str">
        <f t="shared" si="0"/>
        <v>USA MOMENTUM Standard (Large+Mid Cap)</v>
      </c>
      <c r="I44" s="9">
        <f>_xlfn.XLOOKUP($A44,macro_changes!$A:$A,macro_changes!B:B,"NA",1)</f>
        <v>11.88</v>
      </c>
      <c r="J44" s="16">
        <f ca="1">IF(_xlfn.XLOOKUP($A44, macro_changes!$A:$A, macro_changes!C:C, "NA", 1) = 0, OFFSET(J44, -1, 0), _xlfn.XLOOKUP($A44, macro_changes!$A:$A, macro_changes!C:C, "NA", 1))</f>
        <v>1.3601493029119061E-2</v>
      </c>
      <c r="K44" s="17">
        <f>_xlfn.XLOOKUP($A43,macro_changes!$A:$A,macro_changes!D:D,"NA",1)</f>
        <v>1.3812154696131174E-3</v>
      </c>
      <c r="L44" s="9">
        <f>_xlfn.XLOOKUP($A43,macro_changes!$A:$A,macro_changes!E:E,"NA",1)</f>
        <v>66.5</v>
      </c>
      <c r="M44" s="9">
        <f>_xlfn.XLOOKUP($A44,macro_changes!$A:$A,macro_changes!F:F,"NA",1)</f>
        <v>5.36</v>
      </c>
      <c r="N44" s="9">
        <v>3.6081594002353681</v>
      </c>
      <c r="O44" t="s">
        <v>4332</v>
      </c>
      <c r="P44">
        <f>_xlfn.XLOOKUP($A44,Macro!A:A,Macro!H:H,"NA",1)</f>
        <v>7.6009999999999994E-2</v>
      </c>
      <c r="Q44">
        <v>-1.2094122316551756E-2</v>
      </c>
      <c r="T44" s="9">
        <f>Spreads!H210</f>
        <v>1.44</v>
      </c>
      <c r="U44" t="s">
        <v>5435</v>
      </c>
      <c r="V44" t="s">
        <v>5435</v>
      </c>
      <c r="W44" t="s">
        <v>5437</v>
      </c>
      <c r="X44" t="s">
        <v>5438</v>
      </c>
      <c r="Y44" t="s">
        <v>5439</v>
      </c>
      <c r="Z44" t="s">
        <v>5440</v>
      </c>
      <c r="AA44">
        <f>_xlfn.XLOOKUP($A44,Kmeans!$B:$B,Kmeans!M:M)</f>
        <v>1</v>
      </c>
      <c r="AB44">
        <f>_xlfn.XLOOKUP($A44,Kmeans!$B:$B,Kmeans!N:N)</f>
        <v>0</v>
      </c>
      <c r="AC44">
        <f>_xlfn.XLOOKUP($A44,Kmeans!$B:$B,Kmeans!O:O)</f>
        <v>0</v>
      </c>
      <c r="AD44">
        <f>'FF-5'!C367/100</f>
        <v>2.98E-2</v>
      </c>
      <c r="AE44">
        <f>'FF-5'!D367/100</f>
        <v>-3.0999999999999999E-3</v>
      </c>
      <c r="AF44">
        <f>'FF-5'!E367/100</f>
        <v>2.3999999999999998E-3</v>
      </c>
      <c r="AG44">
        <f>'FF-5'!F367/100</f>
        <v>-1.6000000000000001E-3</v>
      </c>
      <c r="AH44" t="s">
        <v>5442</v>
      </c>
      <c r="AI44" t="str">
        <f t="shared" si="1"/>
        <v>Normal</v>
      </c>
    </row>
    <row r="45" spans="1:35">
      <c r="A45" s="5">
        <v>34271</v>
      </c>
      <c r="B45" s="11">
        <v>1.5302141972857397E-2</v>
      </c>
      <c r="C45" s="11">
        <v>3.4724093334050909E-3</v>
      </c>
      <c r="D45" s="11">
        <v>2.1027475079895552E-2</v>
      </c>
      <c r="E45" s="11">
        <v>6.6562974849504464E-3</v>
      </c>
      <c r="F45" s="13">
        <v>3.0743474477133548E-2</v>
      </c>
      <c r="G45" s="13">
        <v>1.0140754073981517E-2</v>
      </c>
      <c r="H45" s="11" t="str">
        <f t="shared" ref="H45:H108" si="2">INDEX($B$1:$G$1, MATCH(MAX(B45:G45), B45:G45, 0))</f>
        <v>USA SECTOR NEUTRAL QUALITY Standard (Large+Mid Cap)</v>
      </c>
      <c r="I45" s="9">
        <f>_xlfn.XLOOKUP($A45,macro_changes!$A:$A,macro_changes!B:B,"NA",1)</f>
        <v>14.08</v>
      </c>
      <c r="J45" s="16">
        <f ca="1">IF(_xlfn.XLOOKUP($A45, macro_changes!$A:$A, macro_changes!C:C, "NA", 1) = 0, OFFSET(J45, -1, 0), _xlfn.XLOOKUP($A45, macro_changes!$A:$A, macro_changes!C:C, "NA", 1))</f>
        <v>1.3601493029119061E-2</v>
      </c>
      <c r="K45" s="17">
        <f>_xlfn.XLOOKUP($A44,macro_changes!$A:$A,macro_changes!D:D,"NA",1)</f>
        <v>4.1379310344826781E-3</v>
      </c>
      <c r="L45" s="9">
        <f>_xlfn.XLOOKUP($A44,macro_changes!$A:$A,macro_changes!E:E,"NA",1)</f>
        <v>66.8</v>
      </c>
      <c r="M45" s="9">
        <f>_xlfn.XLOOKUP($A45,macro_changes!$A:$A,macro_changes!F:F,"NA",1)</f>
        <v>5.33</v>
      </c>
      <c r="N45" s="9">
        <v>21.871981029595311</v>
      </c>
      <c r="O45" t="s">
        <v>4332</v>
      </c>
      <c r="P45">
        <f>_xlfn.XLOOKUP($A45,Macro!A:A,Macro!H:H,"NA",1)</f>
        <v>4.2259999999999999E-2</v>
      </c>
      <c r="Q45">
        <v>0</v>
      </c>
      <c r="T45" s="9">
        <f>Spreads!H211</f>
        <v>1.61</v>
      </c>
      <c r="U45" t="s">
        <v>5435</v>
      </c>
      <c r="V45" t="s">
        <v>5435</v>
      </c>
      <c r="W45" t="s">
        <v>5441</v>
      </c>
      <c r="X45" t="s">
        <v>5441</v>
      </c>
      <c r="Y45" t="s">
        <v>5439</v>
      </c>
      <c r="Z45" t="s">
        <v>5440</v>
      </c>
      <c r="AA45">
        <f>_xlfn.XLOOKUP($A45,Kmeans!$B:$B,Kmeans!M:M)</f>
        <v>1</v>
      </c>
      <c r="AB45">
        <f>_xlfn.XLOOKUP($A45,Kmeans!$B:$B,Kmeans!N:N)</f>
        <v>0</v>
      </c>
      <c r="AC45">
        <f>_xlfn.XLOOKUP($A45,Kmeans!$B:$B,Kmeans!O:O)</f>
        <v>0</v>
      </c>
      <c r="AD45">
        <f>'FF-5'!C368/100</f>
        <v>1.89E-2</v>
      </c>
      <c r="AE45">
        <f>'FF-5'!D368/100</f>
        <v>-2.76E-2</v>
      </c>
      <c r="AF45">
        <f>'FF-5'!E368/100</f>
        <v>5.6999999999999993E-3</v>
      </c>
      <c r="AG45">
        <f>'FF-5'!F368/100</f>
        <v>6.0000000000000001E-3</v>
      </c>
      <c r="AH45" t="s">
        <v>5442</v>
      </c>
      <c r="AI45" t="str">
        <f t="shared" si="1"/>
        <v>Normal</v>
      </c>
    </row>
    <row r="46" spans="1:35">
      <c r="A46" s="5">
        <v>34303</v>
      </c>
      <c r="B46" s="11">
        <v>-9.0047186197979023E-3</v>
      </c>
      <c r="C46" s="11">
        <v>-4.0278397769595742E-2</v>
      </c>
      <c r="D46" s="11">
        <v>-1.7557611770123049E-2</v>
      </c>
      <c r="E46" s="11">
        <v>-2.4145968955659902E-2</v>
      </c>
      <c r="F46" s="13">
        <v>4.5158228546622325E-3</v>
      </c>
      <c r="G46" s="13">
        <v>-1.0367389037101882E-2</v>
      </c>
      <c r="H46" s="11" t="str">
        <f t="shared" si="2"/>
        <v>USA SECTOR NEUTRAL QUALITY Standard (Large+Mid Cap)</v>
      </c>
      <c r="I46" s="9">
        <f>_xlfn.XLOOKUP($A46,macro_changes!$A:$A,macro_changes!B:B,"NA",1)</f>
        <v>11.36</v>
      </c>
      <c r="J46" s="16">
        <f ca="1">IF(_xlfn.XLOOKUP($A46, macro_changes!$A:$A, macro_changes!C:C, "NA", 1) = 0, OFFSET(J46, -1, 0), _xlfn.XLOOKUP($A46, macro_changes!$A:$A, macro_changes!C:C, "NA", 1))</f>
        <v>1.3601493029119061E-2</v>
      </c>
      <c r="K46" s="17">
        <f>_xlfn.XLOOKUP($A45,macro_changes!$A:$A,macro_changes!D:D,"NA",1)</f>
        <v>2.7472527472527375E-3</v>
      </c>
      <c r="L46" s="9">
        <f>_xlfn.XLOOKUP($A45,macro_changes!$A:$A,macro_changes!E:E,"NA",1)</f>
        <v>67.3</v>
      </c>
      <c r="M46" s="9">
        <f>_xlfn.XLOOKUP($A46,macro_changes!$A:$A,macro_changes!F:F,"NA",1)</f>
        <v>5.72</v>
      </c>
      <c r="N46" s="9">
        <v>8.3455445720735426</v>
      </c>
      <c r="O46" t="s">
        <v>4332</v>
      </c>
      <c r="P46">
        <f>_xlfn.XLOOKUP($A46,Macro!A:A,Macro!H:H,"NA",1)</f>
        <v>-7.0629999999999998E-2</v>
      </c>
      <c r="Q46">
        <v>-9.0047186197979839E-3</v>
      </c>
      <c r="T46" s="9">
        <f>Spreads!H212</f>
        <v>1.58</v>
      </c>
      <c r="U46" t="s">
        <v>5435</v>
      </c>
      <c r="V46" t="s">
        <v>5435</v>
      </c>
      <c r="W46" t="s">
        <v>5437</v>
      </c>
      <c r="X46" t="s">
        <v>5438</v>
      </c>
      <c r="Y46" t="s">
        <v>5439</v>
      </c>
      <c r="Z46" t="s">
        <v>5440</v>
      </c>
      <c r="AA46">
        <f>_xlfn.XLOOKUP($A46,Kmeans!$B:$B,Kmeans!M:M)</f>
        <v>1</v>
      </c>
      <c r="AB46">
        <f>_xlfn.XLOOKUP($A46,Kmeans!$B:$B,Kmeans!N:N)</f>
        <v>0</v>
      </c>
      <c r="AC46">
        <f>_xlfn.XLOOKUP($A46,Kmeans!$B:$B,Kmeans!O:O)</f>
        <v>0</v>
      </c>
      <c r="AD46">
        <f>'FF-5'!C369/100</f>
        <v>-1.2699999999999999E-2</v>
      </c>
      <c r="AE46">
        <f>'FF-5'!D369/100</f>
        <v>-7.4000000000000003E-3</v>
      </c>
      <c r="AF46">
        <f>'FF-5'!E369/100</f>
        <v>2.23E-2</v>
      </c>
      <c r="AG46">
        <f>'FF-5'!F369/100</f>
        <v>-9.3999999999999986E-3</v>
      </c>
      <c r="AH46" t="s">
        <v>5442</v>
      </c>
      <c r="AI46" t="str">
        <f t="shared" si="1"/>
        <v>Normal</v>
      </c>
    </row>
    <row r="47" spans="1:35">
      <c r="A47" s="5">
        <v>34334</v>
      </c>
      <c r="B47" s="11">
        <v>9.8340789372879378E-3</v>
      </c>
      <c r="C47" s="11">
        <v>1.7252895980190974E-3</v>
      </c>
      <c r="D47" s="11">
        <v>1.4863997768168602E-2</v>
      </c>
      <c r="E47" s="11">
        <v>1.7592230307413415E-2</v>
      </c>
      <c r="F47" s="13">
        <v>6.7020814907192694E-4</v>
      </c>
      <c r="G47" s="13">
        <v>1.175693123279653E-2</v>
      </c>
      <c r="H47" s="11" t="str">
        <f t="shared" si="2"/>
        <v>USA RISK WEIGHTED Standard (Large+Mid Cap)</v>
      </c>
      <c r="I47" s="9">
        <f>_xlfn.XLOOKUP($A47,macro_changes!$A:$A,macro_changes!B:B,"NA",1)</f>
        <v>11.29</v>
      </c>
      <c r="J47" s="16">
        <f ca="1">IF(_xlfn.XLOOKUP($A47, macro_changes!$A:$A, macro_changes!C:C, "NA", 1) = 0, OFFSET(J47, -1, 0), _xlfn.XLOOKUP($A47, macro_changes!$A:$A, macro_changes!C:C, "NA", 1))</f>
        <v>9.7036298825170508E-3</v>
      </c>
      <c r="K47" s="17">
        <f>_xlfn.XLOOKUP($A46,macro_changes!$A:$A,macro_changes!D:D,"NA",1)</f>
        <v>2.05479452054802E-3</v>
      </c>
      <c r="L47" s="9">
        <f>_xlfn.XLOOKUP($A46,macro_changes!$A:$A,macro_changes!E:E,"NA",1)</f>
        <v>67.599999999999994</v>
      </c>
      <c r="M47" s="9">
        <f>_xlfn.XLOOKUP($A47,macro_changes!$A:$A,macro_changes!F:F,"NA",1)</f>
        <v>5.77</v>
      </c>
      <c r="N47" s="9">
        <v>2.468992351619737</v>
      </c>
      <c r="O47" t="s">
        <v>4333</v>
      </c>
      <c r="P47">
        <f>_xlfn.XLOOKUP($A47,Macro!A:A,Macro!H:H,"NA",1)</f>
        <v>-5.47E-3</v>
      </c>
      <c r="Q47">
        <v>0</v>
      </c>
      <c r="T47" s="9">
        <f>Spreads!H213</f>
        <v>1.58</v>
      </c>
      <c r="U47" t="s">
        <v>5435</v>
      </c>
      <c r="V47" t="s">
        <v>5435</v>
      </c>
      <c r="W47" t="s">
        <v>5437</v>
      </c>
      <c r="X47" t="s">
        <v>5438</v>
      </c>
      <c r="Y47" t="s">
        <v>5439</v>
      </c>
      <c r="Z47" t="s">
        <v>5440</v>
      </c>
      <c r="AA47">
        <f>_xlfn.XLOOKUP($A47,Kmeans!$B:$B,Kmeans!M:M)</f>
        <v>1</v>
      </c>
      <c r="AB47">
        <f>_xlfn.XLOOKUP($A47,Kmeans!$B:$B,Kmeans!N:N)</f>
        <v>0</v>
      </c>
      <c r="AC47">
        <f>_xlfn.XLOOKUP($A47,Kmeans!$B:$B,Kmeans!O:O)</f>
        <v>0</v>
      </c>
      <c r="AD47">
        <f>'FF-5'!C370/100</f>
        <v>1.3999999999999999E-2</v>
      </c>
      <c r="AE47">
        <f>'FF-5'!D370/100</f>
        <v>3.2000000000000002E-3</v>
      </c>
      <c r="AF47">
        <f>'FF-5'!E370/100</f>
        <v>1.1599999999999999E-2</v>
      </c>
      <c r="AG47">
        <f>'FF-5'!F370/100</f>
        <v>-3.4000000000000002E-3</v>
      </c>
      <c r="AH47" t="s">
        <v>5442</v>
      </c>
      <c r="AI47" t="str">
        <f t="shared" si="1"/>
        <v>Normal</v>
      </c>
    </row>
    <row r="48" spans="1:35">
      <c r="A48" s="5">
        <v>34365</v>
      </c>
      <c r="B48" s="11">
        <v>3.4107080046806404E-2</v>
      </c>
      <c r="C48" s="11">
        <v>6.0900237051484396E-2</v>
      </c>
      <c r="D48" s="11">
        <v>2.3717761931727477E-2</v>
      </c>
      <c r="E48" s="11">
        <v>2.3691258089431289E-2</v>
      </c>
      <c r="F48" s="13">
        <v>2.2973108982276891E-2</v>
      </c>
      <c r="G48" s="13">
        <v>3.5306930465157649E-2</v>
      </c>
      <c r="H48" s="11" t="str">
        <f t="shared" si="2"/>
        <v>USA MOMENTUM Standard (Large+Mid Cap)</v>
      </c>
      <c r="I48" s="9">
        <f>_xlfn.XLOOKUP($A48,macro_changes!$A:$A,macro_changes!B:B,"NA",1)</f>
        <v>13.64</v>
      </c>
      <c r="J48" s="16">
        <f ca="1">IF(_xlfn.XLOOKUP($A48, macro_changes!$A:$A, macro_changes!C:C, "NA", 1) = 0, OFFSET(J48, -1, 0), _xlfn.XLOOKUP($A48, macro_changes!$A:$A, macro_changes!C:C, "NA", 1))</f>
        <v>9.7036298825170508E-3</v>
      </c>
      <c r="K48" s="17">
        <f>_xlfn.XLOOKUP($A47,macro_changes!$A:$A,macro_changes!D:D,"NA",1)</f>
        <v>0</v>
      </c>
      <c r="L48" s="9">
        <f>_xlfn.XLOOKUP($A47,macro_changes!$A:$A,macro_changes!E:E,"NA",1)</f>
        <v>68.599999999999994</v>
      </c>
      <c r="M48" s="9">
        <f>_xlfn.XLOOKUP($A48,macro_changes!$A:$A,macro_changes!F:F,"NA",1)</f>
        <v>5.75</v>
      </c>
      <c r="N48" s="9">
        <v>6.4205873770421933</v>
      </c>
      <c r="O48" t="s">
        <v>4332</v>
      </c>
      <c r="P48">
        <f>_xlfn.XLOOKUP($A48,Macro!A:A,Macro!H:H,"NA",1)</f>
        <v>0.10460999999999999</v>
      </c>
      <c r="Q48">
        <v>0</v>
      </c>
      <c r="T48" s="9">
        <f>Spreads!H214</f>
        <v>1.48</v>
      </c>
      <c r="U48" t="s">
        <v>5435</v>
      </c>
      <c r="V48" t="s">
        <v>5435</v>
      </c>
      <c r="W48" t="s">
        <v>5437</v>
      </c>
      <c r="X48" t="s">
        <v>5438</v>
      </c>
      <c r="Y48" t="s">
        <v>5439</v>
      </c>
      <c r="Z48" t="s">
        <v>5440</v>
      </c>
      <c r="AA48">
        <f>_xlfn.XLOOKUP($A48,Kmeans!$B:$B,Kmeans!M:M)</f>
        <v>1</v>
      </c>
      <c r="AB48">
        <f>_xlfn.XLOOKUP($A48,Kmeans!$B:$B,Kmeans!N:N)</f>
        <v>0</v>
      </c>
      <c r="AC48">
        <f>_xlfn.XLOOKUP($A48,Kmeans!$B:$B,Kmeans!O:O)</f>
        <v>0</v>
      </c>
      <c r="AD48">
        <f>'FF-5'!C371/100</f>
        <v>-5.9999999999999995E-4</v>
      </c>
      <c r="AE48">
        <f>'FF-5'!D371/100</f>
        <v>1.15E-2</v>
      </c>
      <c r="AF48">
        <f>'FF-5'!E371/100</f>
        <v>-1.66E-2</v>
      </c>
      <c r="AG48">
        <f>'FF-5'!F371/100</f>
        <v>1.43E-2</v>
      </c>
      <c r="AH48" t="s">
        <v>5442</v>
      </c>
      <c r="AI48" t="str">
        <f t="shared" si="1"/>
        <v>Normal</v>
      </c>
    </row>
    <row r="49" spans="1:35">
      <c r="A49" s="5">
        <v>34393</v>
      </c>
      <c r="B49" s="11">
        <v>-3.0278845491186424E-2</v>
      </c>
      <c r="C49" s="11">
        <v>-1.7772385779897482E-2</v>
      </c>
      <c r="D49" s="11">
        <v>-3.6793177338711014E-2</v>
      </c>
      <c r="E49" s="11">
        <v>-2.9925765966230533E-2</v>
      </c>
      <c r="F49" s="13">
        <v>-2.3827454880782306E-2</v>
      </c>
      <c r="G49" s="13">
        <v>-3.5767637507173822E-2</v>
      </c>
      <c r="H49" s="11" t="str">
        <f t="shared" si="2"/>
        <v>USA MOMENTUM Standard (Large+Mid Cap)</v>
      </c>
      <c r="I49" s="9">
        <f>_xlfn.XLOOKUP($A49,macro_changes!$A:$A,macro_changes!B:B,"NA",1)</f>
        <v>15.22</v>
      </c>
      <c r="J49" s="16">
        <f ca="1">IF(_xlfn.XLOOKUP($A49, macro_changes!$A:$A, macro_changes!C:C, "NA", 1) = 0, OFFSET(J49, -1, 0), _xlfn.XLOOKUP($A49, macro_changes!$A:$A, macro_changes!C:C, "NA", 1))</f>
        <v>9.7036298825170508E-3</v>
      </c>
      <c r="K49" s="17">
        <f>_xlfn.XLOOKUP($A48,macro_changes!$A:$A,macro_changes!D:D,"NA",1)</f>
        <v>2.7341079972658111E-3</v>
      </c>
      <c r="L49" s="9">
        <f>_xlfn.XLOOKUP($A48,macro_changes!$A:$A,macro_changes!E:E,"NA",1)</f>
        <v>68.599999999999994</v>
      </c>
      <c r="M49" s="9">
        <f>_xlfn.XLOOKUP($A49,macro_changes!$A:$A,macro_changes!F:F,"NA",1)</f>
        <v>5.97</v>
      </c>
      <c r="N49" s="9">
        <v>13.423945125932629</v>
      </c>
      <c r="O49" t="s">
        <v>4332</v>
      </c>
      <c r="P49">
        <f>_xlfn.XLOOKUP($A49,Macro!A:A,Macro!H:H,"NA",1)</f>
        <v>0.14834</v>
      </c>
      <c r="Q49">
        <v>-3.0278845491186347E-2</v>
      </c>
      <c r="T49" s="9">
        <f>Spreads!H215</f>
        <v>1.56</v>
      </c>
      <c r="U49" t="s">
        <v>5435</v>
      </c>
      <c r="V49" t="s">
        <v>5435</v>
      </c>
      <c r="W49" t="s">
        <v>5437</v>
      </c>
      <c r="X49" t="s">
        <v>5441</v>
      </c>
      <c r="Y49" t="s">
        <v>5439</v>
      </c>
      <c r="Z49" t="s">
        <v>5440</v>
      </c>
      <c r="AA49">
        <f>_xlfn.XLOOKUP($A49,Kmeans!$B:$B,Kmeans!M:M)</f>
        <v>1</v>
      </c>
      <c r="AB49">
        <f>_xlfn.XLOOKUP($A49,Kmeans!$B:$B,Kmeans!N:N)</f>
        <v>0</v>
      </c>
      <c r="AC49">
        <f>_xlfn.XLOOKUP($A49,Kmeans!$B:$B,Kmeans!O:O)</f>
        <v>0</v>
      </c>
      <c r="AD49">
        <f>'FF-5'!C372/100</f>
        <v>2.6699999999999998E-2</v>
      </c>
      <c r="AE49">
        <f>'FF-5'!D372/100</f>
        <v>-1.54E-2</v>
      </c>
      <c r="AF49">
        <f>'FF-5'!E372/100</f>
        <v>2.1400000000000002E-2</v>
      </c>
      <c r="AG49">
        <f>'FF-5'!F372/100</f>
        <v>-0.01</v>
      </c>
      <c r="AH49" t="s">
        <v>5442</v>
      </c>
      <c r="AI49" t="str">
        <f t="shared" si="1"/>
        <v>Normal</v>
      </c>
    </row>
    <row r="50" spans="1:35">
      <c r="A50" s="5">
        <v>34424</v>
      </c>
      <c r="B50" s="11">
        <v>-4.5543433157801849E-2</v>
      </c>
      <c r="C50" s="11">
        <v>-4.6520302377498379E-2</v>
      </c>
      <c r="D50" s="11">
        <v>-3.3542976939203273E-2</v>
      </c>
      <c r="E50" s="11">
        <v>-4.6121022954964896E-2</v>
      </c>
      <c r="F50" s="13">
        <v>-4.3370062983439484E-2</v>
      </c>
      <c r="G50" s="13">
        <v>-4.4464588875854361E-2</v>
      </c>
      <c r="H50" s="11" t="str">
        <f t="shared" si="2"/>
        <v>USA MINIMUM VOLATILITY (USD) Standard (Large+Mid Cap)</v>
      </c>
      <c r="I50" s="9">
        <f>_xlfn.XLOOKUP($A50,macro_changes!$A:$A,macro_changes!B:B,"NA",1)</f>
        <v>16.47</v>
      </c>
      <c r="J50" s="16">
        <f ca="1">IF(_xlfn.XLOOKUP($A50, macro_changes!$A:$A, macro_changes!C:C, "NA", 1) = 0, OFFSET(J50, -1, 0), _xlfn.XLOOKUP($A50, macro_changes!$A:$A, macro_changes!C:C, "NA", 1))</f>
        <v>1.3551826308451309E-2</v>
      </c>
      <c r="K50" s="17">
        <f>_xlfn.XLOOKUP($A49,macro_changes!$A:$A,macro_changes!D:D,"NA",1)</f>
        <v>2.7266530334015826E-3</v>
      </c>
      <c r="L50" s="9">
        <f>_xlfn.XLOOKUP($A49,macro_changes!$A:$A,macro_changes!E:E,"NA",1)</f>
        <v>68.900000000000006</v>
      </c>
      <c r="M50" s="9">
        <f>_xlfn.XLOOKUP($A50,macro_changes!$A:$A,macro_changes!F:F,"NA",1)</f>
        <v>6.48</v>
      </c>
      <c r="N50" s="9">
        <v>11.0978080369502</v>
      </c>
      <c r="O50" t="s">
        <v>4333</v>
      </c>
      <c r="P50">
        <f>_xlfn.XLOOKUP($A50,Macro!A:A,Macro!H:H,"NA",1)</f>
        <v>5.8930000000000003E-2</v>
      </c>
      <c r="Q50">
        <v>-7.4443276073264952E-2</v>
      </c>
      <c r="T50" s="9">
        <f>Spreads!H216</f>
        <v>1.33</v>
      </c>
      <c r="U50" t="s">
        <v>5435</v>
      </c>
      <c r="V50" t="s">
        <v>5435</v>
      </c>
      <c r="W50" t="s">
        <v>5437</v>
      </c>
      <c r="X50" t="s">
        <v>5438</v>
      </c>
      <c r="Y50" t="s">
        <v>5443</v>
      </c>
      <c r="Z50" t="s">
        <v>5444</v>
      </c>
      <c r="AA50">
        <f>_xlfn.XLOOKUP($A50,Kmeans!$B:$B,Kmeans!M:M)</f>
        <v>0</v>
      </c>
      <c r="AB50">
        <f>_xlfn.XLOOKUP($A50,Kmeans!$B:$B,Kmeans!N:N)</f>
        <v>1</v>
      </c>
      <c r="AC50">
        <f>_xlfn.XLOOKUP($A50,Kmeans!$B:$B,Kmeans!O:O)</f>
        <v>0</v>
      </c>
      <c r="AD50">
        <f>'FF-5'!C373/100</f>
        <v>-1.04E-2</v>
      </c>
      <c r="AE50">
        <f>'FF-5'!D373/100</f>
        <v>1.6E-2</v>
      </c>
      <c r="AF50">
        <f>'FF-5'!E373/100</f>
        <v>6.8999999999999999E-3</v>
      </c>
      <c r="AG50">
        <f>'FF-5'!F373/100</f>
        <v>1.2800000000000001E-2</v>
      </c>
      <c r="AH50" t="s">
        <v>5446</v>
      </c>
      <c r="AI50" t="str">
        <f t="shared" si="1"/>
        <v>Drawdown</v>
      </c>
    </row>
    <row r="51" spans="1:35">
      <c r="A51" s="5">
        <v>34453</v>
      </c>
      <c r="B51" s="11">
        <v>1.1927951903884404E-2</v>
      </c>
      <c r="C51" s="11">
        <v>-1.1157427958691901E-2</v>
      </c>
      <c r="D51" s="11">
        <v>9.6171597360039662E-3</v>
      </c>
      <c r="E51" s="11">
        <v>9.2129305284682772E-3</v>
      </c>
      <c r="F51" s="13">
        <v>9.8193214209090218E-3</v>
      </c>
      <c r="G51" s="13">
        <v>1.4521322725387531E-2</v>
      </c>
      <c r="H51" s="11" t="str">
        <f t="shared" si="2"/>
        <v>USA ENHANCED VALUE Standard (Large+Mid Cap)</v>
      </c>
      <c r="I51" s="9">
        <f>_xlfn.XLOOKUP($A51,macro_changes!$A:$A,macro_changes!B:B,"NA",1)</f>
        <v>13.9</v>
      </c>
      <c r="J51" s="16">
        <f ca="1">IF(_xlfn.XLOOKUP($A51, macro_changes!$A:$A, macro_changes!C:C, "NA", 1) = 0, OFFSET(J51, -1, 0), _xlfn.XLOOKUP($A51, macro_changes!$A:$A, macro_changes!C:C, "NA", 1))</f>
        <v>1.3551826308451309E-2</v>
      </c>
      <c r="K51" s="17">
        <f>_xlfn.XLOOKUP($A50,macro_changes!$A:$A,macro_changes!D:D,"NA",1)</f>
        <v>6.7980965329694776E-4</v>
      </c>
      <c r="L51" s="9">
        <f>_xlfn.XLOOKUP($A50,macro_changes!$A:$A,macro_changes!E:E,"NA",1)</f>
        <v>69.8</v>
      </c>
      <c r="M51" s="9">
        <f>_xlfn.XLOOKUP($A51,macro_changes!$A:$A,macro_changes!F:F,"NA",1)</f>
        <v>6.97</v>
      </c>
      <c r="N51" s="9">
        <v>9.3858655400114834</v>
      </c>
      <c r="O51" t="s">
        <v>4332</v>
      </c>
      <c r="P51">
        <f>_xlfn.XLOOKUP($A51,Macro!A:A,Macro!H:H,"NA",1)</f>
        <v>-2.299E-2</v>
      </c>
      <c r="Q51">
        <v>-3.415872113416156E-2</v>
      </c>
      <c r="T51" s="9">
        <f>Spreads!H217</f>
        <v>1.1599999999999999</v>
      </c>
      <c r="U51" t="s">
        <v>5435</v>
      </c>
      <c r="V51" t="s">
        <v>5435</v>
      </c>
      <c r="W51" t="s">
        <v>5437</v>
      </c>
      <c r="X51" t="s">
        <v>5438</v>
      </c>
      <c r="Y51" t="s">
        <v>5439</v>
      </c>
      <c r="Z51" t="s">
        <v>5444</v>
      </c>
      <c r="AA51">
        <f>_xlfn.XLOOKUP($A51,Kmeans!$B:$B,Kmeans!M:M)</f>
        <v>0</v>
      </c>
      <c r="AB51">
        <f>_xlfn.XLOOKUP($A51,Kmeans!$B:$B,Kmeans!N:N)</f>
        <v>1</v>
      </c>
      <c r="AC51">
        <f>_xlfn.XLOOKUP($A51,Kmeans!$B:$B,Kmeans!O:O)</f>
        <v>0</v>
      </c>
      <c r="AD51">
        <f>'FF-5'!C374/100</f>
        <v>-1.01E-2</v>
      </c>
      <c r="AE51">
        <f>'FF-5'!D374/100</f>
        <v>1.66E-2</v>
      </c>
      <c r="AF51">
        <f>'FF-5'!E374/100</f>
        <v>1.0700000000000001E-2</v>
      </c>
      <c r="AG51">
        <f>'FF-5'!F374/100</f>
        <v>1.11E-2</v>
      </c>
      <c r="AH51" t="s">
        <v>5446</v>
      </c>
      <c r="AI51" t="str">
        <f t="shared" si="1"/>
        <v>Drawdown</v>
      </c>
    </row>
    <row r="52" spans="1:35">
      <c r="A52" s="5">
        <v>34485</v>
      </c>
      <c r="B52" s="11">
        <v>1.4360347401726647E-2</v>
      </c>
      <c r="C52" s="11">
        <v>1.6621755275361139E-2</v>
      </c>
      <c r="D52" s="11">
        <v>2.8970931926881605E-3</v>
      </c>
      <c r="E52" s="11">
        <v>-4.8476007659538078E-3</v>
      </c>
      <c r="F52" s="13">
        <v>1.1975536746098969E-2</v>
      </c>
      <c r="G52" s="13">
        <v>1.522627565773127E-2</v>
      </c>
      <c r="H52" s="11" t="str">
        <f t="shared" si="2"/>
        <v>USA MOMENTUM Standard (Large+Mid Cap)</v>
      </c>
      <c r="I52" s="9">
        <f>_xlfn.XLOOKUP($A52,macro_changes!$A:$A,macro_changes!B:B,"NA",1)</f>
        <v>13.41</v>
      </c>
      <c r="J52" s="16">
        <f ca="1">IF(_xlfn.XLOOKUP($A52, macro_changes!$A:$A, macro_changes!C:C, "NA", 1) = 0, OFFSET(J52, -1, 0), _xlfn.XLOOKUP($A52, macro_changes!$A:$A, macro_changes!C:C, "NA", 1))</f>
        <v>1.3551826308451309E-2</v>
      </c>
      <c r="K52" s="17">
        <f>_xlfn.XLOOKUP($A51,macro_changes!$A:$A,macro_changes!D:D,"NA",1)</f>
        <v>2.0380434782609758E-3</v>
      </c>
      <c r="L52" s="9">
        <f>_xlfn.XLOOKUP($A51,macro_changes!$A:$A,macro_changes!E:E,"NA",1)</f>
        <v>70.3</v>
      </c>
      <c r="M52" s="9">
        <f>_xlfn.XLOOKUP($A52,macro_changes!$A:$A,macro_changes!F:F,"NA",1)</f>
        <v>7.18</v>
      </c>
      <c r="N52" s="9">
        <v>13.290548564423229</v>
      </c>
      <c r="O52" t="s">
        <v>4332</v>
      </c>
      <c r="P52">
        <f>_xlfn.XLOOKUP($A52,Macro!A:A,Macro!H:H,"NA",1)</f>
        <v>1.452E-2</v>
      </c>
      <c r="Q52">
        <v>0</v>
      </c>
      <c r="T52" s="9">
        <f>Spreads!H218</f>
        <v>1.1499999999999999</v>
      </c>
      <c r="U52" t="s">
        <v>5435</v>
      </c>
      <c r="V52" t="s">
        <v>5435</v>
      </c>
      <c r="W52" t="s">
        <v>5437</v>
      </c>
      <c r="X52" t="s">
        <v>5441</v>
      </c>
      <c r="Y52" t="s">
        <v>5439</v>
      </c>
      <c r="Z52" t="s">
        <v>5440</v>
      </c>
      <c r="AA52">
        <f>_xlfn.XLOOKUP($A52,Kmeans!$B:$B,Kmeans!M:M)</f>
        <v>1</v>
      </c>
      <c r="AB52">
        <f>_xlfn.XLOOKUP($A52,Kmeans!$B:$B,Kmeans!N:N)</f>
        <v>0</v>
      </c>
      <c r="AC52">
        <f>_xlfn.XLOOKUP($A52,Kmeans!$B:$B,Kmeans!O:O)</f>
        <v>0</v>
      </c>
      <c r="AD52">
        <f>'FF-5'!C375/100</f>
        <v>-2.5600000000000001E-2</v>
      </c>
      <c r="AE52">
        <f>'FF-5'!D375/100</f>
        <v>6.7000000000000002E-3</v>
      </c>
      <c r="AF52">
        <f>'FF-5'!E375/100</f>
        <v>6.0000000000000001E-3</v>
      </c>
      <c r="AG52">
        <f>'FF-5'!F375/100</f>
        <v>6.8000000000000005E-3</v>
      </c>
      <c r="AH52" t="s">
        <v>5442</v>
      </c>
      <c r="AI52" t="str">
        <f t="shared" si="1"/>
        <v>Normal</v>
      </c>
    </row>
    <row r="53" spans="1:35">
      <c r="A53" s="5">
        <v>34515</v>
      </c>
      <c r="B53" s="11">
        <v>-3.0328841298329912E-2</v>
      </c>
      <c r="C53" s="11">
        <v>-4.0825457189195169E-2</v>
      </c>
      <c r="D53" s="11">
        <v>-1.9298045695401944E-2</v>
      </c>
      <c r="E53" s="11">
        <v>-2.7709598319230699E-2</v>
      </c>
      <c r="F53" s="13">
        <v>-3.0273435669417759E-2</v>
      </c>
      <c r="G53" s="13">
        <v>-2.8146347535126237E-2</v>
      </c>
      <c r="H53" s="11" t="str">
        <f t="shared" si="2"/>
        <v>USA MINIMUM VOLATILITY (USD) Standard (Large+Mid Cap)</v>
      </c>
      <c r="I53" s="9">
        <f>_xlfn.XLOOKUP($A53,macro_changes!$A:$A,macro_changes!B:B,"NA",1)</f>
        <v>12.48</v>
      </c>
      <c r="J53" s="16">
        <f ca="1">IF(_xlfn.XLOOKUP($A53, macro_changes!$A:$A, macro_changes!C:C, "NA", 1) = 0, OFFSET(J53, -1, 0), _xlfn.XLOOKUP($A53, macro_changes!$A:$A, macro_changes!C:C, "NA", 1))</f>
        <v>5.8458455533285658E-3</v>
      </c>
      <c r="K53" s="17">
        <f>_xlfn.XLOOKUP($A52,macro_changes!$A:$A,macro_changes!D:D,"NA",1)</f>
        <v>2.7118644067796183E-3</v>
      </c>
      <c r="L53" s="9">
        <f>_xlfn.XLOOKUP($A52,macro_changes!$A:$A,macro_changes!E:E,"NA",1)</f>
        <v>70.8</v>
      </c>
      <c r="M53" s="9">
        <f>_xlfn.XLOOKUP($A53,macro_changes!$A:$A,macro_changes!F:F,"NA",1)</f>
        <v>7.1</v>
      </c>
      <c r="N53" s="9">
        <v>5.2125601303090283</v>
      </c>
      <c r="O53" t="s">
        <v>4333</v>
      </c>
      <c r="P53">
        <f>_xlfn.XLOOKUP($A53,Macro!A:A,Macro!H:H,"NA",1)</f>
        <v>-4.197E-2</v>
      </c>
      <c r="Q53">
        <v>-3.0328841298329842E-2</v>
      </c>
      <c r="T53" s="9">
        <f>Spreads!H219</f>
        <v>1.1299999999999999</v>
      </c>
      <c r="U53" t="s">
        <v>5435</v>
      </c>
      <c r="V53" t="s">
        <v>5435</v>
      </c>
      <c r="W53" t="s">
        <v>5437</v>
      </c>
      <c r="X53" t="s">
        <v>5438</v>
      </c>
      <c r="Y53" t="s">
        <v>5439</v>
      </c>
      <c r="Z53" t="s">
        <v>5440</v>
      </c>
      <c r="AA53">
        <f>_xlfn.XLOOKUP($A53,Kmeans!$B:$B,Kmeans!M:M)</f>
        <v>1</v>
      </c>
      <c r="AB53">
        <f>_xlfn.XLOOKUP($A53,Kmeans!$B:$B,Kmeans!N:N)</f>
        <v>0</v>
      </c>
      <c r="AC53">
        <f>_xlfn.XLOOKUP($A53,Kmeans!$B:$B,Kmeans!O:O)</f>
        <v>0</v>
      </c>
      <c r="AD53">
        <f>'FF-5'!C376/100</f>
        <v>-5.0000000000000001E-3</v>
      </c>
      <c r="AE53">
        <f>'FF-5'!D376/100</f>
        <v>1.67E-2</v>
      </c>
      <c r="AF53">
        <f>'FF-5'!E376/100</f>
        <v>1.21E-2</v>
      </c>
      <c r="AG53">
        <f>'FF-5'!F376/100</f>
        <v>1.47E-2</v>
      </c>
      <c r="AH53" t="s">
        <v>5442</v>
      </c>
      <c r="AI53" t="str">
        <f t="shared" si="1"/>
        <v>Normal</v>
      </c>
    </row>
    <row r="54" spans="1:35">
      <c r="A54" s="5">
        <v>34544</v>
      </c>
      <c r="B54" s="11">
        <v>3.1501877467494221E-2</v>
      </c>
      <c r="C54" s="11">
        <v>3.0540007385380763E-2</v>
      </c>
      <c r="D54" s="11">
        <v>2.4075806254829413E-2</v>
      </c>
      <c r="E54" s="11">
        <v>3.4052279423081755E-2</v>
      </c>
      <c r="F54" s="13">
        <v>2.2775027497433653E-2</v>
      </c>
      <c r="G54" s="13">
        <v>3.1306032781154736E-2</v>
      </c>
      <c r="H54" s="11" t="str">
        <f t="shared" si="2"/>
        <v>USA RISK WEIGHTED Standard (Large+Mid Cap)</v>
      </c>
      <c r="I54" s="9">
        <f>_xlfn.XLOOKUP($A54,macro_changes!$A:$A,macro_changes!B:B,"NA",1)</f>
        <v>11.89</v>
      </c>
      <c r="J54" s="16">
        <f ca="1">IF(_xlfn.XLOOKUP($A54, macro_changes!$A:$A, macro_changes!C:C, "NA", 1) = 0, OFFSET(J54, -1, 0), _xlfn.XLOOKUP($A54, macro_changes!$A:$A, macro_changes!C:C, "NA", 1))</f>
        <v>5.8458455533285658E-3</v>
      </c>
      <c r="K54" s="17">
        <f>_xlfn.XLOOKUP($A53,macro_changes!$A:$A,macro_changes!D:D,"NA",1)</f>
        <v>3.3806626098715764E-3</v>
      </c>
      <c r="L54" s="9">
        <f>_xlfn.XLOOKUP($A53,macro_changes!$A:$A,macro_changes!E:E,"NA",1)</f>
        <v>71.400000000000006</v>
      </c>
      <c r="M54" s="9">
        <f>_xlfn.XLOOKUP($A54,macro_changes!$A:$A,macro_changes!F:F,"NA",1)</f>
        <v>7.3</v>
      </c>
      <c r="N54" s="9">
        <v>2.873914641683434</v>
      </c>
      <c r="O54" t="s">
        <v>4332</v>
      </c>
      <c r="P54">
        <f>_xlfn.XLOOKUP($A54,Macro!A:A,Macro!H:H,"NA",1)</f>
        <v>-4.7239999999999997E-2</v>
      </c>
      <c r="Q54">
        <v>0</v>
      </c>
      <c r="T54" s="9">
        <f>Spreads!H220</f>
        <v>1.02</v>
      </c>
      <c r="U54" t="s">
        <v>5435</v>
      </c>
      <c r="V54" t="s">
        <v>5435</v>
      </c>
      <c r="W54" t="s">
        <v>5437</v>
      </c>
      <c r="X54" t="s">
        <v>5438</v>
      </c>
      <c r="Y54" t="s">
        <v>5439</v>
      </c>
      <c r="Z54" t="s">
        <v>5440</v>
      </c>
      <c r="AA54">
        <f>_xlfn.XLOOKUP($A54,Kmeans!$B:$B,Kmeans!M:M)</f>
        <v>1</v>
      </c>
      <c r="AB54">
        <f>_xlfn.XLOOKUP($A54,Kmeans!$B:$B,Kmeans!N:N)</f>
        <v>0</v>
      </c>
      <c r="AC54">
        <f>_xlfn.XLOOKUP($A54,Kmeans!$B:$B,Kmeans!O:O)</f>
        <v>0</v>
      </c>
      <c r="AD54">
        <f>'FF-5'!C377/100</f>
        <v>-1.8500000000000003E-2</v>
      </c>
      <c r="AE54">
        <f>'FF-5'!D377/100</f>
        <v>5.7999999999999996E-3</v>
      </c>
      <c r="AF54">
        <f>'FF-5'!E377/100</f>
        <v>-6.5000000000000006E-3</v>
      </c>
      <c r="AG54">
        <f>'FF-5'!F377/100</f>
        <v>1.4000000000000002E-3</v>
      </c>
      <c r="AH54" t="s">
        <v>5442</v>
      </c>
      <c r="AI54" t="str">
        <f t="shared" si="1"/>
        <v>Normal</v>
      </c>
    </row>
    <row r="55" spans="1:35">
      <c r="A55" s="5">
        <v>34577</v>
      </c>
      <c r="B55" s="11">
        <v>3.7155918229841767E-2</v>
      </c>
      <c r="C55" s="11">
        <v>4.4191940027581644E-2</v>
      </c>
      <c r="D55" s="11">
        <v>2.957445239324441E-2</v>
      </c>
      <c r="E55" s="11">
        <v>3.3690364152683783E-2</v>
      </c>
      <c r="F55" s="13">
        <v>5.915861372927389E-2</v>
      </c>
      <c r="G55" s="13">
        <v>3.2477124001571989E-2</v>
      </c>
      <c r="H55" s="11" t="str">
        <f t="shared" si="2"/>
        <v>USA SECTOR NEUTRAL QUALITY Standard (Large+Mid Cap)</v>
      </c>
      <c r="I55" s="9">
        <f>_xlfn.XLOOKUP($A55,macro_changes!$A:$A,macro_changes!B:B,"NA",1)</f>
        <v>13.23</v>
      </c>
      <c r="J55" s="16">
        <f ca="1">IF(_xlfn.XLOOKUP($A55, macro_changes!$A:$A, macro_changes!C:C, "NA", 1) = 0, OFFSET(J55, -1, 0), _xlfn.XLOOKUP($A55, macro_changes!$A:$A, macro_changes!C:C, "NA", 1))</f>
        <v>5.8458455533285658E-3</v>
      </c>
      <c r="K55" s="17">
        <f>_xlfn.XLOOKUP($A54,macro_changes!$A:$A,macro_changes!D:D,"NA",1)</f>
        <v>4.0431266846361336E-3</v>
      </c>
      <c r="L55" s="9">
        <f>_xlfn.XLOOKUP($A54,macro_changes!$A:$A,macro_changes!E:E,"NA",1)</f>
        <v>71.7</v>
      </c>
      <c r="M55" s="9">
        <f>_xlfn.XLOOKUP($A55,macro_changes!$A:$A,macro_changes!F:F,"NA",1)</f>
        <v>7.24</v>
      </c>
      <c r="N55" s="9">
        <v>21.44211175925355</v>
      </c>
      <c r="O55" t="s">
        <v>4333</v>
      </c>
      <c r="P55">
        <f>_xlfn.XLOOKUP($A55,Macro!A:A,Macro!H:H,"NA",1)</f>
        <v>0.13644999999999999</v>
      </c>
      <c r="Q55">
        <v>0</v>
      </c>
      <c r="T55" s="9">
        <f>Spreads!H221</f>
        <v>1</v>
      </c>
      <c r="U55" t="s">
        <v>5435</v>
      </c>
      <c r="V55" t="s">
        <v>5435</v>
      </c>
      <c r="W55" t="s">
        <v>5441</v>
      </c>
      <c r="X55" t="s">
        <v>5441</v>
      </c>
      <c r="Y55" t="s">
        <v>5439</v>
      </c>
      <c r="Z55" t="s">
        <v>5440</v>
      </c>
      <c r="AA55">
        <f>_xlfn.XLOOKUP($A55,Kmeans!$B:$B,Kmeans!M:M)</f>
        <v>1</v>
      </c>
      <c r="AB55">
        <f>_xlfn.XLOOKUP($A55,Kmeans!$B:$B,Kmeans!N:N)</f>
        <v>0</v>
      </c>
      <c r="AC55">
        <f>_xlfn.XLOOKUP($A55,Kmeans!$B:$B,Kmeans!O:O)</f>
        <v>0</v>
      </c>
      <c r="AD55">
        <f>'FF-5'!C378/100</f>
        <v>1.37E-2</v>
      </c>
      <c r="AE55">
        <f>'FF-5'!D378/100</f>
        <v>-2.5099999999999997E-2</v>
      </c>
      <c r="AF55">
        <f>'FF-5'!E378/100</f>
        <v>9.4999999999999998E-3</v>
      </c>
      <c r="AG55">
        <f>'FF-5'!F378/100</f>
        <v>-1.47E-2</v>
      </c>
      <c r="AH55" t="s">
        <v>5442</v>
      </c>
      <c r="AI55" t="str">
        <f t="shared" si="1"/>
        <v>Normal</v>
      </c>
    </row>
    <row r="56" spans="1:35">
      <c r="A56" s="5">
        <v>34607</v>
      </c>
      <c r="B56" s="11">
        <v>-2.3287708312656252E-2</v>
      </c>
      <c r="C56" s="11">
        <v>-3.0632747928053594E-2</v>
      </c>
      <c r="D56" s="11">
        <v>-8.6841525236940331E-3</v>
      </c>
      <c r="E56" s="11">
        <v>-2.4979960022086356E-2</v>
      </c>
      <c r="F56" s="13">
        <v>-8.8632486563264834E-3</v>
      </c>
      <c r="G56" s="13">
        <v>-2.6590536027622069E-2</v>
      </c>
      <c r="H56" s="11" t="str">
        <f t="shared" si="2"/>
        <v>USA MINIMUM VOLATILITY (USD) Standard (Large+Mid Cap)</v>
      </c>
      <c r="I56" s="9">
        <f>_xlfn.XLOOKUP($A56,macro_changes!$A:$A,macro_changes!B:B,"NA",1)</f>
        <v>15.25</v>
      </c>
      <c r="J56" s="16">
        <f ca="1">IF(_xlfn.XLOOKUP($A56, macro_changes!$A:$A, macro_changes!C:C, "NA", 1) = 0, OFFSET(J56, -1, 0), _xlfn.XLOOKUP($A56, macro_changes!$A:$A, macro_changes!C:C, "NA", 1))</f>
        <v>1.1455701559946796E-2</v>
      </c>
      <c r="K56" s="17">
        <f>_xlfn.XLOOKUP($A55,macro_changes!$A:$A,macro_changes!D:D,"NA",1)</f>
        <v>2.0134228187920211E-3</v>
      </c>
      <c r="L56" s="9">
        <f>_xlfn.XLOOKUP($A55,macro_changes!$A:$A,macro_changes!E:E,"NA",1)</f>
        <v>72.3</v>
      </c>
      <c r="M56" s="9">
        <f>_xlfn.XLOOKUP($A56,macro_changes!$A:$A,macro_changes!F:F,"NA",1)</f>
        <v>7.46</v>
      </c>
      <c r="N56" s="9">
        <v>8.4987740905063074</v>
      </c>
      <c r="O56" t="s">
        <v>4332</v>
      </c>
      <c r="P56">
        <f>_xlfn.XLOOKUP($A56,Macro!A:A,Macro!H:H,"NA",1)</f>
        <v>9.2380000000000004E-2</v>
      </c>
      <c r="Q56">
        <v>-2.3287708312656221E-2</v>
      </c>
      <c r="T56" s="9">
        <f>Spreads!H222</f>
        <v>0.97</v>
      </c>
      <c r="U56" t="s">
        <v>5435</v>
      </c>
      <c r="V56" t="s">
        <v>5435</v>
      </c>
      <c r="W56" t="s">
        <v>5437</v>
      </c>
      <c r="X56" t="s">
        <v>5438</v>
      </c>
      <c r="Y56" t="s">
        <v>5439</v>
      </c>
      <c r="Z56" t="s">
        <v>5440</v>
      </c>
      <c r="AA56">
        <f>_xlfn.XLOOKUP($A56,Kmeans!$B:$B,Kmeans!M:M)</f>
        <v>1</v>
      </c>
      <c r="AB56">
        <f>_xlfn.XLOOKUP($A56,Kmeans!$B:$B,Kmeans!N:N)</f>
        <v>0</v>
      </c>
      <c r="AC56">
        <f>_xlfn.XLOOKUP($A56,Kmeans!$B:$B,Kmeans!O:O)</f>
        <v>0</v>
      </c>
      <c r="AD56">
        <f>'FF-5'!C379/100</f>
        <v>2.7999999999999997E-2</v>
      </c>
      <c r="AE56">
        <f>'FF-5'!D379/100</f>
        <v>-1.89E-2</v>
      </c>
      <c r="AF56">
        <f>'FF-5'!E379/100</f>
        <v>5.1999999999999998E-3</v>
      </c>
      <c r="AG56">
        <f>'FF-5'!F379/100</f>
        <v>9.300000000000001E-3</v>
      </c>
      <c r="AH56" t="s">
        <v>5442</v>
      </c>
      <c r="AI56" t="str">
        <f t="shared" si="1"/>
        <v>Normal</v>
      </c>
    </row>
    <row r="57" spans="1:35">
      <c r="A57" s="5">
        <v>34638</v>
      </c>
      <c r="B57" s="11">
        <v>2.0785219399538146E-2</v>
      </c>
      <c r="C57" s="11">
        <v>1.7340421196047728E-2</v>
      </c>
      <c r="D57" s="11">
        <v>3.9409907506224862E-3</v>
      </c>
      <c r="E57" s="11">
        <v>8.3632283084580372E-3</v>
      </c>
      <c r="F57" s="13">
        <v>3.2741787097366748E-2</v>
      </c>
      <c r="G57" s="13">
        <v>1.9780807659375288E-2</v>
      </c>
      <c r="H57" s="11" t="str">
        <f t="shared" si="2"/>
        <v>USA SECTOR NEUTRAL QUALITY Standard (Large+Mid Cap)</v>
      </c>
      <c r="I57" s="9">
        <f>_xlfn.XLOOKUP($A57,macro_changes!$A:$A,macro_changes!B:B,"NA",1)</f>
        <v>16.38</v>
      </c>
      <c r="J57" s="16">
        <f ca="1">IF(_xlfn.XLOOKUP($A57, macro_changes!$A:$A, macro_changes!C:C, "NA", 1) = 0, OFFSET(J57, -1, 0), _xlfn.XLOOKUP($A57, macro_changes!$A:$A, macro_changes!C:C, "NA", 1))</f>
        <v>1.1455701559946796E-2</v>
      </c>
      <c r="K57" s="17">
        <f>_xlfn.XLOOKUP($A56,macro_changes!$A:$A,macro_changes!D:D,"NA",1)</f>
        <v>6.6979236436703893E-4</v>
      </c>
      <c r="L57" s="9">
        <f>_xlfn.XLOOKUP($A56,macro_changes!$A:$A,macro_changes!E:E,"NA",1)</f>
        <v>72.8</v>
      </c>
      <c r="M57" s="9">
        <f>_xlfn.XLOOKUP($A57,macro_changes!$A:$A,macro_changes!F:F,"NA",1)</f>
        <v>7.74</v>
      </c>
      <c r="N57" s="9">
        <v>15.60144772974475</v>
      </c>
      <c r="O57" t="s">
        <v>4332</v>
      </c>
      <c r="P57">
        <f>_xlfn.XLOOKUP($A57,Macro!A:A,Macro!H:H,"NA",1)</f>
        <v>8.5540000000000005E-2</v>
      </c>
      <c r="Q57">
        <v>-2.9865290397090068E-3</v>
      </c>
      <c r="T57" s="9">
        <f>Spreads!H223</f>
        <v>0.51</v>
      </c>
      <c r="U57" t="s">
        <v>5435</v>
      </c>
      <c r="V57" t="s">
        <v>5435</v>
      </c>
      <c r="W57" t="s">
        <v>5437</v>
      </c>
      <c r="X57" t="s">
        <v>5441</v>
      </c>
      <c r="Y57" t="s">
        <v>5439</v>
      </c>
      <c r="Z57" t="s">
        <v>5440</v>
      </c>
      <c r="AA57">
        <f>_xlfn.XLOOKUP($A57,Kmeans!$B:$B,Kmeans!M:M)</f>
        <v>1</v>
      </c>
      <c r="AB57">
        <f>_xlfn.XLOOKUP($A57,Kmeans!$B:$B,Kmeans!N:N)</f>
        <v>0</v>
      </c>
      <c r="AC57">
        <f>_xlfn.XLOOKUP($A57,Kmeans!$B:$B,Kmeans!O:O)</f>
        <v>0</v>
      </c>
      <c r="AD57">
        <f>'FF-5'!C380/100</f>
        <v>-2.3E-2</v>
      </c>
      <c r="AE57">
        <f>'FF-5'!D380/100</f>
        <v>-1.6200000000000003E-2</v>
      </c>
      <c r="AF57">
        <f>'FF-5'!E380/100</f>
        <v>2.3E-3</v>
      </c>
      <c r="AG57">
        <f>'FF-5'!F380/100</f>
        <v>-6.8000000000000005E-3</v>
      </c>
      <c r="AH57" t="s">
        <v>5442</v>
      </c>
      <c r="AI57" t="str">
        <f t="shared" si="1"/>
        <v>Normal</v>
      </c>
    </row>
    <row r="58" spans="1:35">
      <c r="A58" s="5">
        <v>34668</v>
      </c>
      <c r="B58" s="11">
        <v>-3.6282805429864173E-2</v>
      </c>
      <c r="C58" s="11">
        <v>-5.173436076352167E-2</v>
      </c>
      <c r="D58" s="11">
        <v>-4.0833162618416186E-2</v>
      </c>
      <c r="E58" s="11">
        <v>-4.0091241738713368E-2</v>
      </c>
      <c r="F58" s="13">
        <v>-1.1450029026032982E-2</v>
      </c>
      <c r="G58" s="13">
        <v>-3.5250379189617598E-2</v>
      </c>
      <c r="H58" s="11" t="str">
        <f t="shared" si="2"/>
        <v>USA SECTOR NEUTRAL QUALITY Standard (Large+Mid Cap)</v>
      </c>
      <c r="I58" s="9">
        <f>_xlfn.XLOOKUP($A58,macro_changes!$A:$A,macro_changes!B:B,"NA",1)</f>
        <v>14.18</v>
      </c>
      <c r="J58" s="16">
        <f ca="1">IF(_xlfn.XLOOKUP($A58, macro_changes!$A:$A, macro_changes!C:C, "NA", 1) = 0, OFFSET(J58, -1, 0), _xlfn.XLOOKUP($A58, macro_changes!$A:$A, macro_changes!C:C, "NA", 1))</f>
        <v>1.1455701559946796E-2</v>
      </c>
      <c r="K58" s="17">
        <f>_xlfn.XLOOKUP($A57,macro_changes!$A:$A,macro_changes!D:D,"NA",1)</f>
        <v>2.6773761713521083E-3</v>
      </c>
      <c r="L58" s="9">
        <f>_xlfn.XLOOKUP($A57,macro_changes!$A:$A,macro_changes!E:E,"NA",1)</f>
        <v>73.3</v>
      </c>
      <c r="M58" s="9">
        <f>_xlfn.XLOOKUP($A58,macro_changes!$A:$A,macro_changes!F:F,"NA",1)</f>
        <v>7.96</v>
      </c>
      <c r="N58" s="9">
        <v>23.56424101610969</v>
      </c>
      <c r="O58" t="s">
        <v>4332</v>
      </c>
      <c r="P58">
        <f>_xlfn.XLOOKUP($A58,Macro!A:A,Macro!H:H,"NA",1)</f>
        <v>0.11244</v>
      </c>
      <c r="Q58">
        <v>-3.6282805429864222E-2</v>
      </c>
      <c r="T58" s="9">
        <f>Spreads!H224</f>
        <v>0.15</v>
      </c>
      <c r="U58" t="s">
        <v>5435</v>
      </c>
      <c r="V58" t="s">
        <v>5435</v>
      </c>
      <c r="W58" t="s">
        <v>5441</v>
      </c>
      <c r="X58" t="s">
        <v>5441</v>
      </c>
      <c r="Y58" t="s">
        <v>5439</v>
      </c>
      <c r="Z58" t="s">
        <v>5444</v>
      </c>
      <c r="AA58">
        <f>_xlfn.XLOOKUP($A58,Kmeans!$B:$B,Kmeans!M:M)</f>
        <v>0</v>
      </c>
      <c r="AB58">
        <f>_xlfn.XLOOKUP($A58,Kmeans!$B:$B,Kmeans!N:N)</f>
        <v>1</v>
      </c>
      <c r="AC58">
        <f>_xlfn.XLOOKUP($A58,Kmeans!$B:$B,Kmeans!O:O)</f>
        <v>0</v>
      </c>
      <c r="AD58">
        <f>'FF-5'!C381/100</f>
        <v>7.000000000000001E-4</v>
      </c>
      <c r="AE58">
        <f>'FF-5'!D381/100</f>
        <v>-6.9999999999999993E-3</v>
      </c>
      <c r="AF58">
        <f>'FF-5'!E381/100</f>
        <v>4.1999999999999997E-3</v>
      </c>
      <c r="AG58">
        <f>'FF-5'!F381/100</f>
        <v>-5.0000000000000001E-3</v>
      </c>
      <c r="AH58" t="s">
        <v>5446</v>
      </c>
      <c r="AI58" t="str">
        <f t="shared" si="1"/>
        <v>Drawdown</v>
      </c>
    </row>
    <row r="59" spans="1:35">
      <c r="A59" s="5">
        <v>34698</v>
      </c>
      <c r="B59" s="11">
        <v>1.2444742853252588E-2</v>
      </c>
      <c r="C59" s="11">
        <v>1.5078961758198339E-2</v>
      </c>
      <c r="D59" s="11">
        <v>1.8985441993096153E-2</v>
      </c>
      <c r="E59" s="11">
        <v>1.3088942336571652E-2</v>
      </c>
      <c r="F59" s="13">
        <v>6.8335523009230847E-3</v>
      </c>
      <c r="G59" s="13">
        <v>1.1580039245354445E-2</v>
      </c>
      <c r="H59" s="11" t="str">
        <f t="shared" si="2"/>
        <v>USA MINIMUM VOLATILITY (USD) Standard (Large+Mid Cap)</v>
      </c>
      <c r="I59" s="9">
        <f>_xlfn.XLOOKUP($A59,macro_changes!$A:$A,macro_changes!B:B,"NA",1)</f>
        <v>12.27</v>
      </c>
      <c r="J59" s="16">
        <f ca="1">IF(_xlfn.XLOOKUP($A59, macro_changes!$A:$A, macro_changes!C:C, "NA", 1) = 0, OFFSET(J59, -1, 0), _xlfn.XLOOKUP($A59, macro_changes!$A:$A, macro_changes!C:C, "NA", 1))</f>
        <v>3.5478050754205182E-3</v>
      </c>
      <c r="K59" s="17">
        <f>_xlfn.XLOOKUP($A58,macro_changes!$A:$A,macro_changes!D:D,"NA",1)</f>
        <v>2.0026702269690944E-3</v>
      </c>
      <c r="L59" s="9">
        <f>_xlfn.XLOOKUP($A58,macro_changes!$A:$A,macro_changes!E:E,"NA",1)</f>
        <v>73.5</v>
      </c>
      <c r="M59" s="9">
        <f>_xlfn.XLOOKUP($A59,macro_changes!$A:$A,macro_changes!F:F,"NA",1)</f>
        <v>7.81</v>
      </c>
      <c r="N59" s="9">
        <v>2.594451018492443</v>
      </c>
      <c r="O59" t="s">
        <v>4332</v>
      </c>
      <c r="P59">
        <f>_xlfn.XLOOKUP($A59,Macro!A:A,Macro!H:H,"NA",1)</f>
        <v>-0.12297</v>
      </c>
      <c r="Q59">
        <v>-2.4289592760180893E-2</v>
      </c>
      <c r="T59" s="9">
        <f>Spreads!H225</f>
        <v>0.34</v>
      </c>
      <c r="U59" t="s">
        <v>5435</v>
      </c>
      <c r="V59" t="s">
        <v>5435</v>
      </c>
      <c r="W59" t="s">
        <v>5437</v>
      </c>
      <c r="X59" t="s">
        <v>5438</v>
      </c>
      <c r="Y59" t="s">
        <v>5439</v>
      </c>
      <c r="Z59" t="s">
        <v>5440</v>
      </c>
      <c r="AA59">
        <f>_xlfn.XLOOKUP($A59,Kmeans!$B:$B,Kmeans!M:M)</f>
        <v>1</v>
      </c>
      <c r="AB59">
        <f>_xlfn.XLOOKUP($A59,Kmeans!$B:$B,Kmeans!N:N)</f>
        <v>0</v>
      </c>
      <c r="AC59">
        <f>_xlfn.XLOOKUP($A59,Kmeans!$B:$B,Kmeans!O:O)</f>
        <v>0</v>
      </c>
      <c r="AD59">
        <f>'FF-5'!C382/100</f>
        <v>0</v>
      </c>
      <c r="AE59">
        <f>'FF-5'!D382/100</f>
        <v>-1.2999999999999999E-3</v>
      </c>
      <c r="AF59">
        <f>'FF-5'!E382/100</f>
        <v>3.7000000000000002E-3</v>
      </c>
      <c r="AG59">
        <f>'FF-5'!F382/100</f>
        <v>3.8E-3</v>
      </c>
      <c r="AH59" t="s">
        <v>5442</v>
      </c>
      <c r="AI59" t="str">
        <f t="shared" si="1"/>
        <v>Normal</v>
      </c>
    </row>
    <row r="60" spans="1:35">
      <c r="A60" s="5">
        <v>34730</v>
      </c>
      <c r="B60" s="11">
        <v>2.5378886250649213E-2</v>
      </c>
      <c r="C60" s="11">
        <v>1.157645514316874E-2</v>
      </c>
      <c r="D60" s="11">
        <v>2.0586085981181501E-2</v>
      </c>
      <c r="E60" s="11">
        <v>2.9120917563267845E-2</v>
      </c>
      <c r="F60" s="13">
        <v>2.9746203562608375E-2</v>
      </c>
      <c r="G60" s="13">
        <v>3.0227649520526478E-2</v>
      </c>
      <c r="H60" s="11" t="str">
        <f t="shared" si="2"/>
        <v>USA ENHANCED VALUE Standard (Large+Mid Cap)</v>
      </c>
      <c r="I60" s="9">
        <f>_xlfn.XLOOKUP($A60,macro_changes!$A:$A,macro_changes!B:B,"NA",1)</f>
        <v>11.47</v>
      </c>
      <c r="J60" s="16">
        <f ca="1">IF(_xlfn.XLOOKUP($A60, macro_changes!$A:$A, macro_changes!C:C, "NA", 1) = 0, OFFSET(J60, -1, 0), _xlfn.XLOOKUP($A60, macro_changes!$A:$A, macro_changes!C:C, "NA", 1))</f>
        <v>3.5478050754205182E-3</v>
      </c>
      <c r="K60" s="17">
        <f>_xlfn.XLOOKUP($A59,macro_changes!$A:$A,macro_changes!D:D,"NA",1)</f>
        <v>2.6648900732844094E-3</v>
      </c>
      <c r="L60" s="9">
        <f>_xlfn.XLOOKUP($A59,macro_changes!$A:$A,macro_changes!E:E,"NA",1)</f>
        <v>74</v>
      </c>
      <c r="M60" s="9">
        <f>_xlfn.XLOOKUP($A60,macro_changes!$A:$A,macro_changes!F:F,"NA",1)</f>
        <v>7.78</v>
      </c>
      <c r="N60" s="9">
        <v>11.42703019722453</v>
      </c>
      <c r="O60" t="s">
        <v>4332</v>
      </c>
      <c r="P60">
        <f>_xlfn.XLOOKUP($A60,Macro!A:A,Macro!H:H,"NA",1)</f>
        <v>-0.13106000000000001</v>
      </c>
      <c r="Q60">
        <v>0</v>
      </c>
      <c r="T60" s="9">
        <f>Spreads!H226</f>
        <v>0.43</v>
      </c>
      <c r="U60" t="s">
        <v>5435</v>
      </c>
      <c r="V60" t="s">
        <v>5435</v>
      </c>
      <c r="W60" t="s">
        <v>5437</v>
      </c>
      <c r="X60" t="s">
        <v>5438</v>
      </c>
      <c r="Y60" t="s">
        <v>5439</v>
      </c>
      <c r="Z60" t="s">
        <v>5440</v>
      </c>
      <c r="AA60">
        <f>_xlfn.XLOOKUP($A60,Kmeans!$B:$B,Kmeans!M:M)</f>
        <v>1</v>
      </c>
      <c r="AB60">
        <f>_xlfn.XLOOKUP($A60,Kmeans!$B:$B,Kmeans!N:N)</f>
        <v>0</v>
      </c>
      <c r="AC60">
        <f>_xlfn.XLOOKUP($A60,Kmeans!$B:$B,Kmeans!O:O)</f>
        <v>0</v>
      </c>
      <c r="AD60">
        <f>'FF-5'!C383/100</f>
        <v>-3.0600000000000002E-2</v>
      </c>
      <c r="AE60">
        <f>'FF-5'!D383/100</f>
        <v>2.5699999999999997E-2</v>
      </c>
      <c r="AF60">
        <f>'FF-5'!E383/100</f>
        <v>1.7000000000000001E-3</v>
      </c>
      <c r="AG60">
        <f>'FF-5'!F383/100</f>
        <v>-7.4999999999999997E-3</v>
      </c>
      <c r="AH60" t="s">
        <v>5442</v>
      </c>
      <c r="AI60" t="str">
        <f t="shared" si="1"/>
        <v>Normal</v>
      </c>
    </row>
    <row r="61" spans="1:35">
      <c r="A61" s="5">
        <v>34758</v>
      </c>
      <c r="B61" s="11">
        <v>3.7276491432784109E-2</v>
      </c>
      <c r="C61" s="11">
        <v>3.9418526190067471E-2</v>
      </c>
      <c r="D61" s="11">
        <v>3.2654126031716135E-2</v>
      </c>
      <c r="E61" s="11">
        <v>3.5345469294819187E-2</v>
      </c>
      <c r="F61" s="13">
        <v>3.5879458355232652E-2</v>
      </c>
      <c r="G61" s="13">
        <v>3.6156296832974277E-2</v>
      </c>
      <c r="H61" s="11" t="str">
        <f t="shared" si="2"/>
        <v>USA MOMENTUM Standard (Large+Mid Cap)</v>
      </c>
      <c r="I61" s="9">
        <f>_xlfn.XLOOKUP($A61,macro_changes!$A:$A,macro_changes!B:B,"NA",1)</f>
        <v>12.17</v>
      </c>
      <c r="J61" s="16">
        <f ca="1">IF(_xlfn.XLOOKUP($A61, macro_changes!$A:$A, macro_changes!C:C, "NA", 1) = 0, OFFSET(J61, -1, 0), _xlfn.XLOOKUP($A61, macro_changes!$A:$A, macro_changes!C:C, "NA", 1))</f>
        <v>3.5478050754205182E-3</v>
      </c>
      <c r="K61" s="17">
        <f>_xlfn.XLOOKUP($A60,macro_changes!$A:$A,macro_changes!D:D,"NA",1)</f>
        <v>2.6578073089700283E-3</v>
      </c>
      <c r="L61" s="9">
        <f>_xlfn.XLOOKUP($A60,macro_changes!$A:$A,macro_changes!E:E,"NA",1)</f>
        <v>74.2</v>
      </c>
      <c r="M61" s="9">
        <f>_xlfn.XLOOKUP($A61,macro_changes!$A:$A,macro_changes!F:F,"NA",1)</f>
        <v>7.47</v>
      </c>
      <c r="N61" s="9">
        <v>5.3897740612995424</v>
      </c>
      <c r="O61" t="s">
        <v>4332</v>
      </c>
      <c r="P61">
        <f>_xlfn.XLOOKUP($A61,Macro!A:A,Macro!H:H,"NA",1)</f>
        <v>-1.0659999999999999E-2</v>
      </c>
      <c r="Q61">
        <v>0</v>
      </c>
      <c r="T61" s="9">
        <f>Spreads!H227</f>
        <v>0.4</v>
      </c>
      <c r="U61" t="s">
        <v>5435</v>
      </c>
      <c r="V61" t="s">
        <v>5435</v>
      </c>
      <c r="W61" t="s">
        <v>5437</v>
      </c>
      <c r="X61" t="s">
        <v>5438</v>
      </c>
      <c r="Y61" t="s">
        <v>5439</v>
      </c>
      <c r="Z61" t="s">
        <v>5440</v>
      </c>
      <c r="AA61">
        <f>_xlfn.XLOOKUP($A61,Kmeans!$B:$B,Kmeans!M:M)</f>
        <v>1</v>
      </c>
      <c r="AB61">
        <f>_xlfn.XLOOKUP($A61,Kmeans!$B:$B,Kmeans!N:N)</f>
        <v>0</v>
      </c>
      <c r="AC61">
        <f>_xlfn.XLOOKUP($A61,Kmeans!$B:$B,Kmeans!O:O)</f>
        <v>0</v>
      </c>
      <c r="AD61">
        <f>'FF-5'!C384/100</f>
        <v>-5.4000000000000003E-3</v>
      </c>
      <c r="AE61">
        <f>'FF-5'!D384/100</f>
        <v>1.0800000000000001E-2</v>
      </c>
      <c r="AF61">
        <f>'FF-5'!E384/100</f>
        <v>5.8999999999999999E-3</v>
      </c>
      <c r="AG61">
        <f>'FF-5'!F384/100</f>
        <v>-3.3E-3</v>
      </c>
      <c r="AH61" t="s">
        <v>5442</v>
      </c>
      <c r="AI61" t="str">
        <f t="shared" si="1"/>
        <v>Normal</v>
      </c>
    </row>
    <row r="62" spans="1:35">
      <c r="A62" s="5">
        <v>34789</v>
      </c>
      <c r="B62" s="11">
        <v>2.4726778041086472E-2</v>
      </c>
      <c r="C62" s="11">
        <v>4.4010504434527142E-2</v>
      </c>
      <c r="D62" s="11">
        <v>2.7283868332222516E-2</v>
      </c>
      <c r="E62" s="11">
        <v>1.8665387509070541E-2</v>
      </c>
      <c r="F62" s="13">
        <v>2.816552190697319E-2</v>
      </c>
      <c r="G62" s="13">
        <v>1.9774220032840795E-2</v>
      </c>
      <c r="H62" s="11" t="str">
        <f t="shared" si="2"/>
        <v>USA MOMENTUM Standard (Large+Mid Cap)</v>
      </c>
      <c r="I62" s="9">
        <f>_xlfn.XLOOKUP($A62,macro_changes!$A:$A,macro_changes!B:B,"NA",1)</f>
        <v>12.44</v>
      </c>
      <c r="J62" s="16">
        <f ca="1">IF(_xlfn.XLOOKUP($A62, macro_changes!$A:$A, macro_changes!C:C, "NA", 1) = 0, OFFSET(J62, -1, 0), _xlfn.XLOOKUP($A62, macro_changes!$A:$A, macro_changes!C:C, "NA", 1))</f>
        <v>2.9832284609712101E-3</v>
      </c>
      <c r="K62" s="17">
        <f>_xlfn.XLOOKUP($A61,macro_changes!$A:$A,macro_changes!D:D,"NA",1)</f>
        <v>1.9880715705764551E-3</v>
      </c>
      <c r="L62" s="9">
        <f>_xlfn.XLOOKUP($A61,macro_changes!$A:$A,macro_changes!E:E,"NA",1)</f>
        <v>74.3</v>
      </c>
      <c r="M62" s="9">
        <f>_xlfn.XLOOKUP($A62,macro_changes!$A:$A,macro_changes!F:F,"NA",1)</f>
        <v>7.2</v>
      </c>
      <c r="N62" s="9">
        <v>5.0405787924874126</v>
      </c>
      <c r="O62" t="s">
        <v>4332</v>
      </c>
      <c r="P62">
        <f>_xlfn.XLOOKUP($A62,Macro!A:A,Macro!H:H,"NA",1)</f>
        <v>-3.9149999999999997E-2</v>
      </c>
      <c r="Q62">
        <v>0</v>
      </c>
      <c r="T62" s="9">
        <f>Spreads!H228</f>
        <v>0.47</v>
      </c>
      <c r="U62" t="s">
        <v>5435</v>
      </c>
      <c r="V62" t="s">
        <v>5435</v>
      </c>
      <c r="W62" t="s">
        <v>5437</v>
      </c>
      <c r="X62" t="s">
        <v>5438</v>
      </c>
      <c r="Y62" t="s">
        <v>5439</v>
      </c>
      <c r="Z62" t="s">
        <v>5440</v>
      </c>
      <c r="AA62">
        <f>_xlfn.XLOOKUP($A62,Kmeans!$B:$B,Kmeans!M:M)</f>
        <v>1</v>
      </c>
      <c r="AB62">
        <f>_xlfn.XLOOKUP($A62,Kmeans!$B:$B,Kmeans!N:N)</f>
        <v>0</v>
      </c>
      <c r="AC62">
        <f>_xlfn.XLOOKUP($A62,Kmeans!$B:$B,Kmeans!O:O)</f>
        <v>0</v>
      </c>
      <c r="AD62">
        <f>'FF-5'!C385/100</f>
        <v>-5.1000000000000004E-3</v>
      </c>
      <c r="AE62">
        <f>'FF-5'!D385/100</f>
        <v>-2.1499999999999998E-2</v>
      </c>
      <c r="AF62">
        <f>'FF-5'!E385/100</f>
        <v>-1.7000000000000001E-3</v>
      </c>
      <c r="AG62">
        <f>'FF-5'!F385/100</f>
        <v>2.2000000000000001E-3</v>
      </c>
      <c r="AH62" t="s">
        <v>5442</v>
      </c>
      <c r="AI62" t="str">
        <f t="shared" si="1"/>
        <v>Normal</v>
      </c>
    </row>
    <row r="63" spans="1:35">
      <c r="A63" s="5">
        <v>34817</v>
      </c>
      <c r="B63" s="11">
        <v>2.937440828874438E-2</v>
      </c>
      <c r="C63" s="11">
        <v>4.2546299907270102E-2</v>
      </c>
      <c r="D63" s="11">
        <v>2.532963583089165E-2</v>
      </c>
      <c r="E63" s="11">
        <v>1.879754697747904E-2</v>
      </c>
      <c r="F63" s="13">
        <v>3.1899195093905819E-2</v>
      </c>
      <c r="G63" s="13">
        <v>2.991072806343098E-2</v>
      </c>
      <c r="H63" s="11" t="str">
        <f t="shared" si="2"/>
        <v>USA MOMENTUM Standard (Large+Mid Cap)</v>
      </c>
      <c r="I63" s="9">
        <f>_xlfn.XLOOKUP($A63,macro_changes!$A:$A,macro_changes!B:B,"NA",1)</f>
        <v>12.27</v>
      </c>
      <c r="J63" s="16">
        <f ca="1">IF(_xlfn.XLOOKUP($A63, macro_changes!$A:$A, macro_changes!C:C, "NA", 1) = 0, OFFSET(J63, -1, 0), _xlfn.XLOOKUP($A63, macro_changes!$A:$A, macro_changes!C:C, "NA", 1))</f>
        <v>2.9832284609712101E-3</v>
      </c>
      <c r="K63" s="17">
        <f>_xlfn.XLOOKUP($A62,macro_changes!$A:$A,macro_changes!D:D,"NA",1)</f>
        <v>3.9682539682541762E-3</v>
      </c>
      <c r="L63" s="9">
        <f>_xlfn.XLOOKUP($A62,macro_changes!$A:$A,macro_changes!E:E,"NA",1)</f>
        <v>74.3</v>
      </c>
      <c r="M63" s="9">
        <f>_xlfn.XLOOKUP($A63,macro_changes!$A:$A,macro_changes!F:F,"NA",1)</f>
        <v>7.06</v>
      </c>
      <c r="N63" s="9">
        <v>13.27045959862779</v>
      </c>
      <c r="O63" t="s">
        <v>4332</v>
      </c>
      <c r="P63">
        <f>_xlfn.XLOOKUP($A63,Macro!A:A,Macro!H:H,"NA",1)</f>
        <v>-6.2850000000000003E-2</v>
      </c>
      <c r="Q63">
        <v>0</v>
      </c>
      <c r="T63" s="9">
        <f>Spreads!H229</f>
        <v>0.41</v>
      </c>
      <c r="U63" t="s">
        <v>5435</v>
      </c>
      <c r="V63" t="s">
        <v>5435</v>
      </c>
      <c r="W63" t="s">
        <v>5437</v>
      </c>
      <c r="X63" t="s">
        <v>5441</v>
      </c>
      <c r="Y63" t="s">
        <v>5439</v>
      </c>
      <c r="Z63" t="s">
        <v>5440</v>
      </c>
      <c r="AA63">
        <f>_xlfn.XLOOKUP($A63,Kmeans!$B:$B,Kmeans!M:M)</f>
        <v>1</v>
      </c>
      <c r="AB63">
        <f>_xlfn.XLOOKUP($A63,Kmeans!$B:$B,Kmeans!N:N)</f>
        <v>0</v>
      </c>
      <c r="AC63">
        <f>_xlfn.XLOOKUP($A63,Kmeans!$B:$B,Kmeans!O:O)</f>
        <v>0</v>
      </c>
      <c r="AD63">
        <f>'FF-5'!C386/100</f>
        <v>-2.2000000000000001E-3</v>
      </c>
      <c r="AE63">
        <f>'FF-5'!D386/100</f>
        <v>1.7100000000000001E-2</v>
      </c>
      <c r="AF63">
        <f>'FF-5'!E386/100</f>
        <v>4.0999999999999995E-3</v>
      </c>
      <c r="AG63">
        <f>'FF-5'!F386/100</f>
        <v>9.0000000000000011E-3</v>
      </c>
      <c r="AH63" t="s">
        <v>5442</v>
      </c>
      <c r="AI63" t="str">
        <f t="shared" si="1"/>
        <v>Normal</v>
      </c>
    </row>
    <row r="64" spans="1:35">
      <c r="A64" s="5">
        <v>34850</v>
      </c>
      <c r="B64" s="11">
        <v>3.7063752216632606E-2</v>
      </c>
      <c r="C64" s="11">
        <v>3.4898642645837974E-2</v>
      </c>
      <c r="D64" s="11">
        <v>3.0220298937033263E-2</v>
      </c>
      <c r="E64" s="11">
        <v>3.5767905937259981E-2</v>
      </c>
      <c r="F64" s="13">
        <v>3.8586423249666435E-2</v>
      </c>
      <c r="G64" s="13">
        <v>4.0809493161286348E-2</v>
      </c>
      <c r="H64" s="11" t="str">
        <f t="shared" si="2"/>
        <v>USA ENHANCED VALUE Standard (Large+Mid Cap)</v>
      </c>
      <c r="I64" s="9">
        <f>_xlfn.XLOOKUP($A64,macro_changes!$A:$A,macro_changes!B:B,"NA",1)</f>
        <v>11.9</v>
      </c>
      <c r="J64" s="16">
        <f ca="1">IF(_xlfn.XLOOKUP($A64, macro_changes!$A:$A, macro_changes!C:C, "NA", 1) = 0, OFFSET(J64, -1, 0), _xlfn.XLOOKUP($A64, macro_changes!$A:$A, macro_changes!C:C, "NA", 1))</f>
        <v>2.9832284609712101E-3</v>
      </c>
      <c r="K64" s="17">
        <f>_xlfn.XLOOKUP($A63,macro_changes!$A:$A,macro_changes!D:D,"NA",1)</f>
        <v>1.9762845849802257E-3</v>
      </c>
      <c r="L64" s="9">
        <f>_xlfn.XLOOKUP($A63,macro_changes!$A:$A,macro_changes!E:E,"NA",1)</f>
        <v>74.3</v>
      </c>
      <c r="M64" s="9">
        <f>_xlfn.XLOOKUP($A64,macro_changes!$A:$A,macro_changes!F:F,"NA",1)</f>
        <v>6.63</v>
      </c>
      <c r="N64" s="9">
        <v>9.3238361529680027</v>
      </c>
      <c r="O64" t="s">
        <v>4332</v>
      </c>
      <c r="P64">
        <f>_xlfn.XLOOKUP($A64,Macro!A:A,Macro!H:H,"NA",1)</f>
        <v>4.6100000000000002E-2</v>
      </c>
      <c r="Q64">
        <v>0</v>
      </c>
      <c r="T64" s="9">
        <f>Spreads!H230</f>
        <v>0.42</v>
      </c>
      <c r="U64" t="s">
        <v>5435</v>
      </c>
      <c r="V64" t="s">
        <v>5435</v>
      </c>
      <c r="W64" t="s">
        <v>5437</v>
      </c>
      <c r="X64" t="s">
        <v>5438</v>
      </c>
      <c r="Y64" t="s">
        <v>5439</v>
      </c>
      <c r="Z64" t="s">
        <v>5440</v>
      </c>
      <c r="AA64">
        <f>_xlfn.XLOOKUP($A64,Kmeans!$B:$B,Kmeans!M:M)</f>
        <v>1</v>
      </c>
      <c r="AB64">
        <f>_xlfn.XLOOKUP($A64,Kmeans!$B:$B,Kmeans!N:N)</f>
        <v>0</v>
      </c>
      <c r="AC64">
        <f>_xlfn.XLOOKUP($A64,Kmeans!$B:$B,Kmeans!O:O)</f>
        <v>0</v>
      </c>
      <c r="AD64">
        <f>'FF-5'!C387/100</f>
        <v>-2.1899999999999999E-2</v>
      </c>
      <c r="AE64">
        <f>'FF-5'!D387/100</f>
        <v>2.29E-2</v>
      </c>
      <c r="AF64">
        <f>'FF-5'!E387/100</f>
        <v>3.9000000000000003E-3</v>
      </c>
      <c r="AG64">
        <f>'FF-5'!F387/100</f>
        <v>4.0000000000000002E-4</v>
      </c>
      <c r="AH64" t="s">
        <v>5442</v>
      </c>
      <c r="AI64" t="str">
        <f t="shared" si="1"/>
        <v>Normal</v>
      </c>
    </row>
    <row r="65" spans="1:35">
      <c r="A65" s="5">
        <v>34880</v>
      </c>
      <c r="B65" s="11">
        <v>2.2689452443824365E-2</v>
      </c>
      <c r="C65" s="11">
        <v>3.6009008276328913E-2</v>
      </c>
      <c r="D65" s="11">
        <v>1.1660219037759489E-2</v>
      </c>
      <c r="E65" s="11">
        <v>1.2992875609445509E-2</v>
      </c>
      <c r="F65" s="13">
        <v>4.436523382200841E-2</v>
      </c>
      <c r="G65" s="13">
        <v>1.7357125421691988E-2</v>
      </c>
      <c r="H65" s="11" t="str">
        <f t="shared" si="2"/>
        <v>USA SECTOR NEUTRAL QUALITY Standard (Large+Mid Cap)</v>
      </c>
      <c r="I65" s="9">
        <f>_xlfn.XLOOKUP($A65,macro_changes!$A:$A,macro_changes!B:B,"NA",1)</f>
        <v>12.51</v>
      </c>
      <c r="J65" s="16">
        <f ca="1">IF(_xlfn.XLOOKUP($A65, macro_changes!$A:$A, macro_changes!C:C, "NA", 1) = 0, OFFSET(J65, -1, 0), _xlfn.XLOOKUP($A65, macro_changes!$A:$A, macro_changes!C:C, "NA", 1))</f>
        <v>8.5072550223843635E-3</v>
      </c>
      <c r="K65" s="17">
        <f>_xlfn.XLOOKUP($A64,macro_changes!$A:$A,macro_changes!D:D,"NA",1)</f>
        <v>1.9723865877712132E-3</v>
      </c>
      <c r="L65" s="9">
        <f>_xlfn.XLOOKUP($A64,macro_changes!$A:$A,macro_changes!E:E,"NA",1)</f>
        <v>74.400000000000006</v>
      </c>
      <c r="M65" s="9">
        <f>_xlfn.XLOOKUP($A65,macro_changes!$A:$A,macro_changes!F:F,"NA",1)</f>
        <v>6.17</v>
      </c>
      <c r="N65" s="9">
        <v>8.147203188157393</v>
      </c>
      <c r="O65" t="s">
        <v>4332</v>
      </c>
      <c r="P65">
        <f>_xlfn.XLOOKUP($A65,Macro!A:A,Macro!H:H,"NA",1)</f>
        <v>-3.79E-3</v>
      </c>
      <c r="Q65">
        <v>0</v>
      </c>
      <c r="T65" s="9">
        <f>Spreads!H231</f>
        <v>0.56999999999999995</v>
      </c>
      <c r="U65" t="s">
        <v>5435</v>
      </c>
      <c r="V65" t="s">
        <v>5435</v>
      </c>
      <c r="W65" t="s">
        <v>5437</v>
      </c>
      <c r="X65" t="s">
        <v>5438</v>
      </c>
      <c r="Y65" t="s">
        <v>5439</v>
      </c>
      <c r="Z65" t="s">
        <v>5440</v>
      </c>
      <c r="AA65">
        <f>_xlfn.XLOOKUP($A65,Kmeans!$B:$B,Kmeans!M:M)</f>
        <v>1</v>
      </c>
      <c r="AB65">
        <f>_xlfn.XLOOKUP($A65,Kmeans!$B:$B,Kmeans!N:N)</f>
        <v>0</v>
      </c>
      <c r="AC65">
        <f>_xlfn.XLOOKUP($A65,Kmeans!$B:$B,Kmeans!O:O)</f>
        <v>0</v>
      </c>
      <c r="AD65">
        <f>'FF-5'!C388/100</f>
        <v>3.0600000000000002E-2</v>
      </c>
      <c r="AE65">
        <f>'FF-5'!D388/100</f>
        <v>-2.5399999999999999E-2</v>
      </c>
      <c r="AF65">
        <f>'FF-5'!E388/100</f>
        <v>-3.3E-3</v>
      </c>
      <c r="AG65">
        <f>'FF-5'!F388/100</f>
        <v>-2.4399999999999998E-2</v>
      </c>
      <c r="AH65" t="s">
        <v>5442</v>
      </c>
      <c r="AI65" t="str">
        <f t="shared" si="1"/>
        <v>Normal</v>
      </c>
    </row>
    <row r="66" spans="1:35">
      <c r="A66" s="5">
        <v>34911</v>
      </c>
      <c r="B66" s="11">
        <v>3.208161197287418E-2</v>
      </c>
      <c r="C66" s="11">
        <v>3.4579105033062385E-2</v>
      </c>
      <c r="D66" s="11">
        <v>3.0014150227431813E-2</v>
      </c>
      <c r="E66" s="11">
        <v>2.8957895963351854E-2</v>
      </c>
      <c r="F66" s="13">
        <v>3.0623339487870327E-2</v>
      </c>
      <c r="G66" s="13">
        <v>2.9987781935228108E-2</v>
      </c>
      <c r="H66" s="11" t="str">
        <f t="shared" si="2"/>
        <v>USA MOMENTUM Standard (Large+Mid Cap)</v>
      </c>
      <c r="I66" s="9">
        <f>_xlfn.XLOOKUP($A66,macro_changes!$A:$A,macro_changes!B:B,"NA",1)</f>
        <v>12.8</v>
      </c>
      <c r="J66" s="16">
        <f ca="1">IF(_xlfn.XLOOKUP($A66, macro_changes!$A:$A, macro_changes!C:C, "NA", 1) = 0, OFFSET(J66, -1, 0), _xlfn.XLOOKUP($A66, macro_changes!$A:$A, macro_changes!C:C, "NA", 1))</f>
        <v>8.5072550223843635E-3</v>
      </c>
      <c r="K66" s="17">
        <f>_xlfn.XLOOKUP($A65,macro_changes!$A:$A,macro_changes!D:D,"NA",1)</f>
        <v>1.312335958005173E-3</v>
      </c>
      <c r="L66" s="9">
        <f>_xlfn.XLOOKUP($A65,macro_changes!$A:$A,macro_changes!E:E,"NA",1)</f>
        <v>74.5</v>
      </c>
      <c r="M66" s="9">
        <f>_xlfn.XLOOKUP($A66,macro_changes!$A:$A,macro_changes!F:F,"NA",1)</f>
        <v>6.28</v>
      </c>
      <c r="N66" s="9">
        <v>3.376843186050416</v>
      </c>
      <c r="O66" t="s">
        <v>4332</v>
      </c>
      <c r="P66">
        <f>_xlfn.XLOOKUP($A66,Macro!A:A,Macro!H:H,"NA",1)</f>
        <v>-3.1099999999999999E-2</v>
      </c>
      <c r="Q66">
        <v>0</v>
      </c>
      <c r="T66" s="9">
        <f>Spreads!H232</f>
        <v>0.43</v>
      </c>
      <c r="U66" t="s">
        <v>5435</v>
      </c>
      <c r="V66" t="s">
        <v>5435</v>
      </c>
      <c r="W66" t="s">
        <v>5437</v>
      </c>
      <c r="X66" t="s">
        <v>5438</v>
      </c>
      <c r="Y66" t="s">
        <v>5439</v>
      </c>
      <c r="Z66" t="s">
        <v>5440</v>
      </c>
      <c r="AA66">
        <f>_xlfn.XLOOKUP($A66,Kmeans!$B:$B,Kmeans!M:M)</f>
        <v>1</v>
      </c>
      <c r="AB66">
        <f>_xlfn.XLOOKUP($A66,Kmeans!$B:$B,Kmeans!N:N)</f>
        <v>0</v>
      </c>
      <c r="AC66">
        <f>_xlfn.XLOOKUP($A66,Kmeans!$B:$B,Kmeans!O:O)</f>
        <v>0</v>
      </c>
      <c r="AD66">
        <f>'FF-5'!C389/100</f>
        <v>2.0899999999999998E-2</v>
      </c>
      <c r="AE66">
        <f>'FF-5'!D389/100</f>
        <v>-1.6200000000000003E-2</v>
      </c>
      <c r="AF66">
        <f>'FF-5'!E389/100</f>
        <v>3.0000000000000001E-3</v>
      </c>
      <c r="AG66">
        <f>'FF-5'!F389/100</f>
        <v>-1.6500000000000001E-2</v>
      </c>
      <c r="AH66" t="s">
        <v>5442</v>
      </c>
      <c r="AI66" t="str">
        <f t="shared" si="1"/>
        <v>Normal</v>
      </c>
    </row>
    <row r="67" spans="1:35">
      <c r="A67" s="5">
        <v>34942</v>
      </c>
      <c r="B67" s="11">
        <v>-1.7597423072638341E-3</v>
      </c>
      <c r="C67" s="11">
        <v>-7.9165015639095504E-3</v>
      </c>
      <c r="D67" s="11">
        <v>2.6002177147557148E-3</v>
      </c>
      <c r="E67" s="11">
        <v>8.2287194626498028E-3</v>
      </c>
      <c r="F67" s="13">
        <v>-8.1378928423091468E-3</v>
      </c>
      <c r="G67" s="13">
        <v>5.2586121421140941E-3</v>
      </c>
      <c r="H67" s="11" t="str">
        <f t="shared" si="2"/>
        <v>USA RISK WEIGHTED Standard (Large+Mid Cap)</v>
      </c>
      <c r="I67" s="9">
        <f>_xlfn.XLOOKUP($A67,macro_changes!$A:$A,macro_changes!B:B,"NA",1)</f>
        <v>12.06</v>
      </c>
      <c r="J67" s="16">
        <f ca="1">IF(_xlfn.XLOOKUP($A67, macro_changes!$A:$A, macro_changes!C:C, "NA", 1) = 0, OFFSET(J67, -1, 0), _xlfn.XLOOKUP($A67, macro_changes!$A:$A, macro_changes!C:C, "NA", 1))</f>
        <v>8.5072550223843635E-3</v>
      </c>
      <c r="K67" s="17">
        <f>_xlfn.XLOOKUP($A66,macro_changes!$A:$A,macro_changes!D:D,"NA",1)</f>
        <v>1.9659239842726439E-3</v>
      </c>
      <c r="L67" s="9">
        <f>_xlfn.XLOOKUP($A66,macro_changes!$A:$A,macro_changes!E:E,"NA",1)</f>
        <v>74.5</v>
      </c>
      <c r="M67" s="9">
        <f>_xlfn.XLOOKUP($A67,macro_changes!$A:$A,macro_changes!F:F,"NA",1)</f>
        <v>6.49</v>
      </c>
      <c r="N67" s="9">
        <v>9.3949584185346087</v>
      </c>
      <c r="O67" t="s">
        <v>4332</v>
      </c>
      <c r="P67">
        <f>_xlfn.XLOOKUP($A67,Macro!A:A,Macro!H:H,"NA",1)</f>
        <v>1.585E-2</v>
      </c>
      <c r="Q67">
        <v>-1.75974230726382E-3</v>
      </c>
      <c r="T67" s="9">
        <f>Spreads!H233</f>
        <v>0.34</v>
      </c>
      <c r="U67" t="s">
        <v>5435</v>
      </c>
      <c r="V67" t="s">
        <v>5435</v>
      </c>
      <c r="W67" t="s">
        <v>5437</v>
      </c>
      <c r="X67" t="s">
        <v>5438</v>
      </c>
      <c r="Y67" t="s">
        <v>5439</v>
      </c>
      <c r="Z67" t="s">
        <v>5440</v>
      </c>
      <c r="AA67">
        <f>_xlfn.XLOOKUP($A67,Kmeans!$B:$B,Kmeans!M:M)</f>
        <v>1</v>
      </c>
      <c r="AB67">
        <f>_xlfn.XLOOKUP($A67,Kmeans!$B:$B,Kmeans!N:N)</f>
        <v>0</v>
      </c>
      <c r="AC67">
        <f>_xlfn.XLOOKUP($A67,Kmeans!$B:$B,Kmeans!O:O)</f>
        <v>0</v>
      </c>
      <c r="AD67">
        <f>'FF-5'!C390/100</f>
        <v>1.7500000000000002E-2</v>
      </c>
      <c r="AE67">
        <f>'FF-5'!D390/100</f>
        <v>2.7900000000000001E-2</v>
      </c>
      <c r="AF67">
        <f>'FF-5'!E390/100</f>
        <v>-1.24E-2</v>
      </c>
      <c r="AG67">
        <f>'FF-5'!F390/100</f>
        <v>1.6200000000000003E-2</v>
      </c>
      <c r="AH67" t="s">
        <v>5442</v>
      </c>
      <c r="AI67" t="str">
        <f t="shared" ref="AI67:AI130" si="3">IF(AA67=1,"Normal","Drawdown")</f>
        <v>Normal</v>
      </c>
    </row>
    <row r="68" spans="1:35">
      <c r="A68" s="5">
        <v>34971</v>
      </c>
      <c r="B68" s="11">
        <v>4.3004325778195573E-2</v>
      </c>
      <c r="C68" s="11">
        <v>4.5825283787790383E-2</v>
      </c>
      <c r="D68" s="11">
        <v>3.6171140844135641E-2</v>
      </c>
      <c r="E68" s="11">
        <v>3.0572353552012599E-2</v>
      </c>
      <c r="F68" s="13">
        <v>4.326221137821018E-2</v>
      </c>
      <c r="G68" s="13">
        <v>4.623977278804059E-2</v>
      </c>
      <c r="H68" s="11" t="str">
        <f t="shared" si="2"/>
        <v>USA ENHANCED VALUE Standard (Large+Mid Cap)</v>
      </c>
      <c r="I68" s="9">
        <f>_xlfn.XLOOKUP($A68,macro_changes!$A:$A,macro_changes!B:B,"NA",1)</f>
        <v>14.36</v>
      </c>
      <c r="J68" s="16">
        <f ca="1">IF(_xlfn.XLOOKUP($A68, macro_changes!$A:$A, macro_changes!C:C, "NA", 1) = 0, OFFSET(J68, -1, 0), _xlfn.XLOOKUP($A68, macro_changes!$A:$A, macro_changes!C:C, "NA", 1))</f>
        <v>6.7908205105362551E-3</v>
      </c>
      <c r="K68" s="17">
        <f>_xlfn.XLOOKUP($A67,macro_changes!$A:$A,macro_changes!D:D,"NA",1)</f>
        <v>1.3080444735120711E-3</v>
      </c>
      <c r="L68" s="9">
        <f>_xlfn.XLOOKUP($A67,macro_changes!$A:$A,macro_changes!E:E,"NA",1)</f>
        <v>74.900000000000006</v>
      </c>
      <c r="M68" s="9">
        <f>_xlfn.XLOOKUP($A68,macro_changes!$A:$A,macro_changes!F:F,"NA",1)</f>
        <v>6.2</v>
      </c>
      <c r="N68" s="9">
        <v>9.1523908059815291</v>
      </c>
      <c r="O68" t="s">
        <v>4332</v>
      </c>
      <c r="P68">
        <f>_xlfn.XLOOKUP($A68,Macro!A:A,Macro!H:H,"NA",1)</f>
        <v>-1.308E-2</v>
      </c>
      <c r="Q68">
        <v>0</v>
      </c>
      <c r="T68" s="9">
        <f>Spreads!H234</f>
        <v>0.42</v>
      </c>
      <c r="U68" t="s">
        <v>5435</v>
      </c>
      <c r="V68" t="s">
        <v>5435</v>
      </c>
      <c r="W68" t="s">
        <v>5437</v>
      </c>
      <c r="X68" t="s">
        <v>5438</v>
      </c>
      <c r="Y68" t="s">
        <v>5439</v>
      </c>
      <c r="Z68" t="s">
        <v>5440</v>
      </c>
      <c r="AA68">
        <f>_xlfn.XLOOKUP($A68,Kmeans!$B:$B,Kmeans!M:M)</f>
        <v>1</v>
      </c>
      <c r="AB68">
        <f>_xlfn.XLOOKUP($A68,Kmeans!$B:$B,Kmeans!N:N)</f>
        <v>0</v>
      </c>
      <c r="AC68">
        <f>_xlfn.XLOOKUP($A68,Kmeans!$B:$B,Kmeans!O:O)</f>
        <v>0</v>
      </c>
      <c r="AD68">
        <f>'FF-5'!C391/100</f>
        <v>-1.8799999999999997E-2</v>
      </c>
      <c r="AE68">
        <f>'FF-5'!D391/100</f>
        <v>-4.0000000000000002E-4</v>
      </c>
      <c r="AF68">
        <f>'FF-5'!E391/100</f>
        <v>1.03E-2</v>
      </c>
      <c r="AG68">
        <f>'FF-5'!F391/100</f>
        <v>3.5999999999999999E-3</v>
      </c>
      <c r="AH68" t="s">
        <v>5442</v>
      </c>
      <c r="AI68" t="str">
        <f t="shared" si="3"/>
        <v>Normal</v>
      </c>
    </row>
    <row r="69" spans="1:35">
      <c r="A69" s="5">
        <v>35003</v>
      </c>
      <c r="B69" s="11">
        <v>-2.2450841181154146E-3</v>
      </c>
      <c r="C69" s="11">
        <v>2.7553318081108946E-2</v>
      </c>
      <c r="D69" s="11">
        <v>-5.0333344010111691E-4</v>
      </c>
      <c r="E69" s="11">
        <v>-1.2967086124433758E-2</v>
      </c>
      <c r="F69" s="13">
        <v>2.0161462960386123E-2</v>
      </c>
      <c r="G69" s="13">
        <v>-8.5766274124959851E-3</v>
      </c>
      <c r="H69" s="11" t="str">
        <f t="shared" si="2"/>
        <v>USA MOMENTUM Standard (Large+Mid Cap)</v>
      </c>
      <c r="I69" s="9">
        <f>_xlfn.XLOOKUP($A69,macro_changes!$A:$A,macro_changes!B:B,"NA",1)</f>
        <v>12.47</v>
      </c>
      <c r="J69" s="16">
        <f ca="1">IF(_xlfn.XLOOKUP($A69, macro_changes!$A:$A, macro_changes!C:C, "NA", 1) = 0, OFFSET(J69, -1, 0), _xlfn.XLOOKUP($A69, macro_changes!$A:$A, macro_changes!C:C, "NA", 1))</f>
        <v>6.7908205105362551E-3</v>
      </c>
      <c r="K69" s="17">
        <f>_xlfn.XLOOKUP($A68,macro_changes!$A:$A,macro_changes!D:D,"NA",1)</f>
        <v>2.6126714565644082E-3</v>
      </c>
      <c r="L69" s="9">
        <f>_xlfn.XLOOKUP($A68,macro_changes!$A:$A,macro_changes!E:E,"NA",1)</f>
        <v>75.2</v>
      </c>
      <c r="M69" s="9">
        <f>_xlfn.XLOOKUP($A69,macro_changes!$A:$A,macro_changes!F:F,"NA",1)</f>
        <v>6.04</v>
      </c>
      <c r="N69" s="9">
        <v>9.2664448743618504</v>
      </c>
      <c r="O69" t="s">
        <v>4330</v>
      </c>
      <c r="P69">
        <f>_xlfn.XLOOKUP($A69,Macro!A:A,Macro!H:H,"NA",1)</f>
        <v>-5.0439999999999999E-2</v>
      </c>
      <c r="Q69">
        <v>-2.2450841181153639E-3</v>
      </c>
      <c r="T69" s="9">
        <f>Spreads!H235</f>
        <v>0.4</v>
      </c>
      <c r="U69" t="s">
        <v>5435</v>
      </c>
      <c r="V69" t="s">
        <v>5435</v>
      </c>
      <c r="W69" t="s">
        <v>5437</v>
      </c>
      <c r="X69" t="s">
        <v>5438</v>
      </c>
      <c r="Y69" t="s">
        <v>5439</v>
      </c>
      <c r="Z69" t="s">
        <v>5440</v>
      </c>
      <c r="AA69">
        <f>_xlfn.XLOOKUP($A69,Kmeans!$B:$B,Kmeans!M:M)</f>
        <v>1</v>
      </c>
      <c r="AB69">
        <f>_xlfn.XLOOKUP($A69,Kmeans!$B:$B,Kmeans!N:N)</f>
        <v>0</v>
      </c>
      <c r="AC69">
        <f>_xlfn.XLOOKUP($A69,Kmeans!$B:$B,Kmeans!O:O)</f>
        <v>0</v>
      </c>
      <c r="AD69">
        <f>'FF-5'!C392/100</f>
        <v>-4.0399999999999998E-2</v>
      </c>
      <c r="AE69">
        <f>'FF-5'!D392/100</f>
        <v>-5.0000000000000001E-3</v>
      </c>
      <c r="AF69">
        <f>'FF-5'!E392/100</f>
        <v>1.9099999999999999E-2</v>
      </c>
      <c r="AG69">
        <f>'FF-5'!F392/100</f>
        <v>-5.0000000000000001E-4</v>
      </c>
      <c r="AH69" t="s">
        <v>5442</v>
      </c>
      <c r="AI69" t="str">
        <f t="shared" si="3"/>
        <v>Normal</v>
      </c>
    </row>
    <row r="70" spans="1:35">
      <c r="A70" s="5">
        <v>35033</v>
      </c>
      <c r="B70" s="11">
        <v>4.2176415740772688E-2</v>
      </c>
      <c r="C70" s="11">
        <v>2.649114852967549E-2</v>
      </c>
      <c r="D70" s="11">
        <v>4.7625587708816974E-2</v>
      </c>
      <c r="E70" s="11">
        <v>4.5816387707524164E-2</v>
      </c>
      <c r="F70" s="13">
        <v>3.2568509544450119E-2</v>
      </c>
      <c r="G70" s="13">
        <v>4.3252965808000088E-2</v>
      </c>
      <c r="H70" s="11" t="str">
        <f t="shared" si="2"/>
        <v>USA MINIMUM VOLATILITY (USD) Standard (Large+Mid Cap)</v>
      </c>
      <c r="I70" s="9">
        <f>_xlfn.XLOOKUP($A70,macro_changes!$A:$A,macro_changes!B:B,"NA",1)</f>
        <v>11.75</v>
      </c>
      <c r="J70" s="16">
        <f ca="1">IF(_xlfn.XLOOKUP($A70, macro_changes!$A:$A, macro_changes!C:C, "NA", 1) = 0, OFFSET(J70, -1, 0), _xlfn.XLOOKUP($A70, macro_changes!$A:$A, macro_changes!C:C, "NA", 1))</f>
        <v>6.7908205105362551E-3</v>
      </c>
      <c r="K70" s="17">
        <f>_xlfn.XLOOKUP($A69,macro_changes!$A:$A,macro_changes!D:D,"NA",1)</f>
        <v>1.3029315960910726E-3</v>
      </c>
      <c r="L70" s="9">
        <f>_xlfn.XLOOKUP($A69,macro_changes!$A:$A,macro_changes!E:E,"NA",1)</f>
        <v>75.099999999999994</v>
      </c>
      <c r="M70" s="9">
        <f>_xlfn.XLOOKUP($A70,macro_changes!$A:$A,macro_changes!F:F,"NA",1)</f>
        <v>5.93</v>
      </c>
      <c r="N70" s="9">
        <v>13.25058037264894</v>
      </c>
      <c r="O70" t="s">
        <v>4332</v>
      </c>
      <c r="P70">
        <f>_xlfn.XLOOKUP($A70,Macro!A:A,Macro!H:H,"NA",1)</f>
        <v>1.7860000000000001E-2</v>
      </c>
      <c r="Q70">
        <v>0</v>
      </c>
      <c r="T70" s="9">
        <f>Spreads!H236</f>
        <v>0.4</v>
      </c>
      <c r="U70" t="s">
        <v>5435</v>
      </c>
      <c r="V70" t="s">
        <v>5435</v>
      </c>
      <c r="W70" t="s">
        <v>5437</v>
      </c>
      <c r="X70" t="s">
        <v>5441</v>
      </c>
      <c r="Y70" t="s">
        <v>5439</v>
      </c>
      <c r="Z70" t="s">
        <v>5440</v>
      </c>
      <c r="AA70">
        <f>_xlfn.XLOOKUP($A70,Kmeans!$B:$B,Kmeans!M:M)</f>
        <v>1</v>
      </c>
      <c r="AB70">
        <f>_xlfn.XLOOKUP($A70,Kmeans!$B:$B,Kmeans!N:N)</f>
        <v>0</v>
      </c>
      <c r="AC70">
        <f>_xlfn.XLOOKUP($A70,Kmeans!$B:$B,Kmeans!O:O)</f>
        <v>0</v>
      </c>
      <c r="AD70">
        <f>'FF-5'!C393/100</f>
        <v>-1.0700000000000001E-2</v>
      </c>
      <c r="AE70">
        <f>'FF-5'!D393/100</f>
        <v>5.1000000000000004E-3</v>
      </c>
      <c r="AF70">
        <f>'FF-5'!E393/100</f>
        <v>-6.1999999999999998E-3</v>
      </c>
      <c r="AG70">
        <f>'FF-5'!F393/100</f>
        <v>1.1200000000000002E-2</v>
      </c>
      <c r="AH70" t="s">
        <v>5442</v>
      </c>
      <c r="AI70" t="str">
        <f t="shared" si="3"/>
        <v>Normal</v>
      </c>
    </row>
    <row r="71" spans="1:35">
      <c r="A71" s="5">
        <v>35062</v>
      </c>
      <c r="B71" s="11">
        <v>1.3388699567836504E-2</v>
      </c>
      <c r="C71" s="11">
        <v>7.0848590988694671E-3</v>
      </c>
      <c r="D71" s="11">
        <v>2.4733870544844327E-2</v>
      </c>
      <c r="E71" s="11">
        <v>1.6943376061449911E-2</v>
      </c>
      <c r="F71" s="13">
        <v>-2.9810064040196593E-3</v>
      </c>
      <c r="G71" s="13">
        <v>1.8496209721079904E-2</v>
      </c>
      <c r="H71" s="11" t="str">
        <f t="shared" si="2"/>
        <v>USA MINIMUM VOLATILITY (USD) Standard (Large+Mid Cap)</v>
      </c>
      <c r="I71" s="9">
        <f>_xlfn.XLOOKUP($A71,macro_changes!$A:$A,macro_changes!B:B,"NA",1)</f>
        <v>13.47</v>
      </c>
      <c r="J71" s="16">
        <f ca="1">IF(_xlfn.XLOOKUP($A71, macro_changes!$A:$A, macro_changes!C:C, "NA", 1) = 0, OFFSET(J71, -1, 0), _xlfn.XLOOKUP($A71, macro_changes!$A:$A, macro_changes!C:C, "NA", 1))</f>
        <v>7.4905012262680426E-3</v>
      </c>
      <c r="K71" s="17">
        <f>_xlfn.XLOOKUP($A70,macro_changes!$A:$A,macro_changes!D:D,"NA",1)</f>
        <v>1.3012361743658385E-3</v>
      </c>
      <c r="L71" s="9">
        <f>_xlfn.XLOOKUP($A70,macro_changes!$A:$A,macro_changes!E:E,"NA",1)</f>
        <v>75.099999999999994</v>
      </c>
      <c r="M71" s="9">
        <f>_xlfn.XLOOKUP($A71,macro_changes!$A:$A,macro_changes!F:F,"NA",1)</f>
        <v>5.71</v>
      </c>
      <c r="N71" s="9">
        <v>12.949615766926019</v>
      </c>
      <c r="O71" t="s">
        <v>4332</v>
      </c>
      <c r="P71">
        <f>_xlfn.XLOOKUP($A71,Macro!A:A,Macro!H:H,"NA",1)</f>
        <v>-5.6689999999999997E-2</v>
      </c>
      <c r="Q71">
        <v>0</v>
      </c>
      <c r="T71" s="9">
        <f>Spreads!H237</f>
        <v>0.67</v>
      </c>
      <c r="U71" t="s">
        <v>5435</v>
      </c>
      <c r="V71" t="s">
        <v>5435</v>
      </c>
      <c r="W71" t="s">
        <v>5437</v>
      </c>
      <c r="X71" t="s">
        <v>5441</v>
      </c>
      <c r="Y71" t="s">
        <v>5439</v>
      </c>
      <c r="Z71" t="s">
        <v>5440</v>
      </c>
      <c r="AA71">
        <f>_xlfn.XLOOKUP($A71,Kmeans!$B:$B,Kmeans!M:M)</f>
        <v>1</v>
      </c>
      <c r="AB71">
        <f>_xlfn.XLOOKUP($A71,Kmeans!$B:$B,Kmeans!N:N)</f>
        <v>0</v>
      </c>
      <c r="AC71">
        <f>_xlfn.XLOOKUP($A71,Kmeans!$B:$B,Kmeans!O:O)</f>
        <v>0</v>
      </c>
      <c r="AD71">
        <f>'FF-5'!C394/100</f>
        <v>7.1999999999999998E-3</v>
      </c>
      <c r="AE71">
        <f>'FF-5'!D394/100</f>
        <v>2.2000000000000001E-3</v>
      </c>
      <c r="AF71">
        <f>'FF-5'!E394/100</f>
        <v>-1.37E-2</v>
      </c>
      <c r="AG71">
        <f>'FF-5'!F394/100</f>
        <v>3.1E-2</v>
      </c>
      <c r="AH71" t="s">
        <v>5442</v>
      </c>
      <c r="AI71" t="str">
        <f t="shared" si="3"/>
        <v>Normal</v>
      </c>
    </row>
    <row r="72" spans="1:35">
      <c r="A72" s="5">
        <v>35095</v>
      </c>
      <c r="B72" s="11">
        <v>3.3951100640025045E-2</v>
      </c>
      <c r="C72" s="11">
        <v>4.7624268726260022E-2</v>
      </c>
      <c r="D72" s="11">
        <v>3.4486728984716164E-2</v>
      </c>
      <c r="E72" s="11">
        <v>3.0570966461093363E-2</v>
      </c>
      <c r="F72" s="13">
        <v>3.8072744088635035E-2</v>
      </c>
      <c r="G72" s="13">
        <v>3.068697154169131E-2</v>
      </c>
      <c r="H72" s="11" t="str">
        <f t="shared" si="2"/>
        <v>USA MOMENTUM Standard (Large+Mid Cap)</v>
      </c>
      <c r="I72" s="9">
        <f>_xlfn.XLOOKUP($A72,macro_changes!$A:$A,macro_changes!B:B,"NA",1)</f>
        <v>15.03</v>
      </c>
      <c r="J72" s="16">
        <f ca="1">IF(_xlfn.XLOOKUP($A72, macro_changes!$A:$A, macro_changes!C:C, "NA", 1) = 0, OFFSET(J72, -1, 0), _xlfn.XLOOKUP($A72, macro_changes!$A:$A, macro_changes!C:C, "NA", 1))</f>
        <v>7.4905012262680426E-3</v>
      </c>
      <c r="K72" s="17">
        <f>_xlfn.XLOOKUP($A71,macro_changes!$A:$A,macro_changes!D:D,"NA",1)</f>
        <v>5.1981806367771277E-3</v>
      </c>
      <c r="L72" s="9">
        <f>_xlfn.XLOOKUP($A71,macro_changes!$A:$A,macro_changes!E:E,"NA",1)</f>
        <v>75.2</v>
      </c>
      <c r="M72" s="9">
        <f>_xlfn.XLOOKUP($A72,macro_changes!$A:$A,macro_changes!F:F,"NA",1)</f>
        <v>5.65</v>
      </c>
      <c r="N72" s="9">
        <v>6.4820070011678039</v>
      </c>
      <c r="O72" t="s">
        <v>4331</v>
      </c>
      <c r="P72">
        <f>_xlfn.XLOOKUP($A72,Macro!A:A,Macro!H:H,"NA",1)</f>
        <v>-2.7310000000000001E-2</v>
      </c>
      <c r="Q72">
        <v>0</v>
      </c>
      <c r="T72" s="9">
        <f>Spreads!H238</f>
        <v>0.69</v>
      </c>
      <c r="U72" t="s">
        <v>5435</v>
      </c>
      <c r="V72" t="s">
        <v>5435</v>
      </c>
      <c r="W72" t="s">
        <v>5437</v>
      </c>
      <c r="X72" t="s">
        <v>5438</v>
      </c>
      <c r="Y72" t="s">
        <v>5439</v>
      </c>
      <c r="Z72" t="s">
        <v>5440</v>
      </c>
      <c r="AA72">
        <f>_xlfn.XLOOKUP($A72,Kmeans!$B:$B,Kmeans!M:M)</f>
        <v>1</v>
      </c>
      <c r="AB72">
        <f>_xlfn.XLOOKUP($A72,Kmeans!$B:$B,Kmeans!N:N)</f>
        <v>0</v>
      </c>
      <c r="AC72">
        <f>_xlfn.XLOOKUP($A72,Kmeans!$B:$B,Kmeans!O:O)</f>
        <v>0</v>
      </c>
      <c r="AD72">
        <f>'FF-5'!C395/100</f>
        <v>-2.5600000000000001E-2</v>
      </c>
      <c r="AE72">
        <f>'FF-5'!D395/100</f>
        <v>3.8E-3</v>
      </c>
      <c r="AF72">
        <f>'FF-5'!E395/100</f>
        <v>1.8E-3</v>
      </c>
      <c r="AG72">
        <f>'FF-5'!F395/100</f>
        <v>2.3099999999999999E-2</v>
      </c>
      <c r="AH72" t="s">
        <v>5442</v>
      </c>
      <c r="AI72" t="str">
        <f t="shared" si="3"/>
        <v>Normal</v>
      </c>
    </row>
    <row r="73" spans="1:35">
      <c r="A73" s="5">
        <v>35124</v>
      </c>
      <c r="B73" s="11">
        <v>8.7200544608097008E-3</v>
      </c>
      <c r="C73" s="11">
        <v>1.6335719935906434E-2</v>
      </c>
      <c r="D73" s="11">
        <v>-6.2452851189076508E-3</v>
      </c>
      <c r="E73" s="11">
        <v>6.4835278450598999E-3</v>
      </c>
      <c r="F73" s="13">
        <v>1.4843095168845633E-2</v>
      </c>
      <c r="G73" s="13">
        <v>4.6991232557433982E-3</v>
      </c>
      <c r="H73" s="11" t="str">
        <f t="shared" si="2"/>
        <v>USA MOMENTUM Standard (Large+Mid Cap)</v>
      </c>
      <c r="I73" s="9">
        <f>_xlfn.XLOOKUP($A73,macro_changes!$A:$A,macro_changes!B:B,"NA",1)</f>
        <v>17.760000000000002</v>
      </c>
      <c r="J73" s="16">
        <f ca="1">IF(_xlfn.XLOOKUP($A73, macro_changes!$A:$A, macro_changes!C:C, "NA", 1) = 0, OFFSET(J73, -1, 0), _xlfn.XLOOKUP($A73, macro_changes!$A:$A, macro_changes!C:C, "NA", 1))</f>
        <v>7.4905012262680426E-3</v>
      </c>
      <c r="K73" s="17">
        <f>_xlfn.XLOOKUP($A72,macro_changes!$A:$A,macro_changes!D:D,"NA",1)</f>
        <v>1.9392372333548735E-3</v>
      </c>
      <c r="L73" s="9">
        <f>_xlfn.XLOOKUP($A72,macro_changes!$A:$A,macro_changes!E:E,"NA",1)</f>
        <v>73.900000000000006</v>
      </c>
      <c r="M73" s="9">
        <f>_xlfn.XLOOKUP($A73,macro_changes!$A:$A,macro_changes!F:F,"NA",1)</f>
        <v>5.81</v>
      </c>
      <c r="N73" s="9">
        <v>13.050566310626669</v>
      </c>
      <c r="O73" t="s">
        <v>4333</v>
      </c>
      <c r="P73">
        <f>_xlfn.XLOOKUP($A73,Macro!A:A,Macro!H:H,"NA",1)</f>
        <v>0.11975</v>
      </c>
      <c r="Q73">
        <v>0</v>
      </c>
      <c r="T73" s="9">
        <f>Spreads!H239</f>
        <v>0.55000000000000004</v>
      </c>
      <c r="U73" t="s">
        <v>5435</v>
      </c>
      <c r="V73" t="s">
        <v>5435</v>
      </c>
      <c r="W73" t="s">
        <v>5437</v>
      </c>
      <c r="X73" t="s">
        <v>5441</v>
      </c>
      <c r="Y73" t="s">
        <v>5439</v>
      </c>
      <c r="Z73" t="s">
        <v>5440</v>
      </c>
      <c r="AA73">
        <f>_xlfn.XLOOKUP($A73,Kmeans!$B:$B,Kmeans!M:M)</f>
        <v>1</v>
      </c>
      <c r="AB73">
        <f>_xlfn.XLOOKUP($A73,Kmeans!$B:$B,Kmeans!N:N)</f>
        <v>0</v>
      </c>
      <c r="AC73">
        <f>_xlfn.XLOOKUP($A73,Kmeans!$B:$B,Kmeans!O:O)</f>
        <v>0</v>
      </c>
      <c r="AD73">
        <f>'FF-5'!C396/100</f>
        <v>1.77E-2</v>
      </c>
      <c r="AE73">
        <f>'FF-5'!D396/100</f>
        <v>-1.0800000000000001E-2</v>
      </c>
      <c r="AF73">
        <f>'FF-5'!E396/100</f>
        <v>2.3999999999999998E-3</v>
      </c>
      <c r="AG73">
        <f>'FF-5'!F396/100</f>
        <v>-1.9E-2</v>
      </c>
      <c r="AH73" t="s">
        <v>5442</v>
      </c>
      <c r="AI73" t="str">
        <f t="shared" si="3"/>
        <v>Normal</v>
      </c>
    </row>
    <row r="74" spans="1:35">
      <c r="A74" s="5">
        <v>35153</v>
      </c>
      <c r="B74" s="11">
        <v>8.4499651837013356E-3</v>
      </c>
      <c r="C74" s="11">
        <v>-3.0621612344436944E-3</v>
      </c>
      <c r="D74" s="11">
        <v>8.4167122969451835E-3</v>
      </c>
      <c r="E74" s="11">
        <v>1.3896717572130735E-2</v>
      </c>
      <c r="F74" s="13">
        <v>-6.1031353694047663E-3</v>
      </c>
      <c r="G74" s="13">
        <v>1.3080803610939107E-2</v>
      </c>
      <c r="H74" s="11" t="str">
        <f t="shared" si="2"/>
        <v>USA RISK WEIGHTED Standard (Large+Mid Cap)</v>
      </c>
      <c r="I74" s="9">
        <f>_xlfn.XLOOKUP($A74,macro_changes!$A:$A,macro_changes!B:B,"NA",1)</f>
        <v>16.579999999999998</v>
      </c>
      <c r="J74" s="16">
        <f ca="1">IF(_xlfn.XLOOKUP($A74, macro_changes!$A:$A, macro_changes!C:C, "NA", 1) = 0, OFFSET(J74, -1, 0), _xlfn.XLOOKUP($A74, macro_changes!$A:$A, macro_changes!C:C, "NA", 1))</f>
        <v>1.6679441018912833E-2</v>
      </c>
      <c r="K74" s="17">
        <f>_xlfn.XLOOKUP($A73,macro_changes!$A:$A,macro_changes!D:D,"NA",1)</f>
        <v>3.225806451612856E-3</v>
      </c>
      <c r="L74" s="9">
        <f>_xlfn.XLOOKUP($A73,macro_changes!$A:$A,macro_changes!E:E,"NA",1)</f>
        <v>74.7</v>
      </c>
      <c r="M74" s="9">
        <f>_xlfn.XLOOKUP($A74,macro_changes!$A:$A,macro_changes!F:F,"NA",1)</f>
        <v>6.27</v>
      </c>
      <c r="N74" s="9">
        <v>11.352660026857819</v>
      </c>
      <c r="O74" t="s">
        <v>4332</v>
      </c>
      <c r="P74">
        <f>_xlfn.XLOOKUP($A74,Macro!A:A,Macro!H:H,"NA",1)</f>
        <v>3.2579999999999998E-2</v>
      </c>
      <c r="Q74">
        <v>0</v>
      </c>
      <c r="T74" s="9">
        <f>Spreads!H240</f>
        <v>0.63</v>
      </c>
      <c r="U74" t="s">
        <v>5435</v>
      </c>
      <c r="V74" t="s">
        <v>5435</v>
      </c>
      <c r="W74" t="s">
        <v>5437</v>
      </c>
      <c r="X74" t="s">
        <v>5438</v>
      </c>
      <c r="Y74" t="s">
        <v>5439</v>
      </c>
      <c r="Z74" t="s">
        <v>5440</v>
      </c>
      <c r="AA74">
        <f>_xlfn.XLOOKUP($A74,Kmeans!$B:$B,Kmeans!M:M)</f>
        <v>1</v>
      </c>
      <c r="AB74">
        <f>_xlfn.XLOOKUP($A74,Kmeans!$B:$B,Kmeans!N:N)</f>
        <v>0</v>
      </c>
      <c r="AC74">
        <f>_xlfn.XLOOKUP($A74,Kmeans!$B:$B,Kmeans!O:O)</f>
        <v>0</v>
      </c>
      <c r="AD74">
        <f>'FF-5'!C397/100</f>
        <v>1.61E-2</v>
      </c>
      <c r="AE74">
        <f>'FF-5'!D397/100</f>
        <v>3.4999999999999996E-3</v>
      </c>
      <c r="AF74">
        <f>'FF-5'!E397/100</f>
        <v>1.4199999999999999E-2</v>
      </c>
      <c r="AG74">
        <f>'FF-5'!F397/100</f>
        <v>-9.4999999999999998E-3</v>
      </c>
      <c r="AH74" t="s">
        <v>5442</v>
      </c>
      <c r="AI74" t="str">
        <f t="shared" si="3"/>
        <v>Normal</v>
      </c>
    </row>
    <row r="75" spans="1:35">
      <c r="A75" s="5">
        <v>35185</v>
      </c>
      <c r="B75" s="11">
        <v>1.3094792026297597E-2</v>
      </c>
      <c r="C75" s="11">
        <v>1.7300384186074824E-2</v>
      </c>
      <c r="D75" s="11">
        <v>-3.0851882170501721E-4</v>
      </c>
      <c r="E75" s="11">
        <v>1.4508980760338241E-2</v>
      </c>
      <c r="F75" s="13">
        <v>2.7789099713470655E-2</v>
      </c>
      <c r="G75" s="13">
        <v>1.0278752448668049E-2</v>
      </c>
      <c r="H75" s="11" t="str">
        <f t="shared" si="2"/>
        <v>USA SECTOR NEUTRAL QUALITY Standard (Large+Mid Cap)</v>
      </c>
      <c r="I75" s="9">
        <f>_xlfn.XLOOKUP($A75,macro_changes!$A:$A,macro_changes!B:B,"NA",1)</f>
        <v>16.149999999999999</v>
      </c>
      <c r="J75" s="16">
        <f ca="1">IF(_xlfn.XLOOKUP($A75, macro_changes!$A:$A, macro_changes!C:C, "NA", 1) = 0, OFFSET(J75, -1, 0), _xlfn.XLOOKUP($A75, macro_changes!$A:$A, macro_changes!C:C, "NA", 1))</f>
        <v>1.6679441018912833E-2</v>
      </c>
      <c r="K75" s="17">
        <f>_xlfn.XLOOKUP($A74,macro_changes!$A:$A,macro_changes!D:D,"NA",1)</f>
        <v>3.8585209003214604E-3</v>
      </c>
      <c r="L75" s="9">
        <f>_xlfn.XLOOKUP($A74,macro_changes!$A:$A,macro_changes!E:E,"NA",1)</f>
        <v>75</v>
      </c>
      <c r="M75" s="9">
        <f>_xlfn.XLOOKUP($A75,macro_changes!$A:$A,macro_changes!F:F,"NA",1)</f>
        <v>6.51</v>
      </c>
      <c r="N75" s="9">
        <v>8.0668929589758172</v>
      </c>
      <c r="O75" t="s">
        <v>4332</v>
      </c>
      <c r="P75">
        <f>_xlfn.XLOOKUP($A75,Macro!A:A,Macro!H:H,"NA",1)</f>
        <v>-3.789E-2</v>
      </c>
      <c r="Q75">
        <v>0</v>
      </c>
      <c r="T75" s="9">
        <f>Spreads!H241</f>
        <v>0.57999999999999996</v>
      </c>
      <c r="U75" t="s">
        <v>5435</v>
      </c>
      <c r="V75" t="s">
        <v>5435</v>
      </c>
      <c r="W75" t="s">
        <v>5437</v>
      </c>
      <c r="X75" t="s">
        <v>5438</v>
      </c>
      <c r="Y75" t="s">
        <v>5439</v>
      </c>
      <c r="Z75" t="s">
        <v>5440</v>
      </c>
      <c r="AA75">
        <f>_xlfn.XLOOKUP($A75,Kmeans!$B:$B,Kmeans!M:M)</f>
        <v>1</v>
      </c>
      <c r="AB75">
        <f>_xlfn.XLOOKUP($A75,Kmeans!$B:$B,Kmeans!N:N)</f>
        <v>0</v>
      </c>
      <c r="AC75">
        <f>_xlfn.XLOOKUP($A75,Kmeans!$B:$B,Kmeans!O:O)</f>
        <v>0</v>
      </c>
      <c r="AD75">
        <f>'FF-5'!C398/100</f>
        <v>4.7100000000000003E-2</v>
      </c>
      <c r="AE75">
        <f>'FF-5'!D398/100</f>
        <v>-4.0199999999999993E-2</v>
      </c>
      <c r="AF75">
        <f>'FF-5'!E398/100</f>
        <v>-1.4000000000000002E-3</v>
      </c>
      <c r="AG75">
        <f>'FF-5'!F398/100</f>
        <v>-2.1099999999999997E-2</v>
      </c>
      <c r="AH75" t="s">
        <v>5442</v>
      </c>
      <c r="AI75" t="str">
        <f t="shared" si="3"/>
        <v>Normal</v>
      </c>
    </row>
    <row r="76" spans="1:35">
      <c r="A76" s="5">
        <v>35216</v>
      </c>
      <c r="B76" s="11">
        <v>2.5016070107661603E-2</v>
      </c>
      <c r="C76" s="11">
        <v>3.9345759083181164E-2</v>
      </c>
      <c r="D76" s="11">
        <v>1.353786899951448E-2</v>
      </c>
      <c r="E76" s="11">
        <v>1.1599947761824492E-2</v>
      </c>
      <c r="F76" s="13">
        <v>3.852997058283858E-2</v>
      </c>
      <c r="G76" s="13">
        <v>2.0479582981935529E-2</v>
      </c>
      <c r="H76" s="11" t="str">
        <f t="shared" si="2"/>
        <v>USA MOMENTUM Standard (Large+Mid Cap)</v>
      </c>
      <c r="I76" s="9">
        <f>_xlfn.XLOOKUP($A76,macro_changes!$A:$A,macro_changes!B:B,"NA",1)</f>
        <v>16.399999999999999</v>
      </c>
      <c r="J76" s="16">
        <f ca="1">IF(_xlfn.XLOOKUP($A76, macro_changes!$A:$A, macro_changes!C:C, "NA", 1) = 0, OFFSET(J76, -1, 0), _xlfn.XLOOKUP($A76, macro_changes!$A:$A, macro_changes!C:C, "NA", 1))</f>
        <v>1.6679441018912833E-2</v>
      </c>
      <c r="K76" s="17">
        <f>_xlfn.XLOOKUP($A75,macro_changes!$A:$A,macro_changes!D:D,"NA",1)</f>
        <v>1.9218449711724261E-3</v>
      </c>
      <c r="L76" s="9">
        <f>_xlfn.XLOOKUP($A75,macro_changes!$A:$A,macro_changes!E:E,"NA",1)</f>
        <v>75.2</v>
      </c>
      <c r="M76" s="9">
        <f>_xlfn.XLOOKUP($A76,macro_changes!$A:$A,macro_changes!F:F,"NA",1)</f>
        <v>6.74</v>
      </c>
      <c r="N76" s="9">
        <v>5.759783896008539</v>
      </c>
      <c r="O76" t="s">
        <v>4333</v>
      </c>
      <c r="P76">
        <f>_xlfn.XLOOKUP($A76,Macro!A:A,Macro!H:H,"NA",1)</f>
        <v>2.9559999999999999E-2</v>
      </c>
      <c r="Q76">
        <v>0</v>
      </c>
      <c r="T76" s="9">
        <f>Spreads!H242</f>
        <v>0.62</v>
      </c>
      <c r="U76" t="s">
        <v>5435</v>
      </c>
      <c r="V76" t="s">
        <v>5435</v>
      </c>
      <c r="W76" t="s">
        <v>5437</v>
      </c>
      <c r="X76" t="s">
        <v>5438</v>
      </c>
      <c r="Y76" t="s">
        <v>5439</v>
      </c>
      <c r="Z76" t="s">
        <v>5440</v>
      </c>
      <c r="AA76">
        <f>_xlfn.XLOOKUP($A76,Kmeans!$B:$B,Kmeans!M:M)</f>
        <v>1</v>
      </c>
      <c r="AB76">
        <f>_xlfn.XLOOKUP($A76,Kmeans!$B:$B,Kmeans!N:N)</f>
        <v>0</v>
      </c>
      <c r="AC76">
        <f>_xlfn.XLOOKUP($A76,Kmeans!$B:$B,Kmeans!O:O)</f>
        <v>0</v>
      </c>
      <c r="AD76">
        <f>'FF-5'!C399/100</f>
        <v>3.2099999999999997E-2</v>
      </c>
      <c r="AE76">
        <f>'FF-5'!D399/100</f>
        <v>-8.3000000000000001E-3</v>
      </c>
      <c r="AF76">
        <f>'FF-5'!E399/100</f>
        <v>1.1999999999999999E-3</v>
      </c>
      <c r="AG76">
        <f>'FF-5'!F399/100</f>
        <v>-3.0000000000000001E-3</v>
      </c>
      <c r="AH76" t="s">
        <v>5442</v>
      </c>
      <c r="AI76" t="str">
        <f t="shared" si="3"/>
        <v>Normal</v>
      </c>
    </row>
    <row r="77" spans="1:35">
      <c r="A77" s="5">
        <v>35244</v>
      </c>
      <c r="B77" s="11">
        <v>4.2543066976969968E-3</v>
      </c>
      <c r="C77" s="11">
        <v>1.2933293347510144E-2</v>
      </c>
      <c r="D77" s="11">
        <v>2.4156354542206326E-3</v>
      </c>
      <c r="E77" s="11">
        <v>9.9565707882653953E-4</v>
      </c>
      <c r="F77" s="13">
        <v>1.0768352192483066E-2</v>
      </c>
      <c r="G77" s="13">
        <v>2.158287725174679E-3</v>
      </c>
      <c r="H77" s="11" t="str">
        <f t="shared" si="2"/>
        <v>USA MOMENTUM Standard (Large+Mid Cap)</v>
      </c>
      <c r="I77" s="9">
        <f>_xlfn.XLOOKUP($A77,macro_changes!$A:$A,macro_changes!B:B,"NA",1)</f>
        <v>17.98</v>
      </c>
      <c r="J77" s="16">
        <f ca="1">IF(_xlfn.XLOOKUP($A77, macro_changes!$A:$A, macro_changes!C:C, "NA", 1) = 0, OFFSET(J77, -1, 0), _xlfn.XLOOKUP($A77, macro_changes!$A:$A, macro_changes!C:C, "NA", 1))</f>
        <v>8.9703374113112577E-3</v>
      </c>
      <c r="K77" s="17">
        <f>_xlfn.XLOOKUP($A76,macro_changes!$A:$A,macro_changes!D:D,"NA",1)</f>
        <v>1.9181585677747748E-3</v>
      </c>
      <c r="L77" s="9">
        <f>_xlfn.XLOOKUP($A76,macro_changes!$A:$A,macro_changes!E:E,"NA",1)</f>
        <v>75.900000000000006</v>
      </c>
      <c r="M77" s="9">
        <f>_xlfn.XLOOKUP($A77,macro_changes!$A:$A,macro_changes!F:F,"NA",1)</f>
        <v>6.91</v>
      </c>
      <c r="N77" s="9">
        <v>6.7165992619395549</v>
      </c>
      <c r="O77" t="s">
        <v>4332</v>
      </c>
      <c r="P77">
        <f>_xlfn.XLOOKUP($A77,Macro!A:A,Macro!H:H,"NA",1)</f>
        <v>-1.345E-2</v>
      </c>
      <c r="Q77">
        <v>0</v>
      </c>
      <c r="T77" s="9">
        <f>Spreads!H243</f>
        <v>0.57999999999999996</v>
      </c>
      <c r="U77" t="s">
        <v>5435</v>
      </c>
      <c r="V77" t="s">
        <v>5435</v>
      </c>
      <c r="W77" t="s">
        <v>5437</v>
      </c>
      <c r="X77" t="s">
        <v>5438</v>
      </c>
      <c r="Y77" t="s">
        <v>5439</v>
      </c>
      <c r="Z77" t="s">
        <v>5440</v>
      </c>
      <c r="AA77">
        <f>_xlfn.XLOOKUP($A77,Kmeans!$B:$B,Kmeans!M:M)</f>
        <v>1</v>
      </c>
      <c r="AB77">
        <f>_xlfn.XLOOKUP($A77,Kmeans!$B:$B,Kmeans!N:N)</f>
        <v>0</v>
      </c>
      <c r="AC77">
        <f>_xlfn.XLOOKUP($A77,Kmeans!$B:$B,Kmeans!O:O)</f>
        <v>0</v>
      </c>
      <c r="AD77">
        <f>'FF-5'!C400/100</f>
        <v>-3.6499999999999998E-2</v>
      </c>
      <c r="AE77">
        <f>'FF-5'!D400/100</f>
        <v>2.35E-2</v>
      </c>
      <c r="AF77">
        <f>'FF-5'!E400/100</f>
        <v>3.5099999999999999E-2</v>
      </c>
      <c r="AG77">
        <f>'FF-5'!F400/100</f>
        <v>1.2199999999999999E-2</v>
      </c>
      <c r="AH77" t="s">
        <v>5442</v>
      </c>
      <c r="AI77" t="str">
        <f t="shared" si="3"/>
        <v>Normal</v>
      </c>
    </row>
    <row r="78" spans="1:35">
      <c r="A78" s="5">
        <v>35277</v>
      </c>
      <c r="B78" s="11">
        <v>-4.5638902268922421E-2</v>
      </c>
      <c r="C78" s="11">
        <v>-4.004871608154037E-2</v>
      </c>
      <c r="D78" s="11">
        <v>-4.1586508280445633E-2</v>
      </c>
      <c r="E78" s="11">
        <v>-4.893760320721019E-2</v>
      </c>
      <c r="F78" s="13">
        <v>-3.3734803888400222E-2</v>
      </c>
      <c r="G78" s="13">
        <v>-4.584815100345685E-2</v>
      </c>
      <c r="H78" s="11" t="str">
        <f t="shared" si="2"/>
        <v>USA SECTOR NEUTRAL QUALITY Standard (Large+Mid Cap)</v>
      </c>
      <c r="I78" s="9">
        <f>_xlfn.XLOOKUP($A78,macro_changes!$A:$A,macro_changes!B:B,"NA",1)</f>
        <v>15.76</v>
      </c>
      <c r="J78" s="16">
        <f ca="1">IF(_xlfn.XLOOKUP($A78, macro_changes!$A:$A, macro_changes!C:C, "NA", 1) = 0, OFFSET(J78, -1, 0), _xlfn.XLOOKUP($A78, macro_changes!$A:$A, macro_changes!C:C, "NA", 1))</f>
        <v>8.9703374113112577E-3</v>
      </c>
      <c r="K78" s="17">
        <f>_xlfn.XLOOKUP($A77,macro_changes!$A:$A,macro_changes!D:D,"NA",1)</f>
        <v>1.9144862795150708E-3</v>
      </c>
      <c r="L78" s="9">
        <f>_xlfn.XLOOKUP($A77,macro_changes!$A:$A,macro_changes!E:E,"NA",1)</f>
        <v>76.400000000000006</v>
      </c>
      <c r="M78" s="9">
        <f>_xlfn.XLOOKUP($A78,macro_changes!$A:$A,macro_changes!F:F,"NA",1)</f>
        <v>6.87</v>
      </c>
      <c r="N78" s="9">
        <v>8.4522600091467712</v>
      </c>
      <c r="O78" t="s">
        <v>4330</v>
      </c>
      <c r="P78">
        <f>_xlfn.XLOOKUP($A78,Macro!A:A,Macro!H:H,"NA",1)</f>
        <v>-4.3869999999999999E-2</v>
      </c>
      <c r="Q78">
        <v>-4.5638902268922428E-2</v>
      </c>
      <c r="T78" s="9">
        <f>Spreads!H244</f>
        <v>0.62</v>
      </c>
      <c r="U78" t="s">
        <v>5435</v>
      </c>
      <c r="V78" t="s">
        <v>5435</v>
      </c>
      <c r="W78" t="s">
        <v>5437</v>
      </c>
      <c r="X78" t="s">
        <v>5438</v>
      </c>
      <c r="Y78" t="s">
        <v>5439</v>
      </c>
      <c r="Z78" t="s">
        <v>5444</v>
      </c>
      <c r="AA78">
        <f>_xlfn.XLOOKUP($A78,Kmeans!$B:$B,Kmeans!M:M)</f>
        <v>0</v>
      </c>
      <c r="AB78">
        <f>_xlfn.XLOOKUP($A78,Kmeans!$B:$B,Kmeans!N:N)</f>
        <v>1</v>
      </c>
      <c r="AC78">
        <f>_xlfn.XLOOKUP($A78,Kmeans!$B:$B,Kmeans!O:O)</f>
        <v>0</v>
      </c>
      <c r="AD78">
        <f>'FF-5'!C401/100</f>
        <v>-3.8100000000000002E-2</v>
      </c>
      <c r="AE78">
        <f>'FF-5'!D401/100</f>
        <v>5.1399999999999994E-2</v>
      </c>
      <c r="AF78">
        <f>'FF-5'!E401/100</f>
        <v>2.9500000000000002E-2</v>
      </c>
      <c r="AG78">
        <f>'FF-5'!F401/100</f>
        <v>2.6000000000000002E-2</v>
      </c>
      <c r="AH78" t="s">
        <v>5446</v>
      </c>
      <c r="AI78" t="str">
        <f t="shared" si="3"/>
        <v>Drawdown</v>
      </c>
    </row>
    <row r="79" spans="1:35">
      <c r="A79" s="5">
        <v>35307</v>
      </c>
      <c r="B79" s="11">
        <v>2.0655538804760454E-2</v>
      </c>
      <c r="C79" s="11">
        <v>2.4198993908778776E-2</v>
      </c>
      <c r="D79" s="11">
        <v>1.5424338338143606E-2</v>
      </c>
      <c r="E79" s="11">
        <v>2.8866291874912964E-2</v>
      </c>
      <c r="F79" s="13">
        <v>1.438798542527886E-2</v>
      </c>
      <c r="G79" s="13">
        <v>2.0859375407246805E-2</v>
      </c>
      <c r="H79" s="11" t="str">
        <f t="shared" si="2"/>
        <v>USA RISK WEIGHTED Standard (Large+Mid Cap)</v>
      </c>
      <c r="I79" s="9">
        <f>_xlfn.XLOOKUP($A79,macro_changes!$A:$A,macro_changes!B:B,"NA",1)</f>
        <v>16.579999999999998</v>
      </c>
      <c r="J79" s="16">
        <f ca="1">IF(_xlfn.XLOOKUP($A79, macro_changes!$A:$A, macro_changes!C:C, "NA", 1) = 0, OFFSET(J79, -1, 0), _xlfn.XLOOKUP($A79, macro_changes!$A:$A, macro_changes!C:C, "NA", 1))</f>
        <v>8.9703374113112577E-3</v>
      </c>
      <c r="K79" s="17">
        <f>_xlfn.XLOOKUP($A78,macro_changes!$A:$A,macro_changes!D:D,"NA",1)</f>
        <v>1.2738853503184711E-3</v>
      </c>
      <c r="L79" s="9">
        <f>_xlfn.XLOOKUP($A78,macro_changes!$A:$A,macro_changes!E:E,"NA",1)</f>
        <v>76.3</v>
      </c>
      <c r="M79" s="9">
        <f>_xlfn.XLOOKUP($A79,macro_changes!$A:$A,macro_changes!F:F,"NA",1)</f>
        <v>6.64</v>
      </c>
      <c r="N79" s="9">
        <v>5.4835937212541461</v>
      </c>
      <c r="O79" t="s">
        <v>4332</v>
      </c>
      <c r="P79">
        <f>_xlfn.XLOOKUP($A79,Macro!A:A,Macro!H:H,"NA",1)</f>
        <v>3.2129999999999999E-2</v>
      </c>
      <c r="Q79">
        <v>-2.5926059580984408E-2</v>
      </c>
      <c r="T79" s="9">
        <f>Spreads!H245</f>
        <v>0.62</v>
      </c>
      <c r="U79" t="s">
        <v>5435</v>
      </c>
      <c r="V79" t="s">
        <v>5435</v>
      </c>
      <c r="W79" t="s">
        <v>5437</v>
      </c>
      <c r="X79" t="s">
        <v>5438</v>
      </c>
      <c r="Y79" t="s">
        <v>5439</v>
      </c>
      <c r="Z79" t="s">
        <v>5440</v>
      </c>
      <c r="AA79">
        <f>_xlfn.XLOOKUP($A79,Kmeans!$B:$B,Kmeans!M:M)</f>
        <v>1</v>
      </c>
      <c r="AB79">
        <f>_xlfn.XLOOKUP($A79,Kmeans!$B:$B,Kmeans!N:N)</f>
        <v>0</v>
      </c>
      <c r="AC79">
        <f>_xlfn.XLOOKUP($A79,Kmeans!$B:$B,Kmeans!O:O)</f>
        <v>0</v>
      </c>
      <c r="AD79">
        <f>'FF-5'!C402/100</f>
        <v>2.5699999999999997E-2</v>
      </c>
      <c r="AE79">
        <f>'FF-5'!D402/100</f>
        <v>-7.4000000000000003E-3</v>
      </c>
      <c r="AF79">
        <f>'FF-5'!E402/100</f>
        <v>-3.7000000000000002E-3</v>
      </c>
      <c r="AG79">
        <f>'FF-5'!F402/100</f>
        <v>-2.4199999999999999E-2</v>
      </c>
      <c r="AH79" t="s">
        <v>5442</v>
      </c>
      <c r="AI79" t="str">
        <f t="shared" si="3"/>
        <v>Normal</v>
      </c>
    </row>
    <row r="80" spans="1:35">
      <c r="A80" s="5">
        <v>35338</v>
      </c>
      <c r="B80" s="11">
        <v>5.4321091060794746E-2</v>
      </c>
      <c r="C80" s="11">
        <v>6.5897114178168126E-2</v>
      </c>
      <c r="D80" s="11">
        <v>3.8528605137979621E-2</v>
      </c>
      <c r="E80" s="11">
        <v>4.1783536060094439E-2</v>
      </c>
      <c r="F80" s="13">
        <v>6.9716068728902014E-2</v>
      </c>
      <c r="G80" s="31">
        <v>4.6800000000000001E-2</v>
      </c>
      <c r="H80" s="11" t="str">
        <f t="shared" si="2"/>
        <v>USA SECTOR NEUTRAL QUALITY Standard (Large+Mid Cap)</v>
      </c>
      <c r="I80" s="9">
        <f>_xlfn.XLOOKUP($A80,macro_changes!$A:$A,macro_changes!B:B,"NA",1)</f>
        <v>16.38</v>
      </c>
      <c r="J80" s="16">
        <f ca="1">IF(_xlfn.XLOOKUP($A80, macro_changes!$A:$A, macro_changes!C:C, "NA", 1) = 0, OFFSET(J80, -1, 0), _xlfn.XLOOKUP($A80, macro_changes!$A:$A, macro_changes!C:C, "NA", 1))</f>
        <v>1.0383695301930063E-2</v>
      </c>
      <c r="K80" s="17">
        <f>_xlfn.XLOOKUP($A79,macro_changes!$A:$A,macro_changes!D:D,"NA",1)</f>
        <v>3.1806615776082126E-3</v>
      </c>
      <c r="L80" s="9">
        <f>_xlfn.XLOOKUP($A79,macro_changes!$A:$A,macro_changes!E:E,"NA",1)</f>
        <v>76.5</v>
      </c>
      <c r="M80" s="9">
        <f>_xlfn.XLOOKUP($A80,macro_changes!$A:$A,macro_changes!F:F,"NA",1)</f>
        <v>6.83</v>
      </c>
      <c r="N80" s="9">
        <v>10.487424347902451</v>
      </c>
      <c r="O80" t="s">
        <v>4332</v>
      </c>
      <c r="P80">
        <f>_xlfn.XLOOKUP($A80,Macro!A:A,Macro!H:H,"NA",1)</f>
        <v>-4.7140000000000001E-2</v>
      </c>
      <c r="Q80">
        <v>0</v>
      </c>
      <c r="T80" s="9">
        <f>Spreads!H246</f>
        <v>0.6</v>
      </c>
      <c r="U80" t="s">
        <v>5435</v>
      </c>
      <c r="V80" t="s">
        <v>5435</v>
      </c>
      <c r="W80" t="s">
        <v>5437</v>
      </c>
      <c r="X80" t="s">
        <v>5438</v>
      </c>
      <c r="Y80" t="s">
        <v>5439</v>
      </c>
      <c r="Z80" t="s">
        <v>5440</v>
      </c>
      <c r="AA80">
        <f>_xlfn.XLOOKUP($A80,Kmeans!$B:$B,Kmeans!M:M)</f>
        <v>1</v>
      </c>
      <c r="AB80">
        <f>_xlfn.XLOOKUP($A80,Kmeans!$B:$B,Kmeans!N:N)</f>
        <v>0</v>
      </c>
      <c r="AC80">
        <f>_xlfn.XLOOKUP($A80,Kmeans!$B:$B,Kmeans!O:O)</f>
        <v>0</v>
      </c>
      <c r="AD80">
        <f>'FF-5'!C403/100</f>
        <v>-1.3899999999999999E-2</v>
      </c>
      <c r="AE80">
        <f>'FF-5'!D403/100</f>
        <v>-2.7200000000000002E-2</v>
      </c>
      <c r="AF80">
        <f>'FF-5'!E403/100</f>
        <v>1.2699999999999999E-2</v>
      </c>
      <c r="AG80">
        <f>'FF-5'!F403/100</f>
        <v>-2.2200000000000001E-2</v>
      </c>
      <c r="AH80" t="s">
        <v>5442</v>
      </c>
      <c r="AI80" t="str">
        <f t="shared" si="3"/>
        <v>Normal</v>
      </c>
    </row>
    <row r="81" spans="1:35">
      <c r="A81" s="5">
        <v>35369</v>
      </c>
      <c r="B81" s="11">
        <v>2.3961463659821769E-2</v>
      </c>
      <c r="C81" s="11">
        <v>3.0228121691536325E-2</v>
      </c>
      <c r="D81" s="11">
        <v>1.0527075060008828E-2</v>
      </c>
      <c r="E81" s="11">
        <v>2.2597375105842588E-2</v>
      </c>
      <c r="F81" s="13">
        <v>1.295404776347997E-2</v>
      </c>
      <c r="G81" s="13">
        <v>3.2206797847026403E-2</v>
      </c>
      <c r="H81" s="11" t="str">
        <f t="shared" si="2"/>
        <v>USA ENHANCED VALUE Standard (Large+Mid Cap)</v>
      </c>
      <c r="I81" s="9">
        <f>_xlfn.XLOOKUP($A81,macro_changes!$A:$A,macro_changes!B:B,"NA",1)</f>
        <v>16</v>
      </c>
      <c r="J81" s="16">
        <f ca="1">IF(_xlfn.XLOOKUP($A81, macro_changes!$A:$A, macro_changes!C:C, "NA", 1) = 0, OFFSET(J81, -1, 0), _xlfn.XLOOKUP($A81, macro_changes!$A:$A, macro_changes!C:C, "NA", 1))</f>
        <v>1.0383695301930063E-2</v>
      </c>
      <c r="K81" s="17">
        <f>_xlfn.XLOOKUP($A80,macro_changes!$A:$A,macro_changes!D:D,"NA",1)</f>
        <v>3.1705770450221049E-3</v>
      </c>
      <c r="L81" s="9">
        <f>_xlfn.XLOOKUP($A80,macro_changes!$A:$A,macro_changes!E:E,"NA",1)</f>
        <v>76.8</v>
      </c>
      <c r="M81" s="9">
        <f>_xlfn.XLOOKUP($A81,macro_changes!$A:$A,macro_changes!F:F,"NA",1)</f>
        <v>6.53</v>
      </c>
      <c r="N81" s="9">
        <v>6.8012027499347578</v>
      </c>
      <c r="O81" t="s">
        <v>4332</v>
      </c>
      <c r="P81">
        <f>_xlfn.XLOOKUP($A81,Macro!A:A,Macro!H:H,"NA",1)</f>
        <v>-1.37E-2</v>
      </c>
      <c r="Q81">
        <v>0</v>
      </c>
      <c r="T81" s="9">
        <f>Spreads!H247</f>
        <v>0.47</v>
      </c>
      <c r="U81" t="s">
        <v>5435</v>
      </c>
      <c r="V81" t="s">
        <v>5435</v>
      </c>
      <c r="W81" t="s">
        <v>5437</v>
      </c>
      <c r="X81" t="s">
        <v>5438</v>
      </c>
      <c r="Y81" t="s">
        <v>5439</v>
      </c>
      <c r="Z81" t="s">
        <v>5440</v>
      </c>
      <c r="AA81">
        <f>_xlfn.XLOOKUP($A81,Kmeans!$B:$B,Kmeans!M:M)</f>
        <v>1</v>
      </c>
      <c r="AB81">
        <f>_xlfn.XLOOKUP($A81,Kmeans!$B:$B,Kmeans!N:N)</f>
        <v>0</v>
      </c>
      <c r="AC81">
        <f>_xlfn.XLOOKUP($A81,Kmeans!$B:$B,Kmeans!O:O)</f>
        <v>0</v>
      </c>
      <c r="AD81">
        <f>'FF-5'!C404/100</f>
        <v>-3.7699999999999997E-2</v>
      </c>
      <c r="AE81">
        <f>'FF-5'!D404/100</f>
        <v>4.9400000000000006E-2</v>
      </c>
      <c r="AF81">
        <f>'FF-5'!E404/100</f>
        <v>1.3999999999999999E-2</v>
      </c>
      <c r="AG81">
        <f>'FF-5'!F404/100</f>
        <v>3.2500000000000001E-2</v>
      </c>
      <c r="AH81" t="s">
        <v>5442</v>
      </c>
      <c r="AI81" t="str">
        <f t="shared" si="3"/>
        <v>Normal</v>
      </c>
    </row>
    <row r="82" spans="1:35">
      <c r="A82" s="5">
        <v>35398</v>
      </c>
      <c r="B82" s="11">
        <v>7.4023290338463221E-2</v>
      </c>
      <c r="C82" s="11">
        <v>6.9913072622758143E-2</v>
      </c>
      <c r="D82" s="11">
        <v>6.0727910093824056E-2</v>
      </c>
      <c r="E82" s="11">
        <v>5.781727086891264E-2</v>
      </c>
      <c r="F82" s="13">
        <v>8.8760575583568313E-2</v>
      </c>
      <c r="G82" s="13">
        <v>7.1894201678051273E-2</v>
      </c>
      <c r="H82" s="11" t="str">
        <f t="shared" si="2"/>
        <v>USA SECTOR NEUTRAL QUALITY Standard (Large+Mid Cap)</v>
      </c>
      <c r="I82" s="9">
        <f>_xlfn.XLOOKUP($A82,macro_changes!$A:$A,macro_changes!B:B,"NA",1)</f>
        <v>19.260000000000002</v>
      </c>
      <c r="J82" s="16">
        <f ca="1">IF(_xlfn.XLOOKUP($A82, macro_changes!$A:$A, macro_changes!C:C, "NA", 1) = 0, OFFSET(J82, -1, 0), _xlfn.XLOOKUP($A82, macro_changes!$A:$A, macro_changes!C:C, "NA", 1))</f>
        <v>1.0383695301930063E-2</v>
      </c>
      <c r="K82" s="17">
        <f>_xlfn.XLOOKUP($A81,macro_changes!$A:$A,macro_changes!D:D,"NA",1)</f>
        <v>3.160556257901348E-3</v>
      </c>
      <c r="L82" s="9">
        <f>_xlfn.XLOOKUP($A81,macro_changes!$A:$A,macro_changes!E:E,"NA",1)</f>
        <v>77.099999999999994</v>
      </c>
      <c r="M82" s="9">
        <f>_xlfn.XLOOKUP($A82,macro_changes!$A:$A,macro_changes!F:F,"NA",1)</f>
        <v>6.2</v>
      </c>
      <c r="N82" s="9">
        <v>10.5102858615237</v>
      </c>
      <c r="O82" t="s">
        <v>4332</v>
      </c>
      <c r="P82">
        <f>_xlfn.XLOOKUP($A82,Macro!A:A,Macro!H:H,"NA",1)</f>
        <v>8.6760000000000004E-2</v>
      </c>
      <c r="Q82">
        <v>0</v>
      </c>
      <c r="T82" s="9">
        <f>Spreads!H248</f>
        <v>0.55000000000000004</v>
      </c>
      <c r="U82" t="s">
        <v>5435</v>
      </c>
      <c r="V82" t="s">
        <v>5435</v>
      </c>
      <c r="W82" t="s">
        <v>5437</v>
      </c>
      <c r="X82" t="s">
        <v>5438</v>
      </c>
      <c r="Y82" t="s">
        <v>5439</v>
      </c>
      <c r="Z82" t="s">
        <v>5440</v>
      </c>
      <c r="AA82">
        <f>_xlfn.XLOOKUP($A82,Kmeans!$B:$B,Kmeans!M:M)</f>
        <v>1</v>
      </c>
      <c r="AB82">
        <f>_xlfn.XLOOKUP($A82,Kmeans!$B:$B,Kmeans!N:N)</f>
        <v>0</v>
      </c>
      <c r="AC82">
        <f>_xlfn.XLOOKUP($A82,Kmeans!$B:$B,Kmeans!O:O)</f>
        <v>0</v>
      </c>
      <c r="AD82">
        <f>'FF-5'!C405/100</f>
        <v>-3.7999999999999999E-2</v>
      </c>
      <c r="AE82">
        <f>'FF-5'!D405/100</f>
        <v>1.3899999999999999E-2</v>
      </c>
      <c r="AF82">
        <f>'FF-5'!E405/100</f>
        <v>2.12E-2</v>
      </c>
      <c r="AG82">
        <f>'FF-5'!F405/100</f>
        <v>-7.9000000000000008E-3</v>
      </c>
      <c r="AH82" t="s">
        <v>5442</v>
      </c>
      <c r="AI82" t="str">
        <f t="shared" si="3"/>
        <v>Normal</v>
      </c>
    </row>
    <row r="83" spans="1:35">
      <c r="A83" s="5">
        <v>35430</v>
      </c>
      <c r="B83" s="11">
        <v>-2.0404307576043834E-2</v>
      </c>
      <c r="C83" s="11">
        <v>-2.6612273217698657E-2</v>
      </c>
      <c r="D83" s="11">
        <v>-1.6561490608924534E-2</v>
      </c>
      <c r="E83" s="11">
        <v>-1.3757354722961024E-2</v>
      </c>
      <c r="F83" s="13">
        <v>-1.7695775054467289E-2</v>
      </c>
      <c r="G83" s="13">
        <v>-1.7497032831956916E-2</v>
      </c>
      <c r="H83" s="11" t="str">
        <f t="shared" si="2"/>
        <v>USA RISK WEIGHTED Standard (Large+Mid Cap)</v>
      </c>
      <c r="I83" s="9">
        <f>_xlfn.XLOOKUP($A83,macro_changes!$A:$A,macro_changes!B:B,"NA",1)</f>
        <v>19.47</v>
      </c>
      <c r="J83" s="16">
        <f ca="1">IF(_xlfn.XLOOKUP($A83, macro_changes!$A:$A, macro_changes!C:C, "NA", 1) = 0, OFFSET(J83, -1, 0), _xlfn.XLOOKUP($A83, macro_changes!$A:$A, macro_changes!C:C, "NA", 1))</f>
        <v>6.4544319859773935E-3</v>
      </c>
      <c r="K83" s="17">
        <f>_xlfn.XLOOKUP($A82,macro_changes!$A:$A,macro_changes!D:D,"NA",1)</f>
        <v>2.520478890989386E-3</v>
      </c>
      <c r="L83" s="9">
        <f>_xlfn.XLOOKUP($A82,macro_changes!$A:$A,macro_changes!E:E,"NA",1)</f>
        <v>77.7</v>
      </c>
      <c r="M83" s="9">
        <f>_xlfn.XLOOKUP($A83,macro_changes!$A:$A,macro_changes!F:F,"NA",1)</f>
        <v>6.3</v>
      </c>
      <c r="N83" s="9">
        <v>7.8605757871699096</v>
      </c>
      <c r="O83" t="s">
        <v>4332</v>
      </c>
      <c r="P83">
        <f>_xlfn.XLOOKUP($A83,Macro!A:A,Macro!H:H,"NA",1)</f>
        <v>4.2999999999999999E-4</v>
      </c>
      <c r="Q83">
        <v>-2.0404307576043803E-2</v>
      </c>
      <c r="R83" s="9">
        <f>Spreads!B2</f>
        <v>3.04</v>
      </c>
      <c r="S83" s="9">
        <v>0.61</v>
      </c>
      <c r="T83" s="9">
        <f>Spreads!H249</f>
        <v>0.59</v>
      </c>
      <c r="U83" t="s">
        <v>5435</v>
      </c>
      <c r="V83" t="s">
        <v>5435</v>
      </c>
      <c r="W83" t="s">
        <v>5437</v>
      </c>
      <c r="X83" t="s">
        <v>5438</v>
      </c>
      <c r="Y83" t="s">
        <v>5439</v>
      </c>
      <c r="Z83" t="s">
        <v>5440</v>
      </c>
      <c r="AA83">
        <f>_xlfn.XLOOKUP($A83,Kmeans!$B:$B,Kmeans!M:M)</f>
        <v>1</v>
      </c>
      <c r="AB83">
        <f>_xlfn.XLOOKUP($A83,Kmeans!$B:$B,Kmeans!N:N)</f>
        <v>0</v>
      </c>
      <c r="AC83">
        <f>_xlfn.XLOOKUP($A83,Kmeans!$B:$B,Kmeans!O:O)</f>
        <v>0</v>
      </c>
      <c r="AD83">
        <f>'FF-5'!C406/100</f>
        <v>3.2500000000000001E-2</v>
      </c>
      <c r="AE83">
        <f>'FF-5'!D406/100</f>
        <v>1.3100000000000001E-2</v>
      </c>
      <c r="AF83">
        <f>'FF-5'!E406/100</f>
        <v>3.7000000000000002E-3</v>
      </c>
      <c r="AG83">
        <f>'FF-5'!F406/100</f>
        <v>1.49E-2</v>
      </c>
      <c r="AH83" t="s">
        <v>5442</v>
      </c>
      <c r="AI83" t="str">
        <f t="shared" si="3"/>
        <v>Normal</v>
      </c>
    </row>
    <row r="84" spans="1:35">
      <c r="A84" s="5">
        <v>35461</v>
      </c>
      <c r="B84" s="11">
        <v>6.6987634012139141E-2</v>
      </c>
      <c r="C84" s="11">
        <v>9.0426232211510804E-2</v>
      </c>
      <c r="D84" s="11">
        <v>4.5571699016946798E-2</v>
      </c>
      <c r="E84" s="11">
        <v>3.6536875589066931E-2</v>
      </c>
      <c r="F84" s="13">
        <v>8.5590241064452233E-2</v>
      </c>
      <c r="G84" s="13">
        <v>5.6784251078094039E-2</v>
      </c>
      <c r="H84" s="11" t="str">
        <f t="shared" si="2"/>
        <v>USA MOMENTUM Standard (Large+Mid Cap)</v>
      </c>
      <c r="I84" s="9">
        <f>_xlfn.XLOOKUP($A84,macro_changes!$A:$A,macro_changes!B:B,"NA",1)</f>
        <v>20.14</v>
      </c>
      <c r="J84" s="16">
        <f ca="1">IF(_xlfn.XLOOKUP($A84, macro_changes!$A:$A, macro_changes!C:C, "NA", 1) = 0, OFFSET(J84, -1, 0), _xlfn.XLOOKUP($A84, macro_changes!$A:$A, macro_changes!C:C, "NA", 1))</f>
        <v>6.4544319859773935E-3</v>
      </c>
      <c r="K84" s="17">
        <f>_xlfn.XLOOKUP($A83,macro_changes!$A:$A,macro_changes!D:D,"NA",1)</f>
        <v>1.8856065367693908E-3</v>
      </c>
      <c r="L84" s="9">
        <f>_xlfn.XLOOKUP($A83,macro_changes!$A:$A,macro_changes!E:E,"NA",1)</f>
        <v>77.8</v>
      </c>
      <c r="M84" s="9">
        <f>_xlfn.XLOOKUP($A84,macro_changes!$A:$A,macro_changes!F:F,"NA",1)</f>
        <v>6.58</v>
      </c>
      <c r="N84" s="9">
        <v>14.95695912980144</v>
      </c>
      <c r="O84" t="s">
        <v>4332</v>
      </c>
      <c r="P84">
        <f>_xlfn.XLOOKUP($A84,Macro!A:A,Macro!H:H,"NA",1)</f>
        <v>-3.5000000000000003E-2</v>
      </c>
      <c r="Q84">
        <v>0</v>
      </c>
      <c r="R84" s="9">
        <f>Spreads!B3</f>
        <v>2.73</v>
      </c>
      <c r="S84" s="9">
        <v>0.59</v>
      </c>
      <c r="T84" s="9">
        <f>Spreads!H250</f>
        <v>0.47</v>
      </c>
      <c r="U84" t="s">
        <v>5435</v>
      </c>
      <c r="V84" t="s">
        <v>5436</v>
      </c>
      <c r="W84" t="s">
        <v>5437</v>
      </c>
      <c r="X84" t="s">
        <v>5441</v>
      </c>
      <c r="Y84" t="s">
        <v>5439</v>
      </c>
      <c r="Z84" t="s">
        <v>5440</v>
      </c>
      <c r="AA84">
        <f>_xlfn.XLOOKUP($A84,Kmeans!$B:$B,Kmeans!M:M)</f>
        <v>1</v>
      </c>
      <c r="AB84">
        <f>_xlfn.XLOOKUP($A84,Kmeans!$B:$B,Kmeans!N:N)</f>
        <v>0</v>
      </c>
      <c r="AC84">
        <f>_xlfn.XLOOKUP($A84,Kmeans!$B:$B,Kmeans!O:O)</f>
        <v>0</v>
      </c>
      <c r="AD84">
        <f>'FF-5'!C407/100</f>
        <v>-1.8200000000000001E-2</v>
      </c>
      <c r="AE84">
        <f>'FF-5'!D407/100</f>
        <v>-1.4199999999999999E-2</v>
      </c>
      <c r="AF84">
        <f>'FF-5'!E407/100</f>
        <v>1.1899999999999999E-2</v>
      </c>
      <c r="AG84">
        <f>'FF-5'!F407/100</f>
        <v>-2.0000000000000001E-4</v>
      </c>
      <c r="AH84" t="s">
        <v>5442</v>
      </c>
      <c r="AI84" t="str">
        <f t="shared" si="3"/>
        <v>Normal</v>
      </c>
    </row>
    <row r="85" spans="1:35">
      <c r="A85" s="5">
        <v>35489</v>
      </c>
      <c r="B85" s="11">
        <v>5.6459555261383354E-3</v>
      </c>
      <c r="C85" s="11">
        <v>1.182987421306958E-3</v>
      </c>
      <c r="D85" s="11">
        <v>1.0736385913629132E-2</v>
      </c>
      <c r="E85" s="11">
        <v>1.2358344892564599E-2</v>
      </c>
      <c r="F85" s="13">
        <v>-1.6031811210560631E-3</v>
      </c>
      <c r="G85" s="13">
        <v>9.18466657494732E-3</v>
      </c>
      <c r="H85" s="11" t="str">
        <f t="shared" si="2"/>
        <v>USA RISK WEIGHTED Standard (Large+Mid Cap)</v>
      </c>
      <c r="I85" s="9">
        <f>_xlfn.XLOOKUP($A85,macro_changes!$A:$A,macro_changes!B:B,"NA",1)</f>
        <v>20.170000000000002</v>
      </c>
      <c r="J85" s="16">
        <f ca="1">IF(_xlfn.XLOOKUP($A85, macro_changes!$A:$A, macro_changes!C:C, "NA", 1) = 0, OFFSET(J85, -1, 0), _xlfn.XLOOKUP($A85, macro_changes!$A:$A, macro_changes!C:C, "NA", 1))</f>
        <v>6.4544319859773935E-3</v>
      </c>
      <c r="K85" s="17">
        <f>_xlfn.XLOOKUP($A84,macro_changes!$A:$A,macro_changes!D:D,"NA",1)</f>
        <v>1.8820577164364583E-3</v>
      </c>
      <c r="L85" s="9">
        <f>_xlfn.XLOOKUP($A84,macro_changes!$A:$A,macro_changes!E:E,"NA",1)</f>
        <v>78.3</v>
      </c>
      <c r="M85" s="9">
        <f>_xlfn.XLOOKUP($A85,macro_changes!$A:$A,macro_changes!F:F,"NA",1)</f>
        <v>6.42</v>
      </c>
      <c r="N85" s="9">
        <v>13.043062716499749</v>
      </c>
      <c r="O85" t="s">
        <v>4333</v>
      </c>
      <c r="P85">
        <f>_xlfn.XLOOKUP($A85,Macro!A:A,Macro!H:H,"NA",1)</f>
        <v>5.391E-2</v>
      </c>
      <c r="Q85">
        <v>0</v>
      </c>
      <c r="R85" s="9">
        <f>Spreads!B4</f>
        <v>2.84</v>
      </c>
      <c r="S85" s="9">
        <v>0.56999999999999995</v>
      </c>
      <c r="T85" s="9">
        <f>Spreads!H251</f>
        <v>0.47</v>
      </c>
      <c r="U85" t="s">
        <v>5435</v>
      </c>
      <c r="V85" t="s">
        <v>5436</v>
      </c>
      <c r="W85" t="s">
        <v>5437</v>
      </c>
      <c r="X85" t="s">
        <v>5441</v>
      </c>
      <c r="Y85" t="s">
        <v>5439</v>
      </c>
      <c r="Z85" t="s">
        <v>5440</v>
      </c>
      <c r="AA85">
        <f>_xlfn.XLOOKUP($A85,Kmeans!$B:$B,Kmeans!M:M)</f>
        <v>1</v>
      </c>
      <c r="AB85">
        <f>_xlfn.XLOOKUP($A85,Kmeans!$B:$B,Kmeans!N:N)</f>
        <v>0</v>
      </c>
      <c r="AC85">
        <f>_xlfn.XLOOKUP($A85,Kmeans!$B:$B,Kmeans!O:O)</f>
        <v>0</v>
      </c>
      <c r="AD85">
        <f>'FF-5'!C408/100</f>
        <v>-2.5899999999999999E-2</v>
      </c>
      <c r="AE85">
        <f>'FF-5'!D408/100</f>
        <v>5.67E-2</v>
      </c>
      <c r="AF85">
        <f>'FF-5'!E408/100</f>
        <v>6.7000000000000002E-3</v>
      </c>
      <c r="AG85">
        <f>'FF-5'!F408/100</f>
        <v>3.4700000000000002E-2</v>
      </c>
      <c r="AH85" t="s">
        <v>5442</v>
      </c>
      <c r="AI85" t="str">
        <f t="shared" si="3"/>
        <v>Normal</v>
      </c>
    </row>
    <row r="86" spans="1:35">
      <c r="A86" s="5">
        <v>35520</v>
      </c>
      <c r="B86" s="11">
        <v>-4.618414183666042E-2</v>
      </c>
      <c r="C86" s="11">
        <v>-5.5616326888594414E-2</v>
      </c>
      <c r="D86" s="11">
        <v>-4.4582894183072597E-2</v>
      </c>
      <c r="E86" s="11">
        <v>-3.8161026175875801E-2</v>
      </c>
      <c r="F86" s="13">
        <v>-5.3707160771568785E-2</v>
      </c>
      <c r="G86" s="13">
        <v>-4.5019822085109906E-2</v>
      </c>
      <c r="H86" s="11" t="str">
        <f t="shared" si="2"/>
        <v>USA RISK WEIGHTED Standard (Large+Mid Cap)</v>
      </c>
      <c r="I86" s="9">
        <f>_xlfn.XLOOKUP($A86,macro_changes!$A:$A,macro_changes!B:B,"NA",1)</f>
        <v>19.66</v>
      </c>
      <c r="J86" s="16">
        <f ca="1">IF(_xlfn.XLOOKUP($A86, macro_changes!$A:$A, macro_changes!C:C, "NA", 1) = 0, OFFSET(J86, -1, 0), _xlfn.XLOOKUP($A86, macro_changes!$A:$A, macro_changes!C:C, "NA", 1))</f>
        <v>1.6652178305558429E-2</v>
      </c>
      <c r="K86" s="17">
        <f>_xlfn.XLOOKUP($A85,macro_changes!$A:$A,macro_changes!D:D,"NA",1)</f>
        <v>6.2617407639331546E-4</v>
      </c>
      <c r="L86" s="9">
        <f>_xlfn.XLOOKUP($A85,macro_changes!$A:$A,macro_changes!E:E,"NA",1)</f>
        <v>79.3</v>
      </c>
      <c r="M86" s="9">
        <f>_xlfn.XLOOKUP($A86,macro_changes!$A:$A,macro_changes!F:F,"NA",1)</f>
        <v>6.69</v>
      </c>
      <c r="N86" s="9">
        <v>10.82197772983274</v>
      </c>
      <c r="O86" t="s">
        <v>4332</v>
      </c>
      <c r="P86">
        <f>_xlfn.XLOOKUP($A86,Macro!A:A,Macro!H:H,"NA",1)</f>
        <v>5.7259999999999998E-2</v>
      </c>
      <c r="Q86">
        <v>-4.618414183666051E-2</v>
      </c>
      <c r="R86" s="9">
        <f>Spreads!B5</f>
        <v>2.94</v>
      </c>
      <c r="S86" s="9">
        <v>0.59</v>
      </c>
      <c r="T86" s="9">
        <f>Spreads!H252</f>
        <v>0.43</v>
      </c>
      <c r="U86" t="s">
        <v>5435</v>
      </c>
      <c r="V86" t="s">
        <v>5436</v>
      </c>
      <c r="W86" t="s">
        <v>5437</v>
      </c>
      <c r="X86" t="s">
        <v>5438</v>
      </c>
      <c r="Y86" t="s">
        <v>5439</v>
      </c>
      <c r="Z86" t="s">
        <v>5444</v>
      </c>
      <c r="AA86">
        <f>_xlfn.XLOOKUP($A86,Kmeans!$B:$B,Kmeans!M:M)</f>
        <v>0</v>
      </c>
      <c r="AB86">
        <f>_xlfn.XLOOKUP($A86,Kmeans!$B:$B,Kmeans!N:N)</f>
        <v>1</v>
      </c>
      <c r="AC86">
        <f>_xlfn.XLOOKUP($A86,Kmeans!$B:$B,Kmeans!O:O)</f>
        <v>0</v>
      </c>
      <c r="AD86">
        <f>'FF-5'!C409/100</f>
        <v>-4.3E-3</v>
      </c>
      <c r="AE86">
        <f>'FF-5'!D409/100</f>
        <v>3.39E-2</v>
      </c>
      <c r="AF86">
        <f>'FF-5'!E409/100</f>
        <v>5.0000000000000001E-3</v>
      </c>
      <c r="AG86">
        <f>'FF-5'!F409/100</f>
        <v>1.66E-2</v>
      </c>
      <c r="AH86" t="s">
        <v>5446</v>
      </c>
      <c r="AI86" t="str">
        <f t="shared" si="3"/>
        <v>Drawdown</v>
      </c>
    </row>
    <row r="87" spans="1:35">
      <c r="A87" s="5">
        <v>35550</v>
      </c>
      <c r="B87" s="11">
        <v>6.437577940972683E-2</v>
      </c>
      <c r="C87" s="11">
        <v>9.8779007598633228E-2</v>
      </c>
      <c r="D87" s="11">
        <v>4.3350087536002668E-2</v>
      </c>
      <c r="E87" s="11">
        <v>3.2543937925537003E-2</v>
      </c>
      <c r="F87" s="13">
        <v>8.6523029506343274E-2</v>
      </c>
      <c r="G87" s="13">
        <v>4.9671182201982189E-2</v>
      </c>
      <c r="H87" s="11" t="str">
        <f t="shared" si="2"/>
        <v>USA MOMENTUM Standard (Large+Mid Cap)</v>
      </c>
      <c r="I87" s="9">
        <f>_xlfn.XLOOKUP($A87,macro_changes!$A:$A,macro_changes!B:B,"NA",1)</f>
        <v>19.920000000000002</v>
      </c>
      <c r="J87" s="16">
        <f ca="1">IF(_xlfn.XLOOKUP($A87, macro_changes!$A:$A, macro_changes!C:C, "NA", 1) = 0, OFFSET(J87, -1, 0), _xlfn.XLOOKUP($A87, macro_changes!$A:$A, macro_changes!C:C, "NA", 1))</f>
        <v>1.6652178305558429E-2</v>
      </c>
      <c r="K87" s="17">
        <f>_xlfn.XLOOKUP($A86,macro_changes!$A:$A,macro_changes!D:D,"NA",1)</f>
        <v>6.2578222778464365E-4</v>
      </c>
      <c r="L87" s="9">
        <f>_xlfn.XLOOKUP($A86,macro_changes!$A:$A,macro_changes!E:E,"NA",1)</f>
        <v>79.7</v>
      </c>
      <c r="M87" s="9">
        <f>_xlfn.XLOOKUP($A87,macro_changes!$A:$A,macro_changes!F:F,"NA",1)</f>
        <v>6.89</v>
      </c>
      <c r="N87" s="9">
        <v>10.9389328401281</v>
      </c>
      <c r="O87" t="s">
        <v>4332</v>
      </c>
      <c r="P87">
        <f>_xlfn.XLOOKUP($A87,Macro!A:A,Macro!H:H,"NA",1)</f>
        <v>9.2499999999999995E-3</v>
      </c>
      <c r="Q87">
        <v>0</v>
      </c>
      <c r="R87" s="9">
        <f>Spreads!B6</f>
        <v>2.68</v>
      </c>
      <c r="S87" s="9">
        <v>0.61</v>
      </c>
      <c r="T87" s="9">
        <f>Spreads!H253</f>
        <v>0.45</v>
      </c>
      <c r="U87" t="s">
        <v>5435</v>
      </c>
      <c r="V87" t="s">
        <v>5436</v>
      </c>
      <c r="W87" t="s">
        <v>5437</v>
      </c>
      <c r="X87" t="s">
        <v>5438</v>
      </c>
      <c r="Y87" t="s">
        <v>5439</v>
      </c>
      <c r="Z87" t="s">
        <v>5440</v>
      </c>
      <c r="AA87">
        <f>_xlfn.XLOOKUP($A87,Kmeans!$B:$B,Kmeans!M:M)</f>
        <v>1</v>
      </c>
      <c r="AB87">
        <f>_xlfn.XLOOKUP($A87,Kmeans!$B:$B,Kmeans!N:N)</f>
        <v>0</v>
      </c>
      <c r="AC87">
        <f>_xlfn.XLOOKUP($A87,Kmeans!$B:$B,Kmeans!O:O)</f>
        <v>0</v>
      </c>
      <c r="AD87">
        <f>'FF-5'!C410/100</f>
        <v>-5.7000000000000002E-2</v>
      </c>
      <c r="AE87">
        <f>'FF-5'!D410/100</f>
        <v>7.000000000000001E-4</v>
      </c>
      <c r="AF87">
        <f>'FF-5'!E410/100</f>
        <v>3.2599999999999997E-2</v>
      </c>
      <c r="AG87">
        <f>'FF-5'!F410/100</f>
        <v>-7.1999999999999998E-3</v>
      </c>
      <c r="AH87" t="s">
        <v>5442</v>
      </c>
      <c r="AI87" t="str">
        <f t="shared" si="3"/>
        <v>Normal</v>
      </c>
    </row>
    <row r="88" spans="1:35">
      <c r="A88" s="5">
        <v>35580</v>
      </c>
      <c r="B88" s="11">
        <v>5.5228077483857607E-2</v>
      </c>
      <c r="C88" s="11">
        <v>4.9579650913334161E-2</v>
      </c>
      <c r="D88" s="11">
        <v>5.6564147532287334E-2</v>
      </c>
      <c r="E88" s="11">
        <v>5.7434573197397532E-2</v>
      </c>
      <c r="F88" s="13">
        <v>5.5155240767962743E-2</v>
      </c>
      <c r="G88" s="13">
        <v>5.3499396822172196E-2</v>
      </c>
      <c r="H88" s="11" t="str">
        <f t="shared" si="2"/>
        <v>USA RISK WEIGHTED Standard (Large+Mid Cap)</v>
      </c>
      <c r="I88" s="9">
        <f>_xlfn.XLOOKUP($A88,macro_changes!$A:$A,macro_changes!B:B,"NA",1)</f>
        <v>20.190000000000001</v>
      </c>
      <c r="J88" s="16">
        <f ca="1">IF(_xlfn.XLOOKUP($A88, macro_changes!$A:$A, macro_changes!C:C, "NA", 1) = 0, OFFSET(J88, -1, 0), _xlfn.XLOOKUP($A88, macro_changes!$A:$A, macro_changes!C:C, "NA", 1))</f>
        <v>1.6652178305558429E-2</v>
      </c>
      <c r="K88" s="17">
        <f>_xlfn.XLOOKUP($A87,macro_changes!$A:$A,macro_changes!D:D,"NA",1)</f>
        <v>0</v>
      </c>
      <c r="L88" s="9">
        <f>_xlfn.XLOOKUP($A87,macro_changes!$A:$A,macro_changes!E:E,"NA",1)</f>
        <v>79.900000000000006</v>
      </c>
      <c r="M88" s="9">
        <f>_xlfn.XLOOKUP($A88,macro_changes!$A:$A,macro_changes!F:F,"NA",1)</f>
        <v>6.71</v>
      </c>
      <c r="N88" s="9">
        <v>4.0380582636123652</v>
      </c>
      <c r="O88" t="s">
        <v>4332</v>
      </c>
      <c r="P88">
        <f>_xlfn.XLOOKUP($A88,Macro!A:A,Macro!H:H,"NA",1)</f>
        <v>-1.056E-2</v>
      </c>
      <c r="Q88">
        <v>0</v>
      </c>
      <c r="R88" s="9">
        <f>Spreads!B7</f>
        <v>2.67</v>
      </c>
      <c r="S88" s="9">
        <v>0.57999999999999996</v>
      </c>
      <c r="T88" s="9">
        <f>Spreads!H254</f>
        <v>0.43</v>
      </c>
      <c r="U88" t="s">
        <v>5435</v>
      </c>
      <c r="V88" t="s">
        <v>5436</v>
      </c>
      <c r="W88" t="s">
        <v>5437</v>
      </c>
      <c r="X88" t="s">
        <v>5438</v>
      </c>
      <c r="Y88" t="s">
        <v>5439</v>
      </c>
      <c r="Z88" t="s">
        <v>5440</v>
      </c>
      <c r="AA88">
        <f>_xlfn.XLOOKUP($A88,Kmeans!$B:$B,Kmeans!M:M)</f>
        <v>1</v>
      </c>
      <c r="AB88">
        <f>_xlfn.XLOOKUP($A88,Kmeans!$B:$B,Kmeans!N:N)</f>
        <v>0</v>
      </c>
      <c r="AC88">
        <f>_xlfn.XLOOKUP($A88,Kmeans!$B:$B,Kmeans!O:O)</f>
        <v>0</v>
      </c>
      <c r="AD88">
        <f>'FF-5'!C411/100</f>
        <v>4.7500000000000001E-2</v>
      </c>
      <c r="AE88">
        <f>'FF-5'!D411/100</f>
        <v>-4.1299999999999996E-2</v>
      </c>
      <c r="AF88">
        <f>'FF-5'!E411/100</f>
        <v>-1.0200000000000001E-2</v>
      </c>
      <c r="AG88">
        <f>'FF-5'!F411/100</f>
        <v>-2.9600000000000001E-2</v>
      </c>
      <c r="AH88" t="s">
        <v>5442</v>
      </c>
      <c r="AI88" t="str">
        <f t="shared" si="3"/>
        <v>Normal</v>
      </c>
    </row>
    <row r="89" spans="1:35">
      <c r="A89" s="5">
        <v>35611</v>
      </c>
      <c r="B89" s="11">
        <v>4.4256980152581393E-2</v>
      </c>
      <c r="C89" s="11">
        <v>5.4011023548070192E-2</v>
      </c>
      <c r="D89" s="11">
        <v>4.4918953257238936E-2</v>
      </c>
      <c r="E89" s="11">
        <v>3.9762832505732426E-2</v>
      </c>
      <c r="F89" s="13">
        <v>4.4407987780731961E-2</v>
      </c>
      <c r="G89" s="13">
        <v>4.0609792345163376E-2</v>
      </c>
      <c r="H89" s="11" t="str">
        <f t="shared" si="2"/>
        <v>USA MOMENTUM Standard (Large+Mid Cap)</v>
      </c>
      <c r="I89" s="9">
        <f>_xlfn.XLOOKUP($A89,macro_changes!$A:$A,macro_changes!B:B,"NA",1)</f>
        <v>20.53</v>
      </c>
      <c r="J89" s="16">
        <f ca="1">IF(_xlfn.XLOOKUP($A89, macro_changes!$A:$A, macro_changes!C:C, "NA", 1) = 0, OFFSET(J89, -1, 0), _xlfn.XLOOKUP($A89, macro_changes!$A:$A, macro_changes!C:C, "NA", 1))</f>
        <v>1.2485689750959317E-2</v>
      </c>
      <c r="K89" s="17">
        <f>_xlfn.XLOOKUP($A88,macro_changes!$A:$A,macro_changes!D:D,"NA",1)</f>
        <v>1.8761726078797558E-3</v>
      </c>
      <c r="L89" s="9">
        <f>_xlfn.XLOOKUP($A88,macro_changes!$A:$A,macro_changes!E:E,"NA",1)</f>
        <v>80.400000000000006</v>
      </c>
      <c r="M89" s="9">
        <f>_xlfn.XLOOKUP($A89,macro_changes!$A:$A,macro_changes!F:F,"NA",1)</f>
        <v>6.49</v>
      </c>
      <c r="N89" s="9">
        <v>7.5176139398181974</v>
      </c>
      <c r="O89" t="s">
        <v>4333</v>
      </c>
      <c r="P89">
        <f>_xlfn.XLOOKUP($A89,Macro!A:A,Macro!H:H,"NA",1)</f>
        <v>-2.1499999999999998E-2</v>
      </c>
      <c r="Q89">
        <v>0</v>
      </c>
      <c r="R89" s="9">
        <f>Spreads!B8</f>
        <v>2.71</v>
      </c>
      <c r="S89" s="9">
        <v>0.56000000000000005</v>
      </c>
      <c r="T89" s="9">
        <f>Spreads!H255</f>
        <v>0.28000000000000003</v>
      </c>
      <c r="U89" t="s">
        <v>5435</v>
      </c>
      <c r="V89" t="s">
        <v>5436</v>
      </c>
      <c r="W89" t="s">
        <v>5437</v>
      </c>
      <c r="X89" t="s">
        <v>5438</v>
      </c>
      <c r="Y89" t="s">
        <v>5439</v>
      </c>
      <c r="Z89" t="s">
        <v>5440</v>
      </c>
      <c r="AA89">
        <f>_xlfn.XLOOKUP($A89,Kmeans!$B:$B,Kmeans!M:M)</f>
        <v>1</v>
      </c>
      <c r="AB89">
        <f>_xlfn.XLOOKUP($A89,Kmeans!$B:$B,Kmeans!N:N)</f>
        <v>0</v>
      </c>
      <c r="AC89">
        <f>_xlfn.XLOOKUP($A89,Kmeans!$B:$B,Kmeans!O:O)</f>
        <v>0</v>
      </c>
      <c r="AD89">
        <f>'FF-5'!C412/100</f>
        <v>1.1899999999999999E-2</v>
      </c>
      <c r="AE89">
        <f>'FF-5'!D412/100</f>
        <v>1.5800000000000002E-2</v>
      </c>
      <c r="AF89">
        <f>'FF-5'!E412/100</f>
        <v>5.6000000000000008E-3</v>
      </c>
      <c r="AG89">
        <f>'FF-5'!F412/100</f>
        <v>6.6E-3</v>
      </c>
      <c r="AH89" t="s">
        <v>5442</v>
      </c>
      <c r="AI89" t="str">
        <f t="shared" si="3"/>
        <v>Normal</v>
      </c>
    </row>
    <row r="90" spans="1:35">
      <c r="A90" s="5">
        <v>35642</v>
      </c>
      <c r="B90" s="11">
        <v>7.7811303100685514E-2</v>
      </c>
      <c r="C90" s="11">
        <v>8.3490515733361415E-2</v>
      </c>
      <c r="D90" s="11">
        <v>5.6065449458400973E-2</v>
      </c>
      <c r="E90" s="11">
        <v>6.6631987520919145E-2</v>
      </c>
      <c r="F90" s="13">
        <v>7.1304187544565245E-2</v>
      </c>
      <c r="G90" s="13">
        <v>7.8131162027780476E-2</v>
      </c>
      <c r="H90" s="11" t="str">
        <f t="shared" si="2"/>
        <v>USA MOMENTUM Standard (Large+Mid Cap)</v>
      </c>
      <c r="I90" s="9">
        <f>_xlfn.XLOOKUP($A90,macro_changes!$A:$A,macro_changes!B:B,"NA",1)</f>
        <v>23.08</v>
      </c>
      <c r="J90" s="16">
        <f ca="1">IF(_xlfn.XLOOKUP($A90, macro_changes!$A:$A, macro_changes!C:C, "NA", 1) = 0, OFFSET(J90, -1, 0), _xlfn.XLOOKUP($A90, macro_changes!$A:$A, macro_changes!C:C, "NA", 1))</f>
        <v>1.2485689750959317E-2</v>
      </c>
      <c r="K90" s="17">
        <f>_xlfn.XLOOKUP($A89,macro_changes!$A:$A,macro_changes!D:D,"NA",1)</f>
        <v>1.2484394506866447E-3</v>
      </c>
      <c r="L90" s="9">
        <f>_xlfn.XLOOKUP($A89,macro_changes!$A:$A,macro_changes!E:E,"NA",1)</f>
        <v>81.099999999999994</v>
      </c>
      <c r="M90" s="9">
        <f>_xlfn.XLOOKUP($A90,macro_changes!$A:$A,macro_changes!F:F,"NA",1)</f>
        <v>6.22</v>
      </c>
      <c r="N90" s="9">
        <v>14.684360513355619</v>
      </c>
      <c r="O90" t="s">
        <v>4333</v>
      </c>
      <c r="P90">
        <f>_xlfn.XLOOKUP($A90,Macro!A:A,Macro!H:H,"NA",1)</f>
        <v>1.5709999999999998E-2</v>
      </c>
      <c r="Q90">
        <v>0</v>
      </c>
      <c r="R90" s="9">
        <f>Spreads!B9</f>
        <v>2.59</v>
      </c>
      <c r="S90" s="9">
        <v>0.56999999999999995</v>
      </c>
      <c r="T90" s="9">
        <f>Spreads!H256</f>
        <v>0.37</v>
      </c>
      <c r="U90" t="s">
        <v>5442</v>
      </c>
      <c r="V90" t="s">
        <v>5436</v>
      </c>
      <c r="W90" t="s">
        <v>5437</v>
      </c>
      <c r="X90" t="s">
        <v>5441</v>
      </c>
      <c r="Y90" t="s">
        <v>5439</v>
      </c>
      <c r="Z90" t="s">
        <v>5440</v>
      </c>
      <c r="AA90">
        <f>_xlfn.XLOOKUP($A90,Kmeans!$B:$B,Kmeans!M:M)</f>
        <v>1</v>
      </c>
      <c r="AB90">
        <f>_xlfn.XLOOKUP($A90,Kmeans!$B:$B,Kmeans!N:N)</f>
        <v>0</v>
      </c>
      <c r="AC90">
        <f>_xlfn.XLOOKUP($A90,Kmeans!$B:$B,Kmeans!O:O)</f>
        <v>0</v>
      </c>
      <c r="AD90">
        <f>'FF-5'!C413/100</f>
        <v>-2.76E-2</v>
      </c>
      <c r="AE90">
        <f>'FF-5'!D413/100</f>
        <v>2.5999999999999999E-3</v>
      </c>
      <c r="AF90">
        <f>'FF-5'!E413/100</f>
        <v>7.000000000000001E-4</v>
      </c>
      <c r="AG90">
        <f>'FF-5'!F413/100</f>
        <v>-2.58E-2</v>
      </c>
      <c r="AH90" t="s">
        <v>5442</v>
      </c>
      <c r="AI90" t="str">
        <f t="shared" si="3"/>
        <v>Normal</v>
      </c>
    </row>
    <row r="91" spans="1:35">
      <c r="A91" s="5">
        <v>35671</v>
      </c>
      <c r="B91" s="11">
        <v>-6.0533452004884247E-2</v>
      </c>
      <c r="C91" s="11">
        <v>-7.657954118089505E-2</v>
      </c>
      <c r="D91" s="11">
        <v>-5.7075385562938785E-2</v>
      </c>
      <c r="E91" s="11">
        <v>-3.7091177987046087E-2</v>
      </c>
      <c r="F91" s="13">
        <v>-6.584442261050405E-2</v>
      </c>
      <c r="G91" s="13">
        <v>-5.1869755971790887E-2</v>
      </c>
      <c r="H91" s="11" t="str">
        <f t="shared" si="2"/>
        <v>USA RISK WEIGHTED Standard (Large+Mid Cap)</v>
      </c>
      <c r="I91" s="9">
        <f>_xlfn.XLOOKUP($A91,macro_changes!$A:$A,macro_changes!B:B,"NA",1)</f>
        <v>23.81</v>
      </c>
      <c r="J91" s="16">
        <f ca="1">IF(_xlfn.XLOOKUP($A91, macro_changes!$A:$A, macro_changes!C:C, "NA", 1) = 0, OFFSET(J91, -1, 0), _xlfn.XLOOKUP($A91, macro_changes!$A:$A, macro_changes!C:C, "NA", 1))</f>
        <v>1.2485689750959317E-2</v>
      </c>
      <c r="K91" s="17">
        <f>_xlfn.XLOOKUP($A90,macro_changes!$A:$A,macro_changes!D:D,"NA",1)</f>
        <v>2.4937655860348684E-3</v>
      </c>
      <c r="L91" s="9">
        <f>_xlfn.XLOOKUP($A90,macro_changes!$A:$A,macro_changes!E:E,"NA",1)</f>
        <v>82</v>
      </c>
      <c r="M91" s="9">
        <f>_xlfn.XLOOKUP($A91,macro_changes!$A:$A,macro_changes!F:F,"NA",1)</f>
        <v>6.3</v>
      </c>
      <c r="N91" s="9">
        <v>10.252526854836519</v>
      </c>
      <c r="O91" t="s">
        <v>4332</v>
      </c>
      <c r="P91">
        <f>_xlfn.XLOOKUP($A91,Macro!A:A,Macro!H:H,"NA",1)</f>
        <v>3.3939999999999998E-2</v>
      </c>
      <c r="Q91">
        <v>-6.0533452004884247E-2</v>
      </c>
      <c r="R91" s="9">
        <f>Spreads!B10</f>
        <v>2.59</v>
      </c>
      <c r="S91" s="9">
        <v>0.54</v>
      </c>
      <c r="T91" s="9">
        <f>Spreads!H257</f>
        <v>0.32</v>
      </c>
      <c r="U91" t="s">
        <v>5442</v>
      </c>
      <c r="V91" t="s">
        <v>5436</v>
      </c>
      <c r="W91" t="s">
        <v>5437</v>
      </c>
      <c r="X91" t="s">
        <v>5438</v>
      </c>
      <c r="Y91" t="s">
        <v>5443</v>
      </c>
      <c r="Z91" t="s">
        <v>5444</v>
      </c>
      <c r="AA91">
        <f>_xlfn.XLOOKUP($A91,Kmeans!$B:$B,Kmeans!M:M)</f>
        <v>0</v>
      </c>
      <c r="AB91">
        <f>_xlfn.XLOOKUP($A91,Kmeans!$B:$B,Kmeans!N:N)</f>
        <v>1</v>
      </c>
      <c r="AC91">
        <f>_xlfn.XLOOKUP($A91,Kmeans!$B:$B,Kmeans!O:O)</f>
        <v>0</v>
      </c>
      <c r="AD91">
        <f>'FF-5'!C414/100</f>
        <v>7.6100000000000001E-2</v>
      </c>
      <c r="AE91">
        <f>'FF-5'!D414/100</f>
        <v>1.18E-2</v>
      </c>
      <c r="AF91">
        <f>'FF-5'!E414/100</f>
        <v>-1.11E-2</v>
      </c>
      <c r="AG91">
        <f>'FF-5'!F414/100</f>
        <v>-4.0000000000000002E-4</v>
      </c>
      <c r="AH91" t="s">
        <v>5446</v>
      </c>
      <c r="AI91" t="str">
        <f t="shared" si="3"/>
        <v>Drawdown</v>
      </c>
    </row>
    <row r="92" spans="1:35">
      <c r="A92" s="5">
        <v>35703</v>
      </c>
      <c r="B92" s="11">
        <v>5.0963952696080783E-2</v>
      </c>
      <c r="C92" s="11">
        <v>5.3730442566478187E-2</v>
      </c>
      <c r="D92" s="11">
        <v>5.1126180832277379E-2</v>
      </c>
      <c r="E92" s="11">
        <v>5.134387692802167E-2</v>
      </c>
      <c r="F92" s="13">
        <v>3.8423943775749203E-2</v>
      </c>
      <c r="G92" s="13">
        <v>5.2614348972906289E-2</v>
      </c>
      <c r="H92" s="11" t="str">
        <f t="shared" si="2"/>
        <v>USA MOMENTUM Standard (Large+Mid Cap)</v>
      </c>
      <c r="I92" s="9">
        <f>_xlfn.XLOOKUP($A92,macro_changes!$A:$A,macro_changes!B:B,"NA",1)</f>
        <v>23.87</v>
      </c>
      <c r="J92" s="16">
        <f ca="1">IF(_xlfn.XLOOKUP($A92, macro_changes!$A:$A, macro_changes!C:C, "NA", 1) = 0, OFFSET(J92, -1, 0), _xlfn.XLOOKUP($A92, macro_changes!$A:$A, macro_changes!C:C, "NA", 1))</f>
        <v>8.5386027274454435E-3</v>
      </c>
      <c r="K92" s="17">
        <f>_xlfn.XLOOKUP($A91,macro_changes!$A:$A,macro_changes!D:D,"NA",1)</f>
        <v>2.4875621890545485E-3</v>
      </c>
      <c r="L92" s="9">
        <f>_xlfn.XLOOKUP($A91,macro_changes!$A:$A,macro_changes!E:E,"NA",1)</f>
        <v>82.3</v>
      </c>
      <c r="M92" s="9">
        <f>_xlfn.XLOOKUP($A92,macro_changes!$A:$A,macro_changes!F:F,"NA",1)</f>
        <v>6.21</v>
      </c>
      <c r="N92" s="9">
        <v>6.5111950466530617</v>
      </c>
      <c r="O92" t="s">
        <v>4332</v>
      </c>
      <c r="P92">
        <f>_xlfn.XLOOKUP($A92,Macro!A:A,Macro!H:H,"NA",1)</f>
        <v>0.10650999999999999</v>
      </c>
      <c r="Q92">
        <v>-1.2654523293310923E-2</v>
      </c>
      <c r="R92" s="9">
        <f>Spreads!B11</f>
        <v>2.99</v>
      </c>
      <c r="S92" s="9">
        <v>0.67</v>
      </c>
      <c r="T92" s="9">
        <f>Spreads!H258</f>
        <v>0.21</v>
      </c>
      <c r="U92" t="s">
        <v>5442</v>
      </c>
      <c r="V92" t="s">
        <v>5436</v>
      </c>
      <c r="W92" t="s">
        <v>5437</v>
      </c>
      <c r="X92" t="s">
        <v>5438</v>
      </c>
      <c r="Y92" t="s">
        <v>5439</v>
      </c>
      <c r="Z92" t="s">
        <v>5440</v>
      </c>
      <c r="AA92">
        <f>_xlfn.XLOOKUP($A92,Kmeans!$B:$B,Kmeans!M:M)</f>
        <v>1</v>
      </c>
      <c r="AB92">
        <f>_xlfn.XLOOKUP($A92,Kmeans!$B:$B,Kmeans!N:N)</f>
        <v>0</v>
      </c>
      <c r="AC92">
        <f>_xlfn.XLOOKUP($A92,Kmeans!$B:$B,Kmeans!O:O)</f>
        <v>0</v>
      </c>
      <c r="AD92">
        <f>'FF-5'!C415/100</f>
        <v>2.4900000000000002E-2</v>
      </c>
      <c r="AE92">
        <f>'FF-5'!D415/100</f>
        <v>3.7000000000000002E-3</v>
      </c>
      <c r="AF92">
        <f>'FF-5'!E415/100</f>
        <v>-1.6299999999999999E-2</v>
      </c>
      <c r="AG92">
        <f>'FF-5'!F415/100</f>
        <v>-9.1000000000000004E-3</v>
      </c>
      <c r="AH92" t="s">
        <v>5442</v>
      </c>
      <c r="AI92" t="str">
        <f t="shared" si="3"/>
        <v>Normal</v>
      </c>
    </row>
    <row r="93" spans="1:35">
      <c r="A93" s="5">
        <v>35734</v>
      </c>
      <c r="B93" s="11">
        <v>-2.8452103017728048E-2</v>
      </c>
      <c r="C93" s="11">
        <v>-3.022522343434908E-2</v>
      </c>
      <c r="D93" s="11">
        <v>-2.0559965525209667E-2</v>
      </c>
      <c r="E93" s="11">
        <v>-2.9204003287627289E-2</v>
      </c>
      <c r="F93" s="13">
        <v>-2.5324687953386382E-2</v>
      </c>
      <c r="G93" s="13">
        <v>-3.0292851057954651E-2</v>
      </c>
      <c r="H93" s="11" t="str">
        <f t="shared" si="2"/>
        <v>USA MINIMUM VOLATILITY (USD) Standard (Large+Mid Cap)</v>
      </c>
      <c r="I93" s="9">
        <f>_xlfn.XLOOKUP($A93,macro_changes!$A:$A,macro_changes!B:B,"NA",1)</f>
        <v>32.21</v>
      </c>
      <c r="J93" s="16">
        <f ca="1">IF(_xlfn.XLOOKUP($A93, macro_changes!$A:$A, macro_changes!C:C, "NA", 1) = 0, OFFSET(J93, -1, 0), _xlfn.XLOOKUP($A93, macro_changes!$A:$A, macro_changes!C:C, "NA", 1))</f>
        <v>8.5386027274454435E-3</v>
      </c>
      <c r="K93" s="17">
        <f>_xlfn.XLOOKUP($A92,macro_changes!$A:$A,macro_changes!D:D,"NA",1)</f>
        <v>1.8610421836229296E-3</v>
      </c>
      <c r="L93" s="9">
        <f>_xlfn.XLOOKUP($A92,macro_changes!$A:$A,macro_changes!E:E,"NA",1)</f>
        <v>82.9</v>
      </c>
      <c r="M93" s="9">
        <f>_xlfn.XLOOKUP($A93,macro_changes!$A:$A,macro_changes!F:F,"NA",1)</f>
        <v>6.03</v>
      </c>
      <c r="N93" s="9">
        <v>10.224171548695731</v>
      </c>
      <c r="O93" t="s">
        <v>4332</v>
      </c>
      <c r="P93">
        <f>_xlfn.XLOOKUP($A93,Macro!A:A,Macro!H:H,"NA",1)</f>
        <v>3.3369999999999997E-2</v>
      </c>
      <c r="Q93">
        <v>-2.8452103017728041E-2</v>
      </c>
      <c r="R93" s="9">
        <f>Spreads!B12</f>
        <v>2.9</v>
      </c>
      <c r="S93" s="9">
        <v>0.72</v>
      </c>
      <c r="T93" s="9">
        <f>Spreads!H259</f>
        <v>0.1</v>
      </c>
      <c r="U93" t="s">
        <v>5442</v>
      </c>
      <c r="V93" t="s">
        <v>5436</v>
      </c>
      <c r="W93" t="s">
        <v>5437</v>
      </c>
      <c r="X93" t="s">
        <v>5438</v>
      </c>
      <c r="Y93" t="s">
        <v>5439</v>
      </c>
      <c r="Z93" t="s">
        <v>5440</v>
      </c>
      <c r="AA93">
        <f>_xlfn.XLOOKUP($A93,Kmeans!$B:$B,Kmeans!M:M)</f>
        <v>1</v>
      </c>
      <c r="AB93">
        <f>_xlfn.XLOOKUP($A93,Kmeans!$B:$B,Kmeans!N:N)</f>
        <v>0</v>
      </c>
      <c r="AC93">
        <f>_xlfn.XLOOKUP($A93,Kmeans!$B:$B,Kmeans!O:O)</f>
        <v>0</v>
      </c>
      <c r="AD93">
        <f>'FF-5'!C416/100</f>
        <v>-5.1999999999999998E-3</v>
      </c>
      <c r="AE93">
        <f>'FF-5'!D416/100</f>
        <v>2.2700000000000001E-2</v>
      </c>
      <c r="AF93">
        <f>'FF-5'!E416/100</f>
        <v>0.01</v>
      </c>
      <c r="AG93">
        <f>'FF-5'!F416/100</f>
        <v>1.9400000000000001E-2</v>
      </c>
      <c r="AH93" t="s">
        <v>5442</v>
      </c>
      <c r="AI93" t="str">
        <f t="shared" si="3"/>
        <v>Normal</v>
      </c>
    </row>
    <row r="94" spans="1:35">
      <c r="A94" s="5">
        <v>35762</v>
      </c>
      <c r="B94" s="11">
        <v>4.7192017807273778E-2</v>
      </c>
      <c r="C94" s="11">
        <v>3.7608394438995552E-2</v>
      </c>
      <c r="D94" s="11">
        <v>4.8761358201817373E-2</v>
      </c>
      <c r="E94" s="11">
        <v>3.8876664063961952E-2</v>
      </c>
      <c r="F94" s="13">
        <v>4.9008269541890748E-2</v>
      </c>
      <c r="G94" s="13">
        <v>4.4046025399397726E-2</v>
      </c>
      <c r="H94" s="11" t="str">
        <f t="shared" si="2"/>
        <v>USA SECTOR NEUTRAL QUALITY Standard (Large+Mid Cap)</v>
      </c>
      <c r="I94" s="9">
        <f>_xlfn.XLOOKUP($A94,macro_changes!$A:$A,macro_changes!B:B,"NA",1)</f>
        <v>26.28</v>
      </c>
      <c r="J94" s="16">
        <f ca="1">IF(_xlfn.XLOOKUP($A94, macro_changes!$A:$A, macro_changes!C:C, "NA", 1) = 0, OFFSET(J94, -1, 0), _xlfn.XLOOKUP($A94, macro_changes!$A:$A, macro_changes!C:C, "NA", 1))</f>
        <v>8.5386027274454435E-3</v>
      </c>
      <c r="K94" s="17">
        <f>_xlfn.XLOOKUP($A93,macro_changes!$A:$A,macro_changes!D:D,"NA",1)</f>
        <v>1.2383900928791824E-3</v>
      </c>
      <c r="L94" s="9">
        <f>_xlfn.XLOOKUP($A93,macro_changes!$A:$A,macro_changes!E:E,"NA",1)</f>
        <v>83.2</v>
      </c>
      <c r="M94" s="9">
        <f>_xlfn.XLOOKUP($A94,macro_changes!$A:$A,macro_changes!F:F,"NA",1)</f>
        <v>5.88</v>
      </c>
      <c r="N94" s="9">
        <v>11.73181372669524</v>
      </c>
      <c r="O94" t="s">
        <v>4332</v>
      </c>
      <c r="P94">
        <f>_xlfn.XLOOKUP($A94,Macro!A:A,Macro!H:H,"NA",1)</f>
        <v>-4.5420000000000002E-2</v>
      </c>
      <c r="Q94">
        <v>0</v>
      </c>
      <c r="R94" s="9">
        <f>Spreads!B13</f>
        <v>2.96</v>
      </c>
      <c r="S94" s="9">
        <v>0.7</v>
      </c>
      <c r="T94" s="9">
        <f>Spreads!H260</f>
        <v>0.09</v>
      </c>
      <c r="U94" t="s">
        <v>5442</v>
      </c>
      <c r="V94" t="s">
        <v>5436</v>
      </c>
      <c r="W94" t="s">
        <v>5437</v>
      </c>
      <c r="X94" t="s">
        <v>5438</v>
      </c>
      <c r="Y94" t="s">
        <v>5439</v>
      </c>
      <c r="Z94" t="s">
        <v>5440</v>
      </c>
      <c r="AA94">
        <f>_xlfn.XLOOKUP($A94,Kmeans!$B:$B,Kmeans!M:M)</f>
        <v>1</v>
      </c>
      <c r="AB94">
        <f>_xlfn.XLOOKUP($A94,Kmeans!$B:$B,Kmeans!N:N)</f>
        <v>0</v>
      </c>
      <c r="AC94">
        <f>_xlfn.XLOOKUP($A94,Kmeans!$B:$B,Kmeans!O:O)</f>
        <v>0</v>
      </c>
      <c r="AD94">
        <f>'FF-5'!C417/100</f>
        <v>-5.1100000000000007E-2</v>
      </c>
      <c r="AE94">
        <f>'FF-5'!D417/100</f>
        <v>1.2E-2</v>
      </c>
      <c r="AF94">
        <f>'FF-5'!E417/100</f>
        <v>2.81E-2</v>
      </c>
      <c r="AG94">
        <f>'FF-5'!F417/100</f>
        <v>1.84E-2</v>
      </c>
      <c r="AH94" t="s">
        <v>5442</v>
      </c>
      <c r="AI94" t="str">
        <f t="shared" si="3"/>
        <v>Normal</v>
      </c>
    </row>
    <row r="95" spans="1:35">
      <c r="A95" s="5">
        <v>35795</v>
      </c>
      <c r="B95" s="11">
        <v>1.3600335207234915E-2</v>
      </c>
      <c r="C95" s="11">
        <v>1.6057327449747749E-2</v>
      </c>
      <c r="D95" s="11">
        <v>1.8629310764142204E-2</v>
      </c>
      <c r="E95" s="11">
        <v>2.2313586547372699E-2</v>
      </c>
      <c r="F95" s="13">
        <v>5.4081444768905307E-3</v>
      </c>
      <c r="G95" s="11">
        <v>9.020000000000028E-3</v>
      </c>
      <c r="H95" s="11" t="str">
        <f t="shared" si="2"/>
        <v>USA RISK WEIGHTED Standard (Large+Mid Cap)</v>
      </c>
      <c r="I95" s="9">
        <f>_xlfn.XLOOKUP($A95,macro_changes!$A:$A,macro_changes!B:B,"NA",1)</f>
        <v>23.87</v>
      </c>
      <c r="J95" s="16">
        <f ca="1">IF(_xlfn.XLOOKUP($A95, macro_changes!$A:$A, macro_changes!C:C, "NA", 1) = 0, OFFSET(J95, -1, 0), _xlfn.XLOOKUP($A95, macro_changes!$A:$A, macro_changes!C:C, "NA", 1))</f>
        <v>1.0037531320823412E-2</v>
      </c>
      <c r="K95" s="17">
        <f>_xlfn.XLOOKUP($A94,macro_changes!$A:$A,macro_changes!D:D,"NA",1)</f>
        <v>6.1842918985788309E-4</v>
      </c>
      <c r="L95" s="9">
        <f>_xlfn.XLOOKUP($A94,macro_changes!$A:$A,macro_changes!E:E,"NA",1)</f>
        <v>83.4</v>
      </c>
      <c r="M95" s="9">
        <f>_xlfn.XLOOKUP($A95,macro_changes!$A:$A,macro_changes!F:F,"NA",1)</f>
        <v>5.81</v>
      </c>
      <c r="N95" s="9">
        <v>10.770577099735551</v>
      </c>
      <c r="O95" t="s">
        <v>4332</v>
      </c>
      <c r="P95">
        <f>_xlfn.XLOOKUP($A95,Macro!A:A,Macro!H:H,"NA",1)</f>
        <v>-9.6610000000000001E-2</v>
      </c>
      <c r="Q95">
        <v>0</v>
      </c>
      <c r="R95" s="9">
        <f>Spreads!B14</f>
        <v>3</v>
      </c>
      <c r="S95" s="9">
        <v>0.78</v>
      </c>
      <c r="T95" s="9">
        <f>Spreads!H261</f>
        <v>0.21</v>
      </c>
      <c r="U95" t="s">
        <v>5442</v>
      </c>
      <c r="V95" t="s">
        <v>5436</v>
      </c>
      <c r="W95" t="s">
        <v>5437</v>
      </c>
      <c r="X95" t="s">
        <v>5438</v>
      </c>
      <c r="Y95" t="s">
        <v>5439</v>
      </c>
      <c r="Z95" t="s">
        <v>5440</v>
      </c>
      <c r="AA95">
        <f>_xlfn.XLOOKUP($A95,Kmeans!$B:$B,Kmeans!M:M)</f>
        <v>1</v>
      </c>
      <c r="AB95">
        <f>_xlfn.XLOOKUP($A95,Kmeans!$B:$B,Kmeans!N:N)</f>
        <v>0</v>
      </c>
      <c r="AC95">
        <f>_xlfn.XLOOKUP($A95,Kmeans!$B:$B,Kmeans!O:O)</f>
        <v>0</v>
      </c>
      <c r="AD95">
        <f>'FF-5'!C418/100</f>
        <v>-2.0299999999999999E-2</v>
      </c>
      <c r="AE95">
        <f>'FF-5'!D418/100</f>
        <v>3.8399999999999997E-2</v>
      </c>
      <c r="AF95">
        <f>'FF-5'!E418/100</f>
        <v>7.4000000000000003E-3</v>
      </c>
      <c r="AG95">
        <f>'FF-5'!F418/100</f>
        <v>1.9199999999999998E-2</v>
      </c>
      <c r="AH95" t="s">
        <v>5442</v>
      </c>
      <c r="AI95" t="str">
        <f t="shared" si="3"/>
        <v>Normal</v>
      </c>
    </row>
    <row r="96" spans="1:35">
      <c r="A96" s="5">
        <v>35825</v>
      </c>
      <c r="B96" s="11">
        <v>1.170509154796151E-2</v>
      </c>
      <c r="C96" s="11">
        <v>2.6194065959921575E-2</v>
      </c>
      <c r="D96" s="11">
        <v>1.9906169420302877E-3</v>
      </c>
      <c r="E96" s="11">
        <v>-1.1661529469164322E-2</v>
      </c>
      <c r="F96" s="13">
        <v>3.4614226189665365E-2</v>
      </c>
      <c r="G96" s="11">
        <v>-1.567857921547644E-2</v>
      </c>
      <c r="H96" s="11" t="str">
        <f t="shared" si="2"/>
        <v>USA SECTOR NEUTRAL QUALITY Standard (Large+Mid Cap)</v>
      </c>
      <c r="I96" s="9">
        <f>_xlfn.XLOOKUP($A96,macro_changes!$A:$A,macro_changes!B:B,"NA",1)</f>
        <v>20</v>
      </c>
      <c r="J96" s="16">
        <f ca="1">IF(_xlfn.XLOOKUP($A96, macro_changes!$A:$A, macro_changes!C:C, "NA", 1) = 0, OFFSET(J96, -1, 0), _xlfn.XLOOKUP($A96, macro_changes!$A:$A, macro_changes!C:C, "NA", 1))</f>
        <v>1.0037531320823412E-2</v>
      </c>
      <c r="K96" s="17">
        <f>_xlfn.XLOOKUP($A95,macro_changes!$A:$A,macro_changes!D:D,"NA",1)</f>
        <v>1.2360939431395046E-3</v>
      </c>
      <c r="L96" s="9">
        <f>_xlfn.XLOOKUP($A95,macro_changes!$A:$A,macro_changes!E:E,"NA",1)</f>
        <v>83.7</v>
      </c>
      <c r="M96" s="9">
        <f>_xlfn.XLOOKUP($A96,macro_changes!$A:$A,macro_changes!F:F,"NA",1)</f>
        <v>5.54</v>
      </c>
      <c r="N96" s="9">
        <v>15.86111279604931</v>
      </c>
      <c r="O96" t="s">
        <v>4332</v>
      </c>
      <c r="P96">
        <f>_xlfn.XLOOKUP($A96,Macro!A:A,Macro!H:H,"NA",1)</f>
        <v>-4.6530000000000002E-2</v>
      </c>
      <c r="Q96">
        <v>0</v>
      </c>
      <c r="R96" s="9">
        <f>Spreads!B15</f>
        <v>2.87</v>
      </c>
      <c r="S96" s="9">
        <v>0.76</v>
      </c>
      <c r="T96" s="9">
        <f>Spreads!H262</f>
        <v>7.0000000000000007E-2</v>
      </c>
      <c r="U96" t="s">
        <v>5435</v>
      </c>
      <c r="V96" t="s">
        <v>5436</v>
      </c>
      <c r="W96" t="s">
        <v>5437</v>
      </c>
      <c r="X96" t="s">
        <v>5441</v>
      </c>
      <c r="Y96" t="s">
        <v>5439</v>
      </c>
      <c r="Z96" t="s">
        <v>5440</v>
      </c>
      <c r="AA96">
        <f>_xlfn.XLOOKUP($A96,Kmeans!$B:$B,Kmeans!M:M)</f>
        <v>1</v>
      </c>
      <c r="AB96">
        <f>_xlfn.XLOOKUP($A96,Kmeans!$B:$B,Kmeans!N:N)</f>
        <v>0</v>
      </c>
      <c r="AC96">
        <f>_xlfn.XLOOKUP($A96,Kmeans!$B:$B,Kmeans!O:O)</f>
        <v>0</v>
      </c>
      <c r="AD96">
        <f>'FF-5'!C419/100</f>
        <v>-1.3600000000000001E-2</v>
      </c>
      <c r="AE96">
        <f>'FF-5'!D419/100</f>
        <v>-1.6299999999999999E-2</v>
      </c>
      <c r="AF96">
        <f>'FF-5'!E419/100</f>
        <v>8.6999999999999994E-3</v>
      </c>
      <c r="AG96">
        <f>'FF-5'!F419/100</f>
        <v>-7.3000000000000001E-3</v>
      </c>
      <c r="AH96" t="s">
        <v>5442</v>
      </c>
      <c r="AI96" t="str">
        <f t="shared" si="3"/>
        <v>Normal</v>
      </c>
    </row>
    <row r="97" spans="1:35">
      <c r="A97" s="5">
        <v>35853</v>
      </c>
      <c r="B97" s="11">
        <v>6.8975350745117181E-2</v>
      </c>
      <c r="C97" s="11">
        <v>6.2724064194721318E-2</v>
      </c>
      <c r="D97" s="11">
        <v>5.3383729623308618E-2</v>
      </c>
      <c r="E97" s="11">
        <v>6.5293247578145586E-2</v>
      </c>
      <c r="F97" s="13">
        <v>7.1977571055953815E-2</v>
      </c>
      <c r="G97" s="11">
        <v>7.5231574708014559E-2</v>
      </c>
      <c r="H97" s="11" t="str">
        <f t="shared" si="2"/>
        <v>USA ENHANCED VALUE Standard (Large+Mid Cap)</v>
      </c>
      <c r="I97" s="9">
        <f>_xlfn.XLOOKUP($A97,macro_changes!$A:$A,macro_changes!B:B,"NA",1)</f>
        <v>20.16</v>
      </c>
      <c r="J97" s="16">
        <f ca="1">IF(_xlfn.XLOOKUP($A97, macro_changes!$A:$A, macro_changes!C:C, "NA", 1) = 0, OFFSET(J97, -1, 0), _xlfn.XLOOKUP($A97, macro_changes!$A:$A, macro_changes!C:C, "NA", 1))</f>
        <v>1.0037531320823412E-2</v>
      </c>
      <c r="K97" s="17">
        <f>_xlfn.XLOOKUP($A96,macro_changes!$A:$A,macro_changes!D:D,"NA",1)</f>
        <v>0</v>
      </c>
      <c r="L97" s="9">
        <f>_xlfn.XLOOKUP($A96,macro_changes!$A:$A,macro_changes!E:E,"NA",1)</f>
        <v>83.8</v>
      </c>
      <c r="M97" s="9">
        <f>_xlfn.XLOOKUP($A97,macro_changes!$A:$A,macro_changes!F:F,"NA",1)</f>
        <v>5.57</v>
      </c>
      <c r="N97" s="9">
        <v>6.5265278985666173</v>
      </c>
      <c r="O97" t="s">
        <v>4333</v>
      </c>
      <c r="P97">
        <f>_xlfn.XLOOKUP($A97,Macro!A:A,Macro!H:H,"NA",1)</f>
        <v>2.4680000000000001E-2</v>
      </c>
      <c r="Q97">
        <v>0</v>
      </c>
      <c r="R97" s="9">
        <f>Spreads!B16</f>
        <v>2.83</v>
      </c>
      <c r="S97" s="9">
        <v>0.72</v>
      </c>
      <c r="T97" s="9">
        <f>Spreads!H263</f>
        <v>7.0000000000000007E-2</v>
      </c>
      <c r="U97" t="s">
        <v>5435</v>
      </c>
      <c r="V97" t="s">
        <v>5436</v>
      </c>
      <c r="W97" t="s">
        <v>5437</v>
      </c>
      <c r="X97" t="s">
        <v>5438</v>
      </c>
      <c r="Y97" t="s">
        <v>5439</v>
      </c>
      <c r="Z97" t="s">
        <v>5440</v>
      </c>
      <c r="AA97">
        <f>_xlfn.XLOOKUP($A97,Kmeans!$B:$B,Kmeans!M:M)</f>
        <v>1</v>
      </c>
      <c r="AB97">
        <f>_xlfn.XLOOKUP($A97,Kmeans!$B:$B,Kmeans!N:N)</f>
        <v>0</v>
      </c>
      <c r="AC97">
        <f>_xlfn.XLOOKUP($A97,Kmeans!$B:$B,Kmeans!O:O)</f>
        <v>0</v>
      </c>
      <c r="AD97">
        <f>'FF-5'!C420/100</f>
        <v>2E-3</v>
      </c>
      <c r="AE97">
        <f>'FF-5'!D420/100</f>
        <v>-8.5000000000000006E-3</v>
      </c>
      <c r="AF97">
        <f>'FF-5'!E420/100</f>
        <v>-3.0999999999999999E-3</v>
      </c>
      <c r="AG97">
        <f>'FF-5'!F420/100</f>
        <v>-2.5399999999999999E-2</v>
      </c>
      <c r="AH97" t="s">
        <v>5442</v>
      </c>
      <c r="AI97" t="str">
        <f t="shared" si="3"/>
        <v>Normal</v>
      </c>
    </row>
    <row r="98" spans="1:35">
      <c r="A98" s="5">
        <v>35885</v>
      </c>
      <c r="B98" s="11">
        <v>5.0753180099282647E-2</v>
      </c>
      <c r="C98" s="11">
        <v>6.56695318720244E-2</v>
      </c>
      <c r="D98" s="11">
        <v>5.6684065576737108E-2</v>
      </c>
      <c r="E98" s="11">
        <v>5.1105256931480048E-2</v>
      </c>
      <c r="F98" s="13">
        <v>4.6148691939706721E-2</v>
      </c>
      <c r="G98" s="11">
        <v>3.8551576897145834E-2</v>
      </c>
      <c r="H98" s="11" t="str">
        <f t="shared" si="2"/>
        <v>USA MOMENTUM Standard (Large+Mid Cap)</v>
      </c>
      <c r="I98" s="9">
        <f>_xlfn.XLOOKUP($A98,macro_changes!$A:$A,macro_changes!B:B,"NA",1)</f>
        <v>22.03</v>
      </c>
      <c r="J98" s="16">
        <f ca="1">IF(_xlfn.XLOOKUP($A98, macro_changes!$A:$A, macro_changes!C:C, "NA", 1) = 0, OFFSET(J98, -1, 0), _xlfn.XLOOKUP($A98, macro_changes!$A:$A, macro_changes!C:C, "NA", 1))</f>
        <v>9.2568787999629532E-3</v>
      </c>
      <c r="K98" s="17">
        <f>_xlfn.XLOOKUP($A97,macro_changes!$A:$A,macro_changes!D:D,"NA",1)</f>
        <v>0</v>
      </c>
      <c r="L98" s="9">
        <f>_xlfn.XLOOKUP($A97,macro_changes!$A:$A,macro_changes!E:E,"NA",1)</f>
        <v>84.7</v>
      </c>
      <c r="M98" s="9">
        <f>_xlfn.XLOOKUP($A98,macro_changes!$A:$A,macro_changes!F:F,"NA",1)</f>
        <v>5.65</v>
      </c>
      <c r="N98" s="9">
        <v>6.3546716976827167</v>
      </c>
      <c r="O98" t="s">
        <v>4332</v>
      </c>
      <c r="P98">
        <f>_xlfn.XLOOKUP($A98,Macro!A:A,Macro!H:H,"NA",1)</f>
        <v>2.4580000000000001E-2</v>
      </c>
      <c r="Q98">
        <v>0</v>
      </c>
      <c r="R98" s="9">
        <f>Spreads!B17</f>
        <v>2.98</v>
      </c>
      <c r="S98" s="9">
        <v>0.72</v>
      </c>
      <c r="T98" s="9">
        <f>Spreads!H264</f>
        <v>0.09</v>
      </c>
      <c r="U98" t="s">
        <v>5435</v>
      </c>
      <c r="V98" t="s">
        <v>5436</v>
      </c>
      <c r="W98" t="s">
        <v>5437</v>
      </c>
      <c r="X98" t="s">
        <v>5438</v>
      </c>
      <c r="Y98" t="s">
        <v>5439</v>
      </c>
      <c r="Z98" t="s">
        <v>5440</v>
      </c>
      <c r="AA98">
        <f>_xlfn.XLOOKUP($A98,Kmeans!$B:$B,Kmeans!M:M)</f>
        <v>1</v>
      </c>
      <c r="AB98">
        <f>_xlfn.XLOOKUP($A98,Kmeans!$B:$B,Kmeans!N:N)</f>
        <v>0</v>
      </c>
      <c r="AC98">
        <f>_xlfn.XLOOKUP($A98,Kmeans!$B:$B,Kmeans!O:O)</f>
        <v>0</v>
      </c>
      <c r="AD98">
        <f>'FF-5'!C421/100</f>
        <v>-6.5000000000000006E-3</v>
      </c>
      <c r="AE98">
        <f>'FF-5'!D421/100</f>
        <v>1.3899999999999999E-2</v>
      </c>
      <c r="AF98">
        <f>'FF-5'!E421/100</f>
        <v>-2.5999999999999999E-3</v>
      </c>
      <c r="AG98">
        <f>'FF-5'!F421/100</f>
        <v>-3.7000000000000002E-3</v>
      </c>
      <c r="AH98" t="s">
        <v>5442</v>
      </c>
      <c r="AI98" t="str">
        <f t="shared" si="3"/>
        <v>Normal</v>
      </c>
    </row>
    <row r="99" spans="1:35">
      <c r="A99" s="5">
        <v>35915</v>
      </c>
      <c r="B99" s="11">
        <v>1.0663190582742788E-2</v>
      </c>
      <c r="C99" s="11">
        <v>4.01699757988212E-2</v>
      </c>
      <c r="D99" s="11">
        <v>-9.8713169872816087E-3</v>
      </c>
      <c r="E99" s="11">
        <v>-4.7611387422841212E-3</v>
      </c>
      <c r="F99" s="13">
        <v>8.2813668918817473E-3</v>
      </c>
      <c r="G99" s="11">
        <v>-1.4426241332985423E-3</v>
      </c>
      <c r="H99" s="11" t="str">
        <f t="shared" si="2"/>
        <v>USA MOMENTUM Standard (Large+Mid Cap)</v>
      </c>
      <c r="I99" s="9">
        <f>_xlfn.XLOOKUP($A99,macro_changes!$A:$A,macro_changes!B:B,"NA",1)</f>
        <v>20.87</v>
      </c>
      <c r="J99" s="16">
        <f ca="1">IF(_xlfn.XLOOKUP($A99, macro_changes!$A:$A, macro_changes!C:C, "NA", 1) = 0, OFFSET(J99, -1, 0), _xlfn.XLOOKUP($A99, macro_changes!$A:$A, macro_changes!C:C, "NA", 1))</f>
        <v>9.2568787999629532E-3</v>
      </c>
      <c r="K99" s="17">
        <f>_xlfn.XLOOKUP($A98,macro_changes!$A:$A,macro_changes!D:D,"NA",1)</f>
        <v>1.2345679012344402E-3</v>
      </c>
      <c r="L99" s="9">
        <f>_xlfn.XLOOKUP($A98,macro_changes!$A:$A,macro_changes!E:E,"NA",1)</f>
        <v>84.8</v>
      </c>
      <c r="M99" s="9">
        <f>_xlfn.XLOOKUP($A99,macro_changes!$A:$A,macro_changes!F:F,"NA",1)</f>
        <v>5.64</v>
      </c>
      <c r="N99" s="9">
        <v>8.5727417991744232</v>
      </c>
      <c r="O99" t="s">
        <v>4330</v>
      </c>
      <c r="P99">
        <f>_xlfn.XLOOKUP($A99,Macro!A:A,Macro!H:H,"NA",1)</f>
        <v>3.091E-2</v>
      </c>
      <c r="Q99">
        <v>0</v>
      </c>
      <c r="R99" s="9">
        <f>Spreads!B18</f>
        <v>3.18</v>
      </c>
      <c r="S99" s="9">
        <v>0.71</v>
      </c>
      <c r="T99" s="9">
        <f>Spreads!H265</f>
        <v>0.03</v>
      </c>
      <c r="U99" t="s">
        <v>5435</v>
      </c>
      <c r="V99" t="s">
        <v>5436</v>
      </c>
      <c r="W99" t="s">
        <v>5437</v>
      </c>
      <c r="X99" t="s">
        <v>5438</v>
      </c>
      <c r="Y99" t="s">
        <v>5439</v>
      </c>
      <c r="Z99" t="s">
        <v>5440</v>
      </c>
      <c r="AA99">
        <f>_xlfn.XLOOKUP($A99,Kmeans!$B:$B,Kmeans!M:M)</f>
        <v>1</v>
      </c>
      <c r="AB99">
        <f>_xlfn.XLOOKUP($A99,Kmeans!$B:$B,Kmeans!N:N)</f>
        <v>0</v>
      </c>
      <c r="AC99">
        <f>_xlfn.XLOOKUP($A99,Kmeans!$B:$B,Kmeans!O:O)</f>
        <v>0</v>
      </c>
      <c r="AD99">
        <f>'FF-5'!C422/100</f>
        <v>0</v>
      </c>
      <c r="AE99">
        <f>'FF-5'!D422/100</f>
        <v>9.3999999999999986E-3</v>
      </c>
      <c r="AF99">
        <f>'FF-5'!E422/100</f>
        <v>-1.6899999999999998E-2</v>
      </c>
      <c r="AG99">
        <f>'FF-5'!F422/100</f>
        <v>-3.5999999999999999E-3</v>
      </c>
      <c r="AH99" t="s">
        <v>5442</v>
      </c>
      <c r="AI99" t="str">
        <f t="shared" si="3"/>
        <v>Normal</v>
      </c>
    </row>
    <row r="100" spans="1:35">
      <c r="A100" s="5">
        <v>35944</v>
      </c>
      <c r="B100" s="11">
        <v>-2.1112621268219445E-2</v>
      </c>
      <c r="C100" s="11">
        <v>-2.552521799677121E-2</v>
      </c>
      <c r="D100" s="11">
        <v>-1.1599373006864422E-2</v>
      </c>
      <c r="E100" s="11">
        <v>-2.2103543749493193E-2</v>
      </c>
      <c r="F100" s="13">
        <v>-1.9695348593503526E-2</v>
      </c>
      <c r="G100" s="11">
        <v>-1.4600583300977799E-2</v>
      </c>
      <c r="H100" s="11" t="str">
        <f t="shared" si="2"/>
        <v>USA MINIMUM VOLATILITY (USD) Standard (Large+Mid Cap)</v>
      </c>
      <c r="I100" s="9">
        <f>_xlfn.XLOOKUP($A100,macro_changes!$A:$A,macro_changes!B:B,"NA",1)</f>
        <v>21.66</v>
      </c>
      <c r="J100" s="16">
        <f ca="1">IF(_xlfn.XLOOKUP($A100, macro_changes!$A:$A, macro_changes!C:C, "NA", 1) = 0, OFFSET(J100, -1, 0), _xlfn.XLOOKUP($A100, macro_changes!$A:$A, macro_changes!C:C, "NA", 1))</f>
        <v>9.2568787999629532E-3</v>
      </c>
      <c r="K100" s="17">
        <f>_xlfn.XLOOKUP($A99,macro_changes!$A:$A,macro_changes!D:D,"NA",1)</f>
        <v>2.4660912453762229E-3</v>
      </c>
      <c r="L100" s="9">
        <f>_xlfn.XLOOKUP($A99,macro_changes!$A:$A,macro_changes!E:E,"NA",1)</f>
        <v>84.7</v>
      </c>
      <c r="M100" s="9">
        <f>_xlfn.XLOOKUP($A100,macro_changes!$A:$A,macro_changes!F:F,"NA",1)</f>
        <v>5.65</v>
      </c>
      <c r="N100" s="9">
        <v>8.287290856604514</v>
      </c>
      <c r="O100" t="s">
        <v>4332</v>
      </c>
      <c r="P100">
        <f>_xlfn.XLOOKUP($A100,Macro!A:A,Macro!H:H,"NA",1)</f>
        <v>2.0889999999999999E-2</v>
      </c>
      <c r="Q100">
        <v>-2.1112621268219441E-2</v>
      </c>
      <c r="R100" s="9">
        <f>Spreads!B19</f>
        <v>3.37</v>
      </c>
      <c r="S100" s="9">
        <v>0.75</v>
      </c>
      <c r="T100" s="9">
        <f>Spreads!H266</f>
        <v>-0.05</v>
      </c>
      <c r="U100" t="s">
        <v>5435</v>
      </c>
      <c r="V100" t="s">
        <v>5436</v>
      </c>
      <c r="W100" t="s">
        <v>5437</v>
      </c>
      <c r="X100" t="s">
        <v>5438</v>
      </c>
      <c r="Y100" t="s">
        <v>5439</v>
      </c>
      <c r="Z100" t="s">
        <v>5440</v>
      </c>
      <c r="AA100">
        <f>_xlfn.XLOOKUP($A100,Kmeans!$B:$B,Kmeans!M:M)</f>
        <v>1</v>
      </c>
      <c r="AB100">
        <f>_xlfn.XLOOKUP($A100,Kmeans!$B:$B,Kmeans!N:N)</f>
        <v>0</v>
      </c>
      <c r="AC100">
        <f>_xlfn.XLOOKUP($A100,Kmeans!$B:$B,Kmeans!O:O)</f>
        <v>0</v>
      </c>
      <c r="AD100">
        <f>'FF-5'!C423/100</f>
        <v>-2.9500000000000002E-2</v>
      </c>
      <c r="AE100">
        <f>'FF-5'!D423/100</f>
        <v>3.44E-2</v>
      </c>
      <c r="AF100">
        <f>'FF-5'!E423/100</f>
        <v>1.1000000000000001E-2</v>
      </c>
      <c r="AG100">
        <f>'FF-5'!F423/100</f>
        <v>2.6099999999999998E-2</v>
      </c>
      <c r="AH100" t="s">
        <v>5442</v>
      </c>
      <c r="AI100" t="str">
        <f t="shared" si="3"/>
        <v>Normal</v>
      </c>
    </row>
    <row r="101" spans="1:35">
      <c r="A101" s="5">
        <v>35976</v>
      </c>
      <c r="B101" s="11">
        <v>4.1907412053324267E-2</v>
      </c>
      <c r="C101" s="11">
        <v>7.6056389818143E-2</v>
      </c>
      <c r="D101" s="11">
        <v>2.9825444045848304E-2</v>
      </c>
      <c r="E101" s="11">
        <v>4.1513578646483751E-3</v>
      </c>
      <c r="F101" s="13">
        <v>6.5465000188062783E-2</v>
      </c>
      <c r="G101" s="11">
        <v>-2.1258659238353461E-3</v>
      </c>
      <c r="H101" s="11" t="str">
        <f t="shared" si="2"/>
        <v>USA MOMENTUM Standard (Large+Mid Cap)</v>
      </c>
      <c r="I101" s="9">
        <f>_xlfn.XLOOKUP($A101,macro_changes!$A:$A,macro_changes!B:B,"NA",1)</f>
        <v>19.93</v>
      </c>
      <c r="J101" s="16">
        <f ca="1">IF(_xlfn.XLOOKUP($A101, macro_changes!$A:$A, macro_changes!C:C, "NA", 1) = 0, OFFSET(J101, -1, 0), _xlfn.XLOOKUP($A101, macro_changes!$A:$A, macro_changes!C:C, "NA", 1))</f>
        <v>1.258940271371034E-2</v>
      </c>
      <c r="K101" s="17">
        <f>_xlfn.XLOOKUP($A100,macro_changes!$A:$A,macro_changes!D:D,"NA",1)</f>
        <v>1.2300123001232066E-3</v>
      </c>
      <c r="L101" s="9">
        <f>_xlfn.XLOOKUP($A100,macro_changes!$A:$A,macro_changes!E:E,"NA",1)</f>
        <v>85.2</v>
      </c>
      <c r="M101" s="9">
        <f>_xlfn.XLOOKUP($A101,macro_changes!$A:$A,macro_changes!F:F,"NA",1)</f>
        <v>5.5</v>
      </c>
      <c r="N101" s="9">
        <v>10.57622789684968</v>
      </c>
      <c r="O101" t="s">
        <v>4330</v>
      </c>
      <c r="P101">
        <f>_xlfn.XLOOKUP($A101,Macro!A:A,Macro!H:H,"NA",1)</f>
        <v>3.9079999999999997E-2</v>
      </c>
      <c r="Q101">
        <v>0</v>
      </c>
      <c r="R101" s="9">
        <f>Spreads!B20</f>
        <v>3.38</v>
      </c>
      <c r="S101" s="9">
        <v>0.82</v>
      </c>
      <c r="T101" s="9">
        <f>Spreads!H267</f>
        <v>0.01</v>
      </c>
      <c r="U101" t="s">
        <v>5435</v>
      </c>
      <c r="V101" t="s">
        <v>5436</v>
      </c>
      <c r="W101" t="s">
        <v>5437</v>
      </c>
      <c r="X101" t="s">
        <v>5438</v>
      </c>
      <c r="Y101" t="s">
        <v>5439</v>
      </c>
      <c r="Z101" t="s">
        <v>5440</v>
      </c>
      <c r="AA101">
        <f>_xlfn.XLOOKUP($A101,Kmeans!$B:$B,Kmeans!M:M)</f>
        <v>1</v>
      </c>
      <c r="AB101">
        <f>_xlfn.XLOOKUP($A101,Kmeans!$B:$B,Kmeans!N:N)</f>
        <v>0</v>
      </c>
      <c r="AC101">
        <f>_xlfn.XLOOKUP($A101,Kmeans!$B:$B,Kmeans!O:O)</f>
        <v>0</v>
      </c>
      <c r="AD101">
        <f>'FF-5'!C424/100</f>
        <v>-3.6600000000000001E-2</v>
      </c>
      <c r="AE101">
        <f>'FF-5'!D424/100</f>
        <v>-1.9599999999999999E-2</v>
      </c>
      <c r="AF101">
        <f>'FF-5'!E424/100</f>
        <v>-2.5999999999999999E-3</v>
      </c>
      <c r="AG101">
        <f>'FF-5'!F424/100</f>
        <v>-2.9700000000000001E-2</v>
      </c>
      <c r="AH101" t="s">
        <v>5442</v>
      </c>
      <c r="AI101" t="str">
        <f t="shared" si="3"/>
        <v>Normal</v>
      </c>
    </row>
    <row r="102" spans="1:35">
      <c r="A102" s="5">
        <v>36007</v>
      </c>
      <c r="B102" s="11">
        <v>-1.0942099511897396E-2</v>
      </c>
      <c r="C102" s="11">
        <v>1.4959521842051293E-2</v>
      </c>
      <c r="D102" s="11">
        <v>-2.9205917649932522E-2</v>
      </c>
      <c r="E102" s="11">
        <v>-4.3855391363750718E-2</v>
      </c>
      <c r="F102" s="13">
        <v>4.4343700841042999E-3</v>
      </c>
      <c r="G102" s="11">
        <v>-2.4150596877869912E-3</v>
      </c>
      <c r="H102" s="11" t="str">
        <f t="shared" si="2"/>
        <v>USA MOMENTUM Standard (Large+Mid Cap)</v>
      </c>
      <c r="I102" s="9">
        <f>_xlfn.XLOOKUP($A102,macro_changes!$A:$A,macro_changes!B:B,"NA",1)</f>
        <v>31.59</v>
      </c>
      <c r="J102" s="16">
        <f ca="1">IF(_xlfn.XLOOKUP($A102, macro_changes!$A:$A, macro_changes!C:C, "NA", 1) = 0, OFFSET(J102, -1, 0), _xlfn.XLOOKUP($A102, macro_changes!$A:$A, macro_changes!C:C, "NA", 1))</f>
        <v>1.258940271371034E-2</v>
      </c>
      <c r="K102" s="17">
        <f>_xlfn.XLOOKUP($A101,macro_changes!$A:$A,macro_changes!D:D,"NA",1)</f>
        <v>2.4570024570023108E-3</v>
      </c>
      <c r="L102" s="9">
        <f>_xlfn.XLOOKUP($A101,macro_changes!$A:$A,macro_changes!E:E,"NA",1)</f>
        <v>84.8</v>
      </c>
      <c r="M102" s="9">
        <f>_xlfn.XLOOKUP($A102,macro_changes!$A:$A,macro_changes!F:F,"NA",1)</f>
        <v>5.46</v>
      </c>
      <c r="N102" s="9">
        <v>12.62782788258391</v>
      </c>
      <c r="O102" t="s">
        <v>4332</v>
      </c>
      <c r="P102">
        <f>_xlfn.XLOOKUP($A102,Macro!A:A,Macro!H:H,"NA",1)</f>
        <v>0.21687000000000001</v>
      </c>
      <c r="Q102">
        <v>-1.0942099511897344E-2</v>
      </c>
      <c r="R102" s="9">
        <f>Spreads!B21</f>
        <v>5.2</v>
      </c>
      <c r="S102" s="9">
        <v>1.27</v>
      </c>
      <c r="T102" s="9">
        <f>Spreads!H268</f>
        <v>0.14000000000000001</v>
      </c>
      <c r="U102" t="s">
        <v>5442</v>
      </c>
      <c r="V102" t="s">
        <v>5436</v>
      </c>
      <c r="W102" t="s">
        <v>5437</v>
      </c>
      <c r="X102" t="s">
        <v>5441</v>
      </c>
      <c r="Y102" t="s">
        <v>5439</v>
      </c>
      <c r="Z102" t="s">
        <v>5440</v>
      </c>
      <c r="AA102">
        <f>_xlfn.XLOOKUP($A102,Kmeans!$B:$B,Kmeans!M:M)</f>
        <v>1</v>
      </c>
      <c r="AB102">
        <f>_xlfn.XLOOKUP($A102,Kmeans!$B:$B,Kmeans!N:N)</f>
        <v>0</v>
      </c>
      <c r="AC102">
        <f>_xlfn.XLOOKUP($A102,Kmeans!$B:$B,Kmeans!O:O)</f>
        <v>0</v>
      </c>
      <c r="AD102">
        <f>'FF-5'!C425/100</f>
        <v>-5.2699999999999997E-2</v>
      </c>
      <c r="AE102">
        <f>'FF-5'!D425/100</f>
        <v>-1.78E-2</v>
      </c>
      <c r="AF102">
        <f>'FF-5'!E425/100</f>
        <v>1.7399999999999999E-2</v>
      </c>
      <c r="AG102">
        <f>'FF-5'!F425/100</f>
        <v>4.5000000000000005E-3</v>
      </c>
      <c r="AH102" t="s">
        <v>5442</v>
      </c>
      <c r="AI102" t="str">
        <f t="shared" si="3"/>
        <v>Normal</v>
      </c>
    </row>
    <row r="103" spans="1:35">
      <c r="A103" s="5">
        <v>36038</v>
      </c>
      <c r="B103" s="11">
        <v>-0.14026120044416146</v>
      </c>
      <c r="C103" s="11">
        <v>-0.15837497226196928</v>
      </c>
      <c r="D103" s="11">
        <v>-9.2006804581605817E-2</v>
      </c>
      <c r="E103" s="11">
        <v>-0.11434586314196271</v>
      </c>
      <c r="F103" s="13">
        <v>-0.13189133196039016</v>
      </c>
      <c r="G103" s="11">
        <v>-0.14721503723409146</v>
      </c>
      <c r="H103" s="11" t="str">
        <f t="shared" si="2"/>
        <v>USA MINIMUM VOLATILITY (USD) Standard (Large+Mid Cap)</v>
      </c>
      <c r="I103" s="9">
        <f>_xlfn.XLOOKUP($A103,macro_changes!$A:$A,macro_changes!B:B,"NA",1)</f>
        <v>38.200000000000003</v>
      </c>
      <c r="J103" s="16">
        <f ca="1">IF(_xlfn.XLOOKUP($A103, macro_changes!$A:$A, macro_changes!C:C, "NA", 1) = 0, OFFSET(J103, -1, 0), _xlfn.XLOOKUP($A103, macro_changes!$A:$A, macro_changes!C:C, "NA", 1))</f>
        <v>1.258940271371034E-2</v>
      </c>
      <c r="K103" s="17">
        <f>_xlfn.XLOOKUP($A102,macro_changes!$A:$A,macro_changes!D:D,"NA",1)</f>
        <v>1.225490196078427E-3</v>
      </c>
      <c r="L103" s="9">
        <f>_xlfn.XLOOKUP($A102,macro_changes!$A:$A,macro_changes!E:E,"NA",1)</f>
        <v>85</v>
      </c>
      <c r="M103" s="9">
        <f>_xlfn.XLOOKUP($A103,macro_changes!$A:$A,macro_changes!F:F,"NA",1)</f>
        <v>5.34</v>
      </c>
      <c r="N103" s="9">
        <v>31.33533337369952</v>
      </c>
      <c r="O103" t="s">
        <v>4330</v>
      </c>
      <c r="P103">
        <f>_xlfn.XLOOKUP($A103,Macro!A:A,Macro!H:H,"NA",1)</f>
        <v>0.24032999999999999</v>
      </c>
      <c r="Q103">
        <v>-0.14966854794314055</v>
      </c>
      <c r="R103" s="9">
        <f>Spreads!B22</f>
        <v>5.95</v>
      </c>
      <c r="S103" s="9">
        <v>1.32</v>
      </c>
      <c r="T103" s="9">
        <f>Spreads!H269</f>
        <v>0.14000000000000001</v>
      </c>
      <c r="U103" t="s">
        <v>5442</v>
      </c>
      <c r="V103" t="s">
        <v>5446</v>
      </c>
      <c r="W103" t="s">
        <v>5441</v>
      </c>
      <c r="X103" t="s">
        <v>5445</v>
      </c>
      <c r="Y103" t="s">
        <v>5443</v>
      </c>
      <c r="Z103" t="s">
        <v>5443</v>
      </c>
      <c r="AA103">
        <f>_xlfn.XLOOKUP($A103,Kmeans!$B:$B,Kmeans!M:M)</f>
        <v>0</v>
      </c>
      <c r="AB103">
        <f>_xlfn.XLOOKUP($A103,Kmeans!$B:$B,Kmeans!N:N)</f>
        <v>0</v>
      </c>
      <c r="AC103">
        <f>_xlfn.XLOOKUP($A103,Kmeans!$B:$B,Kmeans!O:O)</f>
        <v>1</v>
      </c>
      <c r="AD103">
        <f>'FF-5'!C426/100</f>
        <v>-5.1699999999999996E-2</v>
      </c>
      <c r="AE103">
        <f>'FF-5'!D426/100</f>
        <v>3.5299999999999998E-2</v>
      </c>
      <c r="AF103">
        <f>'FF-5'!E426/100</f>
        <v>3.3700000000000001E-2</v>
      </c>
      <c r="AG103">
        <f>'FF-5'!F426/100</f>
        <v>5.91E-2</v>
      </c>
      <c r="AH103" t="s">
        <v>6707</v>
      </c>
      <c r="AI103" t="str">
        <f t="shared" si="3"/>
        <v>Drawdown</v>
      </c>
    </row>
    <row r="104" spans="1:35">
      <c r="A104" s="5">
        <v>36068</v>
      </c>
      <c r="B104" s="11">
        <v>6.4477464176784682E-2</v>
      </c>
      <c r="C104" s="11">
        <v>4.6759484659665063E-2</v>
      </c>
      <c r="D104" s="11">
        <v>5.6895435172216402E-2</v>
      </c>
      <c r="E104" s="11">
        <v>5.2719498724586922E-2</v>
      </c>
      <c r="F104" s="13">
        <v>8.7581929603754771E-2</v>
      </c>
      <c r="G104" s="11">
        <v>6.8434005440179524E-2</v>
      </c>
      <c r="H104" s="11" t="str">
        <f t="shared" si="2"/>
        <v>USA SECTOR NEUTRAL QUALITY Standard (Large+Mid Cap)</v>
      </c>
      <c r="I104" s="9">
        <f>_xlfn.XLOOKUP($A104,macro_changes!$A:$A,macro_changes!B:B,"NA",1)</f>
        <v>36.61</v>
      </c>
      <c r="J104" s="16">
        <f ca="1">IF(_xlfn.XLOOKUP($A104, macro_changes!$A:$A, macro_changes!C:C, "NA", 1) = 0, OFFSET(J104, -1, 0), _xlfn.XLOOKUP($A104, macro_changes!$A:$A, macro_changes!C:C, "NA", 1))</f>
        <v>1.6091965709581491E-2</v>
      </c>
      <c r="K104" s="17">
        <f>_xlfn.XLOOKUP($A103,macro_changes!$A:$A,macro_changes!D:D,"NA",1)</f>
        <v>6.1199510403908697E-4</v>
      </c>
      <c r="L104" s="9">
        <f>_xlfn.XLOOKUP($A103,macro_changes!$A:$A,macro_changes!E:E,"NA",1)</f>
        <v>85</v>
      </c>
      <c r="M104" s="9">
        <f>_xlfn.XLOOKUP($A104,macro_changes!$A:$A,macro_changes!F:F,"NA",1)</f>
        <v>4.8099999999999996</v>
      </c>
      <c r="N104" s="9">
        <v>38.371199797963627</v>
      </c>
      <c r="O104" t="s">
        <v>4330</v>
      </c>
      <c r="P104">
        <f>_xlfn.XLOOKUP($A104,Macro!A:A,Macro!H:H,"NA",1)</f>
        <v>5.808E-2</v>
      </c>
      <c r="Q104">
        <v>-8.4827422794408025E-2</v>
      </c>
      <c r="R104" s="9">
        <f>Spreads!B23</f>
        <v>6.52</v>
      </c>
      <c r="S104" s="9">
        <v>1.48</v>
      </c>
      <c r="T104" s="9">
        <f>Spreads!H270</f>
        <v>0.52</v>
      </c>
      <c r="U104" t="s">
        <v>5442</v>
      </c>
      <c r="V104" t="s">
        <v>5446</v>
      </c>
      <c r="W104" t="s">
        <v>5441</v>
      </c>
      <c r="X104" t="s">
        <v>5445</v>
      </c>
      <c r="Y104" t="s">
        <v>5443</v>
      </c>
      <c r="Z104" t="s">
        <v>5444</v>
      </c>
      <c r="AA104">
        <f>_xlfn.XLOOKUP($A104,Kmeans!$B:$B,Kmeans!M:M)</f>
        <v>0</v>
      </c>
      <c r="AB104">
        <f>_xlfn.XLOOKUP($A104,Kmeans!$B:$B,Kmeans!N:N)</f>
        <v>1</v>
      </c>
      <c r="AC104">
        <f>_xlfn.XLOOKUP($A104,Kmeans!$B:$B,Kmeans!O:O)</f>
        <v>0</v>
      </c>
      <c r="AD104">
        <f>'FF-5'!C427/100</f>
        <v>-7.8000000000000005E-3</v>
      </c>
      <c r="AE104">
        <f>'FF-5'!D427/100</f>
        <v>-3.4200000000000001E-2</v>
      </c>
      <c r="AF104">
        <f>'FF-5'!E427/100</f>
        <v>-1.8799999999999997E-2</v>
      </c>
      <c r="AG104">
        <f>'FF-5'!F427/100</f>
        <v>-2.9900000000000003E-2</v>
      </c>
      <c r="AH104" t="s">
        <v>5446</v>
      </c>
      <c r="AI104" t="str">
        <f t="shared" si="3"/>
        <v>Drawdown</v>
      </c>
    </row>
    <row r="105" spans="1:35">
      <c r="A105" s="5">
        <v>36098</v>
      </c>
      <c r="B105" s="11">
        <v>7.6219292411881412E-2</v>
      </c>
      <c r="C105" s="11">
        <v>9.239398084815309E-2</v>
      </c>
      <c r="D105" s="11">
        <v>5.8865608007204528E-2</v>
      </c>
      <c r="E105" s="11">
        <v>6.0813374152866473E-2</v>
      </c>
      <c r="F105" s="13">
        <v>7.4448284509647245E-2</v>
      </c>
      <c r="G105" s="11">
        <v>8.2346641881516414E-2</v>
      </c>
      <c r="H105" s="11" t="str">
        <f t="shared" si="2"/>
        <v>USA MOMENTUM Standard (Large+Mid Cap)</v>
      </c>
      <c r="I105" s="9">
        <f>_xlfn.XLOOKUP($A105,macro_changes!$A:$A,macro_changes!B:B,"NA",1)</f>
        <v>26.22</v>
      </c>
      <c r="J105" s="16">
        <f ca="1">IF(_xlfn.XLOOKUP($A105, macro_changes!$A:$A, macro_changes!C:C, "NA", 1) = 0, OFFSET(J105, -1, 0), _xlfn.XLOOKUP($A105, macro_changes!$A:$A, macro_changes!C:C, "NA", 1))</f>
        <v>1.6091965709581491E-2</v>
      </c>
      <c r="K105" s="17">
        <f>_xlfn.XLOOKUP($A104,macro_changes!$A:$A,macro_changes!D:D,"NA",1)</f>
        <v>2.4464831804280607E-3</v>
      </c>
      <c r="L105" s="9">
        <f>_xlfn.XLOOKUP($A104,macro_changes!$A:$A,macro_changes!E:E,"NA",1)</f>
        <v>84.4</v>
      </c>
      <c r="M105" s="9">
        <f>_xlfn.XLOOKUP($A105,macro_changes!$A:$A,macro_changes!F:F,"NA",1)</f>
        <v>4.53</v>
      </c>
      <c r="N105" s="9">
        <v>38.524251666722911</v>
      </c>
      <c r="O105" t="s">
        <v>4330</v>
      </c>
      <c r="P105">
        <f>_xlfn.XLOOKUP($A105,Macro!A:A,Macro!H:H,"NA",1)</f>
        <v>-0.11798</v>
      </c>
      <c r="Q105">
        <v>0</v>
      </c>
      <c r="R105" s="9">
        <f>Spreads!B24</f>
        <v>5.44</v>
      </c>
      <c r="S105" s="9">
        <v>1.23</v>
      </c>
      <c r="T105" s="9">
        <f>Spreads!H271</f>
        <v>0.2</v>
      </c>
      <c r="U105" t="s">
        <v>5442</v>
      </c>
      <c r="V105" t="s">
        <v>5436</v>
      </c>
      <c r="W105" t="s">
        <v>5441</v>
      </c>
      <c r="X105" t="s">
        <v>5445</v>
      </c>
      <c r="Y105" t="s">
        <v>5439</v>
      </c>
      <c r="Z105" t="s">
        <v>5440</v>
      </c>
      <c r="AA105">
        <f>_xlfn.XLOOKUP($A105,Kmeans!$B:$B,Kmeans!M:M)</f>
        <v>1</v>
      </c>
      <c r="AB105">
        <f>_xlfn.XLOOKUP($A105,Kmeans!$B:$B,Kmeans!N:N)</f>
        <v>0</v>
      </c>
      <c r="AC105">
        <f>_xlfn.XLOOKUP($A105,Kmeans!$B:$B,Kmeans!O:O)</f>
        <v>0</v>
      </c>
      <c r="AD105">
        <f>'FF-5'!C428/100</f>
        <v>-3.4300000000000004E-2</v>
      </c>
      <c r="AE105">
        <f>'FF-5'!D428/100</f>
        <v>-2.23E-2</v>
      </c>
      <c r="AF105">
        <f>'FF-5'!E428/100</f>
        <v>9.300000000000001E-3</v>
      </c>
      <c r="AG105">
        <f>'FF-5'!F428/100</f>
        <v>3.0999999999999999E-3</v>
      </c>
      <c r="AH105" t="s">
        <v>5442</v>
      </c>
      <c r="AI105" t="str">
        <f t="shared" si="3"/>
        <v>Normal</v>
      </c>
    </row>
    <row r="106" spans="1:35">
      <c r="A106" s="5">
        <v>36129</v>
      </c>
      <c r="B106" s="11">
        <v>6.6821200362654043E-2</v>
      </c>
      <c r="C106" s="11">
        <v>8.1632709854214003E-2</v>
      </c>
      <c r="D106" s="11">
        <v>4.6205109019510804E-2</v>
      </c>
      <c r="E106" s="11">
        <v>3.8624220440296009E-2</v>
      </c>
      <c r="F106" s="13">
        <v>8.2610178207061624E-2</v>
      </c>
      <c r="G106" s="11">
        <v>6.8735707285200842E-2</v>
      </c>
      <c r="H106" s="11" t="str">
        <f t="shared" si="2"/>
        <v>USA SECTOR NEUTRAL QUALITY Standard (Large+Mid Cap)</v>
      </c>
      <c r="I106" s="9">
        <f>_xlfn.XLOOKUP($A106,macro_changes!$A:$A,macro_changes!B:B,"NA",1)</f>
        <v>25.48</v>
      </c>
      <c r="J106" s="16">
        <f ca="1">IF(_xlfn.XLOOKUP($A106, macro_changes!$A:$A, macro_changes!C:C, "NA", 1) = 0, OFFSET(J106, -1, 0), _xlfn.XLOOKUP($A106, macro_changes!$A:$A, macro_changes!C:C, "NA", 1))</f>
        <v>1.6091965709581491E-2</v>
      </c>
      <c r="K106" s="17">
        <f>_xlfn.XLOOKUP($A105,macro_changes!$A:$A,macro_changes!D:D,"NA",1)</f>
        <v>1.2202562538132788E-3</v>
      </c>
      <c r="L106" s="9">
        <f>_xlfn.XLOOKUP($A105,macro_changes!$A:$A,macro_changes!E:E,"NA",1)</f>
        <v>83.9</v>
      </c>
      <c r="M106" s="9">
        <f>_xlfn.XLOOKUP($A106,macro_changes!$A:$A,macro_changes!F:F,"NA",1)</f>
        <v>4.83</v>
      </c>
      <c r="N106" s="9">
        <v>5.00605885017485</v>
      </c>
      <c r="O106" t="s">
        <v>4332</v>
      </c>
      <c r="P106">
        <f>_xlfn.XLOOKUP($A106,Macro!A:A,Macro!H:H,"NA",1)</f>
        <v>-7.22E-2</v>
      </c>
      <c r="Q106">
        <v>0</v>
      </c>
      <c r="R106" s="9">
        <f>Spreads!B25</f>
        <v>5.66</v>
      </c>
      <c r="S106" s="9">
        <v>1.19</v>
      </c>
      <c r="T106" s="9">
        <f>Spreads!H272</f>
        <v>0.11</v>
      </c>
      <c r="U106" t="s">
        <v>5442</v>
      </c>
      <c r="V106" t="s">
        <v>5436</v>
      </c>
      <c r="W106" t="s">
        <v>5437</v>
      </c>
      <c r="X106" t="s">
        <v>5438</v>
      </c>
      <c r="Y106" t="s">
        <v>5439</v>
      </c>
      <c r="Z106" t="s">
        <v>5440</v>
      </c>
      <c r="AA106">
        <f>_xlfn.XLOOKUP($A106,Kmeans!$B:$B,Kmeans!M:M)</f>
        <v>1</v>
      </c>
      <c r="AB106">
        <f>_xlfn.XLOOKUP($A106,Kmeans!$B:$B,Kmeans!N:N)</f>
        <v>0</v>
      </c>
      <c r="AC106">
        <f>_xlfn.XLOOKUP($A106,Kmeans!$B:$B,Kmeans!O:O)</f>
        <v>0</v>
      </c>
      <c r="AD106">
        <f>'FF-5'!C429/100</f>
        <v>7.4999999999999997E-3</v>
      </c>
      <c r="AE106">
        <f>'FF-5'!D429/100</f>
        <v>-3.2500000000000001E-2</v>
      </c>
      <c r="AF106">
        <f>'FF-5'!E429/100</f>
        <v>-8.6E-3</v>
      </c>
      <c r="AG106">
        <f>'FF-5'!F429/100</f>
        <v>-1.18E-2</v>
      </c>
      <c r="AH106" t="s">
        <v>5442</v>
      </c>
      <c r="AI106" t="str">
        <f t="shared" si="3"/>
        <v>Normal</v>
      </c>
    </row>
    <row r="107" spans="1:35">
      <c r="A107" s="5">
        <v>36160</v>
      </c>
      <c r="B107" s="11">
        <v>5.7970040440718185E-2</v>
      </c>
      <c r="C107" s="11">
        <v>0.10128090151943958</v>
      </c>
      <c r="D107" s="11">
        <v>3.9713819699207065E-2</v>
      </c>
      <c r="E107" s="11">
        <v>1.7002423443050807E-2</v>
      </c>
      <c r="F107" s="11">
        <v>6.3120000000000065E-2</v>
      </c>
      <c r="G107" s="11">
        <v>2.0349522703255074E-2</v>
      </c>
      <c r="H107" s="11" t="str">
        <f t="shared" si="2"/>
        <v>USA MOMENTUM Standard (Large+Mid Cap)</v>
      </c>
      <c r="I107" s="9">
        <f>_xlfn.XLOOKUP($A107,macro_changes!$A:$A,macro_changes!B:B,"NA",1)</f>
        <v>28.04</v>
      </c>
      <c r="J107" s="16">
        <f ca="1">IF(_xlfn.XLOOKUP($A107, macro_changes!$A:$A, macro_changes!C:C, "NA", 1) = 0, OFFSET(J107, -1, 0), _xlfn.XLOOKUP($A107, macro_changes!$A:$A, macro_changes!C:C, "NA", 1))</f>
        <v>9.3943374872171859E-3</v>
      </c>
      <c r="K107" s="17">
        <f>_xlfn.XLOOKUP($A106,macro_changes!$A:$A,macro_changes!D:D,"NA",1)</f>
        <v>1.8281535648996261E-3</v>
      </c>
      <c r="L107" s="9">
        <f>_xlfn.XLOOKUP($A106,macro_changes!$A:$A,macro_changes!E:E,"NA",1)</f>
        <v>84.2</v>
      </c>
      <c r="M107" s="9">
        <f>_xlfn.XLOOKUP($A107,macro_changes!$A:$A,macro_changes!F:F,"NA",1)</f>
        <v>4.6500000000000004</v>
      </c>
      <c r="N107" s="9">
        <v>15.3034617195433</v>
      </c>
      <c r="O107" t="s">
        <v>4332</v>
      </c>
      <c r="P107">
        <f>_xlfn.XLOOKUP($A107,Macro!A:A,Macro!H:H,"NA",1)</f>
        <v>-8.4760000000000002E-2</v>
      </c>
      <c r="Q107">
        <v>0</v>
      </c>
      <c r="R107" s="9">
        <f>Spreads!B26</f>
        <v>5.6</v>
      </c>
      <c r="S107" s="9">
        <v>1.1599999999999999</v>
      </c>
      <c r="T107" s="9">
        <f>Spreads!H273</f>
        <v>0.08</v>
      </c>
      <c r="U107" t="s">
        <v>5442</v>
      </c>
      <c r="V107" t="s">
        <v>5436</v>
      </c>
      <c r="W107" t="s">
        <v>5437</v>
      </c>
      <c r="X107" t="s">
        <v>5441</v>
      </c>
      <c r="Y107" t="s">
        <v>5439</v>
      </c>
      <c r="Z107" t="s">
        <v>5440</v>
      </c>
      <c r="AA107">
        <f>_xlfn.XLOOKUP($A107,Kmeans!$B:$B,Kmeans!M:M)</f>
        <v>1</v>
      </c>
      <c r="AB107">
        <f>_xlfn.XLOOKUP($A107,Kmeans!$B:$B,Kmeans!N:N)</f>
        <v>0</v>
      </c>
      <c r="AC107">
        <f>_xlfn.XLOOKUP($A107,Kmeans!$B:$B,Kmeans!O:O)</f>
        <v>0</v>
      </c>
      <c r="AD107">
        <f>'FF-5'!C430/100</f>
        <v>-1.5600000000000001E-2</v>
      </c>
      <c r="AE107">
        <f>'FF-5'!D430/100</f>
        <v>-4.1900000000000007E-2</v>
      </c>
      <c r="AF107">
        <f>'FF-5'!E430/100</f>
        <v>-7.6E-3</v>
      </c>
      <c r="AG107">
        <f>'FF-5'!F430/100</f>
        <v>-3.39E-2</v>
      </c>
      <c r="AH107" t="s">
        <v>5442</v>
      </c>
      <c r="AI107" t="str">
        <f t="shared" si="3"/>
        <v>Normal</v>
      </c>
    </row>
    <row r="108" spans="1:35">
      <c r="A108" s="5">
        <v>36189</v>
      </c>
      <c r="B108" s="11">
        <v>4.2131729779837368E-2</v>
      </c>
      <c r="C108" s="11">
        <v>4.2316537835509704E-2</v>
      </c>
      <c r="D108" s="11">
        <v>1.4133611122795653E-2</v>
      </c>
      <c r="E108" s="11">
        <v>-1.8132070537353773E-2</v>
      </c>
      <c r="F108" s="11">
        <v>5.5779215892843848E-2</v>
      </c>
      <c r="G108" s="11">
        <v>2.3050783623929094E-2</v>
      </c>
      <c r="H108" s="11" t="str">
        <f t="shared" si="2"/>
        <v>USA SECTOR NEUTRAL QUALITY Standard (Large+Mid Cap)</v>
      </c>
      <c r="I108" s="9">
        <f>_xlfn.XLOOKUP($A108,macro_changes!$A:$A,macro_changes!B:B,"NA",1)</f>
        <v>28.82</v>
      </c>
      <c r="J108" s="16">
        <f ca="1">IF(_xlfn.XLOOKUP($A108, macro_changes!$A:$A, macro_changes!C:C, "NA", 1) = 0, OFFSET(J108, -1, 0), _xlfn.XLOOKUP($A108, macro_changes!$A:$A, macro_changes!C:C, "NA", 1))</f>
        <v>9.3943374872171859E-3</v>
      </c>
      <c r="K108" s="17">
        <f>_xlfn.XLOOKUP($A107,macro_changes!$A:$A,macro_changes!D:D,"NA",1)</f>
        <v>1.8248175182480342E-3</v>
      </c>
      <c r="L108" s="9">
        <f>_xlfn.XLOOKUP($A107,macro_changes!$A:$A,macro_changes!E:E,"NA",1)</f>
        <v>84.5</v>
      </c>
      <c r="M108" s="9">
        <f>_xlfn.XLOOKUP($A108,macro_changes!$A:$A,macro_changes!F:F,"NA",1)</f>
        <v>4.72</v>
      </c>
      <c r="N108" s="9">
        <v>16.763158651847959</v>
      </c>
      <c r="O108" t="s">
        <v>4330</v>
      </c>
      <c r="P108">
        <f>_xlfn.XLOOKUP($A108,Macro!A:A,Macro!H:H,"NA",1)</f>
        <v>-8.4370000000000001E-2</v>
      </c>
      <c r="Q108">
        <v>0</v>
      </c>
      <c r="R108" s="9">
        <f>Spreads!B27</f>
        <v>5.21</v>
      </c>
      <c r="S108" s="9">
        <v>1.0900000000000001</v>
      </c>
      <c r="T108" s="9">
        <f>Spreads!H274</f>
        <v>0.16</v>
      </c>
      <c r="U108" t="s">
        <v>5442</v>
      </c>
      <c r="V108" t="s">
        <v>5436</v>
      </c>
      <c r="W108" t="s">
        <v>5437</v>
      </c>
      <c r="X108" t="s">
        <v>5441</v>
      </c>
      <c r="Y108" t="s">
        <v>5439</v>
      </c>
      <c r="Z108" t="s">
        <v>5440</v>
      </c>
      <c r="AA108">
        <f>_xlfn.XLOOKUP($A108,Kmeans!$B:$B,Kmeans!M:M)</f>
        <v>1</v>
      </c>
      <c r="AB108">
        <f>_xlfn.XLOOKUP($A108,Kmeans!$B:$B,Kmeans!N:N)</f>
        <v>0</v>
      </c>
      <c r="AC108">
        <f>_xlfn.XLOOKUP($A108,Kmeans!$B:$B,Kmeans!O:O)</f>
        <v>0</v>
      </c>
      <c r="AD108">
        <f>'FF-5'!C431/100</f>
        <v>-7.4999999999999997E-3</v>
      </c>
      <c r="AE108">
        <f>'FF-5'!D431/100</f>
        <v>-4.5999999999999999E-2</v>
      </c>
      <c r="AF108">
        <f>'FF-5'!E431/100</f>
        <v>-2.7699999999999999E-2</v>
      </c>
      <c r="AG108">
        <f>'FF-5'!F431/100</f>
        <v>-6.8000000000000005E-2</v>
      </c>
      <c r="AH108" t="s">
        <v>5442</v>
      </c>
      <c r="AI108" t="str">
        <f t="shared" si="3"/>
        <v>Normal</v>
      </c>
    </row>
    <row r="109" spans="1:35">
      <c r="A109" s="5">
        <v>36217</v>
      </c>
      <c r="B109" s="11">
        <v>-2.8966582634648463E-2</v>
      </c>
      <c r="C109" s="11">
        <v>-2.5429606300422902E-2</v>
      </c>
      <c r="D109" s="11">
        <v>-2.8061143575166869E-2</v>
      </c>
      <c r="E109" s="11">
        <v>-1.8788251972563175E-2</v>
      </c>
      <c r="F109" s="11">
        <v>-3.3828691577128089E-2</v>
      </c>
      <c r="G109" s="11">
        <v>-5.081072940546516E-2</v>
      </c>
      <c r="H109" s="11" t="str">
        <f t="shared" ref="H109:H172" si="4">INDEX($B$1:$G$1, MATCH(MAX(B109:G109), B109:G109, 0))</f>
        <v>USA RISK WEIGHTED Standard (Large+Mid Cap)</v>
      </c>
      <c r="I109" s="9">
        <f>_xlfn.XLOOKUP($A109,macro_changes!$A:$A,macro_changes!B:B,"NA",1)</f>
        <v>25.31</v>
      </c>
      <c r="J109" s="16">
        <f ca="1">IF(_xlfn.XLOOKUP($A109, macro_changes!$A:$A, macro_changes!C:C, "NA", 1) = 0, OFFSET(J109, -1, 0), _xlfn.XLOOKUP($A109, macro_changes!$A:$A, macro_changes!C:C, "NA", 1))</f>
        <v>9.3943374872171859E-3</v>
      </c>
      <c r="K109" s="17">
        <f>_xlfn.XLOOKUP($A108,macro_changes!$A:$A,macro_changes!D:D,"NA",1)</f>
        <v>0</v>
      </c>
      <c r="L109" s="9">
        <f>_xlfn.XLOOKUP($A108,macro_changes!$A:$A,macro_changes!E:E,"NA",1)</f>
        <v>84.4</v>
      </c>
      <c r="M109" s="9">
        <f>_xlfn.XLOOKUP($A109,macro_changes!$A:$A,macro_changes!F:F,"NA",1)</f>
        <v>5</v>
      </c>
      <c r="N109" s="9">
        <v>15.27875042441957</v>
      </c>
      <c r="O109" t="s">
        <v>4332</v>
      </c>
      <c r="P109">
        <f>_xlfn.XLOOKUP($A109,Macro!A:A,Macro!H:H,"NA",1)</f>
        <v>-4.3990000000000001E-2</v>
      </c>
      <c r="Q109">
        <v>-2.8966582634648488E-2</v>
      </c>
      <c r="R109" s="9">
        <f>Spreads!B28</f>
        <v>5.19</v>
      </c>
      <c r="S109" s="9">
        <v>1.07</v>
      </c>
      <c r="T109" s="9">
        <f>Spreads!H275</f>
        <v>0.26</v>
      </c>
      <c r="U109" t="s">
        <v>5442</v>
      </c>
      <c r="V109" t="s">
        <v>5436</v>
      </c>
      <c r="W109" t="s">
        <v>5437</v>
      </c>
      <c r="X109" t="s">
        <v>5441</v>
      </c>
      <c r="Y109" t="s">
        <v>5439</v>
      </c>
      <c r="Z109" t="s">
        <v>5440</v>
      </c>
      <c r="AA109">
        <f>_xlfn.XLOOKUP($A109,Kmeans!$B:$B,Kmeans!M:M)</f>
        <v>1</v>
      </c>
      <c r="AB109">
        <f>_xlfn.XLOOKUP($A109,Kmeans!$B:$B,Kmeans!N:N)</f>
        <v>0</v>
      </c>
      <c r="AC109">
        <f>_xlfn.XLOOKUP($A109,Kmeans!$B:$B,Kmeans!O:O)</f>
        <v>0</v>
      </c>
      <c r="AD109">
        <f>'FF-5'!C432/100</f>
        <v>-5.2199999999999996E-2</v>
      </c>
      <c r="AE109">
        <f>'FF-5'!D432/100</f>
        <v>1.9199999999999998E-2</v>
      </c>
      <c r="AF109">
        <f>'FF-5'!E432/100</f>
        <v>-1.23E-2</v>
      </c>
      <c r="AG109">
        <f>'FF-5'!F432/100</f>
        <v>4.0999999999999995E-2</v>
      </c>
      <c r="AH109" t="s">
        <v>5442</v>
      </c>
      <c r="AI109" t="str">
        <f t="shared" si="3"/>
        <v>Normal</v>
      </c>
    </row>
    <row r="110" spans="1:35">
      <c r="A110" s="5">
        <v>36250</v>
      </c>
      <c r="B110" s="11">
        <v>4.0498648227828005E-2</v>
      </c>
      <c r="C110" s="11">
        <v>5.6797165792777493E-2</v>
      </c>
      <c r="D110" s="11">
        <v>2.0471741215100314E-2</v>
      </c>
      <c r="E110" s="11">
        <v>9.9385647836809365E-3</v>
      </c>
      <c r="F110" s="11">
        <v>3.8019272442251895E-2</v>
      </c>
      <c r="G110" s="11">
        <v>2.55004451339369E-2</v>
      </c>
      <c r="H110" s="11" t="str">
        <f t="shared" si="4"/>
        <v>USA MOMENTUM Standard (Large+Mid Cap)</v>
      </c>
      <c r="I110" s="9">
        <f>_xlfn.XLOOKUP($A110,macro_changes!$A:$A,macro_changes!B:B,"NA",1)</f>
        <v>23.48</v>
      </c>
      <c r="J110" s="16">
        <f ca="1">IF(_xlfn.XLOOKUP($A110, macro_changes!$A:$A, macro_changes!C:C, "NA", 1) = 0, OFFSET(J110, -1, 0), _xlfn.XLOOKUP($A110, macro_changes!$A:$A, macro_changes!C:C, "NA", 1))</f>
        <v>8.3474289586864536E-3</v>
      </c>
      <c r="K110" s="17">
        <f>_xlfn.XLOOKUP($A109,macro_changes!$A:$A,macro_changes!D:D,"NA",1)</f>
        <v>6.0716454159082112E-4</v>
      </c>
      <c r="L110" s="9">
        <f>_xlfn.XLOOKUP($A109,macro_changes!$A:$A,macro_changes!E:E,"NA",1)</f>
        <v>84.8</v>
      </c>
      <c r="M110" s="9">
        <f>_xlfn.XLOOKUP($A110,macro_changes!$A:$A,macro_changes!F:F,"NA",1)</f>
        <v>5.23</v>
      </c>
      <c r="N110" s="9">
        <v>13.41667742415445</v>
      </c>
      <c r="O110" t="s">
        <v>4332</v>
      </c>
      <c r="P110">
        <f>_xlfn.XLOOKUP($A110,Macro!A:A,Macro!H:H,"NA",1)</f>
        <v>-2.3359999999999999E-2</v>
      </c>
      <c r="Q110">
        <v>0</v>
      </c>
      <c r="R110" s="9">
        <f>Spreads!B29</f>
        <v>4.76</v>
      </c>
      <c r="S110" s="9">
        <v>1.07</v>
      </c>
      <c r="T110" s="9">
        <f>Spreads!H276</f>
        <v>0.28000000000000003</v>
      </c>
      <c r="U110" t="s">
        <v>5442</v>
      </c>
      <c r="V110" t="s">
        <v>5436</v>
      </c>
      <c r="W110" t="s">
        <v>5437</v>
      </c>
      <c r="X110" t="s">
        <v>5441</v>
      </c>
      <c r="Y110" t="s">
        <v>5439</v>
      </c>
      <c r="Z110" t="s">
        <v>5440</v>
      </c>
      <c r="AA110">
        <f>_xlfn.XLOOKUP($A110,Kmeans!$B:$B,Kmeans!M:M)</f>
        <v>1</v>
      </c>
      <c r="AB110">
        <f>_xlfn.XLOOKUP($A110,Kmeans!$B:$B,Kmeans!N:N)</f>
        <v>0</v>
      </c>
      <c r="AC110">
        <f>_xlfn.XLOOKUP($A110,Kmeans!$B:$B,Kmeans!O:O)</f>
        <v>0</v>
      </c>
      <c r="AD110">
        <f>'FF-5'!C433/100</f>
        <v>-4.2300000000000004E-2</v>
      </c>
      <c r="AE110">
        <f>'FF-5'!D433/100</f>
        <v>-2.7400000000000001E-2</v>
      </c>
      <c r="AF110">
        <f>'FF-5'!E433/100</f>
        <v>-4.07E-2</v>
      </c>
      <c r="AG110">
        <f>'FF-5'!F433/100</f>
        <v>-1.4199999999999999E-2</v>
      </c>
      <c r="AH110" t="s">
        <v>5442</v>
      </c>
      <c r="AI110" t="str">
        <f t="shared" si="3"/>
        <v>Normal</v>
      </c>
    </row>
    <row r="111" spans="1:35">
      <c r="A111" s="5">
        <v>36280</v>
      </c>
      <c r="B111" s="11">
        <v>3.5132440289537881E-2</v>
      </c>
      <c r="C111" s="11">
        <v>2.3792609772286255E-3</v>
      </c>
      <c r="D111" s="11">
        <v>4.3610350570344014E-2</v>
      </c>
      <c r="E111" s="11">
        <v>9.8412241502986442E-2</v>
      </c>
      <c r="F111" s="11">
        <v>2.3967735057920603E-2</v>
      </c>
      <c r="G111" s="11">
        <v>8.6494988912000803E-2</v>
      </c>
      <c r="H111" s="11" t="str">
        <f t="shared" si="4"/>
        <v>USA RISK WEIGHTED Standard (Large+Mid Cap)</v>
      </c>
      <c r="I111" s="9">
        <f>_xlfn.XLOOKUP($A111,macro_changes!$A:$A,macro_changes!B:B,"NA",1)</f>
        <v>26.2</v>
      </c>
      <c r="J111" s="16">
        <f ca="1">IF(_xlfn.XLOOKUP($A111, macro_changes!$A:$A, macro_changes!C:C, "NA", 1) = 0, OFFSET(J111, -1, 0), _xlfn.XLOOKUP($A111, macro_changes!$A:$A, macro_changes!C:C, "NA", 1))</f>
        <v>8.3474289586864536E-3</v>
      </c>
      <c r="K111" s="17">
        <f>_xlfn.XLOOKUP($A110,macro_changes!$A:$A,macro_changes!D:D,"NA",1)</f>
        <v>6.6747572815533118E-3</v>
      </c>
      <c r="L111" s="9">
        <f>_xlfn.XLOOKUP($A110,macro_changes!$A:$A,macro_changes!E:E,"NA",1)</f>
        <v>84.9</v>
      </c>
      <c r="M111" s="9">
        <f>_xlfn.XLOOKUP($A111,macro_changes!$A:$A,macro_changes!F:F,"NA",1)</f>
        <v>5.18</v>
      </c>
      <c r="N111" s="9">
        <v>50.525989240255839</v>
      </c>
      <c r="O111" t="s">
        <v>4332</v>
      </c>
      <c r="P111">
        <f>_xlfn.XLOOKUP($A111,Macro!A:A,Macro!H:H,"NA",1)</f>
        <v>3.193E-2</v>
      </c>
      <c r="Q111">
        <v>0</v>
      </c>
      <c r="R111" s="9">
        <f>Spreads!B30</f>
        <v>4.75</v>
      </c>
      <c r="S111" s="9">
        <v>1.0900000000000001</v>
      </c>
      <c r="T111" s="9">
        <f>Spreads!H277</f>
        <v>0.22</v>
      </c>
      <c r="U111" t="s">
        <v>5442</v>
      </c>
      <c r="V111" t="s">
        <v>5436</v>
      </c>
      <c r="W111" t="s">
        <v>5441</v>
      </c>
      <c r="X111" t="s">
        <v>5445</v>
      </c>
      <c r="Y111" t="s">
        <v>5439</v>
      </c>
      <c r="Z111" t="s">
        <v>5440</v>
      </c>
      <c r="AA111">
        <f>_xlfn.XLOOKUP($A111,Kmeans!$B:$B,Kmeans!M:M)</f>
        <v>1</v>
      </c>
      <c r="AB111">
        <f>_xlfn.XLOOKUP($A111,Kmeans!$B:$B,Kmeans!N:N)</f>
        <v>0</v>
      </c>
      <c r="AC111">
        <f>_xlfn.XLOOKUP($A111,Kmeans!$B:$B,Kmeans!O:O)</f>
        <v>0</v>
      </c>
      <c r="AD111">
        <f>'FF-5'!C434/100</f>
        <v>4.5199999999999997E-2</v>
      </c>
      <c r="AE111">
        <f>'FF-5'!D434/100</f>
        <v>2.46E-2</v>
      </c>
      <c r="AF111">
        <f>'FF-5'!E434/100</f>
        <v>-2.53E-2</v>
      </c>
      <c r="AG111">
        <f>'FF-5'!F434/100</f>
        <v>8.8999999999999999E-3</v>
      </c>
      <c r="AH111" t="s">
        <v>5442</v>
      </c>
      <c r="AI111" t="str">
        <f t="shared" si="3"/>
        <v>Normal</v>
      </c>
    </row>
    <row r="112" spans="1:35">
      <c r="A112" s="5">
        <v>36311</v>
      </c>
      <c r="B112" s="11">
        <v>-2.4284521177344809E-2</v>
      </c>
      <c r="C112" s="11">
        <v>-2.829106649157398E-2</v>
      </c>
      <c r="D112" s="11">
        <v>-1.0524777423939979E-2</v>
      </c>
      <c r="E112" s="11">
        <v>-5.8311630699671158E-3</v>
      </c>
      <c r="F112" s="11">
        <v>-3.0650842399319811E-2</v>
      </c>
      <c r="G112" s="11">
        <v>5.4902891499546413E-3</v>
      </c>
      <c r="H112" s="11" t="str">
        <f t="shared" si="4"/>
        <v>USA ENHANCED VALUE Standard (Large+Mid Cap)</v>
      </c>
      <c r="I112" s="9">
        <f>_xlfn.XLOOKUP($A112,macro_changes!$A:$A,macro_changes!B:B,"NA",1)</f>
        <v>23.63</v>
      </c>
      <c r="J112" s="16">
        <f ca="1">IF(_xlfn.XLOOKUP($A112, macro_changes!$A:$A, macro_changes!C:C, "NA", 1) = 0, OFFSET(J112, -1, 0), _xlfn.XLOOKUP($A112, macro_changes!$A:$A, macro_changes!C:C, "NA", 1))</f>
        <v>8.3474289586864536E-3</v>
      </c>
      <c r="K112" s="17">
        <f>_xlfn.XLOOKUP($A111,macro_changes!$A:$A,macro_changes!D:D,"NA",1)</f>
        <v>6.027727546713546E-4</v>
      </c>
      <c r="L112" s="9">
        <f>_xlfn.XLOOKUP($A111,macro_changes!$A:$A,macro_changes!E:E,"NA",1)</f>
        <v>85</v>
      </c>
      <c r="M112" s="9">
        <f>_xlfn.XLOOKUP($A112,macro_changes!$A:$A,macro_changes!F:F,"NA",1)</f>
        <v>5.54</v>
      </c>
      <c r="N112" s="9">
        <v>13.7336276068056</v>
      </c>
      <c r="O112" t="s">
        <v>4332</v>
      </c>
      <c r="P112">
        <f>_xlfn.XLOOKUP($A112,Macro!A:A,Macro!H:H,"NA",1)</f>
        <v>7.4039999999999995E-2</v>
      </c>
      <c r="Q112">
        <v>-2.4284521177344819E-2</v>
      </c>
      <c r="R112" s="9">
        <f>Spreads!B31</f>
        <v>4.87</v>
      </c>
      <c r="S112" s="9">
        <v>1.1499999999999999</v>
      </c>
      <c r="T112" s="9">
        <f>Spreads!H278</f>
        <v>0.28000000000000003</v>
      </c>
      <c r="U112" t="s">
        <v>5442</v>
      </c>
      <c r="V112" t="s">
        <v>5436</v>
      </c>
      <c r="W112" t="s">
        <v>5437</v>
      </c>
      <c r="X112" t="s">
        <v>5441</v>
      </c>
      <c r="Y112" t="s">
        <v>5439</v>
      </c>
      <c r="Z112" t="s">
        <v>5440</v>
      </c>
      <c r="AA112">
        <f>_xlfn.XLOOKUP($A112,Kmeans!$B:$B,Kmeans!M:M)</f>
        <v>1</v>
      </c>
      <c r="AB112">
        <f>_xlfn.XLOOKUP($A112,Kmeans!$B:$B,Kmeans!N:N)</f>
        <v>0</v>
      </c>
      <c r="AC112">
        <f>_xlfn.XLOOKUP($A112,Kmeans!$B:$B,Kmeans!O:O)</f>
        <v>0</v>
      </c>
      <c r="AD112">
        <f>'FF-5'!C435/100</f>
        <v>3.7100000000000001E-2</v>
      </c>
      <c r="AE112">
        <f>'FF-5'!D435/100</f>
        <v>2.35E-2</v>
      </c>
      <c r="AF112">
        <f>'FF-5'!E435/100</f>
        <v>9.300000000000001E-3</v>
      </c>
      <c r="AG112">
        <f>'FF-5'!F435/100</f>
        <v>3.3399999999999999E-2</v>
      </c>
      <c r="AH112" t="s">
        <v>5442</v>
      </c>
      <c r="AI112" t="str">
        <f t="shared" si="3"/>
        <v>Normal</v>
      </c>
    </row>
    <row r="113" spans="1:35">
      <c r="A113" s="5">
        <v>36341</v>
      </c>
      <c r="B113" s="11">
        <v>5.2746625668499636E-2</v>
      </c>
      <c r="C113" s="11">
        <v>8.0572438654291645E-2</v>
      </c>
      <c r="D113" s="11">
        <v>1.6935383970345663E-2</v>
      </c>
      <c r="E113" s="11">
        <v>1.819687004095849E-2</v>
      </c>
      <c r="F113" s="11">
        <v>5.7449455398136617E-2</v>
      </c>
      <c r="G113" s="11">
        <v>3.0173329451844477E-2</v>
      </c>
      <c r="H113" s="11" t="str">
        <f t="shared" si="4"/>
        <v>USA MOMENTUM Standard (Large+Mid Cap)</v>
      </c>
      <c r="I113" s="9">
        <f>_xlfn.XLOOKUP($A113,macro_changes!$A:$A,macro_changes!B:B,"NA",1)</f>
        <v>21.05</v>
      </c>
      <c r="J113" s="16">
        <f ca="1">IF(_xlfn.XLOOKUP($A113, macro_changes!$A:$A, macro_changes!C:C, "NA", 1) = 0, OFFSET(J113, -1, 0), _xlfn.XLOOKUP($A113, macro_changes!$A:$A, macro_changes!C:C, "NA", 1))</f>
        <v>1.3258832295057754E-2</v>
      </c>
      <c r="K113" s="17">
        <f>_xlfn.XLOOKUP($A112,macro_changes!$A:$A,macro_changes!D:D,"NA",1)</f>
        <v>0</v>
      </c>
      <c r="L113" s="9">
        <f>_xlfn.XLOOKUP($A112,macro_changes!$A:$A,macro_changes!E:E,"NA",1)</f>
        <v>85.5</v>
      </c>
      <c r="M113" s="9">
        <f>_xlfn.XLOOKUP($A113,macro_changes!$A:$A,macro_changes!F:F,"NA",1)</f>
        <v>5.9</v>
      </c>
      <c r="N113" s="9">
        <v>8.4530977271263588</v>
      </c>
      <c r="O113" t="s">
        <v>4332</v>
      </c>
      <c r="P113">
        <f>_xlfn.XLOOKUP($A113,Macro!A:A,Macro!H:H,"NA",1)</f>
        <v>0.12737999999999999</v>
      </c>
      <c r="Q113">
        <v>0</v>
      </c>
      <c r="R113" s="9">
        <f>Spreads!B32</f>
        <v>4.66</v>
      </c>
      <c r="S113" s="9">
        <v>1.21</v>
      </c>
      <c r="T113" s="9">
        <f>Spreads!H279</f>
        <v>0.28999999999999998</v>
      </c>
      <c r="U113" t="s">
        <v>5435</v>
      </c>
      <c r="V113" t="s">
        <v>5436</v>
      </c>
      <c r="W113" t="s">
        <v>5437</v>
      </c>
      <c r="X113" t="s">
        <v>5438</v>
      </c>
      <c r="Y113" t="s">
        <v>5439</v>
      </c>
      <c r="Z113" t="s">
        <v>5440</v>
      </c>
      <c r="AA113">
        <f>_xlfn.XLOOKUP($A113,Kmeans!$B:$B,Kmeans!M:M)</f>
        <v>1</v>
      </c>
      <c r="AB113">
        <f>_xlfn.XLOOKUP($A113,Kmeans!$B:$B,Kmeans!N:N)</f>
        <v>0</v>
      </c>
      <c r="AC113">
        <f>_xlfn.XLOOKUP($A113,Kmeans!$B:$B,Kmeans!O:O)</f>
        <v>0</v>
      </c>
      <c r="AD113">
        <f>'FF-5'!C436/100</f>
        <v>2.29E-2</v>
      </c>
      <c r="AE113">
        <f>'FF-5'!D436/100</f>
        <v>-3.1899999999999998E-2</v>
      </c>
      <c r="AF113">
        <f>'FF-5'!E436/100</f>
        <v>1.1299999999999999E-2</v>
      </c>
      <c r="AG113">
        <f>'FF-5'!F436/100</f>
        <v>-3.2099999999999997E-2</v>
      </c>
      <c r="AH113" t="s">
        <v>5442</v>
      </c>
      <c r="AI113" t="str">
        <f t="shared" si="3"/>
        <v>Normal</v>
      </c>
    </row>
    <row r="114" spans="1:35">
      <c r="A114" s="5">
        <v>36371</v>
      </c>
      <c r="B114" s="11">
        <v>-3.3413744933210587E-2</v>
      </c>
      <c r="C114" s="11">
        <v>-3.385642051459592E-2</v>
      </c>
      <c r="D114" s="11">
        <v>-2.4177698234402523E-2</v>
      </c>
      <c r="E114" s="11">
        <v>-2.9833063353995937E-2</v>
      </c>
      <c r="F114" s="11">
        <v>-3.335533888550346E-2</v>
      </c>
      <c r="G114" s="11">
        <v>-1.8772816839018103E-2</v>
      </c>
      <c r="H114" s="11" t="str">
        <f t="shared" si="4"/>
        <v>USA ENHANCED VALUE Standard (Large+Mid Cap)</v>
      </c>
      <c r="I114" s="9">
        <f>_xlfn.XLOOKUP($A114,macro_changes!$A:$A,macro_changes!B:B,"NA",1)</f>
        <v>24.32</v>
      </c>
      <c r="J114" s="16">
        <f ca="1">IF(_xlfn.XLOOKUP($A114, macro_changes!$A:$A, macro_changes!C:C, "NA", 1) = 0, OFFSET(J114, -1, 0), _xlfn.XLOOKUP($A114, macro_changes!$A:$A, macro_changes!C:C, "NA", 1))</f>
        <v>1.3258832295057754E-2</v>
      </c>
      <c r="K114" s="17">
        <f>_xlfn.XLOOKUP($A113,macro_changes!$A:$A,macro_changes!D:D,"NA",1)</f>
        <v>4.2168674698794817E-3</v>
      </c>
      <c r="L114" s="9">
        <f>_xlfn.XLOOKUP($A113,macro_changes!$A:$A,macro_changes!E:E,"NA",1)</f>
        <v>85.7</v>
      </c>
      <c r="M114" s="9">
        <f>_xlfn.XLOOKUP($A114,macro_changes!$A:$A,macro_changes!F:F,"NA",1)</f>
        <v>5.79</v>
      </c>
      <c r="N114" s="9">
        <v>6.6470861901470633</v>
      </c>
      <c r="O114" t="s">
        <v>4332</v>
      </c>
      <c r="P114">
        <f>_xlfn.XLOOKUP($A114,Macro!A:A,Macro!H:H,"NA",1)</f>
        <v>5.6739999999999999E-2</v>
      </c>
      <c r="Q114">
        <v>-3.3413744933210671E-2</v>
      </c>
      <c r="R114" s="9">
        <f>Spreads!B33</f>
        <v>4.9000000000000004</v>
      </c>
      <c r="S114" s="9">
        <v>1.28</v>
      </c>
      <c r="T114" s="9">
        <f>Spreads!H280</f>
        <v>0.25</v>
      </c>
      <c r="U114" t="s">
        <v>5442</v>
      </c>
      <c r="V114" t="s">
        <v>5436</v>
      </c>
      <c r="W114" t="s">
        <v>5437</v>
      </c>
      <c r="X114" t="s">
        <v>5438</v>
      </c>
      <c r="Y114" t="s">
        <v>5439</v>
      </c>
      <c r="Z114" t="s">
        <v>5444</v>
      </c>
      <c r="AA114">
        <f>_xlfn.XLOOKUP($A114,Kmeans!$B:$B,Kmeans!M:M)</f>
        <v>0</v>
      </c>
      <c r="AB114">
        <f>_xlfn.XLOOKUP($A114,Kmeans!$B:$B,Kmeans!N:N)</f>
        <v>1</v>
      </c>
      <c r="AC114">
        <f>_xlfn.XLOOKUP($A114,Kmeans!$B:$B,Kmeans!O:O)</f>
        <v>0</v>
      </c>
      <c r="AD114">
        <f>'FF-5'!C437/100</f>
        <v>2.5699999999999997E-2</v>
      </c>
      <c r="AE114">
        <f>'FF-5'!D437/100</f>
        <v>-4.4000000000000003E-3</v>
      </c>
      <c r="AF114">
        <f>'FF-5'!E437/100</f>
        <v>3.5999999999999999E-3</v>
      </c>
      <c r="AG114">
        <f>'FF-5'!F437/100</f>
        <v>3.2199999999999999E-2</v>
      </c>
      <c r="AH114" t="s">
        <v>5446</v>
      </c>
      <c r="AI114" t="str">
        <f t="shared" si="3"/>
        <v>Drawdown</v>
      </c>
    </row>
    <row r="115" spans="1:35">
      <c r="A115" s="5">
        <v>36403</v>
      </c>
      <c r="B115" s="11">
        <v>-7.3767617329133506E-3</v>
      </c>
      <c r="C115" s="11">
        <v>-5.0091781939319846E-3</v>
      </c>
      <c r="D115" s="11">
        <v>-1.9051277126944433E-2</v>
      </c>
      <c r="E115" s="11">
        <v>-3.087743815429822E-2</v>
      </c>
      <c r="F115" s="11">
        <v>-1.4359387449545125E-3</v>
      </c>
      <c r="G115" s="11">
        <v>-6.686073663563552E-3</v>
      </c>
      <c r="H115" s="11" t="str">
        <f t="shared" si="4"/>
        <v>USA SECTOR NEUTRAL QUALITY Standard (Large+Mid Cap)</v>
      </c>
      <c r="I115" s="9">
        <f>_xlfn.XLOOKUP($A115,macro_changes!$A:$A,macro_changes!B:B,"NA",1)</f>
        <v>24.54</v>
      </c>
      <c r="J115" s="16">
        <f ca="1">IF(_xlfn.XLOOKUP($A115, macro_changes!$A:$A, macro_changes!C:C, "NA", 1) = 0, OFFSET(J115, -1, 0), _xlfn.XLOOKUP($A115, macro_changes!$A:$A, macro_changes!C:C, "NA", 1))</f>
        <v>1.3258832295057754E-2</v>
      </c>
      <c r="K115" s="17">
        <f>_xlfn.XLOOKUP($A114,macro_changes!$A:$A,macro_changes!D:D,"NA",1)</f>
        <v>2.3995200959807672E-3</v>
      </c>
      <c r="L115" s="9">
        <f>_xlfn.XLOOKUP($A114,macro_changes!$A:$A,macro_changes!E:E,"NA",1)</f>
        <v>86.3</v>
      </c>
      <c r="M115" s="9">
        <f>_xlfn.XLOOKUP($A115,macro_changes!$A:$A,macro_changes!F:F,"NA",1)</f>
        <v>5.94</v>
      </c>
      <c r="N115" s="9">
        <v>14.125045717182561</v>
      </c>
      <c r="O115" t="s">
        <v>4332</v>
      </c>
      <c r="P115">
        <f>_xlfn.XLOOKUP($A115,Macro!A:A,Macro!H:H,"NA",1)</f>
        <v>5.0639999999999998E-2</v>
      </c>
      <c r="Q115">
        <v>-4.0544021431147409E-2</v>
      </c>
      <c r="R115" s="9">
        <f>Spreads!B34</f>
        <v>5.07</v>
      </c>
      <c r="S115" s="9">
        <v>1.21</v>
      </c>
      <c r="T115" s="9">
        <f>Spreads!H281</f>
        <v>0.27</v>
      </c>
      <c r="U115" t="s">
        <v>5442</v>
      </c>
      <c r="V115" t="s">
        <v>5436</v>
      </c>
      <c r="W115" t="s">
        <v>5437</v>
      </c>
      <c r="X115" t="s">
        <v>5441</v>
      </c>
      <c r="Y115" t="s">
        <v>5439</v>
      </c>
      <c r="Z115" t="s">
        <v>5444</v>
      </c>
      <c r="AA115">
        <f>_xlfn.XLOOKUP($A115,Kmeans!$B:$B,Kmeans!M:M)</f>
        <v>0</v>
      </c>
      <c r="AB115">
        <f>_xlfn.XLOOKUP($A115,Kmeans!$B:$B,Kmeans!N:N)</f>
        <v>1</v>
      </c>
      <c r="AC115">
        <f>_xlfn.XLOOKUP($A115,Kmeans!$B:$B,Kmeans!O:O)</f>
        <v>0</v>
      </c>
      <c r="AD115">
        <f>'FF-5'!C438/100</f>
        <v>-1.7299999999999999E-2</v>
      </c>
      <c r="AE115">
        <f>'FF-5'!D438/100</f>
        <v>-1.8700000000000001E-2</v>
      </c>
      <c r="AF115">
        <f>'FF-5'!E438/100</f>
        <v>-2.3999999999999998E-3</v>
      </c>
      <c r="AG115">
        <f>'FF-5'!F438/100</f>
        <v>6.4000000000000003E-3</v>
      </c>
      <c r="AH115" t="s">
        <v>5446</v>
      </c>
      <c r="AI115" t="str">
        <f t="shared" si="3"/>
        <v>Drawdown</v>
      </c>
    </row>
    <row r="116" spans="1:35">
      <c r="A116" s="5">
        <v>36433</v>
      </c>
      <c r="B116" s="11">
        <v>-3.0709945714427977E-2</v>
      </c>
      <c r="C116" s="11">
        <v>-3.0091457381546949E-3</v>
      </c>
      <c r="D116" s="11">
        <v>-3.6603332158659407E-2</v>
      </c>
      <c r="E116" s="11">
        <v>-4.6540598133466227E-2</v>
      </c>
      <c r="F116" s="11">
        <v>-3.1565933343270736E-2</v>
      </c>
      <c r="G116" s="11">
        <v>-8.3687909917957715E-2</v>
      </c>
      <c r="H116" s="11" t="str">
        <f t="shared" si="4"/>
        <v>USA MOMENTUM Standard (Large+Mid Cap)</v>
      </c>
      <c r="I116" s="9">
        <f>_xlfn.XLOOKUP($A116,macro_changes!$A:$A,macro_changes!B:B,"NA",1)</f>
        <v>24.02</v>
      </c>
      <c r="J116" s="16">
        <f ca="1">IF(_xlfn.XLOOKUP($A116, macro_changes!$A:$A, macro_changes!C:C, "NA", 1) = 0, OFFSET(J116, -1, 0), _xlfn.XLOOKUP($A116, macro_changes!$A:$A, macro_changes!C:C, "NA", 1))</f>
        <v>1.6406670865683814E-2</v>
      </c>
      <c r="K116" s="17">
        <f>_xlfn.XLOOKUP($A115,macro_changes!$A:$A,macro_changes!D:D,"NA",1)</f>
        <v>4.1891083183722699E-3</v>
      </c>
      <c r="L116" s="9">
        <f>_xlfn.XLOOKUP($A115,macro_changes!$A:$A,macro_changes!E:E,"NA",1)</f>
        <v>86.4</v>
      </c>
      <c r="M116" s="9">
        <f>_xlfn.XLOOKUP($A116,macro_changes!$A:$A,macro_changes!F:F,"NA",1)</f>
        <v>5.92</v>
      </c>
      <c r="N116" s="9">
        <v>17.011156734643581</v>
      </c>
      <c r="O116" t="s">
        <v>4332</v>
      </c>
      <c r="P116">
        <f>_xlfn.XLOOKUP($A116,Macro!A:A,Macro!H:H,"NA",1)</f>
        <v>1.3500000000000001E-3</v>
      </c>
      <c r="Q116">
        <v>-3.7860167494975304E-2</v>
      </c>
      <c r="R116" s="9">
        <f>Spreads!B35</f>
        <v>5.13</v>
      </c>
      <c r="S116" s="9">
        <v>1.17</v>
      </c>
      <c r="T116" s="9">
        <f>Spreads!H282</f>
        <v>0.23</v>
      </c>
      <c r="U116" t="s">
        <v>5442</v>
      </c>
      <c r="V116" t="s">
        <v>5436</v>
      </c>
      <c r="W116" t="s">
        <v>5437</v>
      </c>
      <c r="X116" t="s">
        <v>5441</v>
      </c>
      <c r="Y116" t="s">
        <v>5439</v>
      </c>
      <c r="Z116" t="s">
        <v>5444</v>
      </c>
      <c r="AA116">
        <f>_xlfn.XLOOKUP($A116,Kmeans!$B:$B,Kmeans!M:M)</f>
        <v>0</v>
      </c>
      <c r="AB116">
        <f>_xlfn.XLOOKUP($A116,Kmeans!$B:$B,Kmeans!N:N)</f>
        <v>1</v>
      </c>
      <c r="AC116">
        <f>_xlfn.XLOOKUP($A116,Kmeans!$B:$B,Kmeans!O:O)</f>
        <v>0</v>
      </c>
      <c r="AD116">
        <f>'FF-5'!C439/100</f>
        <v>2.5899999999999999E-2</v>
      </c>
      <c r="AE116">
        <f>'FF-5'!D439/100</f>
        <v>-3.49E-2</v>
      </c>
      <c r="AF116">
        <f>'FF-5'!E439/100</f>
        <v>-7.4999999999999997E-3</v>
      </c>
      <c r="AG116">
        <f>'FF-5'!F439/100</f>
        <v>-1.23E-2</v>
      </c>
      <c r="AH116" t="s">
        <v>5446</v>
      </c>
      <c r="AI116" t="str">
        <f t="shared" si="3"/>
        <v>Drawdown</v>
      </c>
    </row>
    <row r="117" spans="1:35">
      <c r="A117" s="5">
        <v>36462</v>
      </c>
      <c r="B117" s="11">
        <v>6.4342898798322334E-2</v>
      </c>
      <c r="C117" s="11">
        <v>8.2406593809627449E-2</v>
      </c>
      <c r="D117" s="11">
        <v>5.9110872895111966E-2</v>
      </c>
      <c r="E117" s="11">
        <v>4.2919938298094484E-2</v>
      </c>
      <c r="F117" s="11">
        <v>8.3940713645458853E-2</v>
      </c>
      <c r="G117" s="11">
        <v>2.3020942900878305E-2</v>
      </c>
      <c r="H117" s="11" t="str">
        <f t="shared" si="4"/>
        <v>USA SECTOR NEUTRAL QUALITY Standard (Large+Mid Cap)</v>
      </c>
      <c r="I117" s="9">
        <f>_xlfn.XLOOKUP($A117,macro_changes!$A:$A,macro_changes!B:B,"NA",1)</f>
        <v>21.82</v>
      </c>
      <c r="J117" s="16">
        <f ca="1">IF(_xlfn.XLOOKUP($A117, macro_changes!$A:$A, macro_changes!C:C, "NA", 1) = 0, OFFSET(J117, -1, 0), _xlfn.XLOOKUP($A117, macro_changes!$A:$A, macro_changes!C:C, "NA", 1))</f>
        <v>1.6406670865683814E-2</v>
      </c>
      <c r="K117" s="17">
        <f>_xlfn.XLOOKUP($A116,macro_changes!$A:$A,macro_changes!D:D,"NA",1)</f>
        <v>1.7878426698449967E-3</v>
      </c>
      <c r="L117" s="9">
        <f>_xlfn.XLOOKUP($A116,macro_changes!$A:$A,macro_changes!E:E,"NA",1)</f>
        <v>86.4</v>
      </c>
      <c r="M117" s="9">
        <f>_xlfn.XLOOKUP($A117,macro_changes!$A:$A,macro_changes!F:F,"NA",1)</f>
        <v>6.11</v>
      </c>
      <c r="N117" s="9">
        <v>18.455547851909181</v>
      </c>
      <c r="O117" t="s">
        <v>4332</v>
      </c>
      <c r="P117">
        <f>_xlfn.XLOOKUP($A117,Macro!A:A,Macro!H:H,"NA",1)</f>
        <v>-7.4749999999999997E-2</v>
      </c>
      <c r="Q117">
        <v>0</v>
      </c>
      <c r="R117" s="9">
        <f>Spreads!B36</f>
        <v>4.91</v>
      </c>
      <c r="S117" s="9">
        <v>1.17</v>
      </c>
      <c r="T117" s="9">
        <f>Spreads!H283</f>
        <v>0.17</v>
      </c>
      <c r="U117" t="s">
        <v>5435</v>
      </c>
      <c r="V117" t="s">
        <v>5436</v>
      </c>
      <c r="W117" t="s">
        <v>5437</v>
      </c>
      <c r="X117" t="s">
        <v>5441</v>
      </c>
      <c r="Y117" t="s">
        <v>5439</v>
      </c>
      <c r="Z117" t="s">
        <v>5440</v>
      </c>
      <c r="AA117">
        <f>_xlfn.XLOOKUP($A117,Kmeans!$B:$B,Kmeans!M:M)</f>
        <v>1</v>
      </c>
      <c r="AB117">
        <f>_xlfn.XLOOKUP($A117,Kmeans!$B:$B,Kmeans!N:N)</f>
        <v>0</v>
      </c>
      <c r="AC117">
        <f>_xlfn.XLOOKUP($A117,Kmeans!$B:$B,Kmeans!O:O)</f>
        <v>0</v>
      </c>
      <c r="AD117">
        <f>'FF-5'!C440/100</f>
        <v>-6.9099999999999995E-2</v>
      </c>
      <c r="AE117">
        <f>'FF-5'!D440/100</f>
        <v>-3.3700000000000001E-2</v>
      </c>
      <c r="AF117">
        <f>'FF-5'!E440/100</f>
        <v>-1.7399999999999999E-2</v>
      </c>
      <c r="AG117">
        <f>'FF-5'!F440/100</f>
        <v>-1.1899999999999999E-2</v>
      </c>
      <c r="AH117" t="s">
        <v>5442</v>
      </c>
      <c r="AI117" t="str">
        <f t="shared" si="3"/>
        <v>Normal</v>
      </c>
    </row>
    <row r="118" spans="1:35">
      <c r="A118" s="5">
        <v>36494</v>
      </c>
      <c r="B118" s="11">
        <v>2.0441460108603593E-2</v>
      </c>
      <c r="C118" s="11">
        <v>4.0737221586464978E-2</v>
      </c>
      <c r="D118" s="11">
        <v>-4.9431928564748207E-3</v>
      </c>
      <c r="E118" s="11">
        <v>-2.3038958381523478E-2</v>
      </c>
      <c r="F118" s="11">
        <v>3.633538816218107E-2</v>
      </c>
      <c r="G118" s="11">
        <v>1.6751790953698498E-2</v>
      </c>
      <c r="H118" s="11" t="str">
        <f t="shared" si="4"/>
        <v>USA MOMENTUM Standard (Large+Mid Cap)</v>
      </c>
      <c r="I118" s="9">
        <f>_xlfn.XLOOKUP($A118,macro_changes!$A:$A,macro_changes!B:B,"NA",1)</f>
        <v>22.16</v>
      </c>
      <c r="J118" s="16">
        <f ca="1">IF(_xlfn.XLOOKUP($A118, macro_changes!$A:$A, macro_changes!C:C, "NA", 1) = 0, OFFSET(J118, -1, 0), _xlfn.XLOOKUP($A118, macro_changes!$A:$A, macro_changes!C:C, "NA", 1))</f>
        <v>1.6406670865683814E-2</v>
      </c>
      <c r="K118" s="17">
        <f>_xlfn.XLOOKUP($A117,macro_changes!$A:$A,macro_changes!D:D,"NA",1)</f>
        <v>1.7846519928614857E-3</v>
      </c>
      <c r="L118" s="9">
        <f>_xlfn.XLOOKUP($A117,macro_changes!$A:$A,macro_changes!E:E,"NA",1)</f>
        <v>86.8</v>
      </c>
      <c r="M118" s="9">
        <f>_xlfn.XLOOKUP($A118,macro_changes!$A:$A,macro_changes!F:F,"NA",1)</f>
        <v>6.03</v>
      </c>
      <c r="N118" s="9">
        <v>13.97076944924091</v>
      </c>
      <c r="O118" t="s">
        <v>4333</v>
      </c>
      <c r="P118">
        <f>_xlfn.XLOOKUP($A118,Macro!A:A,Macro!H:H,"NA",1)</f>
        <v>1.3650000000000001E-2</v>
      </c>
      <c r="Q118">
        <v>0</v>
      </c>
      <c r="R118" s="9">
        <f>Spreads!B37</f>
        <v>4.76</v>
      </c>
      <c r="S118" s="9">
        <v>1.1599999999999999</v>
      </c>
      <c r="T118" s="9">
        <f>Spreads!H284</f>
        <v>0.21</v>
      </c>
      <c r="U118" t="s">
        <v>5435</v>
      </c>
      <c r="V118" t="s">
        <v>5436</v>
      </c>
      <c r="W118" t="s">
        <v>5437</v>
      </c>
      <c r="X118" t="s">
        <v>5441</v>
      </c>
      <c r="Y118" t="s">
        <v>5439</v>
      </c>
      <c r="Z118" t="s">
        <v>5440</v>
      </c>
      <c r="AA118">
        <f>_xlfn.XLOOKUP($A118,Kmeans!$B:$B,Kmeans!M:M)</f>
        <v>1</v>
      </c>
      <c r="AB118">
        <f>_xlfn.XLOOKUP($A118,Kmeans!$B:$B,Kmeans!N:N)</f>
        <v>0</v>
      </c>
      <c r="AC118">
        <f>_xlfn.XLOOKUP($A118,Kmeans!$B:$B,Kmeans!O:O)</f>
        <v>0</v>
      </c>
      <c r="AD118">
        <f>'FF-5'!C441/100</f>
        <v>5.7999999999999996E-2</v>
      </c>
      <c r="AE118">
        <f>'FF-5'!D441/100</f>
        <v>-6.1200000000000004E-2</v>
      </c>
      <c r="AF118">
        <f>'FF-5'!E441/100</f>
        <v>-4.2800000000000005E-2</v>
      </c>
      <c r="AG118">
        <f>'FF-5'!F441/100</f>
        <v>-1.7399999999999999E-2</v>
      </c>
      <c r="AH118" t="s">
        <v>5442</v>
      </c>
      <c r="AI118" t="str">
        <f t="shared" si="3"/>
        <v>Normal</v>
      </c>
    </row>
    <row r="119" spans="1:35">
      <c r="A119" s="5">
        <v>36525</v>
      </c>
      <c r="B119" s="11">
        <v>6.8758468315103682E-2</v>
      </c>
      <c r="C119" s="11">
        <v>0.1439476058708653</v>
      </c>
      <c r="D119" s="11">
        <v>3.1544365063296054E-2</v>
      </c>
      <c r="E119" s="11">
        <v>2.4885059630119111E-2</v>
      </c>
      <c r="F119" s="11">
        <v>7.1380210852113324E-2</v>
      </c>
      <c r="G119" s="11">
        <v>2.5872912778604595E-2</v>
      </c>
      <c r="H119" s="11" t="str">
        <f t="shared" si="4"/>
        <v>USA MOMENTUM Standard (Large+Mid Cap)</v>
      </c>
      <c r="I119" s="9">
        <f>_xlfn.XLOOKUP($A119,macro_changes!$A:$A,macro_changes!B:B,"NA",1)</f>
        <v>23.2</v>
      </c>
      <c r="J119" s="16">
        <f ca="1">IF(_xlfn.XLOOKUP($A119, macro_changes!$A:$A, macro_changes!C:C, "NA", 1) = 0, OFFSET(J119, -1, 0), _xlfn.XLOOKUP($A119, macro_changes!$A:$A, macro_changes!C:C, "NA", 1))</f>
        <v>3.6279340872638066E-3</v>
      </c>
      <c r="K119" s="17">
        <f>_xlfn.XLOOKUP($A118,macro_changes!$A:$A,macro_changes!D:D,"NA",1)</f>
        <v>2.3752969121140222E-3</v>
      </c>
      <c r="L119" s="9">
        <f>_xlfn.XLOOKUP($A118,macro_changes!$A:$A,macro_changes!E:E,"NA",1)</f>
        <v>87.5</v>
      </c>
      <c r="M119" s="9">
        <f>_xlfn.XLOOKUP($A119,macro_changes!$A:$A,macro_changes!F:F,"NA",1)</f>
        <v>6.28</v>
      </c>
      <c r="N119" s="9">
        <v>39.669058491631837</v>
      </c>
      <c r="O119" t="s">
        <v>4333</v>
      </c>
      <c r="P119">
        <f>_xlfn.XLOOKUP($A119,Macro!A:A,Macro!H:H,"NA",1)</f>
        <v>-5.176E-2</v>
      </c>
      <c r="Q119">
        <v>0</v>
      </c>
      <c r="R119" s="9">
        <f>Spreads!B38</f>
        <v>4.87</v>
      </c>
      <c r="S119" s="9">
        <v>1.22</v>
      </c>
      <c r="T119" s="9">
        <f>Spreads!H285</f>
        <v>7.0000000000000007E-2</v>
      </c>
      <c r="U119" t="s">
        <v>5442</v>
      </c>
      <c r="V119" t="s">
        <v>5436</v>
      </c>
      <c r="W119" t="s">
        <v>5441</v>
      </c>
      <c r="X119" t="s">
        <v>5445</v>
      </c>
      <c r="Y119" t="s">
        <v>5439</v>
      </c>
      <c r="Z119" t="s">
        <v>5440</v>
      </c>
      <c r="AA119">
        <f>_xlfn.XLOOKUP($A119,Kmeans!$B:$B,Kmeans!M:M)</f>
        <v>1</v>
      </c>
      <c r="AB119">
        <f>_xlfn.XLOOKUP($A119,Kmeans!$B:$B,Kmeans!N:N)</f>
        <v>0</v>
      </c>
      <c r="AC119">
        <f>_xlfn.XLOOKUP($A119,Kmeans!$B:$B,Kmeans!O:O)</f>
        <v>0</v>
      </c>
      <c r="AD119">
        <f>'FF-5'!C442/100</f>
        <v>5.3899999999999997E-2</v>
      </c>
      <c r="AE119">
        <f>'FF-5'!D442/100</f>
        <v>-8.3299999999999999E-2</v>
      </c>
      <c r="AF119">
        <f>'FF-5'!E442/100</f>
        <v>-7.5999999999999998E-2</v>
      </c>
      <c r="AG119">
        <f>'FF-5'!F442/100</f>
        <v>-5.6299999999999996E-2</v>
      </c>
      <c r="AH119" t="s">
        <v>5442</v>
      </c>
      <c r="AI119" t="str">
        <f t="shared" si="3"/>
        <v>Normal</v>
      </c>
    </row>
    <row r="120" spans="1:35">
      <c r="A120" s="5">
        <v>36556</v>
      </c>
      <c r="B120" s="11">
        <v>-5.4471537967819783E-2</v>
      </c>
      <c r="C120" s="11">
        <v>-6.8969368631618955E-2</v>
      </c>
      <c r="D120" s="11">
        <v>-3.7867759596039829E-2</v>
      </c>
      <c r="E120" s="11">
        <v>-4.5229105452760265E-2</v>
      </c>
      <c r="F120" s="11">
        <v>-7.1221148927206657E-2</v>
      </c>
      <c r="G120" s="11">
        <v>-2.8401987497996495E-2</v>
      </c>
      <c r="H120" s="11" t="str">
        <f t="shared" si="4"/>
        <v>USA ENHANCED VALUE Standard (Large+Mid Cap)</v>
      </c>
      <c r="I120" s="9">
        <f>_xlfn.XLOOKUP($A120,macro_changes!$A:$A,macro_changes!B:B,"NA",1)</f>
        <v>23.6</v>
      </c>
      <c r="J120" s="16">
        <f ca="1">IF(_xlfn.XLOOKUP($A120, macro_changes!$A:$A, macro_changes!C:C, "NA", 1) = 0, OFFSET(J120, -1, 0), _xlfn.XLOOKUP($A120, macro_changes!$A:$A, macro_changes!C:C, "NA", 1))</f>
        <v>3.6279340872638066E-3</v>
      </c>
      <c r="K120" s="17">
        <f>_xlfn.XLOOKUP($A119,macro_changes!$A:$A,macro_changes!D:D,"NA",1)</f>
        <v>2.962085308056972E-3</v>
      </c>
      <c r="L120" s="9">
        <f>_xlfn.XLOOKUP($A119,macro_changes!$A:$A,macro_changes!E:E,"NA",1)</f>
        <v>88.3</v>
      </c>
      <c r="M120" s="9">
        <f>_xlfn.XLOOKUP($A120,macro_changes!$A:$A,macro_changes!F:F,"NA",1)</f>
        <v>6.66</v>
      </c>
      <c r="N120" s="9">
        <v>45.640086071918233</v>
      </c>
      <c r="O120" t="s">
        <v>4333</v>
      </c>
      <c r="P120">
        <f>_xlfn.XLOOKUP($A120,Macro!A:A,Macro!H:H,"NA",1)</f>
        <v>2.0930000000000001E-2</v>
      </c>
      <c r="Q120">
        <v>-5.4471537967819818E-2</v>
      </c>
      <c r="R120" s="9">
        <f>Spreads!B39</f>
        <v>5.08</v>
      </c>
      <c r="S120" s="9">
        <v>1.29</v>
      </c>
      <c r="T120" s="9">
        <f>Spreads!H286</f>
        <v>-0.11</v>
      </c>
      <c r="U120" t="s">
        <v>5442</v>
      </c>
      <c r="V120" t="s">
        <v>5436</v>
      </c>
      <c r="W120" t="s">
        <v>5441</v>
      </c>
      <c r="X120" t="s">
        <v>5445</v>
      </c>
      <c r="Y120" t="s">
        <v>5443</v>
      </c>
      <c r="Z120" t="s">
        <v>5444</v>
      </c>
      <c r="AA120">
        <f>_xlfn.XLOOKUP($A120,Kmeans!$B:$B,Kmeans!M:M)</f>
        <v>0</v>
      </c>
      <c r="AB120">
        <f>_xlfn.XLOOKUP($A120,Kmeans!$B:$B,Kmeans!N:N)</f>
        <v>1</v>
      </c>
      <c r="AC120">
        <f>_xlfn.XLOOKUP($A120,Kmeans!$B:$B,Kmeans!O:O)</f>
        <v>0</v>
      </c>
      <c r="AD120">
        <f>'FF-5'!C443/100</f>
        <v>4.4199999999999996E-2</v>
      </c>
      <c r="AE120">
        <f>'FF-5'!D443/100</f>
        <v>-1.8799999999999997E-2</v>
      </c>
      <c r="AF120">
        <f>'FF-5'!E443/100</f>
        <v>-6.2899999999999998E-2</v>
      </c>
      <c r="AG120">
        <f>'FF-5'!F443/100</f>
        <v>4.7199999999999999E-2</v>
      </c>
      <c r="AH120" t="s">
        <v>5446</v>
      </c>
      <c r="AI120" t="str">
        <f t="shared" si="3"/>
        <v>Drawdown</v>
      </c>
    </row>
    <row r="121" spans="1:35">
      <c r="A121" s="5">
        <v>36585</v>
      </c>
      <c r="B121" s="11">
        <v>-2.473780226435851E-2</v>
      </c>
      <c r="C121" s="11">
        <v>3.4673755256138916E-2</v>
      </c>
      <c r="D121" s="11">
        <v>-5.2489696592893376E-2</v>
      </c>
      <c r="E121" s="11">
        <v>-6.374485539261876E-2</v>
      </c>
      <c r="F121" s="11">
        <v>-2.8447151639842239E-2</v>
      </c>
      <c r="G121" s="11">
        <v>-1.5572932132369988E-2</v>
      </c>
      <c r="H121" s="11" t="str">
        <f t="shared" si="4"/>
        <v>USA MOMENTUM Standard (Large+Mid Cap)</v>
      </c>
      <c r="I121" s="9">
        <f>_xlfn.XLOOKUP($A121,macro_changes!$A:$A,macro_changes!B:B,"NA",1)</f>
        <v>22.72</v>
      </c>
      <c r="J121" s="16">
        <f ca="1">IF(_xlfn.XLOOKUP($A121, macro_changes!$A:$A, macro_changes!C:C, "NA", 1) = 0, OFFSET(J121, -1, 0), _xlfn.XLOOKUP($A121, macro_changes!$A:$A, macro_changes!C:C, "NA", 1))</f>
        <v>3.6279340872638066E-3</v>
      </c>
      <c r="K121" s="17">
        <f>_xlfn.XLOOKUP($A120,macro_changes!$A:$A,macro_changes!D:D,"NA",1)</f>
        <v>4.1346721795627595E-3</v>
      </c>
      <c r="L121" s="9">
        <f>_xlfn.XLOOKUP($A120,macro_changes!$A:$A,macro_changes!E:E,"NA",1)</f>
        <v>89</v>
      </c>
      <c r="M121" s="9">
        <f>_xlfn.XLOOKUP($A121,macro_changes!$A:$A,macro_changes!F:F,"NA",1)</f>
        <v>6.52</v>
      </c>
      <c r="N121" s="9">
        <v>43.871588472184143</v>
      </c>
      <c r="O121" t="s">
        <v>4330</v>
      </c>
      <c r="P121">
        <f>_xlfn.XLOOKUP($A121,Macro!A:A,Macro!H:H,"NA",1)</f>
        <v>0.10659</v>
      </c>
      <c r="Q121">
        <v>-7.7861834096894941E-2</v>
      </c>
      <c r="R121" s="9">
        <f>Spreads!B40</f>
        <v>5.75</v>
      </c>
      <c r="S121" s="9">
        <v>1.48</v>
      </c>
      <c r="T121" s="9">
        <f>Spreads!H287</f>
        <v>-0.47</v>
      </c>
      <c r="U121" t="s">
        <v>5442</v>
      </c>
      <c r="V121" t="s">
        <v>5436</v>
      </c>
      <c r="W121" t="s">
        <v>5441</v>
      </c>
      <c r="X121" t="s">
        <v>5445</v>
      </c>
      <c r="Y121" t="s">
        <v>5443</v>
      </c>
      <c r="Z121" t="s">
        <v>5444</v>
      </c>
      <c r="AA121">
        <f>_xlfn.XLOOKUP($A121,Kmeans!$B:$B,Kmeans!M:M)</f>
        <v>0</v>
      </c>
      <c r="AB121">
        <f>_xlfn.XLOOKUP($A121,Kmeans!$B:$B,Kmeans!N:N)</f>
        <v>1</v>
      </c>
      <c r="AC121">
        <f>_xlfn.XLOOKUP($A121,Kmeans!$B:$B,Kmeans!O:O)</f>
        <v>0</v>
      </c>
      <c r="AD121">
        <f>'FF-5'!C444/100</f>
        <v>0.18280000000000002</v>
      </c>
      <c r="AE121">
        <f>'FF-5'!D444/100</f>
        <v>-9.5899999999999999E-2</v>
      </c>
      <c r="AF121">
        <f>'FF-5'!E444/100</f>
        <v>-0.1865</v>
      </c>
      <c r="AG121">
        <f>'FF-5'!F444/100</f>
        <v>-4.7999999999999996E-3</v>
      </c>
      <c r="AH121" t="s">
        <v>5446</v>
      </c>
      <c r="AI121" t="str">
        <f t="shared" si="3"/>
        <v>Drawdown</v>
      </c>
    </row>
    <row r="122" spans="1:35">
      <c r="A122" s="5">
        <v>36616</v>
      </c>
      <c r="B122" s="11">
        <v>9.8830027323613567E-2</v>
      </c>
      <c r="C122" s="11">
        <v>9.2504905894223333E-2</v>
      </c>
      <c r="D122" s="11">
        <v>9.4044762959317518E-2</v>
      </c>
      <c r="E122" s="11">
        <v>7.6703396511482502E-2</v>
      </c>
      <c r="F122" s="11">
        <v>0.10909166701404827</v>
      </c>
      <c r="G122" s="11">
        <v>0.11181586620638817</v>
      </c>
      <c r="H122" s="11" t="str">
        <f t="shared" si="4"/>
        <v>USA ENHANCED VALUE Standard (Large+Mid Cap)</v>
      </c>
      <c r="I122" s="9">
        <f>_xlfn.XLOOKUP($A122,macro_changes!$A:$A,macro_changes!B:B,"NA",1)</f>
        <v>27.16</v>
      </c>
      <c r="J122" s="16">
        <f ca="1">IF(_xlfn.XLOOKUP($A122, macro_changes!$A:$A, macro_changes!C:C, "NA", 1) = 0, OFFSET(J122, -1, 0), _xlfn.XLOOKUP($A122, macro_changes!$A:$A, macro_changes!C:C, "NA", 1))</f>
        <v>1.8212878131352639E-2</v>
      </c>
      <c r="K122" s="17">
        <f>_xlfn.XLOOKUP($A121,macro_changes!$A:$A,macro_changes!D:D,"NA",1)</f>
        <v>5.8823529411764497E-3</v>
      </c>
      <c r="L122" s="9">
        <f>_xlfn.XLOOKUP($A121,macro_changes!$A:$A,macro_changes!E:E,"NA",1)</f>
        <v>88.5</v>
      </c>
      <c r="M122" s="9">
        <f>_xlfn.XLOOKUP($A122,macro_changes!$A:$A,macro_changes!F:F,"NA",1)</f>
        <v>6.26</v>
      </c>
      <c r="N122" s="9">
        <v>24.391948129236091</v>
      </c>
      <c r="O122" t="s">
        <v>4333</v>
      </c>
      <c r="P122">
        <f>_xlfn.XLOOKUP($A122,Macro!A:A,Macro!H:H,"NA",1)</f>
        <v>5.8000000000000003E-2</v>
      </c>
      <c r="Q122">
        <v>0</v>
      </c>
      <c r="R122" s="9">
        <f>Spreads!B41</f>
        <v>5.88</v>
      </c>
      <c r="S122" s="9">
        <v>1.61</v>
      </c>
      <c r="T122" s="9">
        <f>Spreads!H288</f>
        <v>-0.45</v>
      </c>
      <c r="U122" t="s">
        <v>5442</v>
      </c>
      <c r="V122" t="s">
        <v>5436</v>
      </c>
      <c r="W122" t="s">
        <v>5441</v>
      </c>
      <c r="X122" t="s">
        <v>5441</v>
      </c>
      <c r="Y122" t="s">
        <v>5439</v>
      </c>
      <c r="Z122" t="s">
        <v>5440</v>
      </c>
      <c r="AA122">
        <f>_xlfn.XLOOKUP($A122,Kmeans!$B:$B,Kmeans!M:M)</f>
        <v>1</v>
      </c>
      <c r="AB122">
        <f>_xlfn.XLOOKUP($A122,Kmeans!$B:$B,Kmeans!N:N)</f>
        <v>0</v>
      </c>
      <c r="AC122">
        <f>_xlfn.XLOOKUP($A122,Kmeans!$B:$B,Kmeans!O:O)</f>
        <v>0</v>
      </c>
      <c r="AD122">
        <f>'FF-5'!C445/100</f>
        <v>-0.1532</v>
      </c>
      <c r="AE122">
        <f>'FF-5'!D445/100</f>
        <v>8.1300000000000011E-2</v>
      </c>
      <c r="AF122">
        <f>'FF-5'!E445/100</f>
        <v>0.11789999999999999</v>
      </c>
      <c r="AG122">
        <f>'FF-5'!F445/100</f>
        <v>-1.5900000000000001E-2</v>
      </c>
      <c r="AH122" t="s">
        <v>5442</v>
      </c>
      <c r="AI122" t="str">
        <f t="shared" si="3"/>
        <v>Normal</v>
      </c>
    </row>
    <row r="123" spans="1:35">
      <c r="A123" s="5">
        <v>36644</v>
      </c>
      <c r="B123" s="11">
        <v>-3.3246032379848689E-2</v>
      </c>
      <c r="C123" s="11">
        <v>-5.2845650395418442E-2</v>
      </c>
      <c r="D123" s="11">
        <v>-8.2982885658392513E-3</v>
      </c>
      <c r="E123" s="11">
        <v>2.9531794438908632E-2</v>
      </c>
      <c r="F123" s="11">
        <v>-4.0066150492370167E-2</v>
      </c>
      <c r="G123" s="11">
        <v>1.0286902850941582E-2</v>
      </c>
      <c r="H123" s="11" t="str">
        <f t="shared" si="4"/>
        <v>USA RISK WEIGHTED Standard (Large+Mid Cap)</v>
      </c>
      <c r="I123" s="9">
        <f>_xlfn.XLOOKUP($A123,macro_changes!$A:$A,macro_changes!B:B,"NA",1)</f>
        <v>26.37</v>
      </c>
      <c r="J123" s="16">
        <f ca="1">IF(_xlfn.XLOOKUP($A123, macro_changes!$A:$A, macro_changes!C:C, "NA", 1) = 0, OFFSET(J123, -1, 0), _xlfn.XLOOKUP($A123, macro_changes!$A:$A, macro_changes!C:C, "NA", 1))</f>
        <v>1.8212878131352639E-2</v>
      </c>
      <c r="K123" s="17">
        <f>_xlfn.XLOOKUP($A122,macro_changes!$A:$A,macro_changes!D:D,"NA",1)</f>
        <v>-5.847953216373547E-4</v>
      </c>
      <c r="L123" s="9">
        <f>_xlfn.XLOOKUP($A122,macro_changes!$A:$A,macro_changes!E:E,"NA",1)</f>
        <v>89.4</v>
      </c>
      <c r="M123" s="9">
        <f>_xlfn.XLOOKUP($A123,macro_changes!$A:$A,macro_changes!F:F,"NA",1)</f>
        <v>5.99</v>
      </c>
      <c r="N123" s="9">
        <v>27.77004372833866</v>
      </c>
      <c r="O123" t="s">
        <v>4332</v>
      </c>
      <c r="P123">
        <f>_xlfn.XLOOKUP($A123,Macro!A:A,Macro!H:H,"NA",1)</f>
        <v>7.4630000000000002E-2</v>
      </c>
      <c r="Q123">
        <v>-3.3246032379848731E-2</v>
      </c>
      <c r="R123" s="9">
        <f>Spreads!B42</f>
        <v>6.16</v>
      </c>
      <c r="S123" s="9">
        <v>1.77</v>
      </c>
      <c r="T123" s="9">
        <f>Spreads!H289</f>
        <v>-0.4</v>
      </c>
      <c r="U123" t="s">
        <v>5442</v>
      </c>
      <c r="V123" t="s">
        <v>5436</v>
      </c>
      <c r="W123" t="s">
        <v>5441</v>
      </c>
      <c r="X123" t="s">
        <v>5441</v>
      </c>
      <c r="Y123" t="s">
        <v>5439</v>
      </c>
      <c r="Z123" t="s">
        <v>5444</v>
      </c>
      <c r="AA123">
        <f>_xlfn.XLOOKUP($A123,Kmeans!$B:$B,Kmeans!M:M)</f>
        <v>0</v>
      </c>
      <c r="AB123">
        <f>_xlfn.XLOOKUP($A123,Kmeans!$B:$B,Kmeans!N:N)</f>
        <v>1</v>
      </c>
      <c r="AC123">
        <f>_xlfn.XLOOKUP($A123,Kmeans!$B:$B,Kmeans!O:O)</f>
        <v>0</v>
      </c>
      <c r="AD123">
        <f>'FF-5'!C446/100</f>
        <v>-5.0099999999999999E-2</v>
      </c>
      <c r="AE123">
        <f>'FF-5'!D446/100</f>
        <v>7.2599999999999998E-2</v>
      </c>
      <c r="AF123">
        <f>'FF-5'!E446/100</f>
        <v>7.6600000000000001E-2</v>
      </c>
      <c r="AG123">
        <f>'FF-5'!F446/100</f>
        <v>5.6500000000000002E-2</v>
      </c>
      <c r="AH123" t="s">
        <v>5446</v>
      </c>
      <c r="AI123" t="str">
        <f t="shared" si="3"/>
        <v>Drawdown</v>
      </c>
    </row>
    <row r="124" spans="1:35">
      <c r="A124" s="5">
        <v>36677</v>
      </c>
      <c r="B124" s="11">
        <v>-2.7375488936272285E-2</v>
      </c>
      <c r="C124" s="11">
        <v>-6.207121259889381E-2</v>
      </c>
      <c r="D124" s="11">
        <v>-1.1460146990382558E-2</v>
      </c>
      <c r="E124" s="11">
        <v>8.7175480796173321E-3</v>
      </c>
      <c r="F124" s="11">
        <v>-1.6468285043069741E-2</v>
      </c>
      <c r="G124" s="11">
        <v>-1.7358158409046864E-2</v>
      </c>
      <c r="H124" s="11" t="str">
        <f t="shared" si="4"/>
        <v>USA RISK WEIGHTED Standard (Large+Mid Cap)</v>
      </c>
      <c r="I124" s="9">
        <f>_xlfn.XLOOKUP($A124,macro_changes!$A:$A,macro_changes!B:B,"NA",1)</f>
        <v>21.54</v>
      </c>
      <c r="J124" s="16">
        <f ca="1">IF(_xlfn.XLOOKUP($A124, macro_changes!$A:$A, macro_changes!C:C, "NA", 1) = 0, OFFSET(J124, -1, 0), _xlfn.XLOOKUP($A124, macro_changes!$A:$A, macro_changes!C:C, "NA", 1))</f>
        <v>1.8212878131352639E-2</v>
      </c>
      <c r="K124" s="17">
        <f>_xlfn.XLOOKUP($A123,macro_changes!$A:$A,macro_changes!D:D,"NA",1)</f>
        <v>1.7554125219425565E-3</v>
      </c>
      <c r="L124" s="9">
        <f>_xlfn.XLOOKUP($A123,macro_changes!$A:$A,macro_changes!E:E,"NA",1)</f>
        <v>89.5</v>
      </c>
      <c r="M124" s="9">
        <f>_xlfn.XLOOKUP($A124,macro_changes!$A:$A,macro_changes!F:F,"NA",1)</f>
        <v>6.44</v>
      </c>
      <c r="N124" s="9">
        <v>35.824760471818728</v>
      </c>
      <c r="O124" t="s">
        <v>4331</v>
      </c>
      <c r="P124">
        <f>_xlfn.XLOOKUP($A124,Macro!A:A,Macro!H:H,"NA",1)</f>
        <v>-4.0059999999999998E-2</v>
      </c>
      <c r="Q124">
        <v>-5.9711394924531577E-2</v>
      </c>
      <c r="R124" s="9">
        <f>Spreads!B43</f>
        <v>6.17</v>
      </c>
      <c r="S124" s="9">
        <v>1.71</v>
      </c>
      <c r="T124" s="9">
        <f>Spreads!H290</f>
        <v>-0.35</v>
      </c>
      <c r="U124" t="s">
        <v>5435</v>
      </c>
      <c r="V124" t="s">
        <v>5436</v>
      </c>
      <c r="W124" t="s">
        <v>5441</v>
      </c>
      <c r="X124" t="s">
        <v>5445</v>
      </c>
      <c r="Y124" t="s">
        <v>5443</v>
      </c>
      <c r="Z124" t="s">
        <v>5444</v>
      </c>
      <c r="AA124">
        <f>_xlfn.XLOOKUP($A124,Kmeans!$B:$B,Kmeans!M:M)</f>
        <v>0</v>
      </c>
      <c r="AB124">
        <f>_xlfn.XLOOKUP($A124,Kmeans!$B:$B,Kmeans!N:N)</f>
        <v>1</v>
      </c>
      <c r="AC124">
        <f>_xlfn.XLOOKUP($A124,Kmeans!$B:$B,Kmeans!O:O)</f>
        <v>0</v>
      </c>
      <c r="AD124">
        <f>'FF-5'!C447/100</f>
        <v>-3.8100000000000002E-2</v>
      </c>
      <c r="AE124">
        <f>'FF-5'!D447/100</f>
        <v>4.7500000000000001E-2</v>
      </c>
      <c r="AF124">
        <f>'FF-5'!E447/100</f>
        <v>4.1299999999999996E-2</v>
      </c>
      <c r="AG124">
        <f>'FF-5'!F447/100</f>
        <v>1.37E-2</v>
      </c>
      <c r="AH124" t="s">
        <v>5446</v>
      </c>
      <c r="AI124" t="str">
        <f t="shared" si="3"/>
        <v>Drawdown</v>
      </c>
    </row>
    <row r="125" spans="1:35">
      <c r="A125" s="5">
        <v>36707</v>
      </c>
      <c r="B125" s="11">
        <v>2.3039895700172952E-2</v>
      </c>
      <c r="C125" s="11">
        <v>5.9840313274943879E-2</v>
      </c>
      <c r="D125" s="11">
        <v>-7.3701970643482717E-3</v>
      </c>
      <c r="E125" s="11">
        <v>-4.6423469917833748E-2</v>
      </c>
      <c r="F125" s="11">
        <v>3.9658590571430841E-2</v>
      </c>
      <c r="G125" s="11">
        <v>-2.8869438476896048E-2</v>
      </c>
      <c r="H125" s="11" t="str">
        <f t="shared" si="4"/>
        <v>USA MOMENTUM Standard (Large+Mid Cap)</v>
      </c>
      <c r="I125" s="9">
        <f>_xlfn.XLOOKUP($A125,macro_changes!$A:$A,macro_changes!B:B,"NA",1)</f>
        <v>19.89</v>
      </c>
      <c r="J125" s="16">
        <f ca="1">IF(_xlfn.XLOOKUP($A125, macro_changes!$A:$A, macro_changes!C:C, "NA", 1) = 0, OFFSET(J125, -1, 0), _xlfn.XLOOKUP($A125, macro_changes!$A:$A, macro_changes!C:C, "NA", 1))</f>
        <v>1.0193258635609048E-3</v>
      </c>
      <c r="K125" s="17">
        <f>_xlfn.XLOOKUP($A124,macro_changes!$A:$A,macro_changes!D:D,"NA",1)</f>
        <v>5.8411214953271173E-3</v>
      </c>
      <c r="L125" s="9">
        <f>_xlfn.XLOOKUP($A124,macro_changes!$A:$A,macro_changes!E:E,"NA",1)</f>
        <v>88.7</v>
      </c>
      <c r="M125" s="9">
        <f>_xlfn.XLOOKUP($A125,macro_changes!$A:$A,macro_changes!F:F,"NA",1)</f>
        <v>6.1</v>
      </c>
      <c r="N125" s="9">
        <v>32.49314633420714</v>
      </c>
      <c r="O125" t="s">
        <v>4332</v>
      </c>
      <c r="P125">
        <f>_xlfn.XLOOKUP($A125,Macro!A:A,Macro!H:H,"NA",1)</f>
        <v>-0.1221</v>
      </c>
      <c r="Q125">
        <v>-4.9663216459323398E-3</v>
      </c>
      <c r="R125" s="9">
        <f>Spreads!B44</f>
        <v>6.26</v>
      </c>
      <c r="S125" s="9">
        <v>1.69</v>
      </c>
      <c r="T125" s="9">
        <f>Spreads!H291</f>
        <v>-0.26</v>
      </c>
      <c r="U125" t="s">
        <v>5435</v>
      </c>
      <c r="V125" t="s">
        <v>5436</v>
      </c>
      <c r="W125" t="s">
        <v>5441</v>
      </c>
      <c r="X125" t="s">
        <v>5445</v>
      </c>
      <c r="Y125" t="s">
        <v>5439</v>
      </c>
      <c r="Z125" t="s">
        <v>5440</v>
      </c>
      <c r="AA125">
        <f>_xlfn.XLOOKUP($A125,Kmeans!$B:$B,Kmeans!M:M)</f>
        <v>1</v>
      </c>
      <c r="AB125">
        <f>_xlfn.XLOOKUP($A125,Kmeans!$B:$B,Kmeans!N:N)</f>
        <v>0</v>
      </c>
      <c r="AC125">
        <f>_xlfn.XLOOKUP($A125,Kmeans!$B:$B,Kmeans!O:O)</f>
        <v>0</v>
      </c>
      <c r="AD125">
        <f>'FF-5'!C448/100</f>
        <v>9.9199999999999997E-2</v>
      </c>
      <c r="AE125">
        <f>'FF-5'!D448/100</f>
        <v>-8.4199999999999997E-2</v>
      </c>
      <c r="AF125">
        <f>'FF-5'!E448/100</f>
        <v>-8.3100000000000007E-2</v>
      </c>
      <c r="AG125">
        <f>'FF-5'!F448/100</f>
        <v>-2.9500000000000002E-2</v>
      </c>
      <c r="AH125" t="s">
        <v>5442</v>
      </c>
      <c r="AI125" t="str">
        <f t="shared" si="3"/>
        <v>Normal</v>
      </c>
    </row>
    <row r="126" spans="1:35">
      <c r="A126" s="5">
        <v>36738</v>
      </c>
      <c r="B126" s="11">
        <v>-1.8821320564873845E-2</v>
      </c>
      <c r="C126" s="11">
        <v>-1.7688052774277319E-2</v>
      </c>
      <c r="D126" s="11">
        <v>-1.1710379961382689E-2</v>
      </c>
      <c r="E126" s="11">
        <v>1.8538392966387596E-2</v>
      </c>
      <c r="F126" s="11">
        <v>-1.0078267395732809E-2</v>
      </c>
      <c r="G126" s="11">
        <v>6.3785879557252123E-3</v>
      </c>
      <c r="H126" s="11" t="str">
        <f t="shared" si="4"/>
        <v>USA RISK WEIGHTED Standard (Large+Mid Cap)</v>
      </c>
      <c r="I126" s="9">
        <f>_xlfn.XLOOKUP($A126,macro_changes!$A:$A,macro_changes!B:B,"NA",1)</f>
        <v>18.09</v>
      </c>
      <c r="J126" s="16">
        <f ca="1">IF(_xlfn.XLOOKUP($A126, macro_changes!$A:$A, macro_changes!C:C, "NA", 1) = 0, OFFSET(J126, -1, 0), _xlfn.XLOOKUP($A126, macro_changes!$A:$A, macro_changes!C:C, "NA", 1))</f>
        <v>1.0193258635609048E-3</v>
      </c>
      <c r="K126" s="17">
        <f>_xlfn.XLOOKUP($A125,macro_changes!$A:$A,macro_changes!D:D,"NA",1)</f>
        <v>2.9036004645761615E-3</v>
      </c>
      <c r="L126" s="9">
        <f>_xlfn.XLOOKUP($A125,macro_changes!$A:$A,macro_changes!E:E,"NA",1)</f>
        <v>89.1</v>
      </c>
      <c r="M126" s="9">
        <f>_xlfn.XLOOKUP($A126,macro_changes!$A:$A,macro_changes!F:F,"NA",1)</f>
        <v>6.05</v>
      </c>
      <c r="N126" s="9">
        <v>26.18496763118964</v>
      </c>
      <c r="O126" t="s">
        <v>4330</v>
      </c>
      <c r="P126">
        <f>_xlfn.XLOOKUP($A126,Macro!A:A,Macro!H:H,"NA",1)</f>
        <v>-7.9839999999999994E-2</v>
      </c>
      <c r="Q126">
        <v>-1.8821320564873921E-2</v>
      </c>
      <c r="R126" s="9">
        <f>Spreads!B45</f>
        <v>6.43</v>
      </c>
      <c r="S126" s="9">
        <v>1.72</v>
      </c>
      <c r="T126" s="9">
        <f>Spreads!H292</f>
        <v>-0.45</v>
      </c>
      <c r="U126" t="s">
        <v>5435</v>
      </c>
      <c r="V126" t="s">
        <v>5435</v>
      </c>
      <c r="W126" t="s">
        <v>5441</v>
      </c>
      <c r="X126" t="s">
        <v>5441</v>
      </c>
      <c r="Y126" t="s">
        <v>5439</v>
      </c>
      <c r="Z126" t="s">
        <v>5440</v>
      </c>
      <c r="AA126">
        <f>_xlfn.XLOOKUP($A126,Kmeans!$B:$B,Kmeans!M:M)</f>
        <v>1</v>
      </c>
      <c r="AB126">
        <f>_xlfn.XLOOKUP($A126,Kmeans!$B:$B,Kmeans!N:N)</f>
        <v>0</v>
      </c>
      <c r="AC126">
        <f>_xlfn.XLOOKUP($A126,Kmeans!$B:$B,Kmeans!O:O)</f>
        <v>0</v>
      </c>
      <c r="AD126">
        <f>'FF-5'!C449/100</f>
        <v>-1.03E-2</v>
      </c>
      <c r="AE126">
        <f>'FF-5'!D449/100</f>
        <v>8.3100000000000007E-2</v>
      </c>
      <c r="AF126">
        <f>'FF-5'!E449/100</f>
        <v>5.8299999999999998E-2</v>
      </c>
      <c r="AG126">
        <f>'FF-5'!F449/100</f>
        <v>2.9399999999999999E-2</v>
      </c>
      <c r="AH126" t="s">
        <v>5442</v>
      </c>
      <c r="AI126" t="str">
        <f t="shared" si="3"/>
        <v>Normal</v>
      </c>
    </row>
    <row r="127" spans="1:35">
      <c r="A127" s="5">
        <v>36769</v>
      </c>
      <c r="B127" s="11">
        <v>5.1030495790729047E-2</v>
      </c>
      <c r="C127" s="11">
        <v>8.0698885152965971E-2</v>
      </c>
      <c r="D127" s="11">
        <v>4.971570839037831E-2</v>
      </c>
      <c r="E127" s="11">
        <v>5.4396424101391894E-2</v>
      </c>
      <c r="F127" s="11">
        <v>4.0383097894199471E-2</v>
      </c>
      <c r="G127" s="11">
        <v>7.2158702541477604E-2</v>
      </c>
      <c r="H127" s="11" t="str">
        <f t="shared" si="4"/>
        <v>USA MOMENTUM Standard (Large+Mid Cap)</v>
      </c>
      <c r="I127" s="9">
        <f>_xlfn.XLOOKUP($A127,macro_changes!$A:$A,macro_changes!B:B,"NA",1)</f>
        <v>19.690000000000001</v>
      </c>
      <c r="J127" s="16">
        <f ca="1">IF(_xlfn.XLOOKUP($A127, macro_changes!$A:$A, macro_changes!C:C, "NA", 1) = 0, OFFSET(J127, -1, 0), _xlfn.XLOOKUP($A127, macro_changes!$A:$A, macro_changes!C:C, "NA", 1))</f>
        <v>1.0193258635609048E-3</v>
      </c>
      <c r="K127" s="17">
        <f>_xlfn.XLOOKUP($A126,macro_changes!$A:$A,macro_changes!D:D,"NA",1)</f>
        <v>0</v>
      </c>
      <c r="L127" s="9">
        <f>_xlfn.XLOOKUP($A126,macro_changes!$A:$A,macro_changes!E:E,"NA",1)</f>
        <v>88.7</v>
      </c>
      <c r="M127" s="9">
        <f>_xlfn.XLOOKUP($A127,macro_changes!$A:$A,macro_changes!F:F,"NA",1)</f>
        <v>5.83</v>
      </c>
      <c r="N127" s="9">
        <v>44.451932424718883</v>
      </c>
      <c r="O127" t="s">
        <v>4330</v>
      </c>
      <c r="P127">
        <f>_xlfn.XLOOKUP($A127,Macro!A:A,Macro!H:H,"NA",1)</f>
        <v>-2.3800000000000002E-3</v>
      </c>
      <c r="Q127">
        <v>0</v>
      </c>
      <c r="R127" s="9">
        <f>Spreads!B46</f>
        <v>6.77</v>
      </c>
      <c r="S127" s="9">
        <v>1.66</v>
      </c>
      <c r="T127" s="9">
        <f>Spreads!H293</f>
        <v>-0.18</v>
      </c>
      <c r="U127" t="s">
        <v>5435</v>
      </c>
      <c r="V127" t="s">
        <v>5436</v>
      </c>
      <c r="W127" t="s">
        <v>5441</v>
      </c>
      <c r="X127" t="s">
        <v>5445</v>
      </c>
      <c r="Y127" t="s">
        <v>5439</v>
      </c>
      <c r="Z127" t="s">
        <v>5440</v>
      </c>
      <c r="AA127">
        <f>_xlfn.XLOOKUP($A127,Kmeans!$B:$B,Kmeans!M:M)</f>
        <v>1</v>
      </c>
      <c r="AB127">
        <f>_xlfn.XLOOKUP($A127,Kmeans!$B:$B,Kmeans!N:N)</f>
        <v>0</v>
      </c>
      <c r="AC127">
        <f>_xlfn.XLOOKUP($A127,Kmeans!$B:$B,Kmeans!O:O)</f>
        <v>0</v>
      </c>
      <c r="AD127">
        <f>'FF-5'!C450/100</f>
        <v>-1.03E-2</v>
      </c>
      <c r="AE127">
        <f>'FF-5'!D450/100</f>
        <v>-1.3899999999999999E-2</v>
      </c>
      <c r="AF127">
        <f>'FF-5'!E450/100</f>
        <v>-3.2199999999999999E-2</v>
      </c>
      <c r="AG127">
        <f>'FF-5'!F450/100</f>
        <v>1.1000000000000001E-2</v>
      </c>
      <c r="AH127" t="s">
        <v>5442</v>
      </c>
      <c r="AI127" t="str">
        <f t="shared" si="3"/>
        <v>Normal</v>
      </c>
    </row>
    <row r="128" spans="1:35">
      <c r="A128" s="5">
        <v>36798</v>
      </c>
      <c r="B128" s="11">
        <v>-5.5271804010747605E-2</v>
      </c>
      <c r="C128" s="11">
        <v>-9.3058243509198335E-2</v>
      </c>
      <c r="D128" s="11">
        <v>-5.0266649957531051E-3</v>
      </c>
      <c r="E128" s="11">
        <v>1.3238637812418519E-2</v>
      </c>
      <c r="F128" s="11">
        <v>-3.0747609345488591E-2</v>
      </c>
      <c r="G128" s="11">
        <v>-8.6022284364721702E-2</v>
      </c>
      <c r="H128" s="11" t="str">
        <f t="shared" si="4"/>
        <v>USA RISK WEIGHTED Standard (Large+Mid Cap)</v>
      </c>
      <c r="I128" s="9">
        <f>_xlfn.XLOOKUP($A128,macro_changes!$A:$A,macro_changes!B:B,"NA",1)</f>
        <v>25.2</v>
      </c>
      <c r="J128" s="16">
        <f ca="1">IF(_xlfn.XLOOKUP($A128, macro_changes!$A:$A, macro_changes!C:C, "NA", 1) = 0, OFFSET(J128, -1, 0), _xlfn.XLOOKUP($A128, macro_changes!$A:$A, macro_changes!C:C, "NA", 1))</f>
        <v>5.9703879278165672E-3</v>
      </c>
      <c r="K128" s="17">
        <f>_xlfn.XLOOKUP($A127,macro_changes!$A:$A,macro_changes!D:D,"NA",1)</f>
        <v>5.2113491603937856E-3</v>
      </c>
      <c r="L128" s="9">
        <f>_xlfn.XLOOKUP($A127,macro_changes!$A:$A,macro_changes!E:E,"NA",1)</f>
        <v>88.3</v>
      </c>
      <c r="M128" s="9">
        <f>_xlfn.XLOOKUP($A128,macro_changes!$A:$A,macro_changes!F:F,"NA",1)</f>
        <v>5.8</v>
      </c>
      <c r="N128" s="9">
        <v>47.423731788765593</v>
      </c>
      <c r="O128" t="s">
        <v>4332</v>
      </c>
      <c r="P128">
        <f>_xlfn.XLOOKUP($A128,Macro!A:A,Macro!H:H,"NA",1)</f>
        <v>3.0099999999999998E-2</v>
      </c>
      <c r="Q128">
        <v>-5.5271804010747633E-2</v>
      </c>
      <c r="R128" s="9">
        <f>Spreads!B47</f>
        <v>7.79</v>
      </c>
      <c r="S128" s="9">
        <v>1.89</v>
      </c>
      <c r="T128" s="9">
        <f>Spreads!H294</f>
        <v>-0.17</v>
      </c>
      <c r="U128" t="s">
        <v>5442</v>
      </c>
      <c r="V128" t="s">
        <v>5436</v>
      </c>
      <c r="W128" t="s">
        <v>5441</v>
      </c>
      <c r="X128" t="s">
        <v>5445</v>
      </c>
      <c r="Y128" t="s">
        <v>5443</v>
      </c>
      <c r="Z128" t="s">
        <v>5444</v>
      </c>
      <c r="AA128">
        <f>_xlfn.XLOOKUP($A128,Kmeans!$B:$B,Kmeans!M:M)</f>
        <v>0</v>
      </c>
      <c r="AB128">
        <f>_xlfn.XLOOKUP($A128,Kmeans!$B:$B,Kmeans!N:N)</f>
        <v>1</v>
      </c>
      <c r="AC128">
        <f>_xlfn.XLOOKUP($A128,Kmeans!$B:$B,Kmeans!O:O)</f>
        <v>0</v>
      </c>
      <c r="AD128">
        <f>'FF-5'!C451/100</f>
        <v>1.9E-3</v>
      </c>
      <c r="AE128">
        <f>'FF-5'!D451/100</f>
        <v>7.17E-2</v>
      </c>
      <c r="AF128">
        <f>'FF-5'!E451/100</f>
        <v>2.5600000000000001E-2</v>
      </c>
      <c r="AG128">
        <f>'FF-5'!F451/100</f>
        <v>5.5300000000000002E-2</v>
      </c>
      <c r="AH128" t="s">
        <v>5446</v>
      </c>
      <c r="AI128" t="str">
        <f t="shared" si="3"/>
        <v>Drawdown</v>
      </c>
    </row>
    <row r="129" spans="1:35">
      <c r="A129" s="5">
        <v>36830</v>
      </c>
      <c r="B129" s="11">
        <v>-8.0596293124042262E-3</v>
      </c>
      <c r="C129" s="11">
        <v>-4.5337437354801335E-2</v>
      </c>
      <c r="D129" s="11">
        <v>1.2597495894909772E-2</v>
      </c>
      <c r="E129" s="11">
        <v>1.9455538344319567E-2</v>
      </c>
      <c r="F129" s="11">
        <v>1.3080469822857266E-2</v>
      </c>
      <c r="G129" s="11">
        <v>2.9692454026633008E-2</v>
      </c>
      <c r="H129" s="11" t="str">
        <f t="shared" si="4"/>
        <v>USA ENHANCED VALUE Standard (Large+Mid Cap)</v>
      </c>
      <c r="I129" s="9">
        <f>_xlfn.XLOOKUP($A129,macro_changes!$A:$A,macro_changes!B:B,"NA",1)</f>
        <v>26.38</v>
      </c>
      <c r="J129" s="16">
        <f ca="1">IF(_xlfn.XLOOKUP($A129, macro_changes!$A:$A, macro_changes!C:C, "NA", 1) = 0, OFFSET(J129, -1, 0), _xlfn.XLOOKUP($A129, macro_changes!$A:$A, macro_changes!C:C, "NA", 1))</f>
        <v>5.9703879278165672E-3</v>
      </c>
      <c r="K129" s="17">
        <f>_xlfn.XLOOKUP($A128,macro_changes!$A:$A,macro_changes!D:D,"NA",1)</f>
        <v>1.7281105990785139E-3</v>
      </c>
      <c r="L129" s="9">
        <f>_xlfn.XLOOKUP($A128,macro_changes!$A:$A,macro_changes!E:E,"NA",1)</f>
        <v>88.5</v>
      </c>
      <c r="M129" s="9">
        <f>_xlfn.XLOOKUP($A129,macro_changes!$A:$A,macro_changes!F:F,"NA",1)</f>
        <v>5.74</v>
      </c>
      <c r="N129" s="9">
        <v>37.81262176920886</v>
      </c>
      <c r="O129" t="s">
        <v>4331</v>
      </c>
      <c r="P129">
        <f>_xlfn.XLOOKUP($A129,Macro!A:A,Macro!H:H,"NA",1)</f>
        <v>5.135E-2</v>
      </c>
      <c r="Q129">
        <v>-6.2885963071397308E-2</v>
      </c>
      <c r="R129" s="9">
        <f>Spreads!B48</f>
        <v>9.06</v>
      </c>
      <c r="S129" s="9">
        <v>1.99</v>
      </c>
      <c r="T129" s="9">
        <f>Spreads!H295</f>
        <v>-0.13</v>
      </c>
      <c r="U129" t="s">
        <v>5442</v>
      </c>
      <c r="V129" t="s">
        <v>5436</v>
      </c>
      <c r="W129" t="s">
        <v>5441</v>
      </c>
      <c r="X129" t="s">
        <v>5445</v>
      </c>
      <c r="Y129" t="s">
        <v>5443</v>
      </c>
      <c r="Z129" t="s">
        <v>5444</v>
      </c>
      <c r="AA129">
        <f>_xlfn.XLOOKUP($A129,Kmeans!$B:$B,Kmeans!M:M)</f>
        <v>0</v>
      </c>
      <c r="AB129">
        <f>_xlfn.XLOOKUP($A129,Kmeans!$B:$B,Kmeans!N:N)</f>
        <v>1</v>
      </c>
      <c r="AC129">
        <f>_xlfn.XLOOKUP($A129,Kmeans!$B:$B,Kmeans!O:O)</f>
        <v>0</v>
      </c>
      <c r="AD129">
        <f>'FF-5'!C452/100</f>
        <v>-2.6499999999999999E-2</v>
      </c>
      <c r="AE129">
        <f>'FF-5'!D452/100</f>
        <v>5.7099999999999998E-2</v>
      </c>
      <c r="AF129">
        <f>'FF-5'!E452/100</f>
        <v>9.6099999999999991E-2</v>
      </c>
      <c r="AG129">
        <f>'FF-5'!F452/100</f>
        <v>3.7999999999999999E-2</v>
      </c>
      <c r="AH129" t="s">
        <v>5446</v>
      </c>
      <c r="AI129" t="str">
        <f t="shared" si="3"/>
        <v>Drawdown</v>
      </c>
    </row>
    <row r="130" spans="1:35">
      <c r="A130" s="5">
        <v>36860</v>
      </c>
      <c r="B130" s="11">
        <v>-7.992510738279679E-2</v>
      </c>
      <c r="C130" s="11">
        <v>-4.24969505670173E-2</v>
      </c>
      <c r="D130" s="11">
        <v>-3.4424617113952505E-2</v>
      </c>
      <c r="E130" s="11">
        <v>-9.9864546825360057E-3</v>
      </c>
      <c r="F130" s="11">
        <v>-6.6867597613061491E-2</v>
      </c>
      <c r="G130" s="11">
        <v>-4.751897525903348E-2</v>
      </c>
      <c r="H130" s="11" t="str">
        <f t="shared" si="4"/>
        <v>USA RISK WEIGHTED Standard (Large+Mid Cap)</v>
      </c>
      <c r="I130" s="9">
        <f>_xlfn.XLOOKUP($A130,macro_changes!$A:$A,macro_changes!B:B,"NA",1)</f>
        <v>26.53</v>
      </c>
      <c r="J130" s="16">
        <f ca="1">IF(_xlfn.XLOOKUP($A130, macro_changes!$A:$A, macro_changes!C:C, "NA", 1) = 0, OFFSET(J130, -1, 0), _xlfn.XLOOKUP($A130, macro_changes!$A:$A, macro_changes!C:C, "NA", 1))</f>
        <v>5.9703879278165672E-3</v>
      </c>
      <c r="K130" s="17">
        <f>_xlfn.XLOOKUP($A129,macro_changes!$A:$A,macro_changes!D:D,"NA",1)</f>
        <v>1.7251293847038163E-3</v>
      </c>
      <c r="L130" s="9">
        <f>_xlfn.XLOOKUP($A129,macro_changes!$A:$A,macro_changes!E:E,"NA",1)</f>
        <v>87.6</v>
      </c>
      <c r="M130" s="9">
        <f>_xlfn.XLOOKUP($A130,macro_changes!$A:$A,macro_changes!F:F,"NA",1)</f>
        <v>5.72</v>
      </c>
      <c r="N130" s="9">
        <v>34.340940528647323</v>
      </c>
      <c r="O130" t="s">
        <v>4330</v>
      </c>
      <c r="P130">
        <f>_xlfn.XLOOKUP($A130,Macro!A:A,Macro!H:H,"NA",1)</f>
        <v>3.2599999999999997E-2</v>
      </c>
      <c r="Q130">
        <v>-8.7340569956941463E-2</v>
      </c>
      <c r="R130" s="9">
        <f>Spreads!B49</f>
        <v>9.16</v>
      </c>
      <c r="S130" s="9">
        <v>2.02</v>
      </c>
      <c r="T130" s="9">
        <f>Spreads!H296</f>
        <v>0.01</v>
      </c>
      <c r="U130" t="s">
        <v>5442</v>
      </c>
      <c r="V130" t="s">
        <v>5436</v>
      </c>
      <c r="W130" t="s">
        <v>5441</v>
      </c>
      <c r="X130" t="s">
        <v>5445</v>
      </c>
      <c r="Y130" t="s">
        <v>5443</v>
      </c>
      <c r="Z130" t="s">
        <v>5444</v>
      </c>
      <c r="AA130">
        <f>_xlfn.XLOOKUP($A130,Kmeans!$B:$B,Kmeans!M:M)</f>
        <v>0</v>
      </c>
      <c r="AB130">
        <f>_xlfn.XLOOKUP($A130,Kmeans!$B:$B,Kmeans!N:N)</f>
        <v>1</v>
      </c>
      <c r="AC130">
        <f>_xlfn.XLOOKUP($A130,Kmeans!$B:$B,Kmeans!O:O)</f>
        <v>0</v>
      </c>
      <c r="AD130">
        <f>'FF-5'!C453/100</f>
        <v>-5.7999999999999996E-3</v>
      </c>
      <c r="AE130">
        <f>'FF-5'!D453/100</f>
        <v>0.12300000000000001</v>
      </c>
      <c r="AF130">
        <f>'FF-5'!E453/100</f>
        <v>0.13070000000000001</v>
      </c>
      <c r="AG130">
        <f>'FF-5'!F453/100</f>
        <v>8.43E-2</v>
      </c>
      <c r="AH130" t="s">
        <v>5446</v>
      </c>
      <c r="AI130" t="str">
        <f t="shared" si="3"/>
        <v>Drawdown</v>
      </c>
    </row>
    <row r="131" spans="1:35">
      <c r="A131" s="5">
        <v>36889</v>
      </c>
      <c r="B131" s="11">
        <v>-2.5792118081934268E-3</v>
      </c>
      <c r="C131" s="11">
        <v>3.1181050793787524E-2</v>
      </c>
      <c r="D131" s="11">
        <v>3.128876505276823E-2</v>
      </c>
      <c r="E131" s="11">
        <v>6.0166634393742147E-2</v>
      </c>
      <c r="F131" s="11">
        <v>-3.7168687409715462E-3</v>
      </c>
      <c r="G131" s="11">
        <v>2.6532937858130046E-2</v>
      </c>
      <c r="H131" s="11" t="str">
        <f t="shared" si="4"/>
        <v>USA RISK WEIGHTED Standard (Large+Mid Cap)</v>
      </c>
      <c r="I131" s="9">
        <f>_xlfn.XLOOKUP($A131,macro_changes!$A:$A,macro_changes!B:B,"NA",1)</f>
        <v>24.92</v>
      </c>
      <c r="J131" s="16">
        <f ca="1">IF(_xlfn.XLOOKUP($A131, macro_changes!$A:$A, macro_changes!C:C, "NA", 1) = 0, OFFSET(J131, -1, 0), _xlfn.XLOOKUP($A131, macro_changes!$A:$A, macro_changes!C:C, "NA", 1))</f>
        <v>-3.2779880764016722E-3</v>
      </c>
      <c r="K131" s="17">
        <f>_xlfn.XLOOKUP($A130,macro_changes!$A:$A,macro_changes!D:D,"NA",1)</f>
        <v>2.2962112514350874E-3</v>
      </c>
      <c r="L131" s="9">
        <f>_xlfn.XLOOKUP($A130,macro_changes!$A:$A,macro_changes!E:E,"NA",1)</f>
        <v>87.1</v>
      </c>
      <c r="M131" s="9">
        <f>_xlfn.XLOOKUP($A131,macro_changes!$A:$A,macro_changes!F:F,"NA",1)</f>
        <v>5.24</v>
      </c>
      <c r="N131" s="9">
        <v>44.777372883491097</v>
      </c>
      <c r="O131" t="s">
        <v>4331</v>
      </c>
      <c r="P131">
        <f>_xlfn.XLOOKUP($A131,Macro!A:A,Macro!H:H,"NA",1)</f>
        <v>-0.15278</v>
      </c>
      <c r="Q131">
        <v>-8.2298175410257315E-2</v>
      </c>
      <c r="R131" s="9">
        <f>Spreads!B50</f>
        <v>7.87</v>
      </c>
      <c r="S131" s="9">
        <v>1.76</v>
      </c>
      <c r="T131" s="9">
        <f>Spreads!H297</f>
        <v>0.56999999999999995</v>
      </c>
      <c r="U131" t="s">
        <v>5442</v>
      </c>
      <c r="V131" t="s">
        <v>5436</v>
      </c>
      <c r="W131" t="s">
        <v>5441</v>
      </c>
      <c r="X131" t="s">
        <v>5445</v>
      </c>
      <c r="Y131" t="s">
        <v>5443</v>
      </c>
      <c r="Z131" t="s">
        <v>5444</v>
      </c>
      <c r="AA131">
        <f>_xlfn.XLOOKUP($A131,Kmeans!$B:$B,Kmeans!M:M)</f>
        <v>0</v>
      </c>
      <c r="AB131">
        <f>_xlfn.XLOOKUP($A131,Kmeans!$B:$B,Kmeans!N:N)</f>
        <v>1</v>
      </c>
      <c r="AC131">
        <f>_xlfn.XLOOKUP($A131,Kmeans!$B:$B,Kmeans!O:O)</f>
        <v>0</v>
      </c>
      <c r="AD131">
        <f>'FF-5'!C454/100</f>
        <v>3.2599999999999997E-2</v>
      </c>
      <c r="AE131">
        <f>'FF-5'!D454/100</f>
        <v>7.6100000000000001E-2</v>
      </c>
      <c r="AF131">
        <f>'FF-5'!E454/100</f>
        <v>1.7100000000000001E-2</v>
      </c>
      <c r="AG131">
        <f>'FF-5'!F454/100</f>
        <v>4.7899999999999998E-2</v>
      </c>
      <c r="AH131" t="s">
        <v>5446</v>
      </c>
      <c r="AI131" t="str">
        <f t="shared" ref="AI131:AI194" si="5">IF(AA131=1,"Normal","Drawdown")</f>
        <v>Drawdown</v>
      </c>
    </row>
    <row r="132" spans="1:35">
      <c r="A132" s="5">
        <v>36922</v>
      </c>
      <c r="B132" s="11">
        <v>3.5634277009338522E-2</v>
      </c>
      <c r="C132" s="11">
        <v>-4.0504560303642578E-2</v>
      </c>
      <c r="D132" s="11">
        <v>-1.4528993217798436E-2</v>
      </c>
      <c r="E132" s="11">
        <v>1.2204904279823126E-2</v>
      </c>
      <c r="F132" s="11">
        <v>1.3106448144407201E-2</v>
      </c>
      <c r="G132" s="11">
        <v>7.1857088870693309E-2</v>
      </c>
      <c r="H132" s="11" t="str">
        <f t="shared" si="4"/>
        <v>USA ENHANCED VALUE Standard (Large+Mid Cap)</v>
      </c>
      <c r="I132" s="9">
        <f>_xlfn.XLOOKUP($A132,macro_changes!$A:$A,macro_changes!B:B,"NA",1)</f>
        <v>23.41</v>
      </c>
      <c r="J132" s="16">
        <f ca="1">IF(_xlfn.XLOOKUP($A132, macro_changes!$A:$A, macro_changes!C:C, "NA", 1) = 0, OFFSET(J132, -1, 0), _xlfn.XLOOKUP($A132, macro_changes!$A:$A, macro_changes!C:C, "NA", 1))</f>
        <v>-3.2779880764016722E-3</v>
      </c>
      <c r="K132" s="17">
        <f>_xlfn.XLOOKUP($A131,macro_changes!$A:$A,macro_changes!D:D,"NA",1)</f>
        <v>5.7273768613974596E-3</v>
      </c>
      <c r="L132" s="9">
        <f>_xlfn.XLOOKUP($A131,macro_changes!$A:$A,macro_changes!E:E,"NA",1)</f>
        <v>85.8</v>
      </c>
      <c r="M132" s="9">
        <f>_xlfn.XLOOKUP($A132,macro_changes!$A:$A,macro_changes!F:F,"NA",1)</f>
        <v>5.16</v>
      </c>
      <c r="N132" s="9">
        <v>45.536307262676459</v>
      </c>
      <c r="O132" t="s">
        <v>4331</v>
      </c>
      <c r="P132">
        <f>_xlfn.XLOOKUP($A132,Macro!A:A,Macro!H:H,"NA",1)</f>
        <v>-4.9880000000000001E-2</v>
      </c>
      <c r="Q132">
        <v>0</v>
      </c>
      <c r="R132" s="9">
        <f>Spreads!B51</f>
        <v>7.7</v>
      </c>
      <c r="S132" s="9">
        <v>1.81</v>
      </c>
      <c r="T132" s="9">
        <f>Spreads!H298</f>
        <v>0.51</v>
      </c>
      <c r="U132" t="s">
        <v>5442</v>
      </c>
      <c r="V132" t="s">
        <v>5436</v>
      </c>
      <c r="W132" t="s">
        <v>5441</v>
      </c>
      <c r="X132" t="s">
        <v>5445</v>
      </c>
      <c r="Y132" t="s">
        <v>5439</v>
      </c>
      <c r="Z132" t="s">
        <v>5440</v>
      </c>
      <c r="AA132">
        <f>_xlfn.XLOOKUP($A132,Kmeans!$B:$B,Kmeans!M:M)</f>
        <v>1</v>
      </c>
      <c r="AB132">
        <f>_xlfn.XLOOKUP($A132,Kmeans!$B:$B,Kmeans!N:N)</f>
        <v>0</v>
      </c>
      <c r="AC132">
        <f>_xlfn.XLOOKUP($A132,Kmeans!$B:$B,Kmeans!O:O)</f>
        <v>0</v>
      </c>
      <c r="AD132">
        <f>'FF-5'!C455/100</f>
        <v>5.4800000000000001E-2</v>
      </c>
      <c r="AE132">
        <f>'FF-5'!D455/100</f>
        <v>-5.0700000000000002E-2</v>
      </c>
      <c r="AF132">
        <f>'FF-5'!E455/100</f>
        <v>-4.6900000000000004E-2</v>
      </c>
      <c r="AG132">
        <f>'FF-5'!F455/100</f>
        <v>-5.0300000000000004E-2</v>
      </c>
      <c r="AH132" t="s">
        <v>5442</v>
      </c>
      <c r="AI132" t="str">
        <f t="shared" si="5"/>
        <v>Normal</v>
      </c>
    </row>
    <row r="133" spans="1:35">
      <c r="A133" s="5">
        <v>36950</v>
      </c>
      <c r="B133" s="11">
        <v>-9.0548376779393203E-2</v>
      </c>
      <c r="C133" s="11">
        <v>-8.2070831665581934E-2</v>
      </c>
      <c r="D133" s="11">
        <v>-3.4934405565844373E-2</v>
      </c>
      <c r="E133" s="11">
        <v>-2.5844301395069214E-2</v>
      </c>
      <c r="F133" s="11">
        <v>-8.3957128958857652E-2</v>
      </c>
      <c r="G133" s="11">
        <v>-5.2959021029358899E-2</v>
      </c>
      <c r="H133" s="11" t="str">
        <f t="shared" si="4"/>
        <v>USA RISK WEIGHTED Standard (Large+Mid Cap)</v>
      </c>
      <c r="I133" s="9">
        <f>_xlfn.XLOOKUP($A133,macro_changes!$A:$A,macro_changes!B:B,"NA",1)</f>
        <v>28.5</v>
      </c>
      <c r="J133" s="16">
        <f ca="1">IF(_xlfn.XLOOKUP($A133, macro_changes!$A:$A, macro_changes!C:C, "NA", 1) = 0, OFFSET(J133, -1, 0), _xlfn.XLOOKUP($A133, macro_changes!$A:$A, macro_changes!C:C, "NA", 1))</f>
        <v>-3.2779880764016722E-3</v>
      </c>
      <c r="K133" s="17">
        <f>_xlfn.XLOOKUP($A132,macro_changes!$A:$A,macro_changes!D:D,"NA",1)</f>
        <v>2.277904328018332E-3</v>
      </c>
      <c r="L133" s="9">
        <f>_xlfn.XLOOKUP($A132,macro_changes!$A:$A,macro_changes!E:E,"NA",1)</f>
        <v>85.1</v>
      </c>
      <c r="M133" s="9">
        <f>_xlfn.XLOOKUP($A133,macro_changes!$A:$A,macro_changes!F:F,"NA",1)</f>
        <v>5.0999999999999996</v>
      </c>
      <c r="N133" s="9">
        <v>33.313847776916127</v>
      </c>
      <c r="O133" t="s">
        <v>4331</v>
      </c>
      <c r="P133">
        <f>_xlfn.XLOOKUP($A133,Macro!A:A,Macro!H:H,"NA",1)</f>
        <v>3.3169999999999998E-2</v>
      </c>
      <c r="Q133">
        <v>-9.0548376779393216E-2</v>
      </c>
      <c r="R133" s="9">
        <f>Spreads!B52</f>
        <v>8.18</v>
      </c>
      <c r="S133" s="9">
        <v>1.77</v>
      </c>
      <c r="T133" s="9">
        <f>Spreads!H299</f>
        <v>0.75</v>
      </c>
      <c r="U133" t="s">
        <v>5442</v>
      </c>
      <c r="V133" t="s">
        <v>5436</v>
      </c>
      <c r="W133" t="s">
        <v>5441</v>
      </c>
      <c r="X133" t="s">
        <v>5445</v>
      </c>
      <c r="Y133" t="s">
        <v>5443</v>
      </c>
      <c r="Z133" t="s">
        <v>5444</v>
      </c>
      <c r="AA133">
        <f>_xlfn.XLOOKUP($A133,Kmeans!$B:$B,Kmeans!M:M)</f>
        <v>0</v>
      </c>
      <c r="AB133">
        <f>_xlfn.XLOOKUP($A133,Kmeans!$B:$B,Kmeans!N:N)</f>
        <v>1</v>
      </c>
      <c r="AC133">
        <f>_xlfn.XLOOKUP($A133,Kmeans!$B:$B,Kmeans!O:O)</f>
        <v>0</v>
      </c>
      <c r="AD133">
        <f>'FF-5'!C456/100</f>
        <v>2.8300000000000002E-2</v>
      </c>
      <c r="AE133">
        <f>'FF-5'!D456/100</f>
        <v>0.12470000000000001</v>
      </c>
      <c r="AF133">
        <f>'FF-5'!E456/100</f>
        <v>9.0999999999999998E-2</v>
      </c>
      <c r="AG133">
        <f>'FF-5'!F456/100</f>
        <v>9.0700000000000003E-2</v>
      </c>
      <c r="AH133" t="s">
        <v>5446</v>
      </c>
      <c r="AI133" t="str">
        <f t="shared" si="5"/>
        <v>Drawdown</v>
      </c>
    </row>
    <row r="134" spans="1:35">
      <c r="A134" s="5">
        <v>36980</v>
      </c>
      <c r="B134" s="11">
        <v>-6.4643440854369127E-2</v>
      </c>
      <c r="C134" s="11">
        <v>-7.8208547066360379E-2</v>
      </c>
      <c r="D134" s="11">
        <v>-4.63633179615901E-2</v>
      </c>
      <c r="E134" s="11">
        <v>-3.9568330719770284E-2</v>
      </c>
      <c r="F134" s="11">
        <v>-6.6022417077002626E-2</v>
      </c>
      <c r="G134" s="11">
        <v>-1.7955061931390737E-2</v>
      </c>
      <c r="H134" s="11" t="str">
        <f t="shared" si="4"/>
        <v>USA ENHANCED VALUE Standard (Large+Mid Cap)</v>
      </c>
      <c r="I134" s="9">
        <f>_xlfn.XLOOKUP($A134,macro_changes!$A:$A,macro_changes!B:B,"NA",1)</f>
        <v>28.13</v>
      </c>
      <c r="J134" s="16">
        <f ca="1">IF(_xlfn.XLOOKUP($A134, macro_changes!$A:$A, macro_changes!C:C, "NA", 1) = 0, OFFSET(J134, -1, 0), _xlfn.XLOOKUP($A134, macro_changes!$A:$A, macro_changes!C:C, "NA", 1))</f>
        <v>6.2450293024383097E-3</v>
      </c>
      <c r="K134" s="17">
        <f>_xlfn.XLOOKUP($A133,macro_changes!$A:$A,macro_changes!D:D,"NA",1)</f>
        <v>5.6818181818174551E-4</v>
      </c>
      <c r="L134" s="9">
        <f>_xlfn.XLOOKUP($A133,macro_changes!$A:$A,macro_changes!E:E,"NA",1)</f>
        <v>84.1</v>
      </c>
      <c r="M134" s="9">
        <f>_xlfn.XLOOKUP($A134,macro_changes!$A:$A,macro_changes!F:F,"NA",1)</f>
        <v>4.8899999999999997</v>
      </c>
      <c r="N134" s="9">
        <v>14.82101778508966</v>
      </c>
      <c r="O134" t="s">
        <v>4331</v>
      </c>
      <c r="P134">
        <f>_xlfn.XLOOKUP($A134,Macro!A:A,Macro!H:H,"NA",1)</f>
        <v>-8.659E-2</v>
      </c>
      <c r="Q134">
        <v>-0.14933845899496456</v>
      </c>
      <c r="R134" s="9">
        <f>Spreads!B53</f>
        <v>8.06</v>
      </c>
      <c r="S134" s="9">
        <v>1.63</v>
      </c>
      <c r="T134" s="9">
        <f>Spreads!H300</f>
        <v>1.05</v>
      </c>
      <c r="U134" t="s">
        <v>5442</v>
      </c>
      <c r="V134" t="s">
        <v>5436</v>
      </c>
      <c r="W134" t="s">
        <v>5437</v>
      </c>
      <c r="X134" t="s">
        <v>5441</v>
      </c>
      <c r="Y134" t="s">
        <v>5443</v>
      </c>
      <c r="Z134" t="s">
        <v>5443</v>
      </c>
      <c r="AA134">
        <f>_xlfn.XLOOKUP($A134,Kmeans!$B:$B,Kmeans!M:M)</f>
        <v>0</v>
      </c>
      <c r="AB134">
        <f>_xlfn.XLOOKUP($A134,Kmeans!$B:$B,Kmeans!N:N)</f>
        <v>0</v>
      </c>
      <c r="AC134">
        <f>_xlfn.XLOOKUP($A134,Kmeans!$B:$B,Kmeans!O:O)</f>
        <v>1</v>
      </c>
      <c r="AD134">
        <f>'FF-5'!C457/100</f>
        <v>2.3300000000000001E-2</v>
      </c>
      <c r="AE134">
        <f>'FF-5'!D457/100</f>
        <v>6.4199999999999993E-2</v>
      </c>
      <c r="AF134">
        <f>'FF-5'!E457/100</f>
        <v>3.3500000000000002E-2</v>
      </c>
      <c r="AG134">
        <f>'FF-5'!F457/100</f>
        <v>3.9199999999999999E-2</v>
      </c>
      <c r="AH134" t="s">
        <v>6707</v>
      </c>
      <c r="AI134" t="str">
        <f t="shared" si="5"/>
        <v>Drawdown</v>
      </c>
    </row>
    <row r="135" spans="1:35">
      <c r="A135" s="5">
        <v>37011</v>
      </c>
      <c r="B135" s="11">
        <v>7.6945921253149363E-2</v>
      </c>
      <c r="C135" s="11">
        <v>7.2054880861279091E-2</v>
      </c>
      <c r="D135" s="11">
        <v>5.4014211312939597E-2</v>
      </c>
      <c r="E135" s="11">
        <v>6.0505008927245862E-2</v>
      </c>
      <c r="F135" s="11">
        <v>7.3818943886325261E-2</v>
      </c>
      <c r="G135" s="11">
        <v>5.8956862373438224E-2</v>
      </c>
      <c r="H135" s="11" t="str">
        <f t="shared" si="4"/>
        <v>USA Standard (Large+Mid Cap)</v>
      </c>
      <c r="I135" s="9">
        <f>_xlfn.XLOOKUP($A135,macro_changes!$A:$A,macro_changes!B:B,"NA",1)</f>
        <v>22.94</v>
      </c>
      <c r="J135" s="16">
        <f ca="1">IF(_xlfn.XLOOKUP($A135, macro_changes!$A:$A, macro_changes!C:C, "NA", 1) = 0, OFFSET(J135, -1, 0), _xlfn.XLOOKUP($A135, macro_changes!$A:$A, macro_changes!C:C, "NA", 1))</f>
        <v>6.2450293024383097E-3</v>
      </c>
      <c r="K135" s="17">
        <f>_xlfn.XLOOKUP($A134,macro_changes!$A:$A,macro_changes!D:D,"NA",1)</f>
        <v>1.7035775127769437E-3</v>
      </c>
      <c r="L135" s="9">
        <f>_xlfn.XLOOKUP($A134,macro_changes!$A:$A,macro_changes!E:E,"NA",1)</f>
        <v>82.7</v>
      </c>
      <c r="M135" s="9">
        <f>_xlfn.XLOOKUP($A135,macro_changes!$A:$A,macro_changes!F:F,"NA",1)</f>
        <v>5.14</v>
      </c>
      <c r="N135" s="9">
        <v>16.009661185553451</v>
      </c>
      <c r="O135" t="s">
        <v>4331</v>
      </c>
      <c r="P135">
        <f>_xlfn.XLOOKUP($A135,Macro!A:A,Macro!H:H,"NA",1)</f>
        <v>-8.4959999999999994E-2</v>
      </c>
      <c r="Q135">
        <v>0</v>
      </c>
      <c r="R135" s="9">
        <f>Spreads!B54</f>
        <v>7.68</v>
      </c>
      <c r="S135" s="9">
        <v>1.55</v>
      </c>
      <c r="T135" s="9">
        <f>Spreads!H301</f>
        <v>1.21</v>
      </c>
      <c r="U135" t="s">
        <v>5442</v>
      </c>
      <c r="V135" t="s">
        <v>5436</v>
      </c>
      <c r="W135" t="s">
        <v>5437</v>
      </c>
      <c r="X135" t="s">
        <v>5441</v>
      </c>
      <c r="Y135" t="s">
        <v>5439</v>
      </c>
      <c r="Z135" t="s">
        <v>5440</v>
      </c>
      <c r="AA135">
        <f>_xlfn.XLOOKUP($A135,Kmeans!$B:$B,Kmeans!M:M)</f>
        <v>1</v>
      </c>
      <c r="AB135">
        <f>_xlfn.XLOOKUP($A135,Kmeans!$B:$B,Kmeans!N:N)</f>
        <v>0</v>
      </c>
      <c r="AC135">
        <f>_xlfn.XLOOKUP($A135,Kmeans!$B:$B,Kmeans!O:O)</f>
        <v>0</v>
      </c>
      <c r="AD135">
        <f>'FF-5'!C458/100</f>
        <v>-8.6E-3</v>
      </c>
      <c r="AE135">
        <f>'FF-5'!D458/100</f>
        <v>-4.6699999999999998E-2</v>
      </c>
      <c r="AF135">
        <f>'FF-5'!E458/100</f>
        <v>-3.0600000000000002E-2</v>
      </c>
      <c r="AG135">
        <f>'FF-5'!F458/100</f>
        <v>-3.2000000000000001E-2</v>
      </c>
      <c r="AH135" t="s">
        <v>5442</v>
      </c>
      <c r="AI135" t="str">
        <f t="shared" si="5"/>
        <v>Normal</v>
      </c>
    </row>
    <row r="136" spans="1:35">
      <c r="A136" s="5">
        <v>37042</v>
      </c>
      <c r="B136" s="11">
        <v>4.4989850930534647E-3</v>
      </c>
      <c r="C136" s="11">
        <v>-4.0030202940899429E-4</v>
      </c>
      <c r="D136" s="11">
        <v>1.6715868944490175E-2</v>
      </c>
      <c r="E136" s="11">
        <v>2.3849692181673543E-2</v>
      </c>
      <c r="F136" s="11">
        <v>7.7977315689981008E-3</v>
      </c>
      <c r="G136" s="11">
        <v>-1.0717242305139485E-2</v>
      </c>
      <c r="H136" s="11" t="str">
        <f t="shared" si="4"/>
        <v>USA RISK WEIGHTED Standard (Large+Mid Cap)</v>
      </c>
      <c r="I136" s="9">
        <f>_xlfn.XLOOKUP($A136,macro_changes!$A:$A,macro_changes!B:B,"NA",1)</f>
        <v>20.94</v>
      </c>
      <c r="J136" s="16">
        <f ca="1">IF(_xlfn.XLOOKUP($A136, macro_changes!$A:$A, macro_changes!C:C, "NA", 1) = 0, OFFSET(J136, -1, 0), _xlfn.XLOOKUP($A136, macro_changes!$A:$A, macro_changes!C:C, "NA", 1))</f>
        <v>6.2450293024383097E-3</v>
      </c>
      <c r="K136" s="17">
        <f>_xlfn.XLOOKUP($A135,macro_changes!$A:$A,macro_changes!D:D,"NA",1)</f>
        <v>5.1020408163264808E-3</v>
      </c>
      <c r="L136" s="9">
        <f>_xlfn.XLOOKUP($A135,macro_changes!$A:$A,macro_changes!E:E,"NA",1)</f>
        <v>81.8</v>
      </c>
      <c r="M136" s="9">
        <f>_xlfn.XLOOKUP($A136,macro_changes!$A:$A,macro_changes!F:F,"NA",1)</f>
        <v>5.39</v>
      </c>
      <c r="N136" s="9">
        <v>6.3692575225074179</v>
      </c>
      <c r="O136" t="s">
        <v>4332</v>
      </c>
      <c r="P136">
        <f>_xlfn.XLOOKUP($A136,Macro!A:A,Macro!H:H,"NA",1)</f>
        <v>-4.0779999999999997E-2</v>
      </c>
      <c r="Q136">
        <v>0</v>
      </c>
      <c r="R136" s="9">
        <f>Spreads!B55</f>
        <v>8.16</v>
      </c>
      <c r="S136" s="9">
        <v>1.55</v>
      </c>
      <c r="T136" s="9">
        <f>Spreads!H302</f>
        <v>1.17</v>
      </c>
      <c r="U136" t="s">
        <v>5435</v>
      </c>
      <c r="V136" t="s">
        <v>5436</v>
      </c>
      <c r="W136" t="s">
        <v>5437</v>
      </c>
      <c r="X136" t="s">
        <v>5438</v>
      </c>
      <c r="Y136" t="s">
        <v>5439</v>
      </c>
      <c r="Z136" t="s">
        <v>5440</v>
      </c>
      <c r="AA136">
        <f>_xlfn.XLOOKUP($A136,Kmeans!$B:$B,Kmeans!M:M)</f>
        <v>1</v>
      </c>
      <c r="AB136">
        <f>_xlfn.XLOOKUP($A136,Kmeans!$B:$B,Kmeans!N:N)</f>
        <v>0</v>
      </c>
      <c r="AC136">
        <f>_xlfn.XLOOKUP($A136,Kmeans!$B:$B,Kmeans!O:O)</f>
        <v>0</v>
      </c>
      <c r="AD136">
        <f>'FF-5'!C459/100</f>
        <v>3.6000000000000004E-2</v>
      </c>
      <c r="AE136">
        <f>'FF-5'!D459/100</f>
        <v>3.3599999999999998E-2</v>
      </c>
      <c r="AF136">
        <f>'FF-5'!E459/100</f>
        <v>2.5000000000000001E-3</v>
      </c>
      <c r="AG136">
        <f>'FF-5'!F459/100</f>
        <v>1.9099999999999999E-2</v>
      </c>
      <c r="AH136" t="s">
        <v>5442</v>
      </c>
      <c r="AI136" t="str">
        <f t="shared" si="5"/>
        <v>Normal</v>
      </c>
    </row>
    <row r="137" spans="1:35">
      <c r="A137" s="5">
        <v>37071</v>
      </c>
      <c r="B137" s="11">
        <v>-2.3525006758129408E-2</v>
      </c>
      <c r="C137" s="11">
        <v>-3.5097008179519551E-2</v>
      </c>
      <c r="D137" s="11">
        <v>-3.9619866339178578E-2</v>
      </c>
      <c r="E137" s="11">
        <v>-2.369658790351814E-2</v>
      </c>
      <c r="F137" s="11">
        <v>-2.7675741392036768E-2</v>
      </c>
      <c r="G137" s="11">
        <v>9.7251330609291475E-3</v>
      </c>
      <c r="H137" s="11" t="str">
        <f t="shared" si="4"/>
        <v>USA ENHANCED VALUE Standard (Large+Mid Cap)</v>
      </c>
      <c r="I137" s="9">
        <f>_xlfn.XLOOKUP($A137,macro_changes!$A:$A,macro_changes!B:B,"NA",1)</f>
        <v>22.32</v>
      </c>
      <c r="J137" s="16">
        <f ca="1">IF(_xlfn.XLOOKUP($A137, macro_changes!$A:$A, macro_changes!C:C, "NA", 1) = 0, OFFSET(J137, -1, 0), _xlfn.XLOOKUP($A137, macro_changes!$A:$A, macro_changes!C:C, "NA", 1))</f>
        <v>-4.0063919531907466E-3</v>
      </c>
      <c r="K137" s="17">
        <f>_xlfn.XLOOKUP($A136,macro_changes!$A:$A,macro_changes!D:D,"NA",1)</f>
        <v>2.2560631697685629E-3</v>
      </c>
      <c r="L137" s="9">
        <f>_xlfn.XLOOKUP($A136,macro_changes!$A:$A,macro_changes!E:E,"NA",1)</f>
        <v>82</v>
      </c>
      <c r="M137" s="9">
        <f>_xlfn.XLOOKUP($A137,macro_changes!$A:$A,macro_changes!F:F,"NA",1)</f>
        <v>5.28</v>
      </c>
      <c r="N137" s="9">
        <v>6.9956435359304354</v>
      </c>
      <c r="O137" t="s">
        <v>4330</v>
      </c>
      <c r="P137">
        <f>_xlfn.XLOOKUP($A137,Macro!A:A,Macro!H:H,"NA",1)</f>
        <v>-4.2819999999999997E-2</v>
      </c>
      <c r="Q137">
        <v>-2.3525006758129401E-2</v>
      </c>
      <c r="R137" s="9">
        <f>Spreads!B56</f>
        <v>8.27</v>
      </c>
      <c r="S137" s="9">
        <v>1.5</v>
      </c>
      <c r="T137" s="9">
        <f>Spreads!H303</f>
        <v>1.28</v>
      </c>
      <c r="U137" t="s">
        <v>5435</v>
      </c>
      <c r="V137" t="s">
        <v>5436</v>
      </c>
      <c r="W137" t="s">
        <v>5437</v>
      </c>
      <c r="X137" t="s">
        <v>5438</v>
      </c>
      <c r="Y137" t="s">
        <v>5439</v>
      </c>
      <c r="Z137" t="s">
        <v>5440</v>
      </c>
      <c r="AA137">
        <f>_xlfn.XLOOKUP($A137,Kmeans!$B:$B,Kmeans!M:M)</f>
        <v>1</v>
      </c>
      <c r="AB137">
        <f>_xlfn.XLOOKUP($A137,Kmeans!$B:$B,Kmeans!N:N)</f>
        <v>0</v>
      </c>
      <c r="AC137">
        <f>_xlfn.XLOOKUP($A137,Kmeans!$B:$B,Kmeans!O:O)</f>
        <v>0</v>
      </c>
      <c r="AD137">
        <f>'FF-5'!C460/100</f>
        <v>6.5700000000000008E-2</v>
      </c>
      <c r="AE137">
        <f>'FF-5'!D460/100</f>
        <v>-1.1200000000000002E-2</v>
      </c>
      <c r="AF137">
        <f>'FF-5'!E460/100</f>
        <v>1.6E-2</v>
      </c>
      <c r="AG137">
        <f>'FF-5'!F460/100</f>
        <v>-1.5100000000000001E-2</v>
      </c>
      <c r="AH137" t="s">
        <v>5442</v>
      </c>
      <c r="AI137" t="str">
        <f t="shared" si="5"/>
        <v>Normal</v>
      </c>
    </row>
    <row r="138" spans="1:35">
      <c r="A138" s="5">
        <v>37103</v>
      </c>
      <c r="B138" s="11">
        <v>-1.0319515516672095E-2</v>
      </c>
      <c r="C138" s="11">
        <v>-3.0110166331422938E-3</v>
      </c>
      <c r="D138" s="11">
        <v>6.4507175586896448E-3</v>
      </c>
      <c r="E138" s="11">
        <v>-2.0212331665671046E-3</v>
      </c>
      <c r="F138" s="11">
        <v>5.4479851386111111E-3</v>
      </c>
      <c r="G138" s="11">
        <v>1.0213833472703326E-2</v>
      </c>
      <c r="H138" s="11" t="str">
        <f t="shared" si="4"/>
        <v>USA ENHANCED VALUE Standard (Large+Mid Cap)</v>
      </c>
      <c r="I138" s="9">
        <f>_xlfn.XLOOKUP($A138,macro_changes!$A:$A,macro_changes!B:B,"NA",1)</f>
        <v>21.86</v>
      </c>
      <c r="J138" s="16">
        <f ca="1">IF(_xlfn.XLOOKUP($A138, macro_changes!$A:$A, macro_changes!C:C, "NA", 1) = 0, OFFSET(J138, -1, 0), _xlfn.XLOOKUP($A138, macro_changes!$A:$A, macro_changes!C:C, "NA", 1))</f>
        <v>-4.0063919531907466E-3</v>
      </c>
      <c r="K138" s="17">
        <f>_xlfn.XLOOKUP($A137,macro_changes!$A:$A,macro_changes!D:D,"NA",1)</f>
        <v>-1.6882386043892694E-3</v>
      </c>
      <c r="L138" s="9">
        <f>_xlfn.XLOOKUP($A137,macro_changes!$A:$A,macro_changes!E:E,"NA",1)</f>
        <v>81.5</v>
      </c>
      <c r="M138" s="9">
        <f>_xlfn.XLOOKUP($A138,macro_changes!$A:$A,macro_changes!F:F,"NA",1)</f>
        <v>5.24</v>
      </c>
      <c r="N138" s="9">
        <v>12.566717214691449</v>
      </c>
      <c r="O138" t="s">
        <v>4330</v>
      </c>
      <c r="P138">
        <f>_xlfn.XLOOKUP($A138,Macro!A:A,Macro!H:H,"NA",1)</f>
        <v>6.6040000000000001E-2</v>
      </c>
      <c r="Q138">
        <v>-3.360175560253114E-2</v>
      </c>
      <c r="R138" s="9">
        <f>Spreads!B57</f>
        <v>8.0500000000000007</v>
      </c>
      <c r="S138" s="9">
        <v>1.53</v>
      </c>
      <c r="T138" s="9">
        <f>Spreads!H304</f>
        <v>1.21</v>
      </c>
      <c r="U138" t="s">
        <v>5435</v>
      </c>
      <c r="V138" t="s">
        <v>5436</v>
      </c>
      <c r="W138" t="s">
        <v>5437</v>
      </c>
      <c r="X138" t="s">
        <v>5441</v>
      </c>
      <c r="Y138" t="s">
        <v>5439</v>
      </c>
      <c r="Z138" t="s">
        <v>5444</v>
      </c>
      <c r="AA138">
        <f>_xlfn.XLOOKUP($A138,Kmeans!$B:$B,Kmeans!M:M)</f>
        <v>0</v>
      </c>
      <c r="AB138">
        <f>_xlfn.XLOOKUP($A138,Kmeans!$B:$B,Kmeans!N:N)</f>
        <v>1</v>
      </c>
      <c r="AC138">
        <f>_xlfn.XLOOKUP($A138,Kmeans!$B:$B,Kmeans!O:O)</f>
        <v>0</v>
      </c>
      <c r="AD138">
        <f>'FF-5'!C461/100</f>
        <v>-2.8199999999999999E-2</v>
      </c>
      <c r="AE138">
        <f>'FF-5'!D461/100</f>
        <v>5.21E-2</v>
      </c>
      <c r="AF138">
        <f>'FF-5'!E461/100</f>
        <v>7.4200000000000002E-2</v>
      </c>
      <c r="AG138">
        <f>'FF-5'!F461/100</f>
        <v>3.0600000000000002E-2</v>
      </c>
      <c r="AH138" t="s">
        <v>5446</v>
      </c>
      <c r="AI138" t="str">
        <f t="shared" si="5"/>
        <v>Drawdown</v>
      </c>
    </row>
    <row r="139" spans="1:35">
      <c r="A139" s="5">
        <v>37134</v>
      </c>
      <c r="B139" s="11">
        <v>-6.7877473758462314E-2</v>
      </c>
      <c r="C139" s="11">
        <v>-2.8436511429483891E-2</v>
      </c>
      <c r="D139" s="11">
        <v>-3.6336192886901597E-2</v>
      </c>
      <c r="E139" s="11">
        <v>-2.9290071753009017E-2</v>
      </c>
      <c r="F139" s="11">
        <v>-6.9152054575494337E-2</v>
      </c>
      <c r="G139" s="11">
        <v>-4.6635723999290501E-2</v>
      </c>
      <c r="H139" s="11" t="str">
        <f t="shared" si="4"/>
        <v>USA MOMENTUM Standard (Large+Mid Cap)</v>
      </c>
      <c r="I139" s="9">
        <f>_xlfn.XLOOKUP($A139,macro_changes!$A:$A,macro_changes!B:B,"NA",1)</f>
        <v>35.07</v>
      </c>
      <c r="J139" s="16">
        <f ca="1">IF(_xlfn.XLOOKUP($A139, macro_changes!$A:$A, macro_changes!C:C, "NA", 1) = 0, OFFSET(J139, -1, 0), _xlfn.XLOOKUP($A139, macro_changes!$A:$A, macro_changes!C:C, "NA", 1))</f>
        <v>-4.0063919531907466E-3</v>
      </c>
      <c r="K139" s="17">
        <f>_xlfn.XLOOKUP($A138,macro_changes!$A:$A,macro_changes!D:D,"NA",1)</f>
        <v>0</v>
      </c>
      <c r="L139" s="9">
        <f>_xlfn.XLOOKUP($A138,macro_changes!$A:$A,macro_changes!E:E,"NA",1)</f>
        <v>81.2</v>
      </c>
      <c r="M139" s="9">
        <f>_xlfn.XLOOKUP($A139,macro_changes!$A:$A,macro_changes!F:F,"NA",1)</f>
        <v>4.97</v>
      </c>
      <c r="N139" s="9">
        <v>26.186527366361808</v>
      </c>
      <c r="O139" t="s">
        <v>4330</v>
      </c>
      <c r="P139">
        <f>_xlfn.XLOOKUP($A139,Macro!A:A,Macro!H:H,"NA",1)</f>
        <v>0.10995000000000001</v>
      </c>
      <c r="Q139">
        <v>-7.7496526631451484E-2</v>
      </c>
      <c r="R139" s="9">
        <f>Spreads!B58</f>
        <v>10.18</v>
      </c>
      <c r="S139" s="9">
        <v>1.85</v>
      </c>
      <c r="T139" s="9">
        <f>Spreads!H305</f>
        <v>1.74</v>
      </c>
      <c r="U139" t="s">
        <v>5442</v>
      </c>
      <c r="V139" t="s">
        <v>5446</v>
      </c>
      <c r="W139" t="s">
        <v>5441</v>
      </c>
      <c r="X139" t="s">
        <v>5441</v>
      </c>
      <c r="Y139" t="s">
        <v>5443</v>
      </c>
      <c r="Z139" t="s">
        <v>5444</v>
      </c>
      <c r="AA139">
        <f>_xlfn.XLOOKUP($A139,Kmeans!$B:$B,Kmeans!M:M)</f>
        <v>0</v>
      </c>
      <c r="AB139">
        <f>_xlfn.XLOOKUP($A139,Kmeans!$B:$B,Kmeans!N:N)</f>
        <v>1</v>
      </c>
      <c r="AC139">
        <f>_xlfn.XLOOKUP($A139,Kmeans!$B:$B,Kmeans!O:O)</f>
        <v>0</v>
      </c>
      <c r="AD139">
        <f>'FF-5'!C462/100</f>
        <v>2.7200000000000002E-2</v>
      </c>
      <c r="AE139">
        <f>'FF-5'!D462/100</f>
        <v>2.3099999999999999E-2</v>
      </c>
      <c r="AF139">
        <f>'FF-5'!E462/100</f>
        <v>4.0500000000000001E-2</v>
      </c>
      <c r="AG139">
        <f>'FF-5'!F462/100</f>
        <v>6.5599999999999992E-2</v>
      </c>
      <c r="AH139" t="s">
        <v>5446</v>
      </c>
      <c r="AI139" t="str">
        <f t="shared" si="5"/>
        <v>Drawdown</v>
      </c>
    </row>
    <row r="140" spans="1:35">
      <c r="A140" s="5">
        <v>37162</v>
      </c>
      <c r="B140" s="11">
        <v>-7.7425193173885964E-2</v>
      </c>
      <c r="C140" s="11">
        <v>-6.5908227138062214E-2</v>
      </c>
      <c r="D140" s="11">
        <v>-5.1039050303168132E-2</v>
      </c>
      <c r="E140" s="11">
        <v>-9.4898747262031513E-2</v>
      </c>
      <c r="F140" s="11">
        <v>-6.2227438855648742E-2</v>
      </c>
      <c r="G140" s="11">
        <v>-9.9020109462455541E-2</v>
      </c>
      <c r="H140" s="11" t="str">
        <f t="shared" si="4"/>
        <v>USA MINIMUM VOLATILITY (USD) Standard (Large+Mid Cap)</v>
      </c>
      <c r="I140" s="9">
        <f>_xlfn.XLOOKUP($A140,macro_changes!$A:$A,macro_changes!B:B,"NA",1)</f>
        <v>32.72</v>
      </c>
      <c r="J140" s="16">
        <f ca="1">IF(_xlfn.XLOOKUP($A140, macro_changes!$A:$A, macro_changes!C:C, "NA", 1) = 0, OFFSET(J140, -1, 0), _xlfn.XLOOKUP($A140, macro_changes!$A:$A, macro_changes!C:C, "NA", 1))</f>
        <v>2.7477544785907693E-3</v>
      </c>
      <c r="K140" s="17">
        <f>_xlfn.XLOOKUP($A139,macro_changes!$A:$A,macro_changes!D:D,"NA",1)</f>
        <v>3.9458850056368622E-3</v>
      </c>
      <c r="L140" s="9">
        <f>_xlfn.XLOOKUP($A139,macro_changes!$A:$A,macro_changes!E:E,"NA",1)</f>
        <v>81</v>
      </c>
      <c r="M140" s="9">
        <f>_xlfn.XLOOKUP($A140,macro_changes!$A:$A,macro_changes!F:F,"NA",1)</f>
        <v>4.7300000000000004</v>
      </c>
      <c r="N140" s="9">
        <v>38.395294826178713</v>
      </c>
      <c r="O140" t="s">
        <v>4331</v>
      </c>
      <c r="P140">
        <f>_xlfn.XLOOKUP($A140,Macro!A:A,Macro!H:H,"NA",1)</f>
        <v>-6.6009999999999999E-2</v>
      </c>
      <c r="Q140">
        <v>-0.140047240414444</v>
      </c>
      <c r="R140" s="9">
        <f>Spreads!B59</f>
        <v>9.61</v>
      </c>
      <c r="S140" s="9">
        <v>1.93</v>
      </c>
      <c r="T140" s="9">
        <f>Spreads!H306</f>
        <v>1.86</v>
      </c>
      <c r="U140" t="s">
        <v>5442</v>
      </c>
      <c r="V140" t="s">
        <v>5436</v>
      </c>
      <c r="W140" t="s">
        <v>5441</v>
      </c>
      <c r="X140" t="s">
        <v>5445</v>
      </c>
      <c r="Y140" t="s">
        <v>5443</v>
      </c>
      <c r="Z140" t="s">
        <v>5443</v>
      </c>
      <c r="AA140">
        <f>_xlfn.XLOOKUP($A140,Kmeans!$B:$B,Kmeans!M:M)</f>
        <v>0</v>
      </c>
      <c r="AB140">
        <f>_xlfn.XLOOKUP($A140,Kmeans!$B:$B,Kmeans!N:N)</f>
        <v>0</v>
      </c>
      <c r="AC140">
        <f>_xlfn.XLOOKUP($A140,Kmeans!$B:$B,Kmeans!O:O)</f>
        <v>1</v>
      </c>
      <c r="AD140">
        <f>'FF-5'!C463/100</f>
        <v>-5.7300000000000004E-2</v>
      </c>
      <c r="AE140">
        <f>'FF-5'!D463/100</f>
        <v>1.4499999999999999E-2</v>
      </c>
      <c r="AF140">
        <f>'FF-5'!E463/100</f>
        <v>4.99E-2</v>
      </c>
      <c r="AG140">
        <f>'FF-5'!F463/100</f>
        <v>3.2199999999999999E-2</v>
      </c>
      <c r="AH140" t="s">
        <v>6707</v>
      </c>
      <c r="AI140" t="str">
        <f t="shared" si="5"/>
        <v>Drawdown</v>
      </c>
    </row>
    <row r="141" spans="1:35">
      <c r="A141" s="5">
        <v>37195</v>
      </c>
      <c r="B141" s="11">
        <v>1.3557661225149564E-2</v>
      </c>
      <c r="C141" s="11">
        <v>-7.0681523816060743E-3</v>
      </c>
      <c r="D141" s="11">
        <v>-1.3034744959503741E-2</v>
      </c>
      <c r="E141" s="11">
        <v>3.7286811701884304E-3</v>
      </c>
      <c r="F141" s="11">
        <v>1.7685607294041006E-2</v>
      </c>
      <c r="G141" s="11">
        <v>-6.8404161038022604E-3</v>
      </c>
      <c r="H141" s="11" t="str">
        <f t="shared" si="4"/>
        <v>USA SECTOR NEUTRAL QUALITY Standard (Large+Mid Cap)</v>
      </c>
      <c r="I141" s="9">
        <f>_xlfn.XLOOKUP($A141,macro_changes!$A:$A,macro_changes!B:B,"NA",1)</f>
        <v>26.63</v>
      </c>
      <c r="J141" s="16">
        <f ca="1">IF(_xlfn.XLOOKUP($A141, macro_changes!$A:$A, macro_changes!C:C, "NA", 1) = 0, OFFSET(J141, -1, 0), _xlfn.XLOOKUP($A141, macro_changes!$A:$A, macro_changes!C:C, "NA", 1))</f>
        <v>2.7477544785907693E-3</v>
      </c>
      <c r="K141" s="17">
        <f>_xlfn.XLOOKUP($A140,macro_changes!$A:$A,macro_changes!D:D,"NA",1)</f>
        <v>-2.8074115665356336E-3</v>
      </c>
      <c r="L141" s="9">
        <f>_xlfn.XLOOKUP($A140,macro_changes!$A:$A,macro_changes!E:E,"NA",1)</f>
        <v>79.5</v>
      </c>
      <c r="M141" s="9">
        <f>_xlfn.XLOOKUP($A141,macro_changes!$A:$A,macro_changes!F:F,"NA",1)</f>
        <v>4.57</v>
      </c>
      <c r="N141" s="9">
        <v>32.673150999690087</v>
      </c>
      <c r="O141" t="s">
        <v>4330</v>
      </c>
      <c r="P141">
        <f>_xlfn.XLOOKUP($A141,Macro!A:A,Macro!H:H,"NA",1)</f>
        <v>2.3199999999999998E-2</v>
      </c>
      <c r="Q141">
        <v>-6.4917236488079705E-2</v>
      </c>
      <c r="R141" s="9">
        <f>Spreads!B60</f>
        <v>8.39</v>
      </c>
      <c r="S141" s="9">
        <v>1.71</v>
      </c>
      <c r="T141" s="9">
        <f>Spreads!H307</f>
        <v>1.94</v>
      </c>
      <c r="U141" t="s">
        <v>5442</v>
      </c>
      <c r="V141" t="s">
        <v>5436</v>
      </c>
      <c r="W141" t="s">
        <v>5441</v>
      </c>
      <c r="X141" t="s">
        <v>5445</v>
      </c>
      <c r="Y141" t="s">
        <v>5443</v>
      </c>
      <c r="Z141" t="s">
        <v>5444</v>
      </c>
      <c r="AA141">
        <f>_xlfn.XLOOKUP($A141,Kmeans!$B:$B,Kmeans!M:M)</f>
        <v>0</v>
      </c>
      <c r="AB141">
        <f>_xlfn.XLOOKUP($A141,Kmeans!$B:$B,Kmeans!N:N)</f>
        <v>1</v>
      </c>
      <c r="AC141">
        <f>_xlfn.XLOOKUP($A141,Kmeans!$B:$B,Kmeans!O:O)</f>
        <v>0</v>
      </c>
      <c r="AD141">
        <f>'FF-5'!C464/100</f>
        <v>5.2699999999999997E-2</v>
      </c>
      <c r="AE141">
        <f>'FF-5'!D464/100</f>
        <v>-7.6499999999999999E-2</v>
      </c>
      <c r="AF141">
        <f>'FF-5'!E464/100</f>
        <v>-2.98E-2</v>
      </c>
      <c r="AG141">
        <f>'FF-5'!F464/100</f>
        <v>-4.5599999999999995E-2</v>
      </c>
      <c r="AH141" t="s">
        <v>5446</v>
      </c>
      <c r="AI141" t="str">
        <f t="shared" si="5"/>
        <v>Drawdown</v>
      </c>
    </row>
    <row r="142" spans="1:35">
      <c r="A142" s="5">
        <v>37225</v>
      </c>
      <c r="B142" s="11">
        <v>7.5396101624472633E-2</v>
      </c>
      <c r="C142" s="11">
        <v>6.3903279692692161E-2</v>
      </c>
      <c r="D142" s="11">
        <v>5.2647516989450249E-2</v>
      </c>
      <c r="E142" s="11">
        <v>7.2462118251543695E-2</v>
      </c>
      <c r="F142" s="11">
        <v>7.3202679732026876E-2</v>
      </c>
      <c r="G142" s="11">
        <v>9.4207544227470352E-2</v>
      </c>
      <c r="H142" s="11" t="str">
        <f t="shared" si="4"/>
        <v>USA ENHANCED VALUE Standard (Large+Mid Cap)</v>
      </c>
      <c r="I142" s="9">
        <f>_xlfn.XLOOKUP($A142,macro_changes!$A:$A,macro_changes!B:B,"NA",1)</f>
        <v>23.72</v>
      </c>
      <c r="J142" s="16">
        <f ca="1">IF(_xlfn.XLOOKUP($A142, macro_changes!$A:$A, macro_changes!C:C, "NA", 1) = 0, OFFSET(J142, -1, 0), _xlfn.XLOOKUP($A142, macro_changes!$A:$A, macro_changes!C:C, "NA", 1))</f>
        <v>2.7477544785907693E-3</v>
      </c>
      <c r="K142" s="17">
        <f>_xlfn.XLOOKUP($A141,macro_changes!$A:$A,macro_changes!D:D,"NA",1)</f>
        <v>-5.6306306306308507E-4</v>
      </c>
      <c r="L142" s="9">
        <f>_xlfn.XLOOKUP($A141,macro_changes!$A:$A,macro_changes!E:E,"NA",1)</f>
        <v>79</v>
      </c>
      <c r="M142" s="9">
        <f>_xlfn.XLOOKUP($A142,macro_changes!$A:$A,macro_changes!F:F,"NA",1)</f>
        <v>4.6500000000000004</v>
      </c>
      <c r="N142" s="9">
        <v>19.39214906214622</v>
      </c>
      <c r="O142" t="s">
        <v>4332</v>
      </c>
      <c r="P142">
        <f>_xlfn.XLOOKUP($A142,Macro!A:A,Macro!H:H,"NA",1)</f>
        <v>1.9310000000000001E-2</v>
      </c>
      <c r="Q142">
        <v>0</v>
      </c>
      <c r="R142" s="9">
        <f>Spreads!B61</f>
        <v>8.24</v>
      </c>
      <c r="S142" s="9">
        <v>1.65</v>
      </c>
      <c r="T142" s="9">
        <f>Spreads!H308</f>
        <v>2</v>
      </c>
      <c r="U142" t="s">
        <v>5442</v>
      </c>
      <c r="V142" t="s">
        <v>5436</v>
      </c>
      <c r="W142" t="s">
        <v>5437</v>
      </c>
      <c r="X142" t="s">
        <v>5441</v>
      </c>
      <c r="Y142" t="s">
        <v>5439</v>
      </c>
      <c r="Z142" t="s">
        <v>5440</v>
      </c>
      <c r="AA142">
        <f>_xlfn.XLOOKUP($A142,Kmeans!$B:$B,Kmeans!M:M)</f>
        <v>1</v>
      </c>
      <c r="AB142">
        <f>_xlfn.XLOOKUP($A142,Kmeans!$B:$B,Kmeans!N:N)</f>
        <v>0</v>
      </c>
      <c r="AC142">
        <f>_xlfn.XLOOKUP($A142,Kmeans!$B:$B,Kmeans!O:O)</f>
        <v>0</v>
      </c>
      <c r="AD142">
        <f>'FF-5'!C465/100</f>
        <v>-3.0000000000000001E-3</v>
      </c>
      <c r="AE142">
        <f>'FF-5'!D465/100</f>
        <v>2.2099999999999998E-2</v>
      </c>
      <c r="AF142">
        <f>'FF-5'!E465/100</f>
        <v>-3.73E-2</v>
      </c>
      <c r="AG142">
        <f>'FF-5'!F465/100</f>
        <v>-1.6399999999999998E-2</v>
      </c>
      <c r="AH142" t="s">
        <v>5442</v>
      </c>
      <c r="AI142" t="str">
        <f t="shared" si="5"/>
        <v>Normal</v>
      </c>
    </row>
    <row r="143" spans="1:35">
      <c r="A143" s="5">
        <v>37256</v>
      </c>
      <c r="B143" s="11">
        <v>5.1483379348631342E-3</v>
      </c>
      <c r="C143" s="11">
        <v>1.4995019780008612E-2</v>
      </c>
      <c r="D143" s="11">
        <v>1.3155405352871297E-2</v>
      </c>
      <c r="E143" s="11">
        <v>2.8294219322580139E-2</v>
      </c>
      <c r="F143" s="11">
        <v>1.2354305838946811E-2</v>
      </c>
      <c r="G143" s="11">
        <v>2.8345209817894901E-3</v>
      </c>
      <c r="H143" s="11" t="str">
        <f t="shared" si="4"/>
        <v>USA RISK WEIGHTED Standard (Large+Mid Cap)</v>
      </c>
      <c r="I143" s="9">
        <f>_xlfn.XLOOKUP($A143,macro_changes!$A:$A,macro_changes!B:B,"NA",1)</f>
        <v>22.25</v>
      </c>
      <c r="J143" s="16">
        <f ca="1">IF(_xlfn.XLOOKUP($A143, macro_changes!$A:$A, macro_changes!C:C, "NA", 1) = 0, OFFSET(J143, -1, 0), _xlfn.XLOOKUP($A143, macro_changes!$A:$A, macro_changes!C:C, "NA", 1))</f>
        <v>8.3635865643241214E-3</v>
      </c>
      <c r="K143" s="17">
        <f>_xlfn.XLOOKUP($A142,macro_changes!$A:$A,macro_changes!D:D,"NA",1)</f>
        <v>-5.6338028169011789E-4</v>
      </c>
      <c r="L143" s="9">
        <f>_xlfn.XLOOKUP($A142,macro_changes!$A:$A,macro_changes!E:E,"NA",1)</f>
        <v>79.400000000000006</v>
      </c>
      <c r="M143" s="9">
        <f>_xlfn.XLOOKUP($A143,macro_changes!$A:$A,macro_changes!F:F,"NA",1)</f>
        <v>5.09</v>
      </c>
      <c r="N143" s="9">
        <v>7.2809566566087094</v>
      </c>
      <c r="O143" t="s">
        <v>4332</v>
      </c>
      <c r="P143">
        <f>_xlfn.XLOOKUP($A143,Macro!A:A,Macro!H:H,"NA",1)</f>
        <v>-0.12034</v>
      </c>
      <c r="Q143">
        <v>0</v>
      </c>
      <c r="R143" s="9">
        <f>Spreads!B62</f>
        <v>7.89</v>
      </c>
      <c r="S143" s="9">
        <v>1.71</v>
      </c>
      <c r="T143" s="9">
        <f>Spreads!H309</f>
        <v>1.91</v>
      </c>
      <c r="U143" t="s">
        <v>5435</v>
      </c>
      <c r="V143" t="s">
        <v>5436</v>
      </c>
      <c r="W143" t="s">
        <v>5437</v>
      </c>
      <c r="X143" t="s">
        <v>5438</v>
      </c>
      <c r="Y143" t="s">
        <v>5439</v>
      </c>
      <c r="Z143" t="s">
        <v>5440</v>
      </c>
      <c r="AA143">
        <f>_xlfn.XLOOKUP($A143,Kmeans!$B:$B,Kmeans!M:M)</f>
        <v>1</v>
      </c>
      <c r="AB143">
        <f>_xlfn.XLOOKUP($A143,Kmeans!$B:$B,Kmeans!N:N)</f>
        <v>0</v>
      </c>
      <c r="AC143">
        <f>_xlfn.XLOOKUP($A143,Kmeans!$B:$B,Kmeans!O:O)</f>
        <v>0</v>
      </c>
      <c r="AD143">
        <f>'FF-5'!C466/100</f>
        <v>5.16E-2</v>
      </c>
      <c r="AE143">
        <f>'FF-5'!D466/100</f>
        <v>8.3999999999999995E-3</v>
      </c>
      <c r="AF143">
        <f>'FF-5'!E466/100</f>
        <v>3.4000000000000002E-3</v>
      </c>
      <c r="AG143">
        <f>'FF-5'!F466/100</f>
        <v>-2.5999999999999999E-3</v>
      </c>
      <c r="AH143" t="s">
        <v>5442</v>
      </c>
      <c r="AI143" t="str">
        <f t="shared" si="5"/>
        <v>Normal</v>
      </c>
    </row>
    <row r="144" spans="1:35">
      <c r="A144" s="5">
        <v>37287</v>
      </c>
      <c r="B144" s="11">
        <v>-1.5131705122152783E-2</v>
      </c>
      <c r="C144" s="11">
        <v>1.1487916754567173E-2</v>
      </c>
      <c r="D144" s="11">
        <v>-9.6591417791136447E-3</v>
      </c>
      <c r="E144" s="11">
        <v>-6.4191451685134959E-3</v>
      </c>
      <c r="F144" s="11">
        <v>-1.2737329394332586E-2</v>
      </c>
      <c r="G144" s="11">
        <v>6.9004721375671707E-3</v>
      </c>
      <c r="H144" s="11" t="str">
        <f t="shared" si="4"/>
        <v>USA MOMENTUM Standard (Large+Mid Cap)</v>
      </c>
      <c r="I144" s="9">
        <f>_xlfn.XLOOKUP($A144,macro_changes!$A:$A,macro_changes!B:B,"NA",1)</f>
        <v>22.88</v>
      </c>
      <c r="J144" s="16">
        <f ca="1">IF(_xlfn.XLOOKUP($A144, macro_changes!$A:$A, macro_changes!C:C, "NA", 1) = 0, OFFSET(J144, -1, 0), _xlfn.XLOOKUP($A144, macro_changes!$A:$A, macro_changes!C:C, "NA", 1))</f>
        <v>8.3635865643241214E-3</v>
      </c>
      <c r="K144" s="17">
        <f>_xlfn.XLOOKUP($A143,macro_changes!$A:$A,macro_changes!D:D,"NA",1)</f>
        <v>1.6910935738443378E-3</v>
      </c>
      <c r="L144" s="9">
        <f>_xlfn.XLOOKUP($A143,macro_changes!$A:$A,macro_changes!E:E,"NA",1)</f>
        <v>79.8</v>
      </c>
      <c r="M144" s="9">
        <f>_xlfn.XLOOKUP($A144,macro_changes!$A:$A,macro_changes!F:F,"NA",1)</f>
        <v>5.04</v>
      </c>
      <c r="N144" s="9">
        <v>9.4537834323558698</v>
      </c>
      <c r="O144" t="s">
        <v>4332</v>
      </c>
      <c r="P144">
        <f>_xlfn.XLOOKUP($A144,Macro!A:A,Macro!H:H,"NA",1)</f>
        <v>-1.941E-2</v>
      </c>
      <c r="Q144">
        <v>-1.513170512215284E-2</v>
      </c>
      <c r="R144" s="9">
        <f>Spreads!B63</f>
        <v>8.19</v>
      </c>
      <c r="S144" s="9">
        <v>1.81</v>
      </c>
      <c r="T144" s="9">
        <f>Spreads!H310</f>
        <v>1.82</v>
      </c>
      <c r="U144" t="s">
        <v>5442</v>
      </c>
      <c r="V144" t="s">
        <v>5436</v>
      </c>
      <c r="W144" t="s">
        <v>5437</v>
      </c>
      <c r="X144" t="s">
        <v>5438</v>
      </c>
      <c r="Y144" t="s">
        <v>5439</v>
      </c>
      <c r="Z144" t="s">
        <v>5440</v>
      </c>
      <c r="AA144">
        <f>_xlfn.XLOOKUP($A144,Kmeans!$B:$B,Kmeans!M:M)</f>
        <v>1</v>
      </c>
      <c r="AB144">
        <f>_xlfn.XLOOKUP($A144,Kmeans!$B:$B,Kmeans!N:N)</f>
        <v>0</v>
      </c>
      <c r="AC144">
        <f>_xlfn.XLOOKUP($A144,Kmeans!$B:$B,Kmeans!O:O)</f>
        <v>0</v>
      </c>
      <c r="AD144">
        <f>'FF-5'!C467/100</f>
        <v>1.26E-2</v>
      </c>
      <c r="AE144">
        <f>'FF-5'!D467/100</f>
        <v>3.44E-2</v>
      </c>
      <c r="AF144">
        <f>'FF-5'!E467/100</f>
        <v>4.6900000000000004E-2</v>
      </c>
      <c r="AG144">
        <f>'FF-5'!F467/100</f>
        <v>2.86E-2</v>
      </c>
      <c r="AH144" t="s">
        <v>5442</v>
      </c>
      <c r="AI144" t="str">
        <f t="shared" si="5"/>
        <v>Normal</v>
      </c>
    </row>
    <row r="145" spans="1:35">
      <c r="A145" s="5">
        <v>37315</v>
      </c>
      <c r="B145" s="11">
        <v>-2.1098496161058633E-2</v>
      </c>
      <c r="C145" s="11">
        <v>8.5485924751207421E-3</v>
      </c>
      <c r="D145" s="11">
        <v>1.0055560004029296E-2</v>
      </c>
      <c r="E145" s="11">
        <v>3.3995901056782518E-3</v>
      </c>
      <c r="F145" s="11">
        <v>-2.8898231614665759E-3</v>
      </c>
      <c r="G145" s="11">
        <v>-2.2402220619138768E-2</v>
      </c>
      <c r="H145" s="11" t="str">
        <f t="shared" si="4"/>
        <v>USA MINIMUM VOLATILITY (USD) Standard (Large+Mid Cap)</v>
      </c>
      <c r="I145" s="9">
        <f>_xlfn.XLOOKUP($A145,macro_changes!$A:$A,macro_changes!B:B,"NA",1)</f>
        <v>18.989999999999998</v>
      </c>
      <c r="J145" s="16">
        <f ca="1">IF(_xlfn.XLOOKUP($A145, macro_changes!$A:$A, macro_changes!C:C, "NA", 1) = 0, OFFSET(J145, -1, 0), _xlfn.XLOOKUP($A145, macro_changes!$A:$A, macro_changes!C:C, "NA", 1))</f>
        <v>8.3635865643241214E-3</v>
      </c>
      <c r="K145" s="17">
        <f>_xlfn.XLOOKUP($A144,macro_changes!$A:$A,macro_changes!D:D,"NA",1)</f>
        <v>1.6882386043894915E-3</v>
      </c>
      <c r="L145" s="9">
        <f>_xlfn.XLOOKUP($A144,macro_changes!$A:$A,macro_changes!E:E,"NA",1)</f>
        <v>79.8</v>
      </c>
      <c r="M145" s="9">
        <f>_xlfn.XLOOKUP($A145,macro_changes!$A:$A,macro_changes!F:F,"NA",1)</f>
        <v>4.91</v>
      </c>
      <c r="N145" s="9">
        <v>25.922291195545021</v>
      </c>
      <c r="O145" t="s">
        <v>4332</v>
      </c>
      <c r="P145">
        <f>_xlfn.XLOOKUP($A145,Macro!A:A,Macro!H:H,"NA",1)</f>
        <v>-1.4370000000000001E-2</v>
      </c>
      <c r="Q145">
        <v>-3.5910945060781414E-2</v>
      </c>
      <c r="R145" s="9">
        <f>Spreads!B64</f>
        <v>7.08</v>
      </c>
      <c r="S145" s="9">
        <v>1.71</v>
      </c>
      <c r="T145" s="9">
        <f>Spreads!H311</f>
        <v>1.7</v>
      </c>
      <c r="U145" t="s">
        <v>5435</v>
      </c>
      <c r="V145" t="s">
        <v>5435</v>
      </c>
      <c r="W145" t="s">
        <v>5441</v>
      </c>
      <c r="X145" t="s">
        <v>5441</v>
      </c>
      <c r="Y145" t="s">
        <v>5439</v>
      </c>
      <c r="Z145" t="s">
        <v>5444</v>
      </c>
      <c r="AA145">
        <f>_xlfn.XLOOKUP($A145,Kmeans!$B:$B,Kmeans!M:M)</f>
        <v>0</v>
      </c>
      <c r="AB145">
        <f>_xlfn.XLOOKUP($A145,Kmeans!$B:$B,Kmeans!N:N)</f>
        <v>1</v>
      </c>
      <c r="AC145">
        <f>_xlfn.XLOOKUP($A145,Kmeans!$B:$B,Kmeans!O:O)</f>
        <v>0</v>
      </c>
      <c r="AD145">
        <f>'FF-5'!C468/100</f>
        <v>-3.5999999999999999E-3</v>
      </c>
      <c r="AE145">
        <f>'FF-5'!D468/100</f>
        <v>2.1600000000000001E-2</v>
      </c>
      <c r="AF145">
        <f>'FF-5'!E468/100</f>
        <v>8.0700000000000008E-2</v>
      </c>
      <c r="AG145">
        <f>'FF-5'!F468/100</f>
        <v>5.1100000000000007E-2</v>
      </c>
      <c r="AH145" t="s">
        <v>5446</v>
      </c>
      <c r="AI145" t="str">
        <f t="shared" si="5"/>
        <v>Drawdown</v>
      </c>
    </row>
    <row r="146" spans="1:35">
      <c r="A146" s="5">
        <v>37344</v>
      </c>
      <c r="B146" s="11">
        <v>3.6417472506137694E-2</v>
      </c>
      <c r="C146" s="11">
        <v>3.3447722827426585E-2</v>
      </c>
      <c r="D146" s="11">
        <v>3.0866249661161804E-2</v>
      </c>
      <c r="E146" s="11">
        <v>5.371152809931079E-2</v>
      </c>
      <c r="F146" s="11">
        <v>2.0427624505670261E-2</v>
      </c>
      <c r="G146" s="11">
        <v>5.7525566472829359E-2</v>
      </c>
      <c r="H146" s="11" t="str">
        <f t="shared" si="4"/>
        <v>USA ENHANCED VALUE Standard (Large+Mid Cap)</v>
      </c>
      <c r="I146" s="9">
        <f>_xlfn.XLOOKUP($A146,macro_changes!$A:$A,macro_changes!B:B,"NA",1)</f>
        <v>19.899999999999999</v>
      </c>
      <c r="J146" s="16">
        <f ca="1">IF(_xlfn.XLOOKUP($A146, macro_changes!$A:$A, macro_changes!C:C, "NA", 1) = 0, OFFSET(J146, -1, 0), _xlfn.XLOOKUP($A146, macro_changes!$A:$A, macro_changes!C:C, "NA", 1))</f>
        <v>6.1270658400580658E-3</v>
      </c>
      <c r="K146" s="17">
        <f>_xlfn.XLOOKUP($A145,macro_changes!$A:$A,macro_changes!D:D,"NA",1)</f>
        <v>2.8089887640450062E-3</v>
      </c>
      <c r="L146" s="9">
        <f>_xlfn.XLOOKUP($A145,macro_changes!$A:$A,macro_changes!E:E,"NA",1)</f>
        <v>80.400000000000006</v>
      </c>
      <c r="M146" s="9">
        <f>_xlfn.XLOOKUP($A146,macro_changes!$A:$A,macro_changes!F:F,"NA",1)</f>
        <v>5.28</v>
      </c>
      <c r="N146" s="9">
        <v>14.87602471472948</v>
      </c>
      <c r="O146" t="s">
        <v>4332</v>
      </c>
      <c r="P146">
        <f>_xlfn.XLOOKUP($A146,Macro!A:A,Macro!H:H,"NA",1)</f>
        <v>-7.9020000000000007E-2</v>
      </c>
      <c r="Q146">
        <v>0</v>
      </c>
      <c r="R146" s="9">
        <f>Spreads!B65</f>
        <v>6.88</v>
      </c>
      <c r="S146" s="9">
        <v>1.88</v>
      </c>
      <c r="T146" s="9">
        <f>Spreads!H312</f>
        <v>1.87</v>
      </c>
      <c r="U146" t="s">
        <v>5435</v>
      </c>
      <c r="V146" t="s">
        <v>5436</v>
      </c>
      <c r="W146" t="s">
        <v>5437</v>
      </c>
      <c r="X146" t="s">
        <v>5441</v>
      </c>
      <c r="Y146" t="s">
        <v>5439</v>
      </c>
      <c r="Z146" t="s">
        <v>5440</v>
      </c>
      <c r="AA146">
        <f>_xlfn.XLOOKUP($A146,Kmeans!$B:$B,Kmeans!M:M)</f>
        <v>1</v>
      </c>
      <c r="AB146">
        <f>_xlfn.XLOOKUP($A146,Kmeans!$B:$B,Kmeans!N:N)</f>
        <v>0</v>
      </c>
      <c r="AC146">
        <f>_xlfn.XLOOKUP($A146,Kmeans!$B:$B,Kmeans!O:O)</f>
        <v>0</v>
      </c>
      <c r="AD146">
        <f>'FF-5'!C469/100</f>
        <v>4.2500000000000003E-2</v>
      </c>
      <c r="AE146">
        <f>'FF-5'!D469/100</f>
        <v>1.06E-2</v>
      </c>
      <c r="AF146">
        <f>'FF-5'!E469/100</f>
        <v>-1.78E-2</v>
      </c>
      <c r="AG146">
        <f>'FF-5'!F469/100</f>
        <v>5.8999999999999999E-3</v>
      </c>
      <c r="AH146" t="s">
        <v>5442</v>
      </c>
      <c r="AI146" t="str">
        <f t="shared" si="5"/>
        <v>Normal</v>
      </c>
    </row>
    <row r="147" spans="1:35">
      <c r="A147" s="5">
        <v>37376</v>
      </c>
      <c r="B147" s="11">
        <v>-6.5670057904814616E-2</v>
      </c>
      <c r="C147" s="11">
        <v>3.407350274153842E-6</v>
      </c>
      <c r="D147" s="11">
        <v>-3.4613209232173814E-2</v>
      </c>
      <c r="E147" s="11">
        <v>-2.192141924078761E-2</v>
      </c>
      <c r="F147" s="11">
        <v>-7.4073734745483177E-2</v>
      </c>
      <c r="G147" s="11">
        <v>-1.111136392940304E-2</v>
      </c>
      <c r="H147" s="11" t="str">
        <f t="shared" si="4"/>
        <v>USA MOMENTUM Standard (Large+Mid Cap)</v>
      </c>
      <c r="I147" s="9">
        <f>_xlfn.XLOOKUP($A147,macro_changes!$A:$A,macro_changes!B:B,"NA",1)</f>
        <v>20.09</v>
      </c>
      <c r="J147" s="16">
        <f ca="1">IF(_xlfn.XLOOKUP($A147, macro_changes!$A:$A, macro_changes!C:C, "NA", 1) = 0, OFFSET(J147, -1, 0), _xlfn.XLOOKUP($A147, macro_changes!$A:$A, macro_changes!C:C, "NA", 1))</f>
        <v>6.1270658400580658E-3</v>
      </c>
      <c r="K147" s="17">
        <f>_xlfn.XLOOKUP($A146,macro_changes!$A:$A,macro_changes!D:D,"NA",1)</f>
        <v>4.4817927170868188E-3</v>
      </c>
      <c r="L147" s="9">
        <f>_xlfn.XLOOKUP($A146,macro_changes!$A:$A,macro_changes!E:E,"NA",1)</f>
        <v>80.900000000000006</v>
      </c>
      <c r="M147" s="9">
        <f>_xlfn.XLOOKUP($A147,macro_changes!$A:$A,macro_changes!F:F,"NA",1)</f>
        <v>5.21</v>
      </c>
      <c r="N147" s="9">
        <v>17.64360672610432</v>
      </c>
      <c r="O147" t="s">
        <v>4333</v>
      </c>
      <c r="P147">
        <f>_xlfn.XLOOKUP($A147,Macro!A:A,Macro!H:H,"NA",1)</f>
        <v>-3.9370000000000002E-2</v>
      </c>
      <c r="Q147">
        <v>-6.5670057904814616E-2</v>
      </c>
      <c r="R147" s="9">
        <f>Spreads!B66</f>
        <v>7.28</v>
      </c>
      <c r="S147" s="9">
        <v>1.62</v>
      </c>
      <c r="T147" s="9">
        <f>Spreads!H313</f>
        <v>1.86</v>
      </c>
      <c r="U147" t="s">
        <v>5435</v>
      </c>
      <c r="V147" t="s">
        <v>5436</v>
      </c>
      <c r="W147" t="s">
        <v>5437</v>
      </c>
      <c r="X147" t="s">
        <v>5441</v>
      </c>
      <c r="Y147" t="s">
        <v>5443</v>
      </c>
      <c r="Z147" t="s">
        <v>5444</v>
      </c>
      <c r="AA147">
        <f>_xlfn.XLOOKUP($A147,Kmeans!$B:$B,Kmeans!M:M)</f>
        <v>0</v>
      </c>
      <c r="AB147">
        <f>_xlfn.XLOOKUP($A147,Kmeans!$B:$B,Kmeans!N:N)</f>
        <v>1</v>
      </c>
      <c r="AC147">
        <f>_xlfn.XLOOKUP($A147,Kmeans!$B:$B,Kmeans!O:O)</f>
        <v>0</v>
      </c>
      <c r="AD147">
        <f>'FF-5'!C470/100</f>
        <v>6.7199999999999996E-2</v>
      </c>
      <c r="AE147">
        <f>'FF-5'!D470/100</f>
        <v>3.8800000000000001E-2</v>
      </c>
      <c r="AF147">
        <f>'FF-5'!E470/100</f>
        <v>4.5599999999999995E-2</v>
      </c>
      <c r="AG147">
        <f>'FF-5'!F470/100</f>
        <v>5.3699999999999998E-2</v>
      </c>
      <c r="AH147" t="s">
        <v>5446</v>
      </c>
      <c r="AI147" t="str">
        <f t="shared" si="5"/>
        <v>Drawdown</v>
      </c>
    </row>
    <row r="148" spans="1:35">
      <c r="A148" s="5">
        <v>37407</v>
      </c>
      <c r="B148" s="11">
        <v>-8.9954667114398035E-3</v>
      </c>
      <c r="C148" s="11">
        <v>2.5307233532179119E-4</v>
      </c>
      <c r="D148" s="11">
        <v>-3.4664494461132955E-3</v>
      </c>
      <c r="E148" s="11">
        <v>-6.5143893378545314E-3</v>
      </c>
      <c r="F148" s="11">
        <v>-1.4387065493800977E-2</v>
      </c>
      <c r="G148" s="11">
        <v>1.0001380558666062E-2</v>
      </c>
      <c r="H148" s="11" t="str">
        <f t="shared" si="4"/>
        <v>USA ENHANCED VALUE Standard (Large+Mid Cap)</v>
      </c>
      <c r="I148" s="9">
        <f>_xlfn.XLOOKUP($A148,macro_changes!$A:$A,macro_changes!B:B,"NA",1)</f>
        <v>25.27</v>
      </c>
      <c r="J148" s="16">
        <f ca="1">IF(_xlfn.XLOOKUP($A148, macro_changes!$A:$A, macro_changes!C:C, "NA", 1) = 0, OFFSET(J148, -1, 0), _xlfn.XLOOKUP($A148, macro_changes!$A:$A, macro_changes!C:C, "NA", 1))</f>
        <v>6.1270658400580658E-3</v>
      </c>
      <c r="K148" s="17">
        <f>_xlfn.XLOOKUP($A147,macro_changes!$A:$A,macro_changes!D:D,"NA",1)</f>
        <v>1.115448968209698E-3</v>
      </c>
      <c r="L148" s="9">
        <f>_xlfn.XLOOKUP($A147,macro_changes!$A:$A,macro_changes!E:E,"NA",1)</f>
        <v>81.599999999999994</v>
      </c>
      <c r="M148" s="9">
        <f>_xlfn.XLOOKUP($A148,macro_changes!$A:$A,macro_changes!F:F,"NA",1)</f>
        <v>5.16</v>
      </c>
      <c r="N148" s="9">
        <v>16.368479745494721</v>
      </c>
      <c r="O148" t="s">
        <v>4332</v>
      </c>
      <c r="P148">
        <f>_xlfn.XLOOKUP($A148,Macro!A:A,Macro!H:H,"NA",1)</f>
        <v>8.2629999999999995E-2</v>
      </c>
      <c r="Q148">
        <v>-7.4074791796433267E-2</v>
      </c>
      <c r="R148" s="9">
        <f>Spreads!B67</f>
        <v>8.75</v>
      </c>
      <c r="S148" s="9">
        <v>1.87</v>
      </c>
      <c r="T148" s="9">
        <f>Spreads!H314</f>
        <v>1.96</v>
      </c>
      <c r="U148" t="s">
        <v>5442</v>
      </c>
      <c r="V148" t="s">
        <v>5436</v>
      </c>
      <c r="W148" t="s">
        <v>5437</v>
      </c>
      <c r="X148" t="s">
        <v>5441</v>
      </c>
      <c r="Y148" t="s">
        <v>5443</v>
      </c>
      <c r="Z148" t="s">
        <v>5444</v>
      </c>
      <c r="AA148">
        <f>_xlfn.XLOOKUP($A148,Kmeans!$B:$B,Kmeans!M:M)</f>
        <v>0</v>
      </c>
      <c r="AB148">
        <f>_xlfn.XLOOKUP($A148,Kmeans!$B:$B,Kmeans!N:N)</f>
        <v>1</v>
      </c>
      <c r="AC148">
        <f>_xlfn.XLOOKUP($A148,Kmeans!$B:$B,Kmeans!O:O)</f>
        <v>0</v>
      </c>
      <c r="AD148">
        <f>'FF-5'!C471/100</f>
        <v>-3.0099999999999998E-2</v>
      </c>
      <c r="AE148">
        <f>'FF-5'!D471/100</f>
        <v>1.5300000000000001E-2</v>
      </c>
      <c r="AF148">
        <f>'FF-5'!E471/100</f>
        <v>2.3599999999999999E-2</v>
      </c>
      <c r="AG148">
        <f>'FF-5'!F471/100</f>
        <v>2.4399999999999998E-2</v>
      </c>
      <c r="AH148" t="s">
        <v>5446</v>
      </c>
      <c r="AI148" t="str">
        <f t="shared" si="5"/>
        <v>Drawdown</v>
      </c>
    </row>
    <row r="149" spans="1:35">
      <c r="A149" s="5">
        <v>37435</v>
      </c>
      <c r="B149" s="11">
        <v>-7.7462472667983562E-2</v>
      </c>
      <c r="C149" s="11">
        <v>-5.2611172685755991E-2</v>
      </c>
      <c r="D149" s="11">
        <v>-5.6834532374100744E-2</v>
      </c>
      <c r="E149" s="11">
        <v>-6.0767301514629279E-2</v>
      </c>
      <c r="F149" s="11">
        <v>-5.6912527984419037E-2</v>
      </c>
      <c r="G149" s="11">
        <v>-9.1459988153638316E-2</v>
      </c>
      <c r="H149" s="11" t="str">
        <f t="shared" si="4"/>
        <v>USA MOMENTUM Standard (Large+Mid Cap)</v>
      </c>
      <c r="I149" s="9">
        <f>_xlfn.XLOOKUP($A149,macro_changes!$A:$A,macro_changes!B:B,"NA",1)</f>
        <v>34.049999999999997</v>
      </c>
      <c r="J149" s="16">
        <f ca="1">IF(_xlfn.XLOOKUP($A149, macro_changes!$A:$A, macro_changes!C:C, "NA", 1) = 0, OFFSET(J149, -1, 0), _xlfn.XLOOKUP($A149, macro_changes!$A:$A, macro_changes!C:C, "NA", 1))</f>
        <v>4.0651143003509471E-3</v>
      </c>
      <c r="K149" s="17">
        <f>_xlfn.XLOOKUP($A148,macro_changes!$A:$A,macro_changes!D:D,"NA",1)</f>
        <v>5.5710306406675514E-4</v>
      </c>
      <c r="L149" s="9">
        <f>_xlfn.XLOOKUP($A148,macro_changes!$A:$A,macro_changes!E:E,"NA",1)</f>
        <v>82.2</v>
      </c>
      <c r="M149" s="9">
        <f>_xlfn.XLOOKUP($A149,macro_changes!$A:$A,macro_changes!F:F,"NA",1)</f>
        <v>4.93</v>
      </c>
      <c r="N149" s="9">
        <v>16.939942365455749</v>
      </c>
      <c r="O149" t="s">
        <v>4332</v>
      </c>
      <c r="P149">
        <f>_xlfn.XLOOKUP($A149,Macro!A:A,Macro!H:H,"NA",1)</f>
        <v>0.10120999999999999</v>
      </c>
      <c r="Q149">
        <v>-8.5761128285152657E-2</v>
      </c>
      <c r="R149" s="9">
        <f>Spreads!B68</f>
        <v>9.7100000000000009</v>
      </c>
      <c r="S149" s="9">
        <v>2.27</v>
      </c>
      <c r="T149" s="9">
        <f>Spreads!H315</f>
        <v>2.2799999999999998</v>
      </c>
      <c r="U149" t="s">
        <v>5442</v>
      </c>
      <c r="V149" t="s">
        <v>5446</v>
      </c>
      <c r="W149" t="s">
        <v>5437</v>
      </c>
      <c r="X149" t="s">
        <v>5441</v>
      </c>
      <c r="Y149" t="s">
        <v>5443</v>
      </c>
      <c r="Z149" t="s">
        <v>5444</v>
      </c>
      <c r="AA149">
        <f>_xlfn.XLOOKUP($A149,Kmeans!$B:$B,Kmeans!M:M)</f>
        <v>0</v>
      </c>
      <c r="AB149">
        <f>_xlfn.XLOOKUP($A149,Kmeans!$B:$B,Kmeans!N:N)</f>
        <v>1</v>
      </c>
      <c r="AC149">
        <f>_xlfn.XLOOKUP($A149,Kmeans!$B:$B,Kmeans!O:O)</f>
        <v>0</v>
      </c>
      <c r="AD149">
        <f>'FF-5'!C472/100</f>
        <v>3.8900000000000004E-2</v>
      </c>
      <c r="AE149">
        <f>'FF-5'!D472/100</f>
        <v>-5.0000000000000001E-4</v>
      </c>
      <c r="AF149">
        <f>'FF-5'!E472/100</f>
        <v>3.9300000000000002E-2</v>
      </c>
      <c r="AG149">
        <f>'FF-5'!F472/100</f>
        <v>2.52E-2</v>
      </c>
      <c r="AH149" t="s">
        <v>5446</v>
      </c>
      <c r="AI149" t="str">
        <f t="shared" si="5"/>
        <v>Drawdown</v>
      </c>
    </row>
    <row r="150" spans="1:35">
      <c r="A150" s="5">
        <v>37468</v>
      </c>
      <c r="B150" s="11">
        <v>-7.2943448895726015E-2</v>
      </c>
      <c r="C150" s="11">
        <v>-6.1826183768984189E-2</v>
      </c>
      <c r="D150" s="11">
        <v>-6.5390998143637136E-2</v>
      </c>
      <c r="E150" s="11">
        <v>-8.6006086243386681E-2</v>
      </c>
      <c r="F150" s="11">
        <v>-7.2620821801149704E-2</v>
      </c>
      <c r="G150" s="11">
        <v>-8.7903913341468631E-2</v>
      </c>
      <c r="H150" s="11" t="str">
        <f t="shared" si="4"/>
        <v>USA MOMENTUM Standard (Large+Mid Cap)</v>
      </c>
      <c r="I150" s="9">
        <f>_xlfn.XLOOKUP($A150,macro_changes!$A:$A,macro_changes!B:B,"NA",1)</f>
        <v>33.74</v>
      </c>
      <c r="J150" s="16">
        <f ca="1">IF(_xlfn.XLOOKUP($A150, macro_changes!$A:$A, macro_changes!C:C, "NA", 1) = 0, OFFSET(J150, -1, 0), _xlfn.XLOOKUP($A150, macro_changes!$A:$A, macro_changes!C:C, "NA", 1))</f>
        <v>4.0651143003509471E-3</v>
      </c>
      <c r="K150" s="17">
        <f>_xlfn.XLOOKUP($A149,macro_changes!$A:$A,macro_changes!D:D,"NA",1)</f>
        <v>2.2271714922048602E-3</v>
      </c>
      <c r="L150" s="9">
        <f>_xlfn.XLOOKUP($A149,macro_changes!$A:$A,macro_changes!E:E,"NA",1)</f>
        <v>82.4</v>
      </c>
      <c r="M150" s="9">
        <f>_xlfn.XLOOKUP($A150,macro_changes!$A:$A,macro_changes!F:F,"NA",1)</f>
        <v>4.6500000000000004</v>
      </c>
      <c r="N150" s="9">
        <v>24.836800394989499</v>
      </c>
      <c r="O150" t="s">
        <v>4330</v>
      </c>
      <c r="P150">
        <f>_xlfn.XLOOKUP($A150,Macro!A:A,Macro!H:H,"NA",1)</f>
        <v>3.567E-2</v>
      </c>
      <c r="Q150">
        <v>-0.14475554164731597</v>
      </c>
      <c r="R150" s="9">
        <f>Spreads!B69</f>
        <v>9.61</v>
      </c>
      <c r="S150" s="9">
        <v>2.2200000000000002</v>
      </c>
      <c r="T150" s="9">
        <f>Spreads!H316</f>
        <v>2</v>
      </c>
      <c r="U150" t="s">
        <v>5442</v>
      </c>
      <c r="V150" t="s">
        <v>5446</v>
      </c>
      <c r="W150" t="s">
        <v>5441</v>
      </c>
      <c r="X150" t="s">
        <v>5441</v>
      </c>
      <c r="Y150" t="s">
        <v>5443</v>
      </c>
      <c r="Z150" t="s">
        <v>5443</v>
      </c>
      <c r="AA150">
        <f>_xlfn.XLOOKUP($A150,Kmeans!$B:$B,Kmeans!M:M)</f>
        <v>0</v>
      </c>
      <c r="AB150">
        <f>_xlfn.XLOOKUP($A150,Kmeans!$B:$B,Kmeans!N:N)</f>
        <v>0</v>
      </c>
      <c r="AC150">
        <f>_xlfn.XLOOKUP($A150,Kmeans!$B:$B,Kmeans!O:O)</f>
        <v>1</v>
      </c>
      <c r="AD150">
        <f>'FF-5'!C473/100</f>
        <v>-6.4299999999999996E-2</v>
      </c>
      <c r="AE150">
        <f>'FF-5'!D473/100</f>
        <v>-3.85E-2</v>
      </c>
      <c r="AF150">
        <f>'FF-5'!E473/100</f>
        <v>3.7900000000000003E-2</v>
      </c>
      <c r="AG150">
        <f>'FF-5'!F473/100</f>
        <v>-9.8999999999999991E-3</v>
      </c>
      <c r="AH150" t="s">
        <v>6707</v>
      </c>
      <c r="AI150" t="str">
        <f t="shared" si="5"/>
        <v>Drawdown</v>
      </c>
    </row>
    <row r="151" spans="1:35">
      <c r="A151" s="5">
        <v>37498</v>
      </c>
      <c r="B151" s="11">
        <v>3.1859083567751245E-3</v>
      </c>
      <c r="C151" s="11">
        <v>1.094382379502945E-2</v>
      </c>
      <c r="D151" s="11">
        <v>6.8158349690361497E-3</v>
      </c>
      <c r="E151" s="11">
        <v>4.9042533614180872E-3</v>
      </c>
      <c r="F151" s="11">
        <v>1.8825041897196915E-3</v>
      </c>
      <c r="G151" s="11">
        <v>1.7072164948453539E-2</v>
      </c>
      <c r="H151" s="11" t="str">
        <f t="shared" si="4"/>
        <v>USA ENHANCED VALUE Standard (Large+Mid Cap)</v>
      </c>
      <c r="I151" s="9">
        <f>_xlfn.XLOOKUP($A151,macro_changes!$A:$A,macro_changes!B:B,"NA",1)</f>
        <v>37.65</v>
      </c>
      <c r="J151" s="16">
        <f ca="1">IF(_xlfn.XLOOKUP($A151, macro_changes!$A:$A, macro_changes!C:C, "NA", 1) = 0, OFFSET(J151, -1, 0), _xlfn.XLOOKUP($A151, macro_changes!$A:$A, macro_changes!C:C, "NA", 1))</f>
        <v>4.0651143003509471E-3</v>
      </c>
      <c r="K151" s="17">
        <f>_xlfn.XLOOKUP($A150,macro_changes!$A:$A,macro_changes!D:D,"NA",1)</f>
        <v>2.7777777777777679E-3</v>
      </c>
      <c r="L151" s="9">
        <f>_xlfn.XLOOKUP($A150,macro_changes!$A:$A,macro_changes!E:E,"NA",1)</f>
        <v>82</v>
      </c>
      <c r="M151" s="9">
        <f>_xlfn.XLOOKUP($A151,macro_changes!$A:$A,macro_changes!F:F,"NA",1)</f>
        <v>4.26</v>
      </c>
      <c r="N151" s="9">
        <v>7.1745646624267936</v>
      </c>
      <c r="O151" t="s">
        <v>4332</v>
      </c>
      <c r="P151">
        <f>_xlfn.XLOOKUP($A151,Macro!A:A,Macro!H:H,"NA",1)</f>
        <v>4.5420000000000002E-2</v>
      </c>
      <c r="Q151">
        <v>-6.9989931682359854E-2</v>
      </c>
      <c r="R151" s="9">
        <f>Spreads!B70</f>
        <v>10.33</v>
      </c>
      <c r="S151" s="9">
        <v>2.37</v>
      </c>
      <c r="T151" s="9">
        <f>Spreads!H317</f>
        <v>1.91</v>
      </c>
      <c r="U151" t="s">
        <v>5442</v>
      </c>
      <c r="V151" t="s">
        <v>5446</v>
      </c>
      <c r="W151" t="s">
        <v>5437</v>
      </c>
      <c r="X151" t="s">
        <v>5438</v>
      </c>
      <c r="Y151" t="s">
        <v>5443</v>
      </c>
      <c r="Z151" t="s">
        <v>5444</v>
      </c>
      <c r="AA151">
        <f>_xlfn.XLOOKUP($A151,Kmeans!$B:$B,Kmeans!M:M)</f>
        <v>0</v>
      </c>
      <c r="AB151">
        <f>_xlfn.XLOOKUP($A151,Kmeans!$B:$B,Kmeans!N:N)</f>
        <v>1</v>
      </c>
      <c r="AC151">
        <f>_xlfn.XLOOKUP($A151,Kmeans!$B:$B,Kmeans!O:O)</f>
        <v>0</v>
      </c>
      <c r="AD151">
        <f>'FF-5'!C474/100</f>
        <v>-1.3100000000000001E-2</v>
      </c>
      <c r="AE151">
        <f>'FF-5'!D474/100</f>
        <v>3.2799999999999996E-2</v>
      </c>
      <c r="AF151">
        <f>'FF-5'!E474/100</f>
        <v>1.3600000000000001E-2</v>
      </c>
      <c r="AG151">
        <f>'FF-5'!F474/100</f>
        <v>-1.46E-2</v>
      </c>
      <c r="AH151" t="s">
        <v>5446</v>
      </c>
      <c r="AI151" t="str">
        <f t="shared" si="5"/>
        <v>Drawdown</v>
      </c>
    </row>
    <row r="152" spans="1:35">
      <c r="A152" s="5">
        <v>37529</v>
      </c>
      <c r="B152" s="11">
        <v>-0.11421230171636731</v>
      </c>
      <c r="C152" s="11">
        <v>-6.6241786207376641E-2</v>
      </c>
      <c r="D152" s="11">
        <v>-9.7585282162582998E-2</v>
      </c>
      <c r="E152" s="11">
        <v>-9.8031542444428577E-2</v>
      </c>
      <c r="F152" s="11">
        <v>-0.11225682271258686</v>
      </c>
      <c r="G152" s="11">
        <v>-0.13160882257541351</v>
      </c>
      <c r="H152" s="11" t="str">
        <f t="shared" si="4"/>
        <v>USA MOMENTUM Standard (Large+Mid Cap)</v>
      </c>
      <c r="I152" s="9">
        <f>_xlfn.XLOOKUP($A152,macro_changes!$A:$A,macro_changes!B:B,"NA",1)</f>
        <v>35.24</v>
      </c>
      <c r="J152" s="16">
        <f ca="1">IF(_xlfn.XLOOKUP($A152, macro_changes!$A:$A, macro_changes!C:C, "NA", 1) = 0, OFFSET(J152, -1, 0), _xlfn.XLOOKUP($A152, macro_changes!$A:$A, macro_changes!C:C, "NA", 1))</f>
        <v>1.2360505255195608E-3</v>
      </c>
      <c r="K152" s="17">
        <f>_xlfn.XLOOKUP($A151,macro_changes!$A:$A,macro_changes!D:D,"NA",1)</f>
        <v>1.6620498614958734E-3</v>
      </c>
      <c r="L152" s="9">
        <f>_xlfn.XLOOKUP($A151,macro_changes!$A:$A,macro_changes!E:E,"NA",1)</f>
        <v>82.2</v>
      </c>
      <c r="M152" s="9">
        <f>_xlfn.XLOOKUP($A152,macro_changes!$A:$A,macro_changes!F:F,"NA",1)</f>
        <v>3.87</v>
      </c>
      <c r="N152" s="9">
        <v>18.948256447150762</v>
      </c>
      <c r="O152" t="s">
        <v>4330</v>
      </c>
      <c r="P152">
        <f>_xlfn.XLOOKUP($A152,Macro!A:A,Macro!H:H,"NA",1)</f>
        <v>-3.415E-2</v>
      </c>
      <c r="Q152">
        <v>-0.11421230171636729</v>
      </c>
      <c r="R152" s="9">
        <f>Spreads!B71</f>
        <v>10.59</v>
      </c>
      <c r="S152" s="9">
        <v>2.46</v>
      </c>
      <c r="T152" s="9">
        <f>Spreads!H318</f>
        <v>2.25</v>
      </c>
      <c r="U152" t="s">
        <v>5442</v>
      </c>
      <c r="V152" t="s">
        <v>5446</v>
      </c>
      <c r="W152" t="s">
        <v>5437</v>
      </c>
      <c r="X152" t="s">
        <v>5441</v>
      </c>
      <c r="Y152" t="s">
        <v>5443</v>
      </c>
      <c r="Z152" t="s">
        <v>5443</v>
      </c>
      <c r="AA152">
        <f>_xlfn.XLOOKUP($A152,Kmeans!$B:$B,Kmeans!M:M)</f>
        <v>0</v>
      </c>
      <c r="AB152">
        <f>_xlfn.XLOOKUP($A152,Kmeans!$B:$B,Kmeans!N:N)</f>
        <v>0</v>
      </c>
      <c r="AC152">
        <f>_xlfn.XLOOKUP($A152,Kmeans!$B:$B,Kmeans!O:O)</f>
        <v>1</v>
      </c>
      <c r="AD152">
        <f>'FF-5'!C475/100</f>
        <v>3.0800000000000001E-2</v>
      </c>
      <c r="AE152">
        <f>'FF-5'!D475/100</f>
        <v>1.4499999999999999E-2</v>
      </c>
      <c r="AF152">
        <f>'FF-5'!E475/100</f>
        <v>3.2799999999999996E-2</v>
      </c>
      <c r="AG152">
        <f>'FF-5'!F475/100</f>
        <v>-2.2000000000000002E-2</v>
      </c>
      <c r="AH152" t="s">
        <v>6707</v>
      </c>
      <c r="AI152" t="str">
        <f t="shared" si="5"/>
        <v>Drawdown</v>
      </c>
    </row>
    <row r="153" spans="1:35">
      <c r="A153" s="5">
        <v>37560</v>
      </c>
      <c r="B153" s="11">
        <v>8.926332740596199E-2</v>
      </c>
      <c r="C153" s="11">
        <v>9.802459657773932E-3</v>
      </c>
      <c r="D153" s="11">
        <v>4.223198130034711E-2</v>
      </c>
      <c r="E153" s="11">
        <v>3.8271562629925926E-2</v>
      </c>
      <c r="F153" s="11">
        <v>0.10304062774250178</v>
      </c>
      <c r="G153" s="11">
        <v>7.0283562112864573E-2</v>
      </c>
      <c r="H153" s="11" t="str">
        <f t="shared" si="4"/>
        <v>USA SECTOR NEUTRAL QUALITY Standard (Large+Mid Cap)</v>
      </c>
      <c r="I153" s="9">
        <f>_xlfn.XLOOKUP($A153,macro_changes!$A:$A,macro_changes!B:B,"NA",1)</f>
        <v>28.18</v>
      </c>
      <c r="J153" s="16">
        <f ca="1">IF(_xlfn.XLOOKUP($A153, macro_changes!$A:$A, macro_changes!C:C, "NA", 1) = 0, OFFSET(J153, -1, 0), _xlfn.XLOOKUP($A153, macro_changes!$A:$A, macro_changes!C:C, "NA", 1))</f>
        <v>1.2360505255195608E-3</v>
      </c>
      <c r="K153" s="17">
        <f>_xlfn.XLOOKUP($A152,macro_changes!$A:$A,macro_changes!D:D,"NA",1)</f>
        <v>2.2123893805308104E-3</v>
      </c>
      <c r="L153" s="9">
        <f>_xlfn.XLOOKUP($A152,macro_changes!$A:$A,macro_changes!E:E,"NA",1)</f>
        <v>81.8</v>
      </c>
      <c r="M153" s="9">
        <f>_xlfn.XLOOKUP($A153,macro_changes!$A:$A,macro_changes!F:F,"NA",1)</f>
        <v>3.94</v>
      </c>
      <c r="N153" s="9">
        <v>70.576504883334835</v>
      </c>
      <c r="O153" t="s">
        <v>4332</v>
      </c>
      <c r="P153">
        <f>_xlfn.XLOOKUP($A153,Macro!A:A,Macro!H:H,"NA",1)</f>
        <v>-6.9019999999999998E-2</v>
      </c>
      <c r="Q153">
        <v>-3.5143944392301854E-2</v>
      </c>
      <c r="R153" s="9">
        <f>Spreads!B72</f>
        <v>8.83</v>
      </c>
      <c r="S153" s="9">
        <v>1.98</v>
      </c>
      <c r="T153" s="9">
        <f>Spreads!H319</f>
        <v>2.14</v>
      </c>
      <c r="U153" t="s">
        <v>5442</v>
      </c>
      <c r="V153" t="s">
        <v>5436</v>
      </c>
      <c r="W153" t="s">
        <v>5441</v>
      </c>
      <c r="X153" t="s">
        <v>5445</v>
      </c>
      <c r="Y153" t="s">
        <v>5439</v>
      </c>
      <c r="Z153" t="s">
        <v>5444</v>
      </c>
      <c r="AA153">
        <f>_xlfn.XLOOKUP($A153,Kmeans!$B:$B,Kmeans!M:M)</f>
        <v>0</v>
      </c>
      <c r="AB153">
        <f>_xlfn.XLOOKUP($A153,Kmeans!$B:$B,Kmeans!N:N)</f>
        <v>1</v>
      </c>
      <c r="AC153">
        <f>_xlfn.XLOOKUP($A153,Kmeans!$B:$B,Kmeans!O:O)</f>
        <v>0</v>
      </c>
      <c r="AD153">
        <f>'FF-5'!C476/100</f>
        <v>-4.3099999999999999E-2</v>
      </c>
      <c r="AE153">
        <f>'FF-5'!D476/100</f>
        <v>-3.9399999999999998E-2</v>
      </c>
      <c r="AF153">
        <f>'FF-5'!E476/100</f>
        <v>-3.39E-2</v>
      </c>
      <c r="AG153">
        <f>'FF-5'!F476/100</f>
        <v>7.7000000000000002E-3</v>
      </c>
      <c r="AH153" t="s">
        <v>5446</v>
      </c>
      <c r="AI153" t="str">
        <f t="shared" si="5"/>
        <v>Drawdown</v>
      </c>
    </row>
    <row r="154" spans="1:35">
      <c r="A154" s="5">
        <v>37589</v>
      </c>
      <c r="B154" s="11">
        <v>5.8343456135260707E-2</v>
      </c>
      <c r="C154" s="11">
        <v>-1.3306148885293911E-2</v>
      </c>
      <c r="D154" s="11">
        <v>2.3314005393699766E-2</v>
      </c>
      <c r="E154" s="11">
        <v>5.2949975774439606E-2</v>
      </c>
      <c r="F154" s="11">
        <v>4.3759067721252265E-2</v>
      </c>
      <c r="G154" s="11">
        <v>5.8097038437302961E-2</v>
      </c>
      <c r="H154" s="11" t="str">
        <f t="shared" si="4"/>
        <v>USA Standard (Large+Mid Cap)</v>
      </c>
      <c r="I154" s="9">
        <f>_xlfn.XLOOKUP($A154,macro_changes!$A:$A,macro_changes!B:B,"NA",1)</f>
        <v>28.21</v>
      </c>
      <c r="J154" s="16">
        <f ca="1">IF(_xlfn.XLOOKUP($A154, macro_changes!$A:$A, macro_changes!C:C, "NA", 1) = 0, OFFSET(J154, -1, 0), _xlfn.XLOOKUP($A154, macro_changes!$A:$A, macro_changes!C:C, "NA", 1))</f>
        <v>1.2360505255195608E-3</v>
      </c>
      <c r="K154" s="17">
        <f>_xlfn.XLOOKUP($A153,macro_changes!$A:$A,macro_changes!D:D,"NA",1)</f>
        <v>1.6556291390728006E-3</v>
      </c>
      <c r="L154" s="9">
        <f>_xlfn.XLOOKUP($A153,macro_changes!$A:$A,macro_changes!E:E,"NA",1)</f>
        <v>81.8</v>
      </c>
      <c r="M154" s="9">
        <f>_xlfn.XLOOKUP($A154,macro_changes!$A:$A,macro_changes!F:F,"NA",1)</f>
        <v>4.05</v>
      </c>
      <c r="N154" s="9">
        <v>25.423530309323571</v>
      </c>
      <c r="O154" t="s">
        <v>4332</v>
      </c>
      <c r="P154">
        <f>_xlfn.XLOOKUP($A154,Macro!A:A,Macro!H:H,"NA",1)</f>
        <v>-6.8300000000000001E-3</v>
      </c>
      <c r="Q154">
        <v>0</v>
      </c>
      <c r="R154" s="9">
        <f>Spreads!B73</f>
        <v>8.9</v>
      </c>
      <c r="S154" s="9">
        <v>1.88</v>
      </c>
      <c r="T154" s="9">
        <f>Spreads!H320</f>
        <v>2.2200000000000002</v>
      </c>
      <c r="U154" t="s">
        <v>5442</v>
      </c>
      <c r="V154" t="s">
        <v>5436</v>
      </c>
      <c r="W154" t="s">
        <v>5441</v>
      </c>
      <c r="X154" t="s">
        <v>5441</v>
      </c>
      <c r="Y154" t="s">
        <v>5439</v>
      </c>
      <c r="Z154" t="s">
        <v>5440</v>
      </c>
      <c r="AA154">
        <f>_xlfn.XLOOKUP($A154,Kmeans!$B:$B,Kmeans!M:M)</f>
        <v>1</v>
      </c>
      <c r="AB154">
        <f>_xlfn.XLOOKUP($A154,Kmeans!$B:$B,Kmeans!N:N)</f>
        <v>0</v>
      </c>
      <c r="AC154">
        <f>_xlfn.XLOOKUP($A154,Kmeans!$B:$B,Kmeans!O:O)</f>
        <v>0</v>
      </c>
      <c r="AD154">
        <f>'FF-5'!C477/100</f>
        <v>2.9300000000000003E-2</v>
      </c>
      <c r="AE154">
        <f>'FF-5'!D477/100</f>
        <v>-1.26E-2</v>
      </c>
      <c r="AF154">
        <f>'FF-5'!E477/100</f>
        <v>-9.2200000000000004E-2</v>
      </c>
      <c r="AG154">
        <f>'FF-5'!F477/100</f>
        <v>5.1200000000000002E-2</v>
      </c>
      <c r="AH154" t="s">
        <v>5442</v>
      </c>
      <c r="AI154" t="str">
        <f t="shared" si="5"/>
        <v>Normal</v>
      </c>
    </row>
    <row r="155" spans="1:35">
      <c r="A155" s="5">
        <v>37621</v>
      </c>
      <c r="B155" s="11">
        <v>-6.200922539657272E-2</v>
      </c>
      <c r="C155" s="11">
        <v>-2.1406762947152047E-2</v>
      </c>
      <c r="D155" s="11">
        <v>-2.2411534212003925E-2</v>
      </c>
      <c r="E155" s="11">
        <v>-3.3328089161953844E-2</v>
      </c>
      <c r="F155" s="11">
        <v>-5.5465877499775718E-2</v>
      </c>
      <c r="G155" s="11">
        <v>-4.4178546560633247E-2</v>
      </c>
      <c r="H155" s="11" t="str">
        <f t="shared" si="4"/>
        <v>USA MOMENTUM Standard (Large+Mid Cap)</v>
      </c>
      <c r="I155" s="9">
        <f>_xlfn.XLOOKUP($A155,macro_changes!$A:$A,macro_changes!B:B,"NA",1)</f>
        <v>27.42</v>
      </c>
      <c r="J155" s="16">
        <f ca="1">IF(_xlfn.XLOOKUP($A155, macro_changes!$A:$A, macro_changes!C:C, "NA", 1) = 0, OFFSET(J155, -1, 0), _xlfn.XLOOKUP($A155, macro_changes!$A:$A, macro_changes!C:C, "NA", 1))</f>
        <v>5.2664198580505417E-3</v>
      </c>
      <c r="K155" s="17">
        <f>_xlfn.XLOOKUP($A154,macro_changes!$A:$A,macro_changes!D:D,"NA",1)</f>
        <v>1.6528925619836432E-3</v>
      </c>
      <c r="L155" s="9">
        <f>_xlfn.XLOOKUP($A154,macro_changes!$A:$A,macro_changes!E:E,"NA",1)</f>
        <v>82.2</v>
      </c>
      <c r="M155" s="9">
        <f>_xlfn.XLOOKUP($A155,macro_changes!$A:$A,macro_changes!F:F,"NA",1)</f>
        <v>4.03</v>
      </c>
      <c r="N155" s="9">
        <v>9.460830869024857</v>
      </c>
      <c r="O155" t="s">
        <v>4332</v>
      </c>
      <c r="P155">
        <f>_xlfn.XLOOKUP($A155,Macro!A:A,Macro!H:H,"NA",1)</f>
        <v>-6.7769999999999997E-2</v>
      </c>
      <c r="Q155">
        <v>-6.2009225396572776E-2</v>
      </c>
      <c r="R155" s="9">
        <f>Spreads!B74</f>
        <v>8.2899999999999991</v>
      </c>
      <c r="S155" s="9">
        <v>1.74</v>
      </c>
      <c r="T155" s="9">
        <f>Spreads!H321</f>
        <v>2.2799999999999998</v>
      </c>
      <c r="U155" t="s">
        <v>5442</v>
      </c>
      <c r="V155" t="s">
        <v>5436</v>
      </c>
      <c r="W155" t="s">
        <v>5437</v>
      </c>
      <c r="X155" t="s">
        <v>5438</v>
      </c>
      <c r="Y155" t="s">
        <v>5443</v>
      </c>
      <c r="Z155" t="s">
        <v>5444</v>
      </c>
      <c r="AA155">
        <f>_xlfn.XLOOKUP($A155,Kmeans!$B:$B,Kmeans!M:M)</f>
        <v>0</v>
      </c>
      <c r="AB155">
        <f>_xlfn.XLOOKUP($A155,Kmeans!$B:$B,Kmeans!N:N)</f>
        <v>1</v>
      </c>
      <c r="AC155">
        <f>_xlfn.XLOOKUP($A155,Kmeans!$B:$B,Kmeans!O:O)</f>
        <v>0</v>
      </c>
      <c r="AD155">
        <f>'FF-5'!C478/100</f>
        <v>6.0999999999999995E-3</v>
      </c>
      <c r="AE155">
        <f>'FF-5'!D478/100</f>
        <v>2.1400000000000002E-2</v>
      </c>
      <c r="AF155">
        <f>'FF-5'!E478/100</f>
        <v>6.3E-2</v>
      </c>
      <c r="AG155">
        <f>'FF-5'!F478/100</f>
        <v>-1.6799999999999999E-2</v>
      </c>
      <c r="AH155" t="s">
        <v>5446</v>
      </c>
      <c r="AI155" t="str">
        <f t="shared" si="5"/>
        <v>Drawdown</v>
      </c>
    </row>
    <row r="156" spans="1:35">
      <c r="A156" s="5">
        <v>37652</v>
      </c>
      <c r="B156" s="11">
        <v>-2.5445588861278901E-2</v>
      </c>
      <c r="C156" s="11">
        <v>-1.8803514572316771E-2</v>
      </c>
      <c r="D156" s="11">
        <v>-3.44065169191623E-2</v>
      </c>
      <c r="E156" s="11">
        <v>-2.8708113479065323E-2</v>
      </c>
      <c r="F156" s="11">
        <v>-3.789461191549981E-2</v>
      </c>
      <c r="G156" s="11">
        <v>-2.0982305465559792E-2</v>
      </c>
      <c r="H156" s="11" t="str">
        <f t="shared" si="4"/>
        <v>USA MOMENTUM Standard (Large+Mid Cap)</v>
      </c>
      <c r="I156" s="9">
        <f>_xlfn.XLOOKUP($A156,macro_changes!$A:$A,macro_changes!B:B,"NA",1)</f>
        <v>32.22</v>
      </c>
      <c r="J156" s="16">
        <f ca="1">IF(_xlfn.XLOOKUP($A156, macro_changes!$A:$A, macro_changes!C:C, "NA", 1) = 0, OFFSET(J156, -1, 0), _xlfn.XLOOKUP($A156, macro_changes!$A:$A, macro_changes!C:C, "NA", 1))</f>
        <v>5.2664198580505417E-3</v>
      </c>
      <c r="K156" s="17">
        <f>_xlfn.XLOOKUP($A155,macro_changes!$A:$A,macro_changes!D:D,"NA",1)</f>
        <v>4.4004400440043057E-3</v>
      </c>
      <c r="L156" s="9">
        <f>_xlfn.XLOOKUP($A155,macro_changes!$A:$A,macro_changes!E:E,"NA",1)</f>
        <v>82.3</v>
      </c>
      <c r="M156" s="9">
        <f>_xlfn.XLOOKUP($A156,macro_changes!$A:$A,macro_changes!F:F,"NA",1)</f>
        <v>4.05</v>
      </c>
      <c r="N156" s="9">
        <v>4.3942796731179641</v>
      </c>
      <c r="O156" t="s">
        <v>4332</v>
      </c>
      <c r="P156">
        <f>_xlfn.XLOOKUP($A156,Macro!A:A,Macro!H:H,"NA",1)</f>
        <v>-7.6E-3</v>
      </c>
      <c r="Q156">
        <v>-8.5876953002804166E-2</v>
      </c>
      <c r="R156" s="9">
        <f>Spreads!B75</f>
        <v>8.3800000000000008</v>
      </c>
      <c r="S156" s="9">
        <v>1.66</v>
      </c>
      <c r="T156" s="9">
        <f>Spreads!H322</f>
        <v>2.1800000000000002</v>
      </c>
      <c r="U156" t="s">
        <v>5442</v>
      </c>
      <c r="V156" t="s">
        <v>5436</v>
      </c>
      <c r="W156" t="s">
        <v>5437</v>
      </c>
      <c r="X156" t="s">
        <v>5438</v>
      </c>
      <c r="Y156" t="s">
        <v>5443</v>
      </c>
      <c r="Z156" t="s">
        <v>5444</v>
      </c>
      <c r="AA156">
        <f>_xlfn.XLOOKUP($A156,Kmeans!$B:$B,Kmeans!M:M)</f>
        <v>0</v>
      </c>
      <c r="AB156">
        <f>_xlfn.XLOOKUP($A156,Kmeans!$B:$B,Kmeans!N:N)</f>
        <v>1</v>
      </c>
      <c r="AC156">
        <f>_xlfn.XLOOKUP($A156,Kmeans!$B:$B,Kmeans!O:O)</f>
        <v>0</v>
      </c>
      <c r="AD156">
        <f>'FF-5'!C479/100</f>
        <v>6.8999999999999999E-3</v>
      </c>
      <c r="AE156">
        <f>'FF-5'!D479/100</f>
        <v>-8.1000000000000013E-3</v>
      </c>
      <c r="AF156">
        <f>'FF-5'!E479/100</f>
        <v>-9.7000000000000003E-3</v>
      </c>
      <c r="AG156">
        <f>'FF-5'!F479/100</f>
        <v>6.9999999999999993E-3</v>
      </c>
      <c r="AH156" t="s">
        <v>5446</v>
      </c>
      <c r="AI156" t="str">
        <f t="shared" si="5"/>
        <v>Drawdown</v>
      </c>
    </row>
    <row r="157" spans="1:35">
      <c r="A157" s="5">
        <v>37680</v>
      </c>
      <c r="B157" s="11">
        <v>-1.7177678972524868E-2</v>
      </c>
      <c r="C157" s="11">
        <v>-9.9594369474856892E-3</v>
      </c>
      <c r="D157" s="11">
        <v>-2.5187724661967836E-2</v>
      </c>
      <c r="E157" s="11">
        <v>-2.5420552505677096E-2</v>
      </c>
      <c r="F157" s="11">
        <v>-2.0883960181084738E-2</v>
      </c>
      <c r="G157" s="11">
        <v>-3.5589453381242864E-2</v>
      </c>
      <c r="H157" s="11" t="str">
        <f t="shared" si="4"/>
        <v>USA MOMENTUM Standard (Large+Mid Cap)</v>
      </c>
      <c r="I157" s="9">
        <f>_xlfn.XLOOKUP($A157,macro_changes!$A:$A,macro_changes!B:B,"NA",1)</f>
        <v>30.63</v>
      </c>
      <c r="J157" s="16">
        <f ca="1">IF(_xlfn.XLOOKUP($A157, macro_changes!$A:$A, macro_changes!C:C, "NA", 1) = 0, OFFSET(J157, -1, 0), _xlfn.XLOOKUP($A157, macro_changes!$A:$A, macro_changes!C:C, "NA", 1))</f>
        <v>5.2664198580505417E-3</v>
      </c>
      <c r="K157" s="17">
        <f>_xlfn.XLOOKUP($A156,macro_changes!$A:$A,macro_changes!D:D,"NA",1)</f>
        <v>5.4764512595837367E-3</v>
      </c>
      <c r="L157" s="9">
        <f>_xlfn.XLOOKUP($A156,macro_changes!$A:$A,macro_changes!E:E,"NA",1)</f>
        <v>82.4</v>
      </c>
      <c r="M157" s="9">
        <f>_xlfn.XLOOKUP($A157,macro_changes!$A:$A,macro_changes!F:F,"NA",1)</f>
        <v>3.9</v>
      </c>
      <c r="N157" s="9">
        <v>7.0622293186119824</v>
      </c>
      <c r="O157" t="s">
        <v>4330</v>
      </c>
      <c r="P157">
        <f>_xlfn.XLOOKUP($A157,Macro!A:A,Macro!H:H,"NA",1)</f>
        <v>-4.8820000000000002E-2</v>
      </c>
      <c r="Q157">
        <v>-4.2186171677077985E-2</v>
      </c>
      <c r="R157" s="9">
        <f>Spreads!B76</f>
        <v>7.72</v>
      </c>
      <c r="S157" s="9">
        <v>1.58</v>
      </c>
      <c r="T157" s="9">
        <f>Spreads!H323</f>
        <v>2.3199999999999998</v>
      </c>
      <c r="U157" t="s">
        <v>5442</v>
      </c>
      <c r="V157" t="s">
        <v>5436</v>
      </c>
      <c r="W157" t="s">
        <v>5437</v>
      </c>
      <c r="X157" t="s">
        <v>5438</v>
      </c>
      <c r="Y157" t="s">
        <v>5439</v>
      </c>
      <c r="Z157" t="s">
        <v>5444</v>
      </c>
      <c r="AA157">
        <f>_xlfn.XLOOKUP($A157,Kmeans!$B:$B,Kmeans!M:M)</f>
        <v>0</v>
      </c>
      <c r="AB157">
        <f>_xlfn.XLOOKUP($A157,Kmeans!$B:$B,Kmeans!N:N)</f>
        <v>1</v>
      </c>
      <c r="AC157">
        <f>_xlfn.XLOOKUP($A157,Kmeans!$B:$B,Kmeans!O:O)</f>
        <v>0</v>
      </c>
      <c r="AD157">
        <f>'FF-5'!C480/100</f>
        <v>-9.3999999999999986E-3</v>
      </c>
      <c r="AE157">
        <f>'FF-5'!D480/100</f>
        <v>-1.37E-2</v>
      </c>
      <c r="AF157">
        <f>'FF-5'!E480/100</f>
        <v>8.3999999999999995E-3</v>
      </c>
      <c r="AG157">
        <f>'FF-5'!F480/100</f>
        <v>-6.0999999999999995E-3</v>
      </c>
      <c r="AH157" t="s">
        <v>5446</v>
      </c>
      <c r="AI157" t="str">
        <f t="shared" si="5"/>
        <v>Drawdown</v>
      </c>
    </row>
    <row r="158" spans="1:35">
      <c r="A158" s="5">
        <v>37711</v>
      </c>
      <c r="B158" s="11">
        <v>7.9488780028285078E-3</v>
      </c>
      <c r="C158" s="11">
        <v>9.3702787663778597E-3</v>
      </c>
      <c r="D158" s="11">
        <v>6.603984042832467E-3</v>
      </c>
      <c r="E158" s="11">
        <v>3.7643652158174667E-3</v>
      </c>
      <c r="F158" s="11">
        <v>7.1937914178445972E-3</v>
      </c>
      <c r="G158" s="11">
        <v>-1.0720594505695291E-2</v>
      </c>
      <c r="H158" s="11" t="str">
        <f t="shared" si="4"/>
        <v>USA MOMENTUM Standard (Large+Mid Cap)</v>
      </c>
      <c r="I158" s="9">
        <f>_xlfn.XLOOKUP($A158,macro_changes!$A:$A,macro_changes!B:B,"NA",1)</f>
        <v>23.99</v>
      </c>
      <c r="J158" s="16">
        <f ca="1">IF(_xlfn.XLOOKUP($A158, macro_changes!$A:$A, macro_changes!C:C, "NA", 1) = 0, OFFSET(J158, -1, 0), _xlfn.XLOOKUP($A158, macro_changes!$A:$A, macro_changes!C:C, "NA", 1))</f>
        <v>8.8562167287149496E-3</v>
      </c>
      <c r="K158" s="17">
        <f>_xlfn.XLOOKUP($A157,macro_changes!$A:$A,macro_changes!D:D,"NA",1)</f>
        <v>1.6339869281045694E-3</v>
      </c>
      <c r="L158" s="9">
        <f>_xlfn.XLOOKUP($A157,macro_changes!$A:$A,macro_changes!E:E,"NA",1)</f>
        <v>82.2</v>
      </c>
      <c r="M158" s="9">
        <f>_xlfn.XLOOKUP($A158,macro_changes!$A:$A,macro_changes!F:F,"NA",1)</f>
        <v>3.81</v>
      </c>
      <c r="N158" s="9">
        <v>6.2188122090843274</v>
      </c>
      <c r="O158" t="s">
        <v>4330</v>
      </c>
      <c r="P158">
        <f>_xlfn.XLOOKUP($A158,Macro!A:A,Macro!H:H,"NA",1)</f>
        <v>-0.10743999999999999</v>
      </c>
      <c r="Q158">
        <v>-9.3653442442208339E-3</v>
      </c>
      <c r="R158" s="9">
        <f>Spreads!B77</f>
        <v>6.44</v>
      </c>
      <c r="S158" s="9">
        <v>1.34</v>
      </c>
      <c r="T158" s="9">
        <f>Spreads!H324</f>
        <v>2.38</v>
      </c>
      <c r="U158" t="s">
        <v>5442</v>
      </c>
      <c r="V158" t="s">
        <v>5436</v>
      </c>
      <c r="W158" t="s">
        <v>5437</v>
      </c>
      <c r="X158" t="s">
        <v>5438</v>
      </c>
      <c r="Y158" t="s">
        <v>5439</v>
      </c>
      <c r="Z158" t="s">
        <v>5440</v>
      </c>
      <c r="AA158">
        <f>_xlfn.XLOOKUP($A158,Kmeans!$B:$B,Kmeans!M:M)</f>
        <v>1</v>
      </c>
      <c r="AB158">
        <f>_xlfn.XLOOKUP($A158,Kmeans!$B:$B,Kmeans!N:N)</f>
        <v>0</v>
      </c>
      <c r="AC158">
        <f>_xlfn.XLOOKUP($A158,Kmeans!$B:$B,Kmeans!O:O)</f>
        <v>0</v>
      </c>
      <c r="AD158">
        <f>'FF-5'!C481/100</f>
        <v>6.6E-3</v>
      </c>
      <c r="AE158">
        <f>'FF-5'!D481/100</f>
        <v>-1.9400000000000001E-2</v>
      </c>
      <c r="AF158">
        <f>'FF-5'!E481/100</f>
        <v>1.8600000000000002E-2</v>
      </c>
      <c r="AG158">
        <f>'FF-5'!F481/100</f>
        <v>-7.8000000000000005E-3</v>
      </c>
      <c r="AH158" t="s">
        <v>5442</v>
      </c>
      <c r="AI158" t="str">
        <f t="shared" si="5"/>
        <v>Normal</v>
      </c>
    </row>
    <row r="159" spans="1:35">
      <c r="A159" s="5">
        <v>37741</v>
      </c>
      <c r="B159" s="11">
        <v>8.2230945576735825E-2</v>
      </c>
      <c r="C159" s="11">
        <v>5.9921358790384849E-2</v>
      </c>
      <c r="D159" s="11">
        <v>6.6450694034788205E-2</v>
      </c>
      <c r="E159" s="11">
        <v>7.2631432538037055E-2</v>
      </c>
      <c r="F159" s="11">
        <v>7.2462317843517532E-2</v>
      </c>
      <c r="G159" s="11">
        <v>8.0003283870040853E-2</v>
      </c>
      <c r="H159" s="11" t="str">
        <f t="shared" si="4"/>
        <v>USA Standard (Large+Mid Cap)</v>
      </c>
      <c r="I159" s="9">
        <f>_xlfn.XLOOKUP($A159,macro_changes!$A:$A,macro_changes!B:B,"NA",1)</f>
        <v>20.239999999999998</v>
      </c>
      <c r="J159" s="16">
        <f ca="1">IF(_xlfn.XLOOKUP($A159, macro_changes!$A:$A, macro_changes!C:C, "NA", 1) = 0, OFFSET(J159, -1, 0), _xlfn.XLOOKUP($A159, macro_changes!$A:$A, macro_changes!C:C, "NA", 1))</f>
        <v>8.8562167287149496E-3</v>
      </c>
      <c r="K159" s="17">
        <f>_xlfn.XLOOKUP($A158,macro_changes!$A:$A,macro_changes!D:D,"NA",1)</f>
        <v>-3.8064165307233333E-3</v>
      </c>
      <c r="L159" s="9">
        <f>_xlfn.XLOOKUP($A158,macro_changes!$A:$A,macro_changes!E:E,"NA",1)</f>
        <v>82.1</v>
      </c>
      <c r="M159" s="9">
        <f>_xlfn.XLOOKUP($A159,macro_changes!$A:$A,macro_changes!F:F,"NA",1)</f>
        <v>3.96</v>
      </c>
      <c r="N159" s="9">
        <v>15.50526144807869</v>
      </c>
      <c r="O159" t="s">
        <v>4330</v>
      </c>
      <c r="P159">
        <f>_xlfn.XLOOKUP($A159,Macro!A:A,Macro!H:H,"NA",1)</f>
        <v>-2.666E-2</v>
      </c>
      <c r="Q159">
        <v>0</v>
      </c>
      <c r="R159" s="9">
        <f>Spreads!B78</f>
        <v>6.79</v>
      </c>
      <c r="S159" s="9">
        <v>1.32</v>
      </c>
      <c r="T159" s="9">
        <f>Spreads!H325</f>
        <v>2.04</v>
      </c>
      <c r="U159" t="s">
        <v>5435</v>
      </c>
      <c r="V159" t="s">
        <v>5436</v>
      </c>
      <c r="W159" t="s">
        <v>5437</v>
      </c>
      <c r="X159" t="s">
        <v>5441</v>
      </c>
      <c r="Y159" t="s">
        <v>5439</v>
      </c>
      <c r="Z159" t="s">
        <v>5440</v>
      </c>
      <c r="AA159">
        <f>_xlfn.XLOOKUP($A159,Kmeans!$B:$B,Kmeans!M:M)</f>
        <v>1</v>
      </c>
      <c r="AB159">
        <f>_xlfn.XLOOKUP($A159,Kmeans!$B:$B,Kmeans!N:N)</f>
        <v>0</v>
      </c>
      <c r="AC159">
        <f>_xlfn.XLOOKUP($A159,Kmeans!$B:$B,Kmeans!O:O)</f>
        <v>0</v>
      </c>
      <c r="AD159">
        <f>'FF-5'!C482/100</f>
        <v>1.01E-2</v>
      </c>
      <c r="AE159">
        <f>'FF-5'!D482/100</f>
        <v>1.15E-2</v>
      </c>
      <c r="AF159">
        <f>'FF-5'!E482/100</f>
        <v>-4.6699999999999998E-2</v>
      </c>
      <c r="AG159">
        <f>'FF-5'!F482/100</f>
        <v>1.0700000000000001E-2</v>
      </c>
      <c r="AH159" t="s">
        <v>5442</v>
      </c>
      <c r="AI159" t="str">
        <f t="shared" si="5"/>
        <v>Normal</v>
      </c>
    </row>
    <row r="160" spans="1:35">
      <c r="A160" s="5">
        <v>37771</v>
      </c>
      <c r="B160" s="11">
        <v>5.179928430235714E-2</v>
      </c>
      <c r="C160" s="11">
        <v>4.5483518949128943E-2</v>
      </c>
      <c r="D160" s="11">
        <v>4.1923121588665513E-2</v>
      </c>
      <c r="E160" s="11">
        <v>7.0274313555750645E-2</v>
      </c>
      <c r="F160" s="11">
        <v>4.6980335440528265E-2</v>
      </c>
      <c r="G160" s="11">
        <v>8.8937876513179193E-2</v>
      </c>
      <c r="H160" s="11" t="str">
        <f t="shared" si="4"/>
        <v>USA ENHANCED VALUE Standard (Large+Mid Cap)</v>
      </c>
      <c r="I160" s="9">
        <f>_xlfn.XLOOKUP($A160,macro_changes!$A:$A,macro_changes!B:B,"NA",1)</f>
        <v>20.36</v>
      </c>
      <c r="J160" s="16">
        <f ca="1">IF(_xlfn.XLOOKUP($A160, macro_changes!$A:$A, macro_changes!C:C, "NA", 1) = 0, OFFSET(J160, -1, 0), _xlfn.XLOOKUP($A160, macro_changes!$A:$A, macro_changes!C:C, "NA", 1))</f>
        <v>8.8562167287149496E-3</v>
      </c>
      <c r="K160" s="17">
        <f>_xlfn.XLOOKUP($A159,macro_changes!$A:$A,macro_changes!D:D,"NA",1)</f>
        <v>-1.6375545851528006E-3</v>
      </c>
      <c r="L160" s="9">
        <f>_xlfn.XLOOKUP($A159,macro_changes!$A:$A,macro_changes!E:E,"NA",1)</f>
        <v>81.900000000000006</v>
      </c>
      <c r="M160" s="9">
        <f>_xlfn.XLOOKUP($A160,macro_changes!$A:$A,macro_changes!F:F,"NA",1)</f>
        <v>3.57</v>
      </c>
      <c r="N160" s="9">
        <v>9.4337038438504095</v>
      </c>
      <c r="O160" t="s">
        <v>4333</v>
      </c>
      <c r="P160">
        <f>_xlfn.XLOOKUP($A160,Macro!A:A,Macro!H:H,"NA",1)</f>
        <v>-2.0899999999999998E-3</v>
      </c>
      <c r="Q160">
        <v>0</v>
      </c>
      <c r="R160" s="9">
        <f>Spreads!B79</f>
        <v>6.13</v>
      </c>
      <c r="S160" s="9">
        <v>1.23</v>
      </c>
      <c r="T160" s="9">
        <f>Spreads!H326</f>
        <v>2.2200000000000002</v>
      </c>
      <c r="U160" t="s">
        <v>5435</v>
      </c>
      <c r="V160" t="s">
        <v>5436</v>
      </c>
      <c r="W160" t="s">
        <v>5437</v>
      </c>
      <c r="X160" t="s">
        <v>5438</v>
      </c>
      <c r="Y160" t="s">
        <v>5439</v>
      </c>
      <c r="Z160" t="s">
        <v>5440</v>
      </c>
      <c r="AA160">
        <f>_xlfn.XLOOKUP($A160,Kmeans!$B:$B,Kmeans!M:M)</f>
        <v>1</v>
      </c>
      <c r="AB160">
        <f>_xlfn.XLOOKUP($A160,Kmeans!$B:$B,Kmeans!N:N)</f>
        <v>0</v>
      </c>
      <c r="AC160">
        <f>_xlfn.XLOOKUP($A160,Kmeans!$B:$B,Kmeans!O:O)</f>
        <v>0</v>
      </c>
      <c r="AD160">
        <f>'FF-5'!C483/100</f>
        <v>4.82E-2</v>
      </c>
      <c r="AE160">
        <f>'FF-5'!D483/100</f>
        <v>3.9000000000000003E-3</v>
      </c>
      <c r="AF160">
        <f>'FF-5'!E483/100</f>
        <v>-7.0099999999999996E-2</v>
      </c>
      <c r="AG160">
        <f>'FF-5'!F483/100</f>
        <v>2.8999999999999998E-2</v>
      </c>
      <c r="AH160" t="s">
        <v>5442</v>
      </c>
      <c r="AI160" t="str">
        <f t="shared" si="5"/>
        <v>Normal</v>
      </c>
    </row>
    <row r="161" spans="1:35">
      <c r="A161" s="5">
        <v>37802</v>
      </c>
      <c r="B161" s="11">
        <v>1.0957177729417511E-2</v>
      </c>
      <c r="C161" s="11">
        <v>1.5105933849394848E-2</v>
      </c>
      <c r="D161" s="11">
        <v>6.3061688997350096E-3</v>
      </c>
      <c r="E161" s="11">
        <v>2.4831474665387709E-3</v>
      </c>
      <c r="F161" s="11">
        <v>6.104761268185932E-3</v>
      </c>
      <c r="G161" s="11">
        <v>2.1640110992827255E-2</v>
      </c>
      <c r="H161" s="11" t="str">
        <f t="shared" si="4"/>
        <v>USA ENHANCED VALUE Standard (Large+Mid Cap)</v>
      </c>
      <c r="I161" s="9">
        <f>_xlfn.XLOOKUP($A161,macro_changes!$A:$A,macro_changes!B:B,"NA",1)</f>
        <v>19.16</v>
      </c>
      <c r="J161" s="16">
        <f ca="1">IF(_xlfn.XLOOKUP($A161, macro_changes!$A:$A, macro_changes!C:C, "NA", 1) = 0, OFFSET(J161, -1, 0), _xlfn.XLOOKUP($A161, macro_changes!$A:$A, macro_changes!C:C, "NA", 1))</f>
        <v>1.663199956971062E-2</v>
      </c>
      <c r="K161" s="17">
        <f>_xlfn.XLOOKUP($A160,macro_changes!$A:$A,macro_changes!D:D,"NA",1)</f>
        <v>1.0934937124111865E-3</v>
      </c>
      <c r="L161" s="9">
        <f>_xlfn.XLOOKUP($A160,macro_changes!$A:$A,macro_changes!E:E,"NA",1)</f>
        <v>82.8</v>
      </c>
      <c r="M161" s="9">
        <f>_xlfn.XLOOKUP($A161,macro_changes!$A:$A,macro_changes!F:F,"NA",1)</f>
        <v>3.33</v>
      </c>
      <c r="N161" s="9">
        <v>17.526768029503788</v>
      </c>
      <c r="O161" t="s">
        <v>4333</v>
      </c>
      <c r="P161">
        <f>_xlfn.XLOOKUP($A161,Macro!A:A,Macro!H:H,"NA",1)</f>
        <v>8.6899999999999998E-3</v>
      </c>
      <c r="Q161">
        <v>0</v>
      </c>
      <c r="R161" s="9">
        <f>Spreads!B80</f>
        <v>5.67</v>
      </c>
      <c r="S161" s="9">
        <v>1.19</v>
      </c>
      <c r="T161" s="9">
        <f>Spreads!H327</f>
        <v>2.69</v>
      </c>
      <c r="U161" t="s">
        <v>5435</v>
      </c>
      <c r="V161" t="s">
        <v>5435</v>
      </c>
      <c r="W161" t="s">
        <v>5437</v>
      </c>
      <c r="X161" t="s">
        <v>5441</v>
      </c>
      <c r="Y161" t="s">
        <v>5439</v>
      </c>
      <c r="Z161" t="s">
        <v>5440</v>
      </c>
      <c r="AA161">
        <f>_xlfn.XLOOKUP($A161,Kmeans!$B:$B,Kmeans!M:M)</f>
        <v>1</v>
      </c>
      <c r="AB161">
        <f>_xlfn.XLOOKUP($A161,Kmeans!$B:$B,Kmeans!N:N)</f>
        <v>0</v>
      </c>
      <c r="AC161">
        <f>_xlfn.XLOOKUP($A161,Kmeans!$B:$B,Kmeans!O:O)</f>
        <v>0</v>
      </c>
      <c r="AD161">
        <f>'FF-5'!C484/100</f>
        <v>1.66E-2</v>
      </c>
      <c r="AE161">
        <f>'FF-5'!D484/100</f>
        <v>1.1000000000000001E-3</v>
      </c>
      <c r="AF161">
        <f>'FF-5'!E484/100</f>
        <v>5.0000000000000001E-3</v>
      </c>
      <c r="AG161">
        <f>'FF-5'!F484/100</f>
        <v>-3.9000000000000003E-3</v>
      </c>
      <c r="AH161" t="s">
        <v>5442</v>
      </c>
      <c r="AI161" t="str">
        <f t="shared" si="5"/>
        <v>Normal</v>
      </c>
    </row>
    <row r="162" spans="1:35">
      <c r="A162" s="5">
        <v>37833</v>
      </c>
      <c r="B162" s="11">
        <v>1.7184936463874312E-2</v>
      </c>
      <c r="C162" s="11">
        <v>2.6276663802026867E-2</v>
      </c>
      <c r="D162" s="11">
        <v>1.495251919343854E-3</v>
      </c>
      <c r="E162" s="11">
        <v>2.1411725868585529E-2</v>
      </c>
      <c r="F162" s="11">
        <v>1.6819097814292361E-2</v>
      </c>
      <c r="G162" s="11">
        <v>1.0847098614648054E-3</v>
      </c>
      <c r="H162" s="11" t="str">
        <f t="shared" si="4"/>
        <v>USA MOMENTUM Standard (Large+Mid Cap)</v>
      </c>
      <c r="I162" s="9">
        <f>_xlfn.XLOOKUP($A162,macro_changes!$A:$A,macro_changes!B:B,"NA",1)</f>
        <v>19.27</v>
      </c>
      <c r="J162" s="16">
        <f ca="1">IF(_xlfn.XLOOKUP($A162, macro_changes!$A:$A, macro_changes!C:C, "NA", 1) = 0, OFFSET(J162, -1, 0), _xlfn.XLOOKUP($A162, macro_changes!$A:$A, macro_changes!C:C, "NA", 1))</f>
        <v>1.663199956971062E-2</v>
      </c>
      <c r="K162" s="17">
        <f>_xlfn.XLOOKUP($A161,macro_changes!$A:$A,macro_changes!D:D,"NA",1)</f>
        <v>3.2768978700163931E-3</v>
      </c>
      <c r="L162" s="9">
        <f>_xlfn.XLOOKUP($A161,macro_changes!$A:$A,macro_changes!E:E,"NA",1)</f>
        <v>83.5</v>
      </c>
      <c r="M162" s="9">
        <f>_xlfn.XLOOKUP($A162,macro_changes!$A:$A,macro_changes!F:F,"NA",1)</f>
        <v>3.98</v>
      </c>
      <c r="N162" s="9">
        <v>14.664189421440669</v>
      </c>
      <c r="O162" t="s">
        <v>4332</v>
      </c>
      <c r="P162">
        <f>_xlfn.XLOOKUP($A162,Macro!A:A,Macro!H:H,"NA",1)</f>
        <v>5.7439999999999998E-2</v>
      </c>
      <c r="Q162">
        <v>0</v>
      </c>
      <c r="R162" s="9">
        <f>Spreads!B81</f>
        <v>5.46</v>
      </c>
      <c r="S162" s="9">
        <v>1.18</v>
      </c>
      <c r="T162" s="9">
        <f>Spreads!H328</f>
        <v>2.5</v>
      </c>
      <c r="U162" t="s">
        <v>5435</v>
      </c>
      <c r="V162" t="s">
        <v>5435</v>
      </c>
      <c r="W162" t="s">
        <v>5437</v>
      </c>
      <c r="X162" t="s">
        <v>5441</v>
      </c>
      <c r="Y162" t="s">
        <v>5439</v>
      </c>
      <c r="Z162" t="s">
        <v>5440</v>
      </c>
      <c r="AA162">
        <f>_xlfn.XLOOKUP($A162,Kmeans!$B:$B,Kmeans!M:M)</f>
        <v>1</v>
      </c>
      <c r="AB162">
        <f>_xlfn.XLOOKUP($A162,Kmeans!$B:$B,Kmeans!N:N)</f>
        <v>0</v>
      </c>
      <c r="AC162">
        <f>_xlfn.XLOOKUP($A162,Kmeans!$B:$B,Kmeans!O:O)</f>
        <v>0</v>
      </c>
      <c r="AD162">
        <f>'FF-5'!C485/100</f>
        <v>4.5400000000000003E-2</v>
      </c>
      <c r="AE162">
        <f>'FF-5'!D485/100</f>
        <v>-1.24E-2</v>
      </c>
      <c r="AF162">
        <f>'FF-5'!E485/100</f>
        <v>-4.1399999999999999E-2</v>
      </c>
      <c r="AG162">
        <f>'FF-5'!F485/100</f>
        <v>1.78E-2</v>
      </c>
      <c r="AH162" t="s">
        <v>5442</v>
      </c>
      <c r="AI162" t="str">
        <f t="shared" si="5"/>
        <v>Normal</v>
      </c>
    </row>
    <row r="163" spans="1:35">
      <c r="A163" s="5">
        <v>37862</v>
      </c>
      <c r="B163" s="11">
        <v>1.7131769968105948E-2</v>
      </c>
      <c r="C163" s="11">
        <v>1.3428977510241635E-2</v>
      </c>
      <c r="D163" s="11">
        <v>6.1234171228670142E-3</v>
      </c>
      <c r="E163" s="11">
        <v>2.1203354892570081E-2</v>
      </c>
      <c r="F163" s="11">
        <v>1.8326745287641666E-2</v>
      </c>
      <c r="G163" s="11">
        <v>1.830917421017153E-2</v>
      </c>
      <c r="H163" s="11" t="str">
        <f t="shared" si="4"/>
        <v>USA RISK WEIGHTED Standard (Large+Mid Cap)</v>
      </c>
      <c r="I163" s="9">
        <f>_xlfn.XLOOKUP($A163,macro_changes!$A:$A,macro_changes!B:B,"NA",1)</f>
        <v>19.53</v>
      </c>
      <c r="J163" s="16">
        <f ca="1">IF(_xlfn.XLOOKUP($A163, macro_changes!$A:$A, macro_changes!C:C, "NA", 1) = 0, OFFSET(J163, -1, 0), _xlfn.XLOOKUP($A163, macro_changes!$A:$A, macro_changes!C:C, "NA", 1))</f>
        <v>1.663199956971062E-2</v>
      </c>
      <c r="K163" s="17">
        <f>_xlfn.XLOOKUP($A162,macro_changes!$A:$A,macro_changes!D:D,"NA",1)</f>
        <v>4.354926510615087E-3</v>
      </c>
      <c r="L163" s="9">
        <f>_xlfn.XLOOKUP($A162,macro_changes!$A:$A,macro_changes!E:E,"NA",1)</f>
        <v>83.8</v>
      </c>
      <c r="M163" s="9">
        <f>_xlfn.XLOOKUP($A163,macro_changes!$A:$A,macro_changes!F:F,"NA",1)</f>
        <v>4.45</v>
      </c>
      <c r="N163" s="9">
        <v>9.3170396544656153</v>
      </c>
      <c r="O163" t="s">
        <v>4332</v>
      </c>
      <c r="P163">
        <f>_xlfn.XLOOKUP($A163,Macro!A:A,Macro!H:H,"NA",1)</f>
        <v>-1.9539999999999998E-2</v>
      </c>
      <c r="Q163">
        <v>0</v>
      </c>
      <c r="R163" s="9">
        <f>Spreads!B82</f>
        <v>5.51</v>
      </c>
      <c r="S163" s="9">
        <v>1.1299999999999999</v>
      </c>
      <c r="T163" s="9">
        <f>Spreads!H329</f>
        <v>2.46</v>
      </c>
      <c r="U163" t="s">
        <v>5435</v>
      </c>
      <c r="V163" t="s">
        <v>5435</v>
      </c>
      <c r="W163" t="s">
        <v>5437</v>
      </c>
      <c r="X163" t="s">
        <v>5438</v>
      </c>
      <c r="Y163" t="s">
        <v>5439</v>
      </c>
      <c r="Z163" t="s">
        <v>5440</v>
      </c>
      <c r="AA163">
        <f>_xlfn.XLOOKUP($A163,Kmeans!$B:$B,Kmeans!M:M)</f>
        <v>1</v>
      </c>
      <c r="AB163">
        <f>_xlfn.XLOOKUP($A163,Kmeans!$B:$B,Kmeans!N:N)</f>
        <v>0</v>
      </c>
      <c r="AC163">
        <f>_xlfn.XLOOKUP($A163,Kmeans!$B:$B,Kmeans!O:O)</f>
        <v>0</v>
      </c>
      <c r="AD163">
        <f>'FF-5'!C486/100</f>
        <v>2.4799999999999999E-2</v>
      </c>
      <c r="AE163">
        <f>'FF-5'!D486/100</f>
        <v>1.5300000000000001E-2</v>
      </c>
      <c r="AF163">
        <f>'FF-5'!E486/100</f>
        <v>-2.2499999999999999E-2</v>
      </c>
      <c r="AG163">
        <f>'FF-5'!F486/100</f>
        <v>2.1400000000000002E-2</v>
      </c>
      <c r="AH163" t="s">
        <v>5442</v>
      </c>
      <c r="AI163" t="str">
        <f t="shared" si="5"/>
        <v>Normal</v>
      </c>
    </row>
    <row r="164" spans="1:35">
      <c r="A164" s="5">
        <v>37894</v>
      </c>
      <c r="B164" s="11">
        <v>-1.2904621228107205E-2</v>
      </c>
      <c r="C164" s="11">
        <v>-8.5546293136958829E-3</v>
      </c>
      <c r="D164" s="11">
        <v>-4.720815266283318E-3</v>
      </c>
      <c r="E164" s="11">
        <v>-1.228234864983746E-2</v>
      </c>
      <c r="F164" s="11">
        <v>-1.5312887634201688E-2</v>
      </c>
      <c r="G164" s="11">
        <v>-9.1743119266054496E-3</v>
      </c>
      <c r="H164" s="11" t="str">
        <f t="shared" si="4"/>
        <v>USA MINIMUM VOLATILITY (USD) Standard (Large+Mid Cap)</v>
      </c>
      <c r="I164" s="9">
        <f>_xlfn.XLOOKUP($A164,macro_changes!$A:$A,macro_changes!B:B,"NA",1)</f>
        <v>18.02</v>
      </c>
      <c r="J164" s="16">
        <f ca="1">IF(_xlfn.XLOOKUP($A164, macro_changes!$A:$A, macro_changes!C:C, "NA", 1) = 0, OFFSET(J164, -1, 0), _xlfn.XLOOKUP($A164, macro_changes!$A:$A, macro_changes!C:C, "NA", 1))</f>
        <v>1.160721398176312E-2</v>
      </c>
      <c r="K164" s="17">
        <f>_xlfn.XLOOKUP($A163,macro_changes!$A:$A,macro_changes!D:D,"NA",1)</f>
        <v>3.2520325203251321E-3</v>
      </c>
      <c r="L164" s="9">
        <f>_xlfn.XLOOKUP($A163,macro_changes!$A:$A,macro_changes!E:E,"NA",1)</f>
        <v>84.4</v>
      </c>
      <c r="M164" s="9">
        <f>_xlfn.XLOOKUP($A164,macro_changes!$A:$A,macro_changes!F:F,"NA",1)</f>
        <v>4.2699999999999996</v>
      </c>
      <c r="N164" s="9">
        <v>6.6681955663825683</v>
      </c>
      <c r="O164" t="s">
        <v>4333</v>
      </c>
      <c r="P164">
        <f>_xlfn.XLOOKUP($A164,Macro!A:A,Macro!H:H,"NA",1)</f>
        <v>-3.415E-2</v>
      </c>
      <c r="Q164">
        <v>-1.2904621228107194E-2</v>
      </c>
      <c r="R164" s="9">
        <f>Spreads!B83</f>
        <v>4.7300000000000004</v>
      </c>
      <c r="S164" s="9">
        <v>1.05</v>
      </c>
      <c r="T164" s="9">
        <f>Spreads!H330</f>
        <v>2.48</v>
      </c>
      <c r="U164" t="s">
        <v>5435</v>
      </c>
      <c r="V164" t="s">
        <v>5435</v>
      </c>
      <c r="W164" t="s">
        <v>5437</v>
      </c>
      <c r="X164" t="s">
        <v>5438</v>
      </c>
      <c r="Y164" t="s">
        <v>5439</v>
      </c>
      <c r="Z164" t="s">
        <v>5440</v>
      </c>
      <c r="AA164">
        <f>_xlfn.XLOOKUP($A164,Kmeans!$B:$B,Kmeans!M:M)</f>
        <v>1</v>
      </c>
      <c r="AB164">
        <f>_xlfn.XLOOKUP($A164,Kmeans!$B:$B,Kmeans!N:N)</f>
        <v>0</v>
      </c>
      <c r="AC164">
        <f>_xlfn.XLOOKUP($A164,Kmeans!$B:$B,Kmeans!O:O)</f>
        <v>0</v>
      </c>
      <c r="AD164">
        <f>'FF-5'!C487/100</f>
        <v>5.4000000000000003E-3</v>
      </c>
      <c r="AE164">
        <f>'FF-5'!D487/100</f>
        <v>1.7000000000000001E-3</v>
      </c>
      <c r="AF164">
        <f>'FF-5'!E487/100</f>
        <v>1.01E-2</v>
      </c>
      <c r="AG164">
        <f>'FF-5'!F487/100</f>
        <v>3.4999999999999996E-3</v>
      </c>
      <c r="AH164" t="s">
        <v>5442</v>
      </c>
      <c r="AI164" t="str">
        <f t="shared" si="5"/>
        <v>Normal</v>
      </c>
    </row>
    <row r="165" spans="1:35">
      <c r="A165" s="5">
        <v>37925</v>
      </c>
      <c r="B165" s="11">
        <v>5.5500983893224332E-2</v>
      </c>
      <c r="C165" s="11">
        <v>6.1921156458917048E-2</v>
      </c>
      <c r="D165" s="11">
        <v>4.2790586826556121E-2</v>
      </c>
      <c r="E165" s="11">
        <v>6.1008307613601653E-2</v>
      </c>
      <c r="F165" s="11">
        <v>5.5829460058207658E-2</v>
      </c>
      <c r="G165" s="11">
        <v>5.487062404870624E-2</v>
      </c>
      <c r="H165" s="11" t="str">
        <f t="shared" si="4"/>
        <v>USA MOMENTUM Standard (Large+Mid Cap)</v>
      </c>
      <c r="I165" s="9">
        <f>_xlfn.XLOOKUP($A165,macro_changes!$A:$A,macro_changes!B:B,"NA",1)</f>
        <v>17.399999999999999</v>
      </c>
      <c r="J165" s="16">
        <f ca="1">IF(_xlfn.XLOOKUP($A165, macro_changes!$A:$A, macro_changes!C:C, "NA", 1) = 0, OFFSET(J165, -1, 0), _xlfn.XLOOKUP($A165, macro_changes!$A:$A, macro_changes!C:C, "NA", 1))</f>
        <v>1.160721398176312E-2</v>
      </c>
      <c r="K165" s="17">
        <f>_xlfn.XLOOKUP($A164,macro_changes!$A:$A,macro_changes!D:D,"NA",1)</f>
        <v>-1.0804970286331095E-3</v>
      </c>
      <c r="L165" s="9">
        <f>_xlfn.XLOOKUP($A164,macro_changes!$A:$A,macro_changes!E:E,"NA",1)</f>
        <v>85.3</v>
      </c>
      <c r="M165" s="9">
        <f>_xlfn.XLOOKUP($A165,macro_changes!$A:$A,macro_changes!F:F,"NA",1)</f>
        <v>4.29</v>
      </c>
      <c r="N165" s="9">
        <v>7.6355741217772906</v>
      </c>
      <c r="O165" t="s">
        <v>4333</v>
      </c>
      <c r="P165">
        <f>_xlfn.XLOOKUP($A165,Macro!A:A,Macro!H:H,"NA",1)</f>
        <v>-6.9999999999999999E-4</v>
      </c>
      <c r="Q165">
        <v>0</v>
      </c>
      <c r="R165" s="9">
        <f>Spreads!B84</f>
        <v>4.4800000000000004</v>
      </c>
      <c r="S165" s="9">
        <v>1.01</v>
      </c>
      <c r="T165" s="9">
        <f>Spreads!H331</f>
        <v>2.2799999999999998</v>
      </c>
      <c r="U165" t="s">
        <v>5435</v>
      </c>
      <c r="V165" t="s">
        <v>5435</v>
      </c>
      <c r="W165" t="s">
        <v>5437</v>
      </c>
      <c r="X165" t="s">
        <v>5438</v>
      </c>
      <c r="Y165" t="s">
        <v>5439</v>
      </c>
      <c r="Z165" t="s">
        <v>5440</v>
      </c>
      <c r="AA165">
        <f>_xlfn.XLOOKUP($A165,Kmeans!$B:$B,Kmeans!M:M)</f>
        <v>1</v>
      </c>
      <c r="AB165">
        <f>_xlfn.XLOOKUP($A165,Kmeans!$B:$B,Kmeans!N:N)</f>
        <v>0</v>
      </c>
      <c r="AC165">
        <f>_xlfn.XLOOKUP($A165,Kmeans!$B:$B,Kmeans!O:O)</f>
        <v>0</v>
      </c>
      <c r="AD165">
        <f>'FF-5'!C488/100</f>
        <v>2.7099999999999999E-2</v>
      </c>
      <c r="AE165">
        <f>'FF-5'!D488/100</f>
        <v>1.9699999999999999E-2</v>
      </c>
      <c r="AF165">
        <f>'FF-5'!E488/100</f>
        <v>-1.3500000000000002E-2</v>
      </c>
      <c r="AG165">
        <f>'FF-5'!F488/100</f>
        <v>1.55E-2</v>
      </c>
      <c r="AH165" t="s">
        <v>5442</v>
      </c>
      <c r="AI165" t="str">
        <f t="shared" si="5"/>
        <v>Normal</v>
      </c>
    </row>
    <row r="166" spans="1:35">
      <c r="A166" s="5">
        <v>37953</v>
      </c>
      <c r="B166" s="11">
        <v>8.0071372585555078E-3</v>
      </c>
      <c r="C166" s="11">
        <v>9.3194752082965682E-3</v>
      </c>
      <c r="D166" s="11">
        <v>1.1073206352391729E-2</v>
      </c>
      <c r="E166" s="11">
        <v>1.5430533168787397E-2</v>
      </c>
      <c r="F166" s="11">
        <v>3.764463872460766E-3</v>
      </c>
      <c r="G166" s="11">
        <v>2.4457109876632188E-2</v>
      </c>
      <c r="H166" s="11" t="str">
        <f t="shared" si="4"/>
        <v>USA ENHANCED VALUE Standard (Large+Mid Cap)</v>
      </c>
      <c r="I166" s="9">
        <f>_xlfn.XLOOKUP($A166,macro_changes!$A:$A,macro_changes!B:B,"NA",1)</f>
        <v>16.829999999999998</v>
      </c>
      <c r="J166" s="16">
        <f ca="1">IF(_xlfn.XLOOKUP($A166, macro_changes!$A:$A, macro_changes!C:C, "NA", 1) = 0, OFFSET(J166, -1, 0), _xlfn.XLOOKUP($A166, macro_changes!$A:$A, macro_changes!C:C, "NA", 1))</f>
        <v>1.160721398176312E-2</v>
      </c>
      <c r="K166" s="17">
        <f>_xlfn.XLOOKUP($A165,macro_changes!$A:$A,macro_changes!D:D,"NA",1)</f>
        <v>5.4083288263928608E-4</v>
      </c>
      <c r="L166" s="9">
        <f>_xlfn.XLOOKUP($A165,macro_changes!$A:$A,macro_changes!E:E,"NA",1)</f>
        <v>86.2</v>
      </c>
      <c r="M166" s="9">
        <f>_xlfn.XLOOKUP($A166,macro_changes!$A:$A,macro_changes!F:F,"NA",1)</f>
        <v>4.3</v>
      </c>
      <c r="N166" s="9">
        <v>0.82282252504621145</v>
      </c>
      <c r="O166" t="s">
        <v>4333</v>
      </c>
      <c r="P166">
        <f>_xlfn.XLOOKUP($A166,Macro!A:A,Macro!H:H,"NA",1)</f>
        <v>-6.1199999999999996E-3</v>
      </c>
      <c r="Q166">
        <v>0</v>
      </c>
      <c r="R166" s="9">
        <f>Spreads!B85</f>
        <v>4.18</v>
      </c>
      <c r="S166" s="9">
        <v>0.95</v>
      </c>
      <c r="T166" s="9">
        <f>Spreads!H332</f>
        <v>2.4300000000000002</v>
      </c>
      <c r="U166" t="s">
        <v>5435</v>
      </c>
      <c r="V166" t="s">
        <v>5435</v>
      </c>
      <c r="W166" t="s">
        <v>5437</v>
      </c>
      <c r="X166" t="s">
        <v>5438</v>
      </c>
      <c r="Y166" t="s">
        <v>5439</v>
      </c>
      <c r="Z166" t="s">
        <v>5440</v>
      </c>
      <c r="AA166">
        <f>_xlfn.XLOOKUP($A166,Kmeans!$B:$B,Kmeans!M:M)</f>
        <v>1</v>
      </c>
      <c r="AB166">
        <f>_xlfn.XLOOKUP($A166,Kmeans!$B:$B,Kmeans!N:N)</f>
        <v>0</v>
      </c>
      <c r="AC166">
        <f>_xlfn.XLOOKUP($A166,Kmeans!$B:$B,Kmeans!O:O)</f>
        <v>0</v>
      </c>
      <c r="AD166">
        <f>'FF-5'!C489/100</f>
        <v>2.3300000000000001E-2</v>
      </c>
      <c r="AE166">
        <f>'FF-5'!D489/100</f>
        <v>1.78E-2</v>
      </c>
      <c r="AF166">
        <f>'FF-5'!E489/100</f>
        <v>1.9E-3</v>
      </c>
      <c r="AG166">
        <f>'FF-5'!F489/100</f>
        <v>1.8100000000000002E-2</v>
      </c>
      <c r="AH166" t="s">
        <v>5442</v>
      </c>
      <c r="AI166" t="str">
        <f t="shared" si="5"/>
        <v>Normal</v>
      </c>
    </row>
    <row r="167" spans="1:35">
      <c r="A167" s="5">
        <v>37986</v>
      </c>
      <c r="B167" s="11">
        <v>5.0237040147638856E-2</v>
      </c>
      <c r="C167" s="11">
        <v>2.049184273180682E-2</v>
      </c>
      <c r="D167" s="11">
        <v>4.556368137123834E-2</v>
      </c>
      <c r="E167" s="11">
        <v>4.5766595003037258E-2</v>
      </c>
      <c r="F167" s="11">
        <v>4.8621286798987695E-2</v>
      </c>
      <c r="G167" s="11">
        <v>6.2777777777777821E-2</v>
      </c>
      <c r="H167" s="11" t="str">
        <f t="shared" si="4"/>
        <v>USA ENHANCED VALUE Standard (Large+Mid Cap)</v>
      </c>
      <c r="I167" s="9">
        <f>_xlfn.XLOOKUP($A167,macro_changes!$A:$A,macro_changes!B:B,"NA",1)</f>
        <v>16.100000000000001</v>
      </c>
      <c r="J167" s="16">
        <f ca="1">IF(_xlfn.XLOOKUP($A167, macro_changes!$A:$A, macro_changes!C:C, "NA", 1) = 0, OFFSET(J167, -1, 0), _xlfn.XLOOKUP($A167, macro_changes!$A:$A, macro_changes!C:C, "NA", 1))</f>
        <v>5.666514539569345E-3</v>
      </c>
      <c r="K167" s="17">
        <f>_xlfn.XLOOKUP($A166,macro_changes!$A:$A,macro_changes!D:D,"NA",1)</f>
        <v>2.7027027027026751E-3</v>
      </c>
      <c r="L167" s="9">
        <f>_xlfn.XLOOKUP($A166,macro_changes!$A:$A,macro_changes!E:E,"NA",1)</f>
        <v>87.2</v>
      </c>
      <c r="M167" s="9">
        <f>_xlfn.XLOOKUP($A167,macro_changes!$A:$A,macro_changes!F:F,"NA",1)</f>
        <v>4.2699999999999996</v>
      </c>
      <c r="N167" s="9">
        <v>10.58741767076623</v>
      </c>
      <c r="O167" t="s">
        <v>4333</v>
      </c>
      <c r="P167">
        <f>_xlfn.XLOOKUP($A167,Macro!A:A,Macro!H:H,"NA",1)</f>
        <v>-6.7110000000000003E-2</v>
      </c>
      <c r="Q167">
        <v>0</v>
      </c>
      <c r="R167" s="9">
        <f>Spreads!B86</f>
        <v>4.05</v>
      </c>
      <c r="S167" s="9">
        <v>0.93</v>
      </c>
      <c r="T167" s="9">
        <f>Spreads!H333</f>
        <v>2.3199999999999998</v>
      </c>
      <c r="U167" t="s">
        <v>5435</v>
      </c>
      <c r="V167" t="s">
        <v>5435</v>
      </c>
      <c r="W167" t="s">
        <v>5437</v>
      </c>
      <c r="X167" t="s">
        <v>5438</v>
      </c>
      <c r="Y167" t="s">
        <v>5439</v>
      </c>
      <c r="Z167" t="s">
        <v>5440</v>
      </c>
      <c r="AA167">
        <f>_xlfn.XLOOKUP($A167,Kmeans!$B:$B,Kmeans!M:M)</f>
        <v>1</v>
      </c>
      <c r="AB167">
        <f>_xlfn.XLOOKUP($A167,Kmeans!$B:$B,Kmeans!N:N)</f>
        <v>0</v>
      </c>
      <c r="AC167">
        <f>_xlfn.XLOOKUP($A167,Kmeans!$B:$B,Kmeans!O:O)</f>
        <v>0</v>
      </c>
      <c r="AD167">
        <f>'FF-5'!C490/100</f>
        <v>-2.4900000000000002E-2</v>
      </c>
      <c r="AE167">
        <f>'FF-5'!D490/100</f>
        <v>1.6E-2</v>
      </c>
      <c r="AF167">
        <f>'FF-5'!E490/100</f>
        <v>5.6000000000000008E-3</v>
      </c>
      <c r="AG167">
        <f>'FF-5'!F490/100</f>
        <v>9.3999999999999986E-3</v>
      </c>
      <c r="AH167" t="s">
        <v>5442</v>
      </c>
      <c r="AI167" t="str">
        <f t="shared" si="5"/>
        <v>Normal</v>
      </c>
    </row>
    <row r="168" spans="1:35">
      <c r="A168" s="5">
        <v>38016</v>
      </c>
      <c r="B168" s="11">
        <v>1.7011556264689309E-2</v>
      </c>
      <c r="C168" s="11">
        <v>2.4517945400313934E-2</v>
      </c>
      <c r="D168" s="11">
        <v>1.2644478191175201E-2</v>
      </c>
      <c r="E168" s="11">
        <v>1.4430754503163667E-2</v>
      </c>
      <c r="F168" s="11">
        <v>8.2375703564727676E-3</v>
      </c>
      <c r="G168" s="11">
        <v>2.4428852256245248E-2</v>
      </c>
      <c r="H168" s="11" t="str">
        <f t="shared" si="4"/>
        <v>USA MOMENTUM Standard (Large+Mid Cap)</v>
      </c>
      <c r="I168" s="9">
        <f>_xlfn.XLOOKUP($A168,macro_changes!$A:$A,macro_changes!B:B,"NA",1)</f>
        <v>16</v>
      </c>
      <c r="J168" s="16">
        <f ca="1">IF(_xlfn.XLOOKUP($A168, macro_changes!$A:$A, macro_changes!C:C, "NA", 1) = 0, OFFSET(J168, -1, 0), _xlfn.XLOOKUP($A168, macro_changes!$A:$A, macro_changes!C:C, "NA", 1))</f>
        <v>5.666514539569345E-3</v>
      </c>
      <c r="K168" s="17">
        <f>_xlfn.XLOOKUP($A167,macro_changes!$A:$A,macro_changes!D:D,"NA",1)</f>
        <v>4.3126684636118906E-3</v>
      </c>
      <c r="L168" s="9">
        <f>_xlfn.XLOOKUP($A167,macro_changes!$A:$A,macro_changes!E:E,"NA",1)</f>
        <v>88.1</v>
      </c>
      <c r="M168" s="9">
        <f>_xlfn.XLOOKUP($A168,macro_changes!$A:$A,macro_changes!F:F,"NA",1)</f>
        <v>4.1500000000000004</v>
      </c>
      <c r="N168" s="9">
        <v>5.8716477653418151</v>
      </c>
      <c r="O168" t="s">
        <v>4333</v>
      </c>
      <c r="P168">
        <f>_xlfn.XLOOKUP($A168,Macro!A:A,Macro!H:H,"NA",1)</f>
        <v>-3.0339999999999999E-2</v>
      </c>
      <c r="Q168">
        <v>0</v>
      </c>
      <c r="R168" s="9">
        <f>Spreads!B87</f>
        <v>4.34</v>
      </c>
      <c r="S168" s="9">
        <v>0.96</v>
      </c>
      <c r="T168" s="9">
        <f>Spreads!H334</f>
        <v>2.33</v>
      </c>
      <c r="U168" t="s">
        <v>5435</v>
      </c>
      <c r="V168" t="s">
        <v>5435</v>
      </c>
      <c r="W168" t="s">
        <v>5437</v>
      </c>
      <c r="X168" t="s">
        <v>5438</v>
      </c>
      <c r="Y168" t="s">
        <v>5439</v>
      </c>
      <c r="Z168" t="s">
        <v>5440</v>
      </c>
      <c r="AA168">
        <f>_xlfn.XLOOKUP($A168,Kmeans!$B:$B,Kmeans!M:M)</f>
        <v>1</v>
      </c>
      <c r="AB168">
        <f>_xlfn.XLOOKUP($A168,Kmeans!$B:$B,Kmeans!N:N)</f>
        <v>0</v>
      </c>
      <c r="AC168">
        <f>_xlfn.XLOOKUP($A168,Kmeans!$B:$B,Kmeans!O:O)</f>
        <v>0</v>
      </c>
      <c r="AD168">
        <f>'FF-5'!C491/100</f>
        <v>2.4500000000000001E-2</v>
      </c>
      <c r="AE168">
        <f>'FF-5'!D491/100</f>
        <v>2.4900000000000002E-2</v>
      </c>
      <c r="AF168">
        <f>'FF-5'!E491/100</f>
        <v>-3.6600000000000001E-2</v>
      </c>
      <c r="AG168">
        <f>'FF-5'!F491/100</f>
        <v>3.3799999999999997E-2</v>
      </c>
      <c r="AH168" t="s">
        <v>5442</v>
      </c>
      <c r="AI168" t="str">
        <f t="shared" si="5"/>
        <v>Normal</v>
      </c>
    </row>
    <row r="169" spans="1:35">
      <c r="A169" s="5">
        <v>38044</v>
      </c>
      <c r="B169" s="11">
        <v>1.0456258565017862E-2</v>
      </c>
      <c r="C169" s="11">
        <v>1.262468003913475E-2</v>
      </c>
      <c r="D169" s="11">
        <v>1.7865511387896715E-2</v>
      </c>
      <c r="E169" s="11">
        <v>2.0194484767418919E-2</v>
      </c>
      <c r="F169" s="11">
        <v>3.9639849194117449E-3</v>
      </c>
      <c r="G169" s="11">
        <v>1.3346174024909896E-2</v>
      </c>
      <c r="H169" s="11" t="str">
        <f t="shared" si="4"/>
        <v>USA RISK WEIGHTED Standard (Large+Mid Cap)</v>
      </c>
      <c r="I169" s="9">
        <f>_xlfn.XLOOKUP($A169,macro_changes!$A:$A,macro_changes!B:B,"NA",1)</f>
        <v>17.690000000000001</v>
      </c>
      <c r="J169" s="16">
        <f ca="1">IF(_xlfn.XLOOKUP($A169, macro_changes!$A:$A, macro_changes!C:C, "NA", 1) = 0, OFFSET(J169, -1, 0), _xlfn.XLOOKUP($A169, macro_changes!$A:$A, macro_changes!C:C, "NA", 1))</f>
        <v>5.666514539569345E-3</v>
      </c>
      <c r="K169" s="17">
        <f>_xlfn.XLOOKUP($A168,macro_changes!$A:$A,macro_changes!D:D,"NA",1)</f>
        <v>2.1470746108425143E-3</v>
      </c>
      <c r="L169" s="9">
        <f>_xlfn.XLOOKUP($A168,macro_changes!$A:$A,macro_changes!E:E,"NA",1)</f>
        <v>89</v>
      </c>
      <c r="M169" s="9">
        <f>_xlfn.XLOOKUP($A169,macro_changes!$A:$A,macro_changes!F:F,"NA",1)</f>
        <v>4.08</v>
      </c>
      <c r="N169" s="9">
        <v>7.0718512466460064</v>
      </c>
      <c r="O169" t="s">
        <v>4333</v>
      </c>
      <c r="P169">
        <f>_xlfn.XLOOKUP($A169,Macro!A:A,Macro!H:H,"NA",1)</f>
        <v>9.7800000000000005E-3</v>
      </c>
      <c r="Q169">
        <v>0</v>
      </c>
      <c r="R169" s="9">
        <f>Spreads!B88</f>
        <v>4.41</v>
      </c>
      <c r="S169" s="9">
        <v>0.96</v>
      </c>
      <c r="T169" s="9">
        <f>Spreads!H335</f>
        <v>2.2599999999999998</v>
      </c>
      <c r="U169" t="s">
        <v>5435</v>
      </c>
      <c r="V169" t="s">
        <v>5435</v>
      </c>
      <c r="W169" t="s">
        <v>5437</v>
      </c>
      <c r="X169" t="s">
        <v>5438</v>
      </c>
      <c r="Y169" t="s">
        <v>5439</v>
      </c>
      <c r="Z169" t="s">
        <v>5440</v>
      </c>
      <c r="AA169">
        <f>_xlfn.XLOOKUP($A169,Kmeans!$B:$B,Kmeans!M:M)</f>
        <v>1</v>
      </c>
      <c r="AB169">
        <f>_xlfn.XLOOKUP($A169,Kmeans!$B:$B,Kmeans!N:N)</f>
        <v>0</v>
      </c>
      <c r="AC169">
        <f>_xlfn.XLOOKUP($A169,Kmeans!$B:$B,Kmeans!O:O)</f>
        <v>0</v>
      </c>
      <c r="AD169">
        <f>'FF-5'!C492/100</f>
        <v>-9.1999999999999998E-3</v>
      </c>
      <c r="AE169">
        <f>'FF-5'!D492/100</f>
        <v>8.8000000000000005E-3</v>
      </c>
      <c r="AF169">
        <f>'FF-5'!E492/100</f>
        <v>2.1600000000000001E-2</v>
      </c>
      <c r="AG169">
        <f>'FF-5'!F492/100</f>
        <v>-1.23E-2</v>
      </c>
      <c r="AH169" t="s">
        <v>5442</v>
      </c>
      <c r="AI169" t="str">
        <f t="shared" si="5"/>
        <v>Normal</v>
      </c>
    </row>
    <row r="170" spans="1:35">
      <c r="A170" s="5">
        <v>38077</v>
      </c>
      <c r="B170" s="11">
        <v>-1.7169191702938069E-2</v>
      </c>
      <c r="C170" s="11">
        <v>-6.0243631946870213E-3</v>
      </c>
      <c r="D170" s="11">
        <v>-4.9673363106657042E-3</v>
      </c>
      <c r="E170" s="11">
        <v>-2.2850116556087929E-3</v>
      </c>
      <c r="F170" s="11">
        <v>-1.385295594084246E-2</v>
      </c>
      <c r="G170" s="11">
        <v>-1.1071079022397345E-2</v>
      </c>
      <c r="H170" s="11" t="str">
        <f t="shared" si="4"/>
        <v>USA RISK WEIGHTED Standard (Large+Mid Cap)</v>
      </c>
      <c r="I170" s="9">
        <f>_xlfn.XLOOKUP($A170,macro_changes!$A:$A,macro_changes!B:B,"NA",1)</f>
        <v>15.7</v>
      </c>
      <c r="J170" s="16">
        <f ca="1">IF(_xlfn.XLOOKUP($A170, macro_changes!$A:$A, macro_changes!C:C, "NA", 1) = 0, OFFSET(J170, -1, 0), _xlfn.XLOOKUP($A170, macro_changes!$A:$A, macro_changes!C:C, "NA", 1))</f>
        <v>7.7495232374211742E-3</v>
      </c>
      <c r="K170" s="17">
        <f>_xlfn.XLOOKUP($A169,macro_changes!$A:$A,macro_changes!D:D,"NA",1)</f>
        <v>2.1424745581146709E-3</v>
      </c>
      <c r="L170" s="9">
        <f>_xlfn.XLOOKUP($A169,macro_changes!$A:$A,macro_changes!E:E,"NA",1)</f>
        <v>89.9</v>
      </c>
      <c r="M170" s="9">
        <f>_xlfn.XLOOKUP($A170,macro_changes!$A:$A,macro_changes!F:F,"NA",1)</f>
        <v>3.83</v>
      </c>
      <c r="N170" s="9">
        <v>9.4034448086657942</v>
      </c>
      <c r="O170" t="s">
        <v>4333</v>
      </c>
      <c r="P170">
        <f>_xlfn.XLOOKUP($A170,Macro!A:A,Macro!H:H,"NA",1)</f>
        <v>7.0790000000000006E-2</v>
      </c>
      <c r="Q170">
        <v>-1.7169191702938024E-2</v>
      </c>
      <c r="R170" s="9">
        <f>Spreads!B89</f>
        <v>3.91</v>
      </c>
      <c r="S170" s="9">
        <v>0.91</v>
      </c>
      <c r="T170" s="9">
        <f>Spreads!H336</f>
        <v>2.2200000000000002</v>
      </c>
      <c r="U170" t="s">
        <v>5435</v>
      </c>
      <c r="V170" t="s">
        <v>5435</v>
      </c>
      <c r="W170" t="s">
        <v>5437</v>
      </c>
      <c r="X170" t="s">
        <v>5438</v>
      </c>
      <c r="Y170" t="s">
        <v>5439</v>
      </c>
      <c r="Z170" t="s">
        <v>5440</v>
      </c>
      <c r="AA170">
        <f>_xlfn.XLOOKUP($A170,Kmeans!$B:$B,Kmeans!M:M)</f>
        <v>1</v>
      </c>
      <c r="AB170">
        <f>_xlfn.XLOOKUP($A170,Kmeans!$B:$B,Kmeans!N:N)</f>
        <v>0</v>
      </c>
      <c r="AC170">
        <f>_xlfn.XLOOKUP($A170,Kmeans!$B:$B,Kmeans!O:O)</f>
        <v>0</v>
      </c>
      <c r="AD170">
        <f>'FF-5'!C493/100</f>
        <v>2.1000000000000001E-2</v>
      </c>
      <c r="AE170">
        <f>'FF-5'!D493/100</f>
        <v>2.7000000000000001E-3</v>
      </c>
      <c r="AF170">
        <f>'FF-5'!E493/100</f>
        <v>1.5600000000000001E-2</v>
      </c>
      <c r="AG170">
        <f>'FF-5'!F493/100</f>
        <v>-9.7999999999999997E-3</v>
      </c>
      <c r="AH170" t="s">
        <v>5442</v>
      </c>
      <c r="AI170" t="str">
        <f t="shared" si="5"/>
        <v>Normal</v>
      </c>
    </row>
    <row r="171" spans="1:35">
      <c r="A171" s="5">
        <v>38107</v>
      </c>
      <c r="B171" s="11">
        <v>-1.6480357773688503E-2</v>
      </c>
      <c r="C171" s="11">
        <v>-4.4860339283943729E-2</v>
      </c>
      <c r="D171" s="11">
        <v>-1.505609081467929E-2</v>
      </c>
      <c r="E171" s="11">
        <v>-2.1357724021288993E-2</v>
      </c>
      <c r="F171" s="11">
        <v>-1.9480583046999067E-3</v>
      </c>
      <c r="G171" s="11">
        <v>-1.7807325171941502E-2</v>
      </c>
      <c r="H171" s="11" t="str">
        <f t="shared" si="4"/>
        <v>USA SECTOR NEUTRAL QUALITY Standard (Large+Mid Cap)</v>
      </c>
      <c r="I171" s="9">
        <f>_xlfn.XLOOKUP($A171,macro_changes!$A:$A,macro_changes!B:B,"NA",1)</f>
        <v>17.71</v>
      </c>
      <c r="J171" s="16">
        <f ca="1">IF(_xlfn.XLOOKUP($A171, macro_changes!$A:$A, macro_changes!C:C, "NA", 1) = 0, OFFSET(J171, -1, 0), _xlfn.XLOOKUP($A171, macro_changes!$A:$A, macro_changes!C:C, "NA", 1))</f>
        <v>7.7495232374211742E-3</v>
      </c>
      <c r="K171" s="17">
        <f>_xlfn.XLOOKUP($A170,macro_changes!$A:$A,macro_changes!D:D,"NA",1)</f>
        <v>1.6034206306787535E-3</v>
      </c>
      <c r="L171" s="9">
        <f>_xlfn.XLOOKUP($A170,macro_changes!$A:$A,macro_changes!E:E,"NA",1)</f>
        <v>91.1</v>
      </c>
      <c r="M171" s="9">
        <f>_xlfn.XLOOKUP($A171,macro_changes!$A:$A,macro_changes!F:F,"NA",1)</f>
        <v>4.3499999999999996</v>
      </c>
      <c r="N171" s="9">
        <v>11.624836278854669</v>
      </c>
      <c r="O171" t="s">
        <v>4332</v>
      </c>
      <c r="P171">
        <f>_xlfn.XLOOKUP($A171,Macro!A:A,Macro!H:H,"NA",1)</f>
        <v>5.11E-2</v>
      </c>
      <c r="Q171">
        <v>-3.3366595054677123E-2</v>
      </c>
      <c r="R171" s="9">
        <f>Spreads!B90</f>
        <v>4.28</v>
      </c>
      <c r="S171" s="9">
        <v>0.98</v>
      </c>
      <c r="T171" s="9">
        <f>Spreads!H337</f>
        <v>2.12</v>
      </c>
      <c r="U171" t="s">
        <v>5435</v>
      </c>
      <c r="V171" t="s">
        <v>5435</v>
      </c>
      <c r="W171" t="s">
        <v>5437</v>
      </c>
      <c r="X171" t="s">
        <v>5438</v>
      </c>
      <c r="Y171" t="s">
        <v>5439</v>
      </c>
      <c r="Z171" t="s">
        <v>5444</v>
      </c>
      <c r="AA171">
        <f>_xlfn.XLOOKUP($A171,Kmeans!$B:$B,Kmeans!M:M)</f>
        <v>0</v>
      </c>
      <c r="AB171">
        <f>_xlfn.XLOOKUP($A171,Kmeans!$B:$B,Kmeans!N:N)</f>
        <v>1</v>
      </c>
      <c r="AC171">
        <f>_xlfn.XLOOKUP($A171,Kmeans!$B:$B,Kmeans!O:O)</f>
        <v>0</v>
      </c>
      <c r="AD171">
        <f>'FF-5'!C494/100</f>
        <v>-2.0199999999999999E-2</v>
      </c>
      <c r="AE171">
        <f>'FF-5'!D494/100</f>
        <v>-3.0699999999999998E-2</v>
      </c>
      <c r="AF171">
        <f>'FF-5'!E494/100</f>
        <v>3.4700000000000002E-2</v>
      </c>
      <c r="AG171">
        <f>'FF-5'!F494/100</f>
        <v>-2.81E-2</v>
      </c>
      <c r="AH171" t="s">
        <v>5446</v>
      </c>
      <c r="AI171" t="str">
        <f t="shared" si="5"/>
        <v>Drawdown</v>
      </c>
    </row>
    <row r="172" spans="1:35">
      <c r="A172" s="5">
        <v>38138</v>
      </c>
      <c r="B172" s="11">
        <v>1.1689402212117672E-2</v>
      </c>
      <c r="C172" s="11">
        <v>2.3578502219192998E-2</v>
      </c>
      <c r="D172" s="11">
        <v>6.7283475355928157E-3</v>
      </c>
      <c r="E172" s="11">
        <v>1.2949954636043648E-2</v>
      </c>
      <c r="F172" s="11">
        <v>4.9434058496968802E-3</v>
      </c>
      <c r="G172" s="11">
        <v>5.0673948917154821E-3</v>
      </c>
      <c r="H172" s="11" t="str">
        <f t="shared" si="4"/>
        <v>USA MOMENTUM Standard (Large+Mid Cap)</v>
      </c>
      <c r="I172" s="9">
        <f>_xlfn.XLOOKUP($A172,macro_changes!$A:$A,macro_changes!B:B,"NA",1)</f>
        <v>15.34</v>
      </c>
      <c r="J172" s="16">
        <f ca="1">IF(_xlfn.XLOOKUP($A172, macro_changes!$A:$A, macro_changes!C:C, "NA", 1) = 0, OFFSET(J172, -1, 0), _xlfn.XLOOKUP($A172, macro_changes!$A:$A, macro_changes!C:C, "NA", 1))</f>
        <v>7.7495232374211742E-3</v>
      </c>
      <c r="K172" s="17">
        <f>_xlfn.XLOOKUP($A171,macro_changes!$A:$A,macro_changes!D:D,"NA",1)</f>
        <v>4.2689434364993062E-3</v>
      </c>
      <c r="L172" s="9">
        <f>_xlfn.XLOOKUP($A171,macro_changes!$A:$A,macro_changes!E:E,"NA",1)</f>
        <v>91.4</v>
      </c>
      <c r="M172" s="9">
        <f>_xlfn.XLOOKUP($A172,macro_changes!$A:$A,macro_changes!F:F,"NA",1)</f>
        <v>4.72</v>
      </c>
      <c r="N172" s="9">
        <v>6.0202719154618229</v>
      </c>
      <c r="O172" t="s">
        <v>4333</v>
      </c>
      <c r="P172">
        <f>_xlfn.XLOOKUP($A172,Macro!A:A,Macro!H:H,"NA",1)</f>
        <v>6.8399999999999997E-3</v>
      </c>
      <c r="Q172">
        <v>-4.9836010921871258E-3</v>
      </c>
      <c r="R172" s="9">
        <f>Spreads!B91</f>
        <v>4.0999999999999996</v>
      </c>
      <c r="S172" s="9">
        <v>0.99</v>
      </c>
      <c r="T172" s="9">
        <f>Spreads!H338</f>
        <v>1.92</v>
      </c>
      <c r="U172" t="s">
        <v>5435</v>
      </c>
      <c r="V172" t="s">
        <v>5435</v>
      </c>
      <c r="W172" t="s">
        <v>5437</v>
      </c>
      <c r="X172" t="s">
        <v>5438</v>
      </c>
      <c r="Y172" t="s">
        <v>5439</v>
      </c>
      <c r="Z172" t="s">
        <v>5440</v>
      </c>
      <c r="AA172">
        <f>_xlfn.XLOOKUP($A172,Kmeans!$B:$B,Kmeans!M:M)</f>
        <v>1</v>
      </c>
      <c r="AB172">
        <f>_xlfn.XLOOKUP($A172,Kmeans!$B:$B,Kmeans!N:N)</f>
        <v>0</v>
      </c>
      <c r="AC172">
        <f>_xlfn.XLOOKUP($A172,Kmeans!$B:$B,Kmeans!O:O)</f>
        <v>0</v>
      </c>
      <c r="AD172">
        <f>'FF-5'!C495/100</f>
        <v>-3.8E-3</v>
      </c>
      <c r="AE172">
        <f>'FF-5'!D495/100</f>
        <v>-2.5000000000000001E-3</v>
      </c>
      <c r="AF172">
        <f>'FF-5'!E495/100</f>
        <v>-1.18E-2</v>
      </c>
      <c r="AG172">
        <f>'FF-5'!F495/100</f>
        <v>2.9999999999999997E-4</v>
      </c>
      <c r="AH172" t="s">
        <v>5442</v>
      </c>
      <c r="AI172" t="str">
        <f t="shared" si="5"/>
        <v>Normal</v>
      </c>
    </row>
    <row r="173" spans="1:35">
      <c r="A173" s="5">
        <v>38168</v>
      </c>
      <c r="B173" s="11">
        <v>1.7395757285591618E-2</v>
      </c>
      <c r="C173" s="11">
        <v>2.9708307677448254E-2</v>
      </c>
      <c r="D173" s="11">
        <v>1.1544254704679124E-2</v>
      </c>
      <c r="E173" s="11">
        <v>1.9561804282123285E-2</v>
      </c>
      <c r="F173" s="11">
        <v>1.4971988522126223E-2</v>
      </c>
      <c r="G173" s="11">
        <v>3.1740381262350237E-2</v>
      </c>
      <c r="H173" s="11" t="str">
        <f t="shared" ref="H173:H236" si="6">INDEX($B$1:$G$1, MATCH(MAX(B173:G173), B173:G173, 0))</f>
        <v>USA ENHANCED VALUE Standard (Large+Mid Cap)</v>
      </c>
      <c r="I173" s="9">
        <f>_xlfn.XLOOKUP($A173,macro_changes!$A:$A,macro_changes!B:B,"NA",1)</f>
        <v>15.5</v>
      </c>
      <c r="J173" s="16">
        <f ca="1">IF(_xlfn.XLOOKUP($A173, macro_changes!$A:$A, macro_changes!C:C, "NA", 1) = 0, OFFSET(J173, -1, 0), _xlfn.XLOOKUP($A173, macro_changes!$A:$A, macro_changes!C:C, "NA", 1))</f>
        <v>9.4859388879309225E-3</v>
      </c>
      <c r="K173" s="17">
        <f>_xlfn.XLOOKUP($A172,macro_changes!$A:$A,macro_changes!D:D,"NA",1)</f>
        <v>3.7194473963868546E-3</v>
      </c>
      <c r="L173" s="9">
        <f>_xlfn.XLOOKUP($A172,macro_changes!$A:$A,macro_changes!E:E,"NA",1)</f>
        <v>92.3</v>
      </c>
      <c r="M173" s="9">
        <f>_xlfn.XLOOKUP($A173,macro_changes!$A:$A,macro_changes!F:F,"NA",1)</f>
        <v>4.7300000000000004</v>
      </c>
      <c r="N173" s="9">
        <v>4.4877696331313546</v>
      </c>
      <c r="O173" t="s">
        <v>4332</v>
      </c>
      <c r="P173">
        <f>_xlfn.XLOOKUP($A173,Macro!A:A,Macro!H:H,"NA",1)</f>
        <v>-7.92E-3</v>
      </c>
      <c r="Q173">
        <v>0</v>
      </c>
      <c r="R173" s="9">
        <f>Spreads!B92</f>
        <v>4.0199999999999996</v>
      </c>
      <c r="S173" s="9">
        <v>0.96</v>
      </c>
      <c r="T173" s="9">
        <f>Spreads!H339</f>
        <v>1.82</v>
      </c>
      <c r="U173" t="s">
        <v>5435</v>
      </c>
      <c r="V173" t="s">
        <v>5435</v>
      </c>
      <c r="W173" t="s">
        <v>5437</v>
      </c>
      <c r="X173" t="s">
        <v>5438</v>
      </c>
      <c r="Y173" t="s">
        <v>5439</v>
      </c>
      <c r="Z173" t="s">
        <v>5440</v>
      </c>
      <c r="AA173">
        <f>_xlfn.XLOOKUP($A173,Kmeans!$B:$B,Kmeans!M:M)</f>
        <v>1</v>
      </c>
      <c r="AB173">
        <f>_xlfn.XLOOKUP($A173,Kmeans!$B:$B,Kmeans!N:N)</f>
        <v>0</v>
      </c>
      <c r="AC173">
        <f>_xlfn.XLOOKUP($A173,Kmeans!$B:$B,Kmeans!O:O)</f>
        <v>0</v>
      </c>
      <c r="AD173">
        <f>'FF-5'!C496/100</f>
        <v>2.5600000000000001E-2</v>
      </c>
      <c r="AE173">
        <f>'FF-5'!D496/100</f>
        <v>1.18E-2</v>
      </c>
      <c r="AF173">
        <f>'FF-5'!E496/100</f>
        <v>1.2E-2</v>
      </c>
      <c r="AG173">
        <f>'FF-5'!F496/100</f>
        <v>-3.9000000000000003E-3</v>
      </c>
      <c r="AH173" t="s">
        <v>5442</v>
      </c>
      <c r="AI173" t="str">
        <f t="shared" si="5"/>
        <v>Normal</v>
      </c>
    </row>
    <row r="174" spans="1:35">
      <c r="A174" s="5">
        <v>38198</v>
      </c>
      <c r="B174" s="11">
        <v>-3.5256629153775365E-2</v>
      </c>
      <c r="C174" s="11">
        <v>-5.0054433437901058E-2</v>
      </c>
      <c r="D174" s="11">
        <v>-2.4308919335906398E-2</v>
      </c>
      <c r="E174" s="11">
        <v>-2.7673059389413446E-2</v>
      </c>
      <c r="F174" s="11">
        <v>-3.3550657742903334E-2</v>
      </c>
      <c r="G174" s="11">
        <v>-3.3200250674215059E-2</v>
      </c>
      <c r="H174" s="11" t="str">
        <f t="shared" si="6"/>
        <v>USA MINIMUM VOLATILITY (USD) Standard (Large+Mid Cap)</v>
      </c>
      <c r="I174" s="9">
        <f>_xlfn.XLOOKUP($A174,macro_changes!$A:$A,macro_changes!B:B,"NA",1)</f>
        <v>16.68</v>
      </c>
      <c r="J174" s="16">
        <f ca="1">IF(_xlfn.XLOOKUP($A174, macro_changes!$A:$A, macro_changes!C:C, "NA", 1) = 0, OFFSET(J174, -1, 0), _xlfn.XLOOKUP($A174, macro_changes!$A:$A, macro_changes!C:C, "NA", 1))</f>
        <v>9.4859388879309225E-3</v>
      </c>
      <c r="K174" s="17">
        <f>_xlfn.XLOOKUP($A173,macro_changes!$A:$A,macro_changes!D:D,"NA",1)</f>
        <v>1.0587612493382359E-3</v>
      </c>
      <c r="L174" s="9">
        <f>_xlfn.XLOOKUP($A173,macro_changes!$A:$A,macro_changes!E:E,"NA",1)</f>
        <v>92.8</v>
      </c>
      <c r="M174" s="9">
        <f>_xlfn.XLOOKUP($A174,macro_changes!$A:$A,macro_changes!F:F,"NA",1)</f>
        <v>4.5</v>
      </c>
      <c r="N174" s="9">
        <v>10.20096425607664</v>
      </c>
      <c r="O174" t="s">
        <v>4332</v>
      </c>
      <c r="P174">
        <f>_xlfn.XLOOKUP($A174,Macro!A:A,Macro!H:H,"NA",1)</f>
        <v>-1.1599999999999999E-2</v>
      </c>
      <c r="Q174">
        <v>-3.5256629153775344E-2</v>
      </c>
      <c r="R174" s="9">
        <f>Spreads!B93</f>
        <v>4.0599999999999996</v>
      </c>
      <c r="S174" s="9">
        <v>0.95</v>
      </c>
      <c r="T174" s="9">
        <f>Spreads!H340</f>
        <v>1.72</v>
      </c>
      <c r="U174" t="s">
        <v>5435</v>
      </c>
      <c r="V174" t="s">
        <v>5435</v>
      </c>
      <c r="W174" t="s">
        <v>5437</v>
      </c>
      <c r="X174" t="s">
        <v>5438</v>
      </c>
      <c r="Y174" t="s">
        <v>5439</v>
      </c>
      <c r="Z174" t="s">
        <v>5444</v>
      </c>
      <c r="AA174">
        <f>_xlfn.XLOOKUP($A174,Kmeans!$B:$B,Kmeans!M:M)</f>
        <v>0</v>
      </c>
      <c r="AB174">
        <f>_xlfn.XLOOKUP($A174,Kmeans!$B:$B,Kmeans!N:N)</f>
        <v>1</v>
      </c>
      <c r="AC174">
        <f>_xlfn.XLOOKUP($A174,Kmeans!$B:$B,Kmeans!O:O)</f>
        <v>0</v>
      </c>
      <c r="AD174">
        <f>'FF-5'!C497/100</f>
        <v>-2.9600000000000001E-2</v>
      </c>
      <c r="AE174">
        <f>'FF-5'!D497/100</f>
        <v>3.2400000000000005E-2</v>
      </c>
      <c r="AF174">
        <f>'FF-5'!E497/100</f>
        <v>5.3200000000000004E-2</v>
      </c>
      <c r="AG174">
        <f>'FF-5'!F497/100</f>
        <v>-1.66E-2</v>
      </c>
      <c r="AH174" t="s">
        <v>5446</v>
      </c>
      <c r="AI174" t="str">
        <f t="shared" si="5"/>
        <v>Drawdown</v>
      </c>
    </row>
    <row r="175" spans="1:35">
      <c r="A175" s="5">
        <v>38230</v>
      </c>
      <c r="B175" s="11">
        <v>3.3553402276200739E-3</v>
      </c>
      <c r="C175" s="11">
        <v>6.3861858924414427E-3</v>
      </c>
      <c r="D175" s="11">
        <v>2.0696031793979941E-2</v>
      </c>
      <c r="E175" s="11">
        <v>1.5094872009242088E-2</v>
      </c>
      <c r="F175" s="11">
        <v>2.4377381769697948E-3</v>
      </c>
      <c r="G175" s="11">
        <v>5.6809077799302443E-4</v>
      </c>
      <c r="H175" s="11" t="str">
        <f t="shared" si="6"/>
        <v>USA MINIMUM VOLATILITY (USD) Standard (Large+Mid Cap)</v>
      </c>
      <c r="I175" s="9">
        <f>_xlfn.XLOOKUP($A175,macro_changes!$A:$A,macro_changes!B:B,"NA",1)</f>
        <v>14.08</v>
      </c>
      <c r="J175" s="16">
        <f ca="1">IF(_xlfn.XLOOKUP($A175, macro_changes!$A:$A, macro_changes!C:C, "NA", 1) = 0, OFFSET(J175, -1, 0), _xlfn.XLOOKUP($A175, macro_changes!$A:$A, macro_changes!C:C, "NA", 1))</f>
        <v>9.4859388879309225E-3</v>
      </c>
      <c r="K175" s="17">
        <f>_xlfn.XLOOKUP($A174,macro_changes!$A:$A,macro_changes!D:D,"NA",1)</f>
        <v>5.2882072977267214E-4</v>
      </c>
      <c r="L175" s="9">
        <f>_xlfn.XLOOKUP($A174,macro_changes!$A:$A,macro_changes!E:E,"NA",1)</f>
        <v>93.4</v>
      </c>
      <c r="M175" s="9">
        <f>_xlfn.XLOOKUP($A175,macro_changes!$A:$A,macro_changes!F:F,"NA",1)</f>
        <v>4.28</v>
      </c>
      <c r="N175" s="9">
        <v>5.6707591781740803</v>
      </c>
      <c r="O175" t="s">
        <v>4332</v>
      </c>
      <c r="P175">
        <f>_xlfn.XLOOKUP($A175,Macro!A:A,Macro!H:H,"NA",1)</f>
        <v>-5.94E-3</v>
      </c>
      <c r="Q175">
        <v>-3.2019586912245199E-2</v>
      </c>
      <c r="R175" s="9">
        <f>Spreads!B94</f>
        <v>3.83</v>
      </c>
      <c r="S175" s="9">
        <v>0.92</v>
      </c>
      <c r="T175" s="9">
        <f>Spreads!H341</f>
        <v>1.51</v>
      </c>
      <c r="U175" t="s">
        <v>5435</v>
      </c>
      <c r="V175" t="s">
        <v>5435</v>
      </c>
      <c r="W175" t="s">
        <v>5437</v>
      </c>
      <c r="X175" t="s">
        <v>5438</v>
      </c>
      <c r="Y175" t="s">
        <v>5439</v>
      </c>
      <c r="Z175" t="s">
        <v>5440</v>
      </c>
      <c r="AA175">
        <f>_xlfn.XLOOKUP($A175,Kmeans!$B:$B,Kmeans!M:M)</f>
        <v>1</v>
      </c>
      <c r="AB175">
        <f>_xlfn.XLOOKUP($A175,Kmeans!$B:$B,Kmeans!N:N)</f>
        <v>0</v>
      </c>
      <c r="AC175">
        <f>_xlfn.XLOOKUP($A175,Kmeans!$B:$B,Kmeans!O:O)</f>
        <v>0</v>
      </c>
      <c r="AD175">
        <f>'FF-5'!C498/100</f>
        <v>-1.1399999999999999E-2</v>
      </c>
      <c r="AE175">
        <f>'FF-5'!D498/100</f>
        <v>9.7000000000000003E-3</v>
      </c>
      <c r="AF175">
        <f>'FF-5'!E498/100</f>
        <v>1.23E-2</v>
      </c>
      <c r="AG175">
        <f>'FF-5'!F498/100</f>
        <v>-1.47E-2</v>
      </c>
      <c r="AH175" t="s">
        <v>5442</v>
      </c>
      <c r="AI175" t="str">
        <f t="shared" si="5"/>
        <v>Normal</v>
      </c>
    </row>
    <row r="176" spans="1:35">
      <c r="A176" s="5">
        <v>38260</v>
      </c>
      <c r="B176" s="11">
        <v>9.4920804289750915E-3</v>
      </c>
      <c r="C176" s="11">
        <v>5.3086963707146717E-2</v>
      </c>
      <c r="D176" s="11">
        <v>6.431108137320507E-3</v>
      </c>
      <c r="E176" s="11">
        <v>1.9598217816314989E-2</v>
      </c>
      <c r="F176" s="11">
        <v>5.7370865922896641E-3</v>
      </c>
      <c r="G176" s="11">
        <v>2.6612316203231901E-2</v>
      </c>
      <c r="H176" s="11" t="str">
        <f t="shared" si="6"/>
        <v>USA MOMENTUM Standard (Large+Mid Cap)</v>
      </c>
      <c r="I176" s="9">
        <f>_xlfn.XLOOKUP($A176,macro_changes!$A:$A,macro_changes!B:B,"NA",1)</f>
        <v>14.97</v>
      </c>
      <c r="J176" s="16">
        <f ca="1">IF(_xlfn.XLOOKUP($A176, macro_changes!$A:$A, macro_changes!C:C, "NA", 1) = 0, OFFSET(J176, -1, 0), _xlfn.XLOOKUP($A176, macro_changes!$A:$A, macro_changes!C:C, "NA", 1))</f>
        <v>1.0202081286209586E-2</v>
      </c>
      <c r="K176" s="17">
        <f>_xlfn.XLOOKUP($A175,macro_changes!$A:$A,macro_changes!D:D,"NA",1)</f>
        <v>3.1712473572940159E-3</v>
      </c>
      <c r="L176" s="9">
        <f>_xlfn.XLOOKUP($A175,macro_changes!$A:$A,macro_changes!E:E,"NA",1)</f>
        <v>93.9</v>
      </c>
      <c r="M176" s="9">
        <f>_xlfn.XLOOKUP($A176,macro_changes!$A:$A,macro_changes!F:F,"NA",1)</f>
        <v>4.13</v>
      </c>
      <c r="N176" s="9">
        <v>5.9375298407204511</v>
      </c>
      <c r="O176" t="s">
        <v>4333</v>
      </c>
      <c r="P176">
        <f>_xlfn.XLOOKUP($A176,Macro!A:A,Macro!H:H,"NA",1)</f>
        <v>-1.82E-3</v>
      </c>
      <c r="Q176">
        <v>0</v>
      </c>
      <c r="R176" s="9">
        <f>Spreads!B95</f>
        <v>3.63</v>
      </c>
      <c r="S176" s="9">
        <v>0.91</v>
      </c>
      <c r="T176" s="9">
        <f>Spreads!H342</f>
        <v>1.49</v>
      </c>
      <c r="U176" t="s">
        <v>5435</v>
      </c>
      <c r="V176" t="s">
        <v>5435</v>
      </c>
      <c r="W176" t="s">
        <v>5437</v>
      </c>
      <c r="X176" t="s">
        <v>5438</v>
      </c>
      <c r="Y176" t="s">
        <v>5439</v>
      </c>
      <c r="Z176" t="s">
        <v>5440</v>
      </c>
      <c r="AA176">
        <f>_xlfn.XLOOKUP($A176,Kmeans!$B:$B,Kmeans!M:M)</f>
        <v>1</v>
      </c>
      <c r="AB176">
        <f>_xlfn.XLOOKUP($A176,Kmeans!$B:$B,Kmeans!N:N)</f>
        <v>0</v>
      </c>
      <c r="AC176">
        <f>_xlfn.XLOOKUP($A176,Kmeans!$B:$B,Kmeans!O:O)</f>
        <v>0</v>
      </c>
      <c r="AD176">
        <f>'FF-5'!C499/100</f>
        <v>3.27E-2</v>
      </c>
      <c r="AE176">
        <f>'FF-5'!D499/100</f>
        <v>0</v>
      </c>
      <c r="AF176">
        <f>'FF-5'!E499/100</f>
        <v>-1.49E-2</v>
      </c>
      <c r="AG176">
        <f>'FF-5'!F499/100</f>
        <v>-1.8799999999999997E-2</v>
      </c>
      <c r="AH176" t="s">
        <v>5442</v>
      </c>
      <c r="AI176" t="str">
        <f t="shared" si="5"/>
        <v>Normal</v>
      </c>
    </row>
    <row r="177" spans="1:35">
      <c r="A177" s="5">
        <v>38289</v>
      </c>
      <c r="B177" s="11">
        <v>1.4016638055746933E-2</v>
      </c>
      <c r="C177" s="11">
        <v>7.2471722169313857E-3</v>
      </c>
      <c r="D177" s="11">
        <v>1.071139079316441E-2</v>
      </c>
      <c r="E177" s="11">
        <v>1.9176990732092669E-2</v>
      </c>
      <c r="F177" s="11">
        <v>-1.1349505556322859E-3</v>
      </c>
      <c r="G177" s="11">
        <v>9.6641992115489295E-3</v>
      </c>
      <c r="H177" s="11" t="str">
        <f t="shared" si="6"/>
        <v>USA RISK WEIGHTED Standard (Large+Mid Cap)</v>
      </c>
      <c r="I177" s="9">
        <f>_xlfn.XLOOKUP($A177,macro_changes!$A:$A,macro_changes!B:B,"NA",1)</f>
        <v>13.58</v>
      </c>
      <c r="J177" s="16">
        <f ca="1">IF(_xlfn.XLOOKUP($A177, macro_changes!$A:$A, macro_changes!C:C, "NA", 1) = 0, OFFSET(J177, -1, 0), _xlfn.XLOOKUP($A177, macro_changes!$A:$A, macro_changes!C:C, "NA", 1))</f>
        <v>1.0202081286209586E-2</v>
      </c>
      <c r="K177" s="17">
        <f>_xlfn.XLOOKUP($A176,macro_changes!$A:$A,macro_changes!D:D,"NA",1)</f>
        <v>5.2687038988408208E-3</v>
      </c>
      <c r="L177" s="9">
        <f>_xlfn.XLOOKUP($A176,macro_changes!$A:$A,macro_changes!E:E,"NA",1)</f>
        <v>94.7</v>
      </c>
      <c r="M177" s="9">
        <f>_xlfn.XLOOKUP($A177,macro_changes!$A:$A,macro_changes!F:F,"NA",1)</f>
        <v>4.0999999999999996</v>
      </c>
      <c r="N177" s="9">
        <v>6.6583516789829229</v>
      </c>
      <c r="O177" t="s">
        <v>4332</v>
      </c>
      <c r="P177">
        <f>_xlfn.XLOOKUP($A177,Macro!A:A,Macro!H:H,"NA",1)</f>
        <v>-1.231E-2</v>
      </c>
      <c r="Q177">
        <v>0</v>
      </c>
      <c r="R177" s="9">
        <f>Spreads!B96</f>
        <v>3.17</v>
      </c>
      <c r="S177" s="9">
        <v>0.86</v>
      </c>
      <c r="T177" s="9">
        <f>Spreads!H343</f>
        <v>1.34</v>
      </c>
      <c r="U177" t="s">
        <v>5435</v>
      </c>
      <c r="V177" t="s">
        <v>5435</v>
      </c>
      <c r="W177" t="s">
        <v>5437</v>
      </c>
      <c r="X177" t="s">
        <v>5438</v>
      </c>
      <c r="Y177" t="s">
        <v>5439</v>
      </c>
      <c r="Z177" t="s">
        <v>5440</v>
      </c>
      <c r="AA177">
        <f>_xlfn.XLOOKUP($A177,Kmeans!$B:$B,Kmeans!M:M)</f>
        <v>1</v>
      </c>
      <c r="AB177">
        <f>_xlfn.XLOOKUP($A177,Kmeans!$B:$B,Kmeans!N:N)</f>
        <v>0</v>
      </c>
      <c r="AC177">
        <f>_xlfn.XLOOKUP($A177,Kmeans!$B:$B,Kmeans!O:O)</f>
        <v>0</v>
      </c>
      <c r="AD177">
        <f>'FF-5'!C500/100</f>
        <v>1.9E-3</v>
      </c>
      <c r="AE177">
        <f>'FF-5'!D500/100</f>
        <v>-2.2000000000000001E-3</v>
      </c>
      <c r="AF177">
        <f>'FF-5'!E500/100</f>
        <v>-5.1999999999999998E-3</v>
      </c>
      <c r="AG177">
        <f>'FF-5'!F500/100</f>
        <v>4.8999999999999998E-3</v>
      </c>
      <c r="AH177" t="s">
        <v>5442</v>
      </c>
      <c r="AI177" t="str">
        <f t="shared" si="5"/>
        <v>Normal</v>
      </c>
    </row>
    <row r="178" spans="1:35">
      <c r="A178" s="5">
        <v>38321</v>
      </c>
      <c r="B178" s="11">
        <v>3.9224332058996447E-2</v>
      </c>
      <c r="C178" s="11">
        <v>7.591216231841158E-2</v>
      </c>
      <c r="D178" s="11">
        <v>4.211066921683515E-2</v>
      </c>
      <c r="E178" s="11">
        <v>4.380408467651864E-2</v>
      </c>
      <c r="F178" s="11">
        <v>3.8068984596535849E-2</v>
      </c>
      <c r="G178" s="11">
        <v>7.8525832344328084E-2</v>
      </c>
      <c r="H178" s="11" t="str">
        <f t="shared" si="6"/>
        <v>USA ENHANCED VALUE Standard (Large+Mid Cap)</v>
      </c>
      <c r="I178" s="9">
        <f>_xlfn.XLOOKUP($A178,macro_changes!$A:$A,macro_changes!B:B,"NA",1)</f>
        <v>12.46</v>
      </c>
      <c r="J178" s="16">
        <f ca="1">IF(_xlfn.XLOOKUP($A178, macro_changes!$A:$A, macro_changes!C:C, "NA", 1) = 0, OFFSET(J178, -1, 0), _xlfn.XLOOKUP($A178, macro_changes!$A:$A, macro_changes!C:C, "NA", 1))</f>
        <v>1.0202081286209586E-2</v>
      </c>
      <c r="K178" s="17">
        <f>_xlfn.XLOOKUP($A177,macro_changes!$A:$A,macro_changes!D:D,"NA",1)</f>
        <v>4.7169811320753041E-3</v>
      </c>
      <c r="L178" s="9">
        <f>_xlfn.XLOOKUP($A177,macro_changes!$A:$A,macro_changes!E:E,"NA",1)</f>
        <v>95</v>
      </c>
      <c r="M178" s="9">
        <f>_xlfn.XLOOKUP($A178,macro_changes!$A:$A,macro_changes!F:F,"NA",1)</f>
        <v>4.1900000000000004</v>
      </c>
      <c r="N178" s="9">
        <v>3.5211337005923879</v>
      </c>
      <c r="O178" t="s">
        <v>4333</v>
      </c>
      <c r="P178">
        <f>_xlfn.XLOOKUP($A178,Macro!A:A,Macro!H:H,"NA",1)</f>
        <v>2.0760000000000001E-2</v>
      </c>
      <c r="Q178">
        <v>0</v>
      </c>
      <c r="R178" s="9">
        <f>Spreads!B97</f>
        <v>3.1</v>
      </c>
      <c r="S178" s="9">
        <v>0.83</v>
      </c>
      <c r="T178" s="9">
        <f>Spreads!H344</f>
        <v>1.1599999999999999</v>
      </c>
      <c r="U178" t="s">
        <v>5435</v>
      </c>
      <c r="V178" t="s">
        <v>5435</v>
      </c>
      <c r="W178" t="s">
        <v>5437</v>
      </c>
      <c r="X178" t="s">
        <v>5438</v>
      </c>
      <c r="Y178" t="s">
        <v>5439</v>
      </c>
      <c r="Z178" t="s">
        <v>5440</v>
      </c>
      <c r="AA178">
        <f>_xlfn.XLOOKUP($A178,Kmeans!$B:$B,Kmeans!M:M)</f>
        <v>1</v>
      </c>
      <c r="AB178">
        <f>_xlfn.XLOOKUP($A178,Kmeans!$B:$B,Kmeans!N:N)</f>
        <v>0</v>
      </c>
      <c r="AC178">
        <f>_xlfn.XLOOKUP($A178,Kmeans!$B:$B,Kmeans!O:O)</f>
        <v>0</v>
      </c>
      <c r="AD178">
        <f>'FF-5'!C501/100</f>
        <v>4.1100000000000005E-2</v>
      </c>
      <c r="AE178">
        <f>'FF-5'!D501/100</f>
        <v>1.41E-2</v>
      </c>
      <c r="AF178">
        <f>'FF-5'!E501/100</f>
        <v>-5.7999999999999996E-3</v>
      </c>
      <c r="AG178">
        <f>'FF-5'!F501/100</f>
        <v>-2.2000000000000001E-3</v>
      </c>
      <c r="AH178" t="s">
        <v>5442</v>
      </c>
      <c r="AI178" t="str">
        <f t="shared" si="5"/>
        <v>Normal</v>
      </c>
    </row>
    <row r="179" spans="1:35">
      <c r="A179" s="5">
        <v>38352</v>
      </c>
      <c r="B179" s="11">
        <v>3.3410075445916121E-2</v>
      </c>
      <c r="C179" s="11">
        <v>1.8237881533160971E-2</v>
      </c>
      <c r="D179" s="11">
        <v>3.1790693665895375E-2</v>
      </c>
      <c r="E179" s="11">
        <v>3.2254710481163018E-2</v>
      </c>
      <c r="F179" s="11">
        <v>4.0346836214117054E-2</v>
      </c>
      <c r="G179" s="11">
        <v>4.033702085544455E-2</v>
      </c>
      <c r="H179" s="11" t="str">
        <f t="shared" si="6"/>
        <v>USA SECTOR NEUTRAL QUALITY Standard (Large+Mid Cap)</v>
      </c>
      <c r="I179" s="9">
        <f>_xlfn.XLOOKUP($A179,macro_changes!$A:$A,macro_changes!B:B,"NA",1)</f>
        <v>13.44</v>
      </c>
      <c r="J179" s="16">
        <f ca="1">IF(_xlfn.XLOOKUP($A179, macro_changes!$A:$A, macro_changes!C:C, "NA", 1) = 0, OFFSET(J179, -1, 0), _xlfn.XLOOKUP($A179, macro_changes!$A:$A, macro_changes!C:C, "NA", 1))</f>
        <v>1.1093633541958248E-2</v>
      </c>
      <c r="K179" s="17">
        <f>_xlfn.XLOOKUP($A178,macro_changes!$A:$A,macro_changes!D:D,"NA",1)</f>
        <v>0</v>
      </c>
      <c r="L179" s="9">
        <f>_xlfn.XLOOKUP($A178,macro_changes!$A:$A,macro_changes!E:E,"NA",1)</f>
        <v>95.8</v>
      </c>
      <c r="M179" s="9">
        <f>_xlfn.XLOOKUP($A179,macro_changes!$A:$A,macro_changes!F:F,"NA",1)</f>
        <v>4.2300000000000004</v>
      </c>
      <c r="N179" s="9">
        <v>5.2905764946758351</v>
      </c>
      <c r="O179" t="s">
        <v>4333</v>
      </c>
      <c r="P179">
        <f>_xlfn.XLOOKUP($A179,Macro!A:A,Macro!H:H,"NA",1)</f>
        <v>-6.6699999999999997E-3</v>
      </c>
      <c r="Q179">
        <v>0</v>
      </c>
      <c r="R179" s="9">
        <f>Spreads!B98</f>
        <v>3.29</v>
      </c>
      <c r="S179" s="9">
        <v>0.85</v>
      </c>
      <c r="T179" s="9">
        <f>Spreads!H345</f>
        <v>0.85</v>
      </c>
      <c r="U179" t="s">
        <v>5435</v>
      </c>
      <c r="V179" t="s">
        <v>5435</v>
      </c>
      <c r="W179" t="s">
        <v>5437</v>
      </c>
      <c r="X179" t="s">
        <v>5438</v>
      </c>
      <c r="Y179" t="s">
        <v>5439</v>
      </c>
      <c r="Z179" t="s">
        <v>5440</v>
      </c>
      <c r="AA179">
        <f>_xlfn.XLOOKUP($A179,Kmeans!$B:$B,Kmeans!M:M)</f>
        <v>1</v>
      </c>
      <c r="AB179">
        <f>_xlfn.XLOOKUP($A179,Kmeans!$B:$B,Kmeans!N:N)</f>
        <v>0</v>
      </c>
      <c r="AC179">
        <f>_xlfn.XLOOKUP($A179,Kmeans!$B:$B,Kmeans!O:O)</f>
        <v>0</v>
      </c>
      <c r="AD179">
        <f>'FF-5'!C502/100</f>
        <v>-5.0000000000000001E-4</v>
      </c>
      <c r="AE179">
        <f>'FF-5'!D502/100</f>
        <v>-2.2000000000000001E-3</v>
      </c>
      <c r="AF179">
        <f>'FF-5'!E502/100</f>
        <v>-1.1599999999999999E-2</v>
      </c>
      <c r="AG179">
        <f>'FF-5'!F502/100</f>
        <v>4.5999999999999999E-3</v>
      </c>
      <c r="AH179" t="s">
        <v>5442</v>
      </c>
      <c r="AI179" t="str">
        <f t="shared" si="5"/>
        <v>Normal</v>
      </c>
    </row>
    <row r="180" spans="1:35">
      <c r="A180" s="5">
        <v>38383</v>
      </c>
      <c r="B180" s="11">
        <v>-2.5698307322918668E-2</v>
      </c>
      <c r="C180" s="11">
        <v>-2.1094356658665769E-2</v>
      </c>
      <c r="D180" s="11">
        <v>-1.8512592704137298E-2</v>
      </c>
      <c r="E180" s="11">
        <v>-2.5656757745154413E-2</v>
      </c>
      <c r="F180" s="11">
        <v>-1.7693933377857851E-2</v>
      </c>
      <c r="G180" s="11">
        <v>-1.7274183857400427E-2</v>
      </c>
      <c r="H180" s="11" t="str">
        <f t="shared" si="6"/>
        <v>USA ENHANCED VALUE Standard (Large+Mid Cap)</v>
      </c>
      <c r="I180" s="9">
        <f>_xlfn.XLOOKUP($A180,macro_changes!$A:$A,macro_changes!B:B,"NA",1)</f>
        <v>11.71</v>
      </c>
      <c r="J180" s="16">
        <f ca="1">IF(_xlfn.XLOOKUP($A180, macro_changes!$A:$A, macro_changes!C:C, "NA", 1) = 0, OFFSET(J180, -1, 0), _xlfn.XLOOKUP($A180, macro_changes!$A:$A, macro_changes!C:C, "NA", 1))</f>
        <v>1.1093633541958248E-2</v>
      </c>
      <c r="K180" s="17">
        <f>_xlfn.XLOOKUP($A179,macro_changes!$A:$A,macro_changes!D:D,"NA",1)</f>
        <v>-5.2164840897228615E-4</v>
      </c>
      <c r="L180" s="9">
        <f>_xlfn.XLOOKUP($A179,macro_changes!$A:$A,macro_changes!E:E,"NA",1)</f>
        <v>96.8</v>
      </c>
      <c r="M180" s="9">
        <f>_xlfn.XLOOKUP($A180,macro_changes!$A:$A,macro_changes!F:F,"NA",1)</f>
        <v>4.22</v>
      </c>
      <c r="N180" s="9">
        <v>8.1960211801375138</v>
      </c>
      <c r="O180" t="s">
        <v>4332</v>
      </c>
      <c r="P180">
        <f>_xlfn.XLOOKUP($A180,Macro!A:A,Macro!H:H,"NA",1)</f>
        <v>-1.5219999999999999E-2</v>
      </c>
      <c r="Q180">
        <v>-2.569830732291864E-2</v>
      </c>
      <c r="R180" s="9">
        <f>Spreads!B99</f>
        <v>2.83</v>
      </c>
      <c r="S180" s="9">
        <v>0.81</v>
      </c>
      <c r="T180" s="9">
        <f>Spreads!H346</f>
        <v>0.77</v>
      </c>
      <c r="U180" t="s">
        <v>5435</v>
      </c>
      <c r="V180" t="s">
        <v>5435</v>
      </c>
      <c r="W180" t="s">
        <v>5437</v>
      </c>
      <c r="X180" t="s">
        <v>5438</v>
      </c>
      <c r="Y180" t="s">
        <v>5439</v>
      </c>
      <c r="Z180" t="s">
        <v>5440</v>
      </c>
      <c r="AA180">
        <f>_xlfn.XLOOKUP($A180,Kmeans!$B:$B,Kmeans!M:M)</f>
        <v>1</v>
      </c>
      <c r="AB180">
        <f>_xlfn.XLOOKUP($A180,Kmeans!$B:$B,Kmeans!N:N)</f>
        <v>0</v>
      </c>
      <c r="AC180">
        <f>_xlfn.XLOOKUP($A180,Kmeans!$B:$B,Kmeans!O:O)</f>
        <v>0</v>
      </c>
      <c r="AD180">
        <f>'FF-5'!C503/100</f>
        <v>-1.1699999999999999E-2</v>
      </c>
      <c r="AE180">
        <f>'FF-5'!D503/100</f>
        <v>2.06E-2</v>
      </c>
      <c r="AF180">
        <f>'FF-5'!E503/100</f>
        <v>2.7400000000000001E-2</v>
      </c>
      <c r="AG180">
        <f>'FF-5'!F503/100</f>
        <v>-1.46E-2</v>
      </c>
      <c r="AH180" t="s">
        <v>5442</v>
      </c>
      <c r="AI180" t="str">
        <f t="shared" si="5"/>
        <v>Normal</v>
      </c>
    </row>
    <row r="181" spans="1:35">
      <c r="A181" s="5">
        <v>38411</v>
      </c>
      <c r="B181" s="11">
        <v>1.8716855005283417E-2</v>
      </c>
      <c r="C181" s="11">
        <v>5.816350514174573E-2</v>
      </c>
      <c r="D181" s="11">
        <v>1.8653209953492844E-2</v>
      </c>
      <c r="E181" s="11">
        <v>1.9475488989112222E-2</v>
      </c>
      <c r="F181" s="11">
        <v>2.2501839450865591E-2</v>
      </c>
      <c r="G181" s="11">
        <v>3.3416976613848348E-2</v>
      </c>
      <c r="H181" s="11" t="str">
        <f t="shared" si="6"/>
        <v>USA MOMENTUM Standard (Large+Mid Cap)</v>
      </c>
      <c r="I181" s="9">
        <f>_xlfn.XLOOKUP($A181,macro_changes!$A:$A,macro_changes!B:B,"NA",1)</f>
        <v>13.13</v>
      </c>
      <c r="J181" s="16">
        <f ca="1">IF(_xlfn.XLOOKUP($A181, macro_changes!$A:$A, macro_changes!C:C, "NA", 1) = 0, OFFSET(J181, -1, 0), _xlfn.XLOOKUP($A181, macro_changes!$A:$A, macro_changes!C:C, "NA", 1))</f>
        <v>1.1093633541958248E-2</v>
      </c>
      <c r="K181" s="17">
        <f>_xlfn.XLOOKUP($A180,macro_changes!$A:$A,macro_changes!D:D,"NA",1)</f>
        <v>4.1753653444676075E-3</v>
      </c>
      <c r="L181" s="9">
        <f>_xlfn.XLOOKUP($A180,macro_changes!$A:$A,macro_changes!E:E,"NA",1)</f>
        <v>97.4</v>
      </c>
      <c r="M181" s="9">
        <f>_xlfn.XLOOKUP($A181,macro_changes!$A:$A,macro_changes!F:F,"NA",1)</f>
        <v>4.17</v>
      </c>
      <c r="N181" s="9">
        <v>15.877579096264199</v>
      </c>
      <c r="O181" t="s">
        <v>4332</v>
      </c>
      <c r="P181">
        <f>_xlfn.XLOOKUP($A181,Macro!A:A,Macro!H:H,"NA",1)</f>
        <v>5.1709999999999999E-2</v>
      </c>
      <c r="Q181">
        <v>-7.4624438096794823E-3</v>
      </c>
      <c r="R181" s="9">
        <f>Spreads!B100</f>
        <v>3.52</v>
      </c>
      <c r="S181" s="9">
        <v>0.93</v>
      </c>
      <c r="T181" s="9">
        <f>Spreads!H347</f>
        <v>0.7</v>
      </c>
      <c r="U181" t="s">
        <v>5435</v>
      </c>
      <c r="V181" t="s">
        <v>5435</v>
      </c>
      <c r="W181" t="s">
        <v>5437</v>
      </c>
      <c r="X181" t="s">
        <v>5441</v>
      </c>
      <c r="Y181" t="s">
        <v>5439</v>
      </c>
      <c r="Z181" t="s">
        <v>5440</v>
      </c>
      <c r="AA181">
        <f>_xlfn.XLOOKUP($A181,Kmeans!$B:$B,Kmeans!M:M)</f>
        <v>1</v>
      </c>
      <c r="AB181">
        <f>_xlfn.XLOOKUP($A181,Kmeans!$B:$B,Kmeans!N:N)</f>
        <v>0</v>
      </c>
      <c r="AC181">
        <f>_xlfn.XLOOKUP($A181,Kmeans!$B:$B,Kmeans!O:O)</f>
        <v>0</v>
      </c>
      <c r="AD181">
        <f>'FF-5'!C504/100</f>
        <v>-3.0999999999999999E-3</v>
      </c>
      <c r="AE181">
        <f>'FF-5'!D504/100</f>
        <v>1.54E-2</v>
      </c>
      <c r="AF181">
        <f>'FF-5'!E504/100</f>
        <v>1.43E-2</v>
      </c>
      <c r="AG181">
        <f>'FF-5'!F504/100</f>
        <v>-5.0000000000000001E-4</v>
      </c>
      <c r="AH181" t="s">
        <v>5442</v>
      </c>
      <c r="AI181" t="str">
        <f t="shared" si="5"/>
        <v>Normal</v>
      </c>
    </row>
    <row r="182" spans="1:35">
      <c r="A182" s="5">
        <v>38442</v>
      </c>
      <c r="B182" s="11">
        <v>-1.7424294095085613E-2</v>
      </c>
      <c r="C182" s="11">
        <v>-1.1081529120599787E-2</v>
      </c>
      <c r="D182" s="11">
        <v>-1.1564502578126246E-2</v>
      </c>
      <c r="E182" s="11">
        <v>-9.0585869126161844E-3</v>
      </c>
      <c r="F182" s="11">
        <v>-1.5457485084483302E-2</v>
      </c>
      <c r="G182" s="11">
        <v>-6.877723202455388E-3</v>
      </c>
      <c r="H182" s="11" t="str">
        <f t="shared" si="6"/>
        <v>USA ENHANCED VALUE Standard (Large+Mid Cap)</v>
      </c>
      <c r="I182" s="9">
        <f>_xlfn.XLOOKUP($A182,macro_changes!$A:$A,macro_changes!B:B,"NA",1)</f>
        <v>14.46</v>
      </c>
      <c r="J182" s="16">
        <f ca="1">IF(_xlfn.XLOOKUP($A182, macro_changes!$A:$A, macro_changes!C:C, "NA", 1) = 0, OFFSET(J182, -1, 0), _xlfn.XLOOKUP($A182, macro_changes!$A:$A, macro_changes!C:C, "NA", 1))</f>
        <v>4.9262445481073058E-3</v>
      </c>
      <c r="K182" s="17">
        <f>_xlfn.XLOOKUP($A181,macro_changes!$A:$A,macro_changes!D:D,"NA",1)</f>
        <v>3.6382536382535413E-3</v>
      </c>
      <c r="L182" s="9">
        <f>_xlfn.XLOOKUP($A181,macro_changes!$A:$A,macro_changes!E:E,"NA",1)</f>
        <v>97.9</v>
      </c>
      <c r="M182" s="9">
        <f>_xlfn.XLOOKUP($A182,macro_changes!$A:$A,macro_changes!F:F,"NA",1)</f>
        <v>4.5</v>
      </c>
      <c r="N182" s="9">
        <v>1.653444380812962</v>
      </c>
      <c r="O182" t="s">
        <v>4330</v>
      </c>
      <c r="P182">
        <f>_xlfn.XLOOKUP($A182,Macro!A:A,Macro!H:H,"NA",1)</f>
        <v>5.1639999999999998E-2</v>
      </c>
      <c r="Q182">
        <v>-1.7424294095085644E-2</v>
      </c>
      <c r="R182" s="9">
        <f>Spreads!B101</f>
        <v>4.1900000000000004</v>
      </c>
      <c r="S182" s="9">
        <v>1.02</v>
      </c>
      <c r="T182" s="9">
        <f>Spreads!H348</f>
        <v>0.55000000000000004</v>
      </c>
      <c r="U182" t="s">
        <v>5435</v>
      </c>
      <c r="V182" t="s">
        <v>5435</v>
      </c>
      <c r="W182" t="s">
        <v>5437</v>
      </c>
      <c r="X182" t="s">
        <v>5438</v>
      </c>
      <c r="Y182" t="s">
        <v>5439</v>
      </c>
      <c r="Z182" t="s">
        <v>5440</v>
      </c>
      <c r="AA182">
        <f>_xlfn.XLOOKUP($A182,Kmeans!$B:$B,Kmeans!M:M)</f>
        <v>1</v>
      </c>
      <c r="AB182">
        <f>_xlfn.XLOOKUP($A182,Kmeans!$B:$B,Kmeans!N:N)</f>
        <v>0</v>
      </c>
      <c r="AC182">
        <f>_xlfn.XLOOKUP($A182,Kmeans!$B:$B,Kmeans!O:O)</f>
        <v>0</v>
      </c>
      <c r="AD182">
        <f>'FF-5'!C505/100</f>
        <v>-1.4199999999999999E-2</v>
      </c>
      <c r="AE182">
        <f>'FF-5'!D505/100</f>
        <v>2.0400000000000001E-2</v>
      </c>
      <c r="AF182">
        <f>'FF-5'!E505/100</f>
        <v>4.5999999999999999E-3</v>
      </c>
      <c r="AG182">
        <f>'FF-5'!F505/100</f>
        <v>1.29E-2</v>
      </c>
      <c r="AH182" t="s">
        <v>5442</v>
      </c>
      <c r="AI182" t="str">
        <f t="shared" si="5"/>
        <v>Normal</v>
      </c>
    </row>
    <row r="183" spans="1:35">
      <c r="A183" s="5">
        <v>38471</v>
      </c>
      <c r="B183" s="11">
        <v>-1.9247793593985096E-2</v>
      </c>
      <c r="C183" s="11">
        <v>-3.942551698628749E-2</v>
      </c>
      <c r="D183" s="11">
        <v>-2.0713940481942306E-4</v>
      </c>
      <c r="E183" s="11">
        <v>-1.8921401156888118E-2</v>
      </c>
      <c r="F183" s="11">
        <v>-2.8661831100584734E-2</v>
      </c>
      <c r="G183" s="11">
        <v>-3.3472543702333879E-2</v>
      </c>
      <c r="H183" s="11" t="str">
        <f t="shared" si="6"/>
        <v>USA MINIMUM VOLATILITY (USD) Standard (Large+Mid Cap)</v>
      </c>
      <c r="I183" s="9">
        <f>_xlfn.XLOOKUP($A183,macro_changes!$A:$A,macro_changes!B:B,"NA",1)</f>
        <v>13.97</v>
      </c>
      <c r="J183" s="16">
        <f ca="1">IF(_xlfn.XLOOKUP($A183, macro_changes!$A:$A, macro_changes!C:C, "NA", 1) = 0, OFFSET(J183, -1, 0), _xlfn.XLOOKUP($A183, macro_changes!$A:$A, macro_changes!C:C, "NA", 1))</f>
        <v>4.9262445481073058E-3</v>
      </c>
      <c r="K183" s="17">
        <f>_xlfn.XLOOKUP($A182,macro_changes!$A:$A,macro_changes!D:D,"NA",1)</f>
        <v>3.1071983428274663E-3</v>
      </c>
      <c r="L183" s="9">
        <f>_xlfn.XLOOKUP($A182,macro_changes!$A:$A,macro_changes!E:E,"NA",1)</f>
        <v>97.7</v>
      </c>
      <c r="M183" s="9">
        <f>_xlfn.XLOOKUP($A183,macro_changes!$A:$A,macro_changes!F:F,"NA",1)</f>
        <v>4.34</v>
      </c>
      <c r="N183" s="9">
        <v>11.114562860680399</v>
      </c>
      <c r="O183" t="s">
        <v>4332</v>
      </c>
      <c r="P183">
        <f>_xlfn.XLOOKUP($A183,Macro!A:A,Macro!H:H,"NA",1)</f>
        <v>6.9100000000000003E-3</v>
      </c>
      <c r="Q183">
        <v>-3.6336708472807587E-2</v>
      </c>
      <c r="R183" s="9">
        <f>Spreads!B102</f>
        <v>4.13</v>
      </c>
      <c r="S183" s="9">
        <v>0.97</v>
      </c>
      <c r="T183" s="9">
        <f>Spreads!H349</f>
        <v>0.4</v>
      </c>
      <c r="U183" t="s">
        <v>5435</v>
      </c>
      <c r="V183" t="s">
        <v>5435</v>
      </c>
      <c r="W183" t="s">
        <v>5437</v>
      </c>
      <c r="X183" t="s">
        <v>5438</v>
      </c>
      <c r="Y183" t="s">
        <v>5439</v>
      </c>
      <c r="Z183" t="s">
        <v>5444</v>
      </c>
      <c r="AA183">
        <f>_xlfn.XLOOKUP($A183,Kmeans!$B:$B,Kmeans!M:M)</f>
        <v>0</v>
      </c>
      <c r="AB183">
        <f>_xlfn.XLOOKUP($A183,Kmeans!$B:$B,Kmeans!N:N)</f>
        <v>1</v>
      </c>
      <c r="AC183">
        <f>_xlfn.XLOOKUP($A183,Kmeans!$B:$B,Kmeans!O:O)</f>
        <v>0</v>
      </c>
      <c r="AD183">
        <f>'FF-5'!C506/100</f>
        <v>-3.9800000000000002E-2</v>
      </c>
      <c r="AE183">
        <f>'FF-5'!D506/100</f>
        <v>7.000000000000001E-4</v>
      </c>
      <c r="AF183">
        <f>'FF-5'!E506/100</f>
        <v>9.7000000000000003E-3</v>
      </c>
      <c r="AG183">
        <f>'FF-5'!F506/100</f>
        <v>-9.3999999999999986E-3</v>
      </c>
      <c r="AH183" t="s">
        <v>5446</v>
      </c>
      <c r="AI183" t="str">
        <f t="shared" si="5"/>
        <v>Drawdown</v>
      </c>
    </row>
    <row r="184" spans="1:35">
      <c r="A184" s="5">
        <v>38503</v>
      </c>
      <c r="B184" s="11">
        <v>3.0869026094773488E-2</v>
      </c>
      <c r="C184" s="11">
        <v>3.6541703068126763E-2</v>
      </c>
      <c r="D184" s="11">
        <v>1.9641836540293278E-2</v>
      </c>
      <c r="E184" s="11">
        <v>2.8974499134188481E-2</v>
      </c>
      <c r="F184" s="11">
        <v>3.1964949042766033E-2</v>
      </c>
      <c r="G184" s="11">
        <v>3.4766585555334517E-2</v>
      </c>
      <c r="H184" s="11" t="str">
        <f t="shared" si="6"/>
        <v>USA MOMENTUM Standard (Large+Mid Cap)</v>
      </c>
      <c r="I184" s="9">
        <f>_xlfn.XLOOKUP($A184,macro_changes!$A:$A,macro_changes!B:B,"NA",1)</f>
        <v>11.87</v>
      </c>
      <c r="J184" s="16">
        <f ca="1">IF(_xlfn.XLOOKUP($A184, macro_changes!$A:$A, macro_changes!C:C, "NA", 1) = 0, OFFSET(J184, -1, 0), _xlfn.XLOOKUP($A184, macro_changes!$A:$A, macro_changes!C:C, "NA", 1))</f>
        <v>4.9262445481073058E-3</v>
      </c>
      <c r="K184" s="17">
        <f>_xlfn.XLOOKUP($A183,macro_changes!$A:$A,macro_changes!D:D,"NA",1)</f>
        <v>-5.162622612286949E-4</v>
      </c>
      <c r="L184" s="9">
        <f>_xlfn.XLOOKUP($A183,macro_changes!$A:$A,macro_changes!E:E,"NA",1)</f>
        <v>98.2</v>
      </c>
      <c r="M184" s="9">
        <f>_xlfn.XLOOKUP($A184,macro_changes!$A:$A,macro_changes!F:F,"NA",1)</f>
        <v>4.1399999999999997</v>
      </c>
      <c r="N184" s="9">
        <v>4.9163430204830627</v>
      </c>
      <c r="O184" t="s">
        <v>4330</v>
      </c>
      <c r="P184">
        <f>_xlfn.XLOOKUP($A184,Macro!A:A,Macro!H:H,"NA",1)</f>
        <v>-5.9100000000000003E-3</v>
      </c>
      <c r="Q184">
        <v>0</v>
      </c>
      <c r="R184" s="9">
        <f>Spreads!B103</f>
        <v>3.85</v>
      </c>
      <c r="S184" s="9">
        <v>0.95</v>
      </c>
      <c r="T184" s="9">
        <f>Spreads!H350</f>
        <v>0.28000000000000003</v>
      </c>
      <c r="U184" t="s">
        <v>5435</v>
      </c>
      <c r="V184" t="s">
        <v>5435</v>
      </c>
      <c r="W184" t="s">
        <v>5437</v>
      </c>
      <c r="X184" t="s">
        <v>5438</v>
      </c>
      <c r="Y184" t="s">
        <v>5439</v>
      </c>
      <c r="Z184" t="s">
        <v>5440</v>
      </c>
      <c r="AA184">
        <f>_xlfn.XLOOKUP($A184,Kmeans!$B:$B,Kmeans!M:M)</f>
        <v>1</v>
      </c>
      <c r="AB184">
        <f>_xlfn.XLOOKUP($A184,Kmeans!$B:$B,Kmeans!N:N)</f>
        <v>0</v>
      </c>
      <c r="AC184">
        <f>_xlfn.XLOOKUP($A184,Kmeans!$B:$B,Kmeans!O:O)</f>
        <v>0</v>
      </c>
      <c r="AD184">
        <f>'FF-5'!C507/100</f>
        <v>2.7799999999999998E-2</v>
      </c>
      <c r="AE184">
        <f>'FF-5'!D507/100</f>
        <v>-6.4000000000000003E-3</v>
      </c>
      <c r="AF184">
        <f>'FF-5'!E507/100</f>
        <v>-0.01</v>
      </c>
      <c r="AG184">
        <f>'FF-5'!F507/100</f>
        <v>3.0000000000000001E-3</v>
      </c>
      <c r="AH184" t="s">
        <v>5442</v>
      </c>
      <c r="AI184" t="str">
        <f t="shared" si="5"/>
        <v>Normal</v>
      </c>
    </row>
    <row r="185" spans="1:35">
      <c r="A185" s="5">
        <v>38533</v>
      </c>
      <c r="B185" s="11">
        <v>9.5140267248750021E-4</v>
      </c>
      <c r="C185" s="11">
        <v>3.5337816215623263E-2</v>
      </c>
      <c r="D185" s="11">
        <v>3.4472450066329596E-3</v>
      </c>
      <c r="E185" s="11">
        <v>1.3303071803275168E-2</v>
      </c>
      <c r="F185" s="11">
        <v>6.7653628191164383E-3</v>
      </c>
      <c r="G185" s="11">
        <v>3.6917998610146441E-3</v>
      </c>
      <c r="H185" s="11" t="str">
        <f t="shared" si="6"/>
        <v>USA MOMENTUM Standard (Large+Mid Cap)</v>
      </c>
      <c r="I185" s="9">
        <f>_xlfn.XLOOKUP($A185,macro_changes!$A:$A,macro_changes!B:B,"NA",1)</f>
        <v>11.05</v>
      </c>
      <c r="J185" s="16">
        <f ca="1">IF(_xlfn.XLOOKUP($A185, macro_changes!$A:$A, macro_changes!C:C, "NA", 1) = 0, OFFSET(J185, -1, 0), _xlfn.XLOOKUP($A185, macro_changes!$A:$A, macro_changes!C:C, "NA", 1))</f>
        <v>7.8381403450729081E-3</v>
      </c>
      <c r="K185" s="17">
        <f>_xlfn.XLOOKUP($A184,macro_changes!$A:$A,macro_changes!D:D,"NA",1)</f>
        <v>5.1652892561970809E-4</v>
      </c>
      <c r="L185" s="9">
        <f>_xlfn.XLOOKUP($A184,macro_changes!$A:$A,macro_changes!E:E,"NA",1)</f>
        <v>98.1</v>
      </c>
      <c r="M185" s="9">
        <f>_xlfn.XLOOKUP($A185,macro_changes!$A:$A,macro_changes!F:F,"NA",1)</f>
        <v>4</v>
      </c>
      <c r="N185" s="9">
        <v>6.8905036584340298</v>
      </c>
      <c r="O185" t="s">
        <v>4333</v>
      </c>
      <c r="P185">
        <f>_xlfn.XLOOKUP($A185,Macro!A:A,Macro!H:H,"NA",1)</f>
        <v>-1.15E-2</v>
      </c>
      <c r="Q185">
        <v>0</v>
      </c>
      <c r="R185" s="9">
        <f>Spreads!B104</f>
        <v>3.3</v>
      </c>
      <c r="S185" s="9">
        <v>0.88</v>
      </c>
      <c r="T185" s="9">
        <f>Spreads!H351</f>
        <v>0.26</v>
      </c>
      <c r="U185" t="s">
        <v>5435</v>
      </c>
      <c r="V185" t="s">
        <v>5435</v>
      </c>
      <c r="W185" t="s">
        <v>5437</v>
      </c>
      <c r="X185" t="s">
        <v>5438</v>
      </c>
      <c r="Y185" t="s">
        <v>5439</v>
      </c>
      <c r="Z185" t="s">
        <v>5440</v>
      </c>
      <c r="AA185">
        <f>_xlfn.XLOOKUP($A185,Kmeans!$B:$B,Kmeans!M:M)</f>
        <v>1</v>
      </c>
      <c r="AB185">
        <f>_xlfn.XLOOKUP($A185,Kmeans!$B:$B,Kmeans!N:N)</f>
        <v>0</v>
      </c>
      <c r="AC185">
        <f>_xlfn.XLOOKUP($A185,Kmeans!$B:$B,Kmeans!O:O)</f>
        <v>0</v>
      </c>
      <c r="AD185">
        <f>'FF-5'!C508/100</f>
        <v>3.2799999999999996E-2</v>
      </c>
      <c r="AE185">
        <f>'FF-5'!D508/100</f>
        <v>2.8300000000000002E-2</v>
      </c>
      <c r="AF185">
        <f>'FF-5'!E508/100</f>
        <v>9.5999999999999992E-3</v>
      </c>
      <c r="AG185">
        <f>'FF-5'!F508/100</f>
        <v>-5.1000000000000004E-3</v>
      </c>
      <c r="AH185" t="s">
        <v>5442</v>
      </c>
      <c r="AI185" t="str">
        <f t="shared" si="5"/>
        <v>Normal</v>
      </c>
    </row>
    <row r="186" spans="1:35">
      <c r="A186" s="5">
        <v>38562</v>
      </c>
      <c r="B186" s="11">
        <v>3.6392417748931205E-2</v>
      </c>
      <c r="C186" s="11">
        <v>4.1129721812300346E-2</v>
      </c>
      <c r="D186" s="11">
        <v>2.6747726024336504E-2</v>
      </c>
      <c r="E186" s="11">
        <v>4.2894844765151374E-2</v>
      </c>
      <c r="F186" s="11">
        <v>3.7239065264624838E-2</v>
      </c>
      <c r="G186" s="11">
        <v>3.8982956547541692E-2</v>
      </c>
      <c r="H186" s="11" t="str">
        <f t="shared" si="6"/>
        <v>USA RISK WEIGHTED Standard (Large+Mid Cap)</v>
      </c>
      <c r="I186" s="9">
        <f>_xlfn.XLOOKUP($A186,macro_changes!$A:$A,macro_changes!B:B,"NA",1)</f>
        <v>12.95</v>
      </c>
      <c r="J186" s="16">
        <f ca="1">IF(_xlfn.XLOOKUP($A186, macro_changes!$A:$A, macro_changes!C:C, "NA", 1) = 0, OFFSET(J186, -1, 0), _xlfn.XLOOKUP($A186, macro_changes!$A:$A, macro_changes!C:C, "NA", 1))</f>
        <v>7.8381403450729081E-3</v>
      </c>
      <c r="K186" s="17">
        <f>_xlfn.XLOOKUP($A185,macro_changes!$A:$A,macro_changes!D:D,"NA",1)</f>
        <v>6.1951471347445608E-3</v>
      </c>
      <c r="L186" s="9">
        <f>_xlfn.XLOOKUP($A185,macro_changes!$A:$A,macro_changes!E:E,"NA",1)</f>
        <v>98.9</v>
      </c>
      <c r="M186" s="9">
        <f>_xlfn.XLOOKUP($A186,macro_changes!$A:$A,macro_changes!F:F,"NA",1)</f>
        <v>4.18</v>
      </c>
      <c r="N186" s="9">
        <v>2.8971347820588962</v>
      </c>
      <c r="O186" t="s">
        <v>4332</v>
      </c>
      <c r="P186">
        <f>_xlfn.XLOOKUP($A186,Macro!A:A,Macro!H:H,"NA",1)</f>
        <v>1.7760000000000001E-2</v>
      </c>
      <c r="Q186">
        <v>0</v>
      </c>
      <c r="R186" s="9">
        <f>Spreads!B105</f>
        <v>3.66</v>
      </c>
      <c r="S186" s="9">
        <v>0.88</v>
      </c>
      <c r="T186" s="9">
        <f>Spreads!H352</f>
        <v>0.18</v>
      </c>
      <c r="U186" t="s">
        <v>5435</v>
      </c>
      <c r="V186" t="s">
        <v>5435</v>
      </c>
      <c r="W186" t="s">
        <v>5437</v>
      </c>
      <c r="X186" t="s">
        <v>5438</v>
      </c>
      <c r="Y186" t="s">
        <v>5439</v>
      </c>
      <c r="Z186" t="s">
        <v>5440</v>
      </c>
      <c r="AA186">
        <f>_xlfn.XLOOKUP($A186,Kmeans!$B:$B,Kmeans!M:M)</f>
        <v>1</v>
      </c>
      <c r="AB186">
        <f>_xlfn.XLOOKUP($A186,Kmeans!$B:$B,Kmeans!N:N)</f>
        <v>0</v>
      </c>
      <c r="AC186">
        <f>_xlfn.XLOOKUP($A186,Kmeans!$B:$B,Kmeans!O:O)</f>
        <v>0</v>
      </c>
      <c r="AD186">
        <f>'FF-5'!C509/100</f>
        <v>2.81E-2</v>
      </c>
      <c r="AE186">
        <f>'FF-5'!D509/100</f>
        <v>-7.9000000000000008E-3</v>
      </c>
      <c r="AF186">
        <f>'FF-5'!E509/100</f>
        <v>-1.18E-2</v>
      </c>
      <c r="AG186">
        <f>'FF-5'!F509/100</f>
        <v>-8.199999999999999E-3</v>
      </c>
      <c r="AH186" t="s">
        <v>5442</v>
      </c>
      <c r="AI186" t="str">
        <f t="shared" si="5"/>
        <v>Normal</v>
      </c>
    </row>
    <row r="187" spans="1:35">
      <c r="A187" s="5">
        <v>38595</v>
      </c>
      <c r="B187" s="11">
        <v>-1.1325211316272066E-2</v>
      </c>
      <c r="C187" s="11">
        <v>1.5414507896371443E-2</v>
      </c>
      <c r="D187" s="11">
        <v>-1.35309745747344E-2</v>
      </c>
      <c r="E187" s="11">
        <v>-1.4691957652709697E-2</v>
      </c>
      <c r="F187" s="11">
        <v>-2.2502894618219749E-2</v>
      </c>
      <c r="G187" s="11">
        <v>2.27287602115811E-3</v>
      </c>
      <c r="H187" s="11" t="str">
        <f t="shared" si="6"/>
        <v>USA MOMENTUM Standard (Large+Mid Cap)</v>
      </c>
      <c r="I187" s="9">
        <f>_xlfn.XLOOKUP($A187,macro_changes!$A:$A,macro_changes!B:B,"NA",1)</f>
        <v>12.63</v>
      </c>
      <c r="J187" s="16">
        <f ca="1">IF(_xlfn.XLOOKUP($A187, macro_changes!$A:$A, macro_changes!C:C, "NA", 1) = 0, OFFSET(J187, -1, 0), _xlfn.XLOOKUP($A187, macro_changes!$A:$A, macro_changes!C:C, "NA", 1))</f>
        <v>7.8381403450729081E-3</v>
      </c>
      <c r="K187" s="17">
        <f>_xlfn.XLOOKUP($A186,macro_changes!$A:$A,macro_changes!D:D,"NA",1)</f>
        <v>6.1570035915854415E-3</v>
      </c>
      <c r="L187" s="9">
        <f>_xlfn.XLOOKUP($A186,macro_changes!$A:$A,macro_changes!E:E,"NA",1)</f>
        <v>99</v>
      </c>
      <c r="M187" s="9">
        <f>_xlfn.XLOOKUP($A187,macro_changes!$A:$A,macro_changes!F:F,"NA",1)</f>
        <v>4.26</v>
      </c>
      <c r="N187" s="9">
        <v>4.6245850188483706</v>
      </c>
      <c r="O187" t="s">
        <v>4332</v>
      </c>
      <c r="P187">
        <f>_xlfn.XLOOKUP($A187,Macro!A:A,Macro!H:H,"NA",1)</f>
        <v>4.054E-2</v>
      </c>
      <c r="Q187">
        <v>-1.1325211316272071E-2</v>
      </c>
      <c r="R187" s="9">
        <f>Spreads!B106</f>
        <v>3.54</v>
      </c>
      <c r="S187" s="9">
        <v>0.89</v>
      </c>
      <c r="T187" s="9">
        <f>Spreads!H353</f>
        <v>0.16</v>
      </c>
      <c r="U187" t="s">
        <v>5435</v>
      </c>
      <c r="V187" t="s">
        <v>5435</v>
      </c>
      <c r="W187" t="s">
        <v>5437</v>
      </c>
      <c r="X187" t="s">
        <v>5438</v>
      </c>
      <c r="Y187" t="s">
        <v>5439</v>
      </c>
      <c r="Z187" t="s">
        <v>5440</v>
      </c>
      <c r="AA187">
        <f>_xlfn.XLOOKUP($A187,Kmeans!$B:$B,Kmeans!M:M)</f>
        <v>1</v>
      </c>
      <c r="AB187">
        <f>_xlfn.XLOOKUP($A187,Kmeans!$B:$B,Kmeans!N:N)</f>
        <v>0</v>
      </c>
      <c r="AC187">
        <f>_xlfn.XLOOKUP($A187,Kmeans!$B:$B,Kmeans!O:O)</f>
        <v>0</v>
      </c>
      <c r="AD187">
        <f>'FF-5'!C510/100</f>
        <v>-8.8999999999999999E-3</v>
      </c>
      <c r="AE187">
        <f>'FF-5'!D510/100</f>
        <v>1.32E-2</v>
      </c>
      <c r="AF187">
        <f>'FF-5'!E510/100</f>
        <v>-2.0499999999999997E-2</v>
      </c>
      <c r="AG187">
        <f>'FF-5'!F510/100</f>
        <v>3.7000000000000002E-3</v>
      </c>
      <c r="AH187" t="s">
        <v>5442</v>
      </c>
      <c r="AI187" t="str">
        <f t="shared" si="5"/>
        <v>Normal</v>
      </c>
    </row>
    <row r="188" spans="1:35">
      <c r="A188" s="5">
        <v>38625</v>
      </c>
      <c r="B188" s="11">
        <v>7.3888542103166532E-3</v>
      </c>
      <c r="C188" s="11">
        <v>3.8963098612321723E-2</v>
      </c>
      <c r="D188" s="11">
        <v>2.7391782924717223E-3</v>
      </c>
      <c r="E188" s="11">
        <v>4.8053967805132825E-3</v>
      </c>
      <c r="F188" s="11">
        <v>5.1177720511776936E-3</v>
      </c>
      <c r="G188" s="11">
        <v>2.4962748811227176E-2</v>
      </c>
      <c r="H188" s="11" t="str">
        <f t="shared" si="6"/>
        <v>USA MOMENTUM Standard (Large+Mid Cap)</v>
      </c>
      <c r="I188" s="9">
        <f>_xlfn.XLOOKUP($A188,macro_changes!$A:$A,macro_changes!B:B,"NA",1)</f>
        <v>14.94</v>
      </c>
      <c r="J188" s="16">
        <f ca="1">IF(_xlfn.XLOOKUP($A188, macro_changes!$A:$A, macro_changes!C:C, "NA", 1) = 0, OFFSET(J188, -1, 0), _xlfn.XLOOKUP($A188, macro_changes!$A:$A, macro_changes!C:C, "NA", 1))</f>
        <v>5.5551653965173475E-3</v>
      </c>
      <c r="K188" s="17">
        <f>_xlfn.XLOOKUP($A187,macro_changes!$A:$A,macro_changes!D:D,"NA",1)</f>
        <v>1.3768485466598701E-2</v>
      </c>
      <c r="L188" s="9">
        <f>_xlfn.XLOOKUP($A187,macro_changes!$A:$A,macro_changes!E:E,"NA",1)</f>
        <v>99.7</v>
      </c>
      <c r="M188" s="9">
        <f>_xlfn.XLOOKUP($A188,macro_changes!$A:$A,macro_changes!F:F,"NA",1)</f>
        <v>4.2</v>
      </c>
      <c r="N188" s="9">
        <v>7.2263438593764429</v>
      </c>
      <c r="O188" t="s">
        <v>4330</v>
      </c>
      <c r="P188">
        <f>_xlfn.XLOOKUP($A188,Macro!A:A,Macro!H:H,"NA",1)</f>
        <v>-2.0469999999999999E-2</v>
      </c>
      <c r="Q188">
        <v>-4.0200374412723864E-3</v>
      </c>
      <c r="R188" s="9">
        <f>Spreads!B107</f>
        <v>3.61</v>
      </c>
      <c r="S188" s="9">
        <v>0.92</v>
      </c>
      <c r="T188" s="9">
        <f>Spreads!H354</f>
        <v>0.17</v>
      </c>
      <c r="U188" t="s">
        <v>5435</v>
      </c>
      <c r="V188" t="s">
        <v>5435</v>
      </c>
      <c r="W188" t="s">
        <v>5437</v>
      </c>
      <c r="X188" t="s">
        <v>5438</v>
      </c>
      <c r="Y188" t="s">
        <v>5439</v>
      </c>
      <c r="Z188" t="s">
        <v>5440</v>
      </c>
      <c r="AA188">
        <f>_xlfn.XLOOKUP($A188,Kmeans!$B:$B,Kmeans!M:M)</f>
        <v>1</v>
      </c>
      <c r="AB188">
        <f>_xlfn.XLOOKUP($A188,Kmeans!$B:$B,Kmeans!N:N)</f>
        <v>0</v>
      </c>
      <c r="AC188">
        <f>_xlfn.XLOOKUP($A188,Kmeans!$B:$B,Kmeans!O:O)</f>
        <v>0</v>
      </c>
      <c r="AD188">
        <f>'FF-5'!C511/100</f>
        <v>-3.4000000000000002E-3</v>
      </c>
      <c r="AE188">
        <f>'FF-5'!D511/100</f>
        <v>7.0999999999999995E-3</v>
      </c>
      <c r="AF188">
        <f>'FF-5'!E511/100</f>
        <v>2.7000000000000001E-3</v>
      </c>
      <c r="AG188">
        <f>'FF-5'!F511/100</f>
        <v>-6.0000000000000001E-3</v>
      </c>
      <c r="AH188" t="s">
        <v>5442</v>
      </c>
      <c r="AI188" t="str">
        <f t="shared" si="5"/>
        <v>Normal</v>
      </c>
    </row>
    <row r="189" spans="1:35">
      <c r="A189" s="5">
        <v>38656</v>
      </c>
      <c r="B189" s="11">
        <v>-1.746026951572599E-2</v>
      </c>
      <c r="C189" s="11">
        <v>-3.0842828943881129E-2</v>
      </c>
      <c r="D189" s="11">
        <v>-1.4925783586450581E-2</v>
      </c>
      <c r="E189" s="11">
        <v>-2.3079495997099131E-2</v>
      </c>
      <c r="F189" s="11">
        <v>-5.9643220194132152E-3</v>
      </c>
      <c r="G189" s="11">
        <v>-2.4221573533500185E-2</v>
      </c>
      <c r="H189" s="11" t="str">
        <f t="shared" si="6"/>
        <v>USA SECTOR NEUTRAL QUALITY Standard (Large+Mid Cap)</v>
      </c>
      <c r="I189" s="9">
        <f>_xlfn.XLOOKUP($A189,macro_changes!$A:$A,macro_changes!B:B,"NA",1)</f>
        <v>12.15</v>
      </c>
      <c r="J189" s="16">
        <f ca="1">IF(_xlfn.XLOOKUP($A189, macro_changes!$A:$A, macro_changes!C:C, "NA", 1) = 0, OFFSET(J189, -1, 0), _xlfn.XLOOKUP($A189, macro_changes!$A:$A, macro_changes!C:C, "NA", 1))</f>
        <v>5.5551653965173475E-3</v>
      </c>
      <c r="K189" s="17">
        <f>_xlfn.XLOOKUP($A188,macro_changes!$A:$A,macro_changes!D:D,"NA",1)</f>
        <v>1.5090543259557165E-3</v>
      </c>
      <c r="L189" s="9">
        <f>_xlfn.XLOOKUP($A188,macro_changes!$A:$A,macro_changes!E:E,"NA",1)</f>
        <v>99.4</v>
      </c>
      <c r="M189" s="9">
        <f>_xlfn.XLOOKUP($A189,macro_changes!$A:$A,macro_changes!F:F,"NA",1)</f>
        <v>4.46</v>
      </c>
      <c r="N189" s="9">
        <v>11.872064173647679</v>
      </c>
      <c r="O189" t="s">
        <v>4332</v>
      </c>
      <c r="P189">
        <f>_xlfn.XLOOKUP($A189,Macro!A:A,Macro!H:H,"NA",1)</f>
        <v>1.7099999999999999E-3</v>
      </c>
      <c r="Q189">
        <v>-1.7460269515725983E-2</v>
      </c>
      <c r="R189" s="9">
        <f>Spreads!B108</f>
        <v>3.67</v>
      </c>
      <c r="S189" s="9">
        <v>0.97</v>
      </c>
      <c r="T189" s="9">
        <f>Spreads!H355</f>
        <v>7.0000000000000007E-2</v>
      </c>
      <c r="U189" t="s">
        <v>5435</v>
      </c>
      <c r="V189" t="s">
        <v>5435</v>
      </c>
      <c r="W189" t="s">
        <v>5437</v>
      </c>
      <c r="X189" t="s">
        <v>5438</v>
      </c>
      <c r="Y189" t="s">
        <v>5439</v>
      </c>
      <c r="Z189" t="s">
        <v>5440</v>
      </c>
      <c r="AA189">
        <f>_xlfn.XLOOKUP($A189,Kmeans!$B:$B,Kmeans!M:M)</f>
        <v>1</v>
      </c>
      <c r="AB189">
        <f>_xlfn.XLOOKUP($A189,Kmeans!$B:$B,Kmeans!N:N)</f>
        <v>0</v>
      </c>
      <c r="AC189">
        <f>_xlfn.XLOOKUP($A189,Kmeans!$B:$B,Kmeans!O:O)</f>
        <v>0</v>
      </c>
      <c r="AD189">
        <f>'FF-5'!C512/100</f>
        <v>-1.4499999999999999E-2</v>
      </c>
      <c r="AE189">
        <f>'FF-5'!D512/100</f>
        <v>4.1999999999999997E-3</v>
      </c>
      <c r="AF189">
        <f>'FF-5'!E512/100</f>
        <v>-9.300000000000001E-3</v>
      </c>
      <c r="AG189">
        <f>'FF-5'!F512/100</f>
        <v>-1.29E-2</v>
      </c>
      <c r="AH189" t="s">
        <v>5442</v>
      </c>
      <c r="AI189" t="str">
        <f t="shared" si="5"/>
        <v>Normal</v>
      </c>
    </row>
    <row r="190" spans="1:35">
      <c r="A190" s="5">
        <v>38686</v>
      </c>
      <c r="B190" s="11">
        <v>3.779579152807222E-2</v>
      </c>
      <c r="C190" s="11">
        <v>2.953365832406929E-2</v>
      </c>
      <c r="D190" s="11">
        <v>2.6828212894850711E-2</v>
      </c>
      <c r="E190" s="11">
        <v>3.5874350884369521E-2</v>
      </c>
      <c r="F190" s="11">
        <v>3.7403391916595696E-2</v>
      </c>
      <c r="G190" s="11">
        <v>4.0047722497239979E-2</v>
      </c>
      <c r="H190" s="11" t="str">
        <f t="shared" si="6"/>
        <v>USA ENHANCED VALUE Standard (Large+Mid Cap)</v>
      </c>
      <c r="I190" s="9">
        <f>_xlfn.XLOOKUP($A190,macro_changes!$A:$A,macro_changes!B:B,"NA",1)</f>
        <v>11.26</v>
      </c>
      <c r="J190" s="16">
        <f ca="1">IF(_xlfn.XLOOKUP($A190, macro_changes!$A:$A, macro_changes!C:C, "NA", 1) = 0, OFFSET(J190, -1, 0), _xlfn.XLOOKUP($A190, macro_changes!$A:$A, macro_changes!C:C, "NA", 1))</f>
        <v>5.5551653965173475E-3</v>
      </c>
      <c r="K190" s="17">
        <f>_xlfn.XLOOKUP($A189,macro_changes!$A:$A,macro_changes!D:D,"NA",1)</f>
        <v>-5.0226017076845375E-3</v>
      </c>
      <c r="L190" s="9">
        <f>_xlfn.XLOOKUP($A189,macro_changes!$A:$A,macro_changes!E:E,"NA",1)</f>
        <v>99.6</v>
      </c>
      <c r="M190" s="9">
        <f>_xlfn.XLOOKUP($A190,macro_changes!$A:$A,macro_changes!F:F,"NA",1)</f>
        <v>4.54</v>
      </c>
      <c r="N190" s="9">
        <v>3.8411882601259002</v>
      </c>
      <c r="O190" t="s">
        <v>4332</v>
      </c>
      <c r="P190">
        <f>_xlfn.XLOOKUP($A190,Macro!A:A,Macro!H:H,"NA",1)</f>
        <v>1.4120000000000001E-2</v>
      </c>
      <c r="Q190">
        <v>0</v>
      </c>
      <c r="R190" s="9">
        <f>Spreads!B109</f>
        <v>3.71</v>
      </c>
      <c r="S190" s="9">
        <v>0.92</v>
      </c>
      <c r="T190" s="9">
        <f>Spreads!H356</f>
        <v>-0.02</v>
      </c>
      <c r="U190" t="s">
        <v>5435</v>
      </c>
      <c r="V190" t="s">
        <v>5435</v>
      </c>
      <c r="W190" t="s">
        <v>5437</v>
      </c>
      <c r="X190" t="s">
        <v>5438</v>
      </c>
      <c r="Y190" t="s">
        <v>5439</v>
      </c>
      <c r="Z190" t="s">
        <v>5440</v>
      </c>
      <c r="AA190">
        <f>_xlfn.XLOOKUP($A190,Kmeans!$B:$B,Kmeans!M:M)</f>
        <v>1</v>
      </c>
      <c r="AB190">
        <f>_xlfn.XLOOKUP($A190,Kmeans!$B:$B,Kmeans!N:N)</f>
        <v>0</v>
      </c>
      <c r="AC190">
        <f>_xlfn.XLOOKUP($A190,Kmeans!$B:$B,Kmeans!O:O)</f>
        <v>0</v>
      </c>
      <c r="AD190">
        <f>'FF-5'!C513/100</f>
        <v>8.3999999999999995E-3</v>
      </c>
      <c r="AE190">
        <f>'FF-5'!D513/100</f>
        <v>-1.1599999999999999E-2</v>
      </c>
      <c r="AF190">
        <f>'FF-5'!E513/100</f>
        <v>-7.6E-3</v>
      </c>
      <c r="AG190">
        <f>'FF-5'!F513/100</f>
        <v>-1.1299999999999999E-2</v>
      </c>
      <c r="AH190" t="s">
        <v>5442</v>
      </c>
      <c r="AI190" t="str">
        <f t="shared" si="5"/>
        <v>Normal</v>
      </c>
    </row>
    <row r="191" spans="1:35">
      <c r="A191" s="5">
        <v>38716</v>
      </c>
      <c r="B191" s="11">
        <v>-7.6510058025769379E-4</v>
      </c>
      <c r="C191" s="11">
        <v>1.6033582882433617E-2</v>
      </c>
      <c r="D191" s="11">
        <v>4.4700913955839638E-3</v>
      </c>
      <c r="E191" s="11">
        <v>2.7971411239333666E-3</v>
      </c>
      <c r="F191" s="11">
        <v>-1.3329727560607574E-2</v>
      </c>
      <c r="G191" s="11">
        <v>1.1922086964462064E-2</v>
      </c>
      <c r="H191" s="11" t="str">
        <f t="shared" si="6"/>
        <v>USA MOMENTUM Standard (Large+Mid Cap)</v>
      </c>
      <c r="I191" s="9">
        <f>_xlfn.XLOOKUP($A191,macro_changes!$A:$A,macro_changes!B:B,"NA",1)</f>
        <v>12.04</v>
      </c>
      <c r="J191" s="16">
        <f ca="1">IF(_xlfn.XLOOKUP($A191, macro_changes!$A:$A, macro_changes!C:C, "NA", 1) = 0, OFFSET(J191, -1, 0), _xlfn.XLOOKUP($A191, macro_changes!$A:$A, macro_changes!C:C, "NA", 1))</f>
        <v>1.3453837684874737E-2</v>
      </c>
      <c r="K191" s="17">
        <f>_xlfn.XLOOKUP($A190,macro_changes!$A:$A,macro_changes!D:D,"NA",1)</f>
        <v>0</v>
      </c>
      <c r="L191" s="9">
        <f>_xlfn.XLOOKUP($A190,macro_changes!$A:$A,macro_changes!E:E,"NA",1)</f>
        <v>100.1</v>
      </c>
      <c r="M191" s="9">
        <f>_xlfn.XLOOKUP($A191,macro_changes!$A:$A,macro_changes!F:F,"NA",1)</f>
        <v>4.47</v>
      </c>
      <c r="N191" s="9">
        <v>4.3761450656915377</v>
      </c>
      <c r="O191" t="s">
        <v>4332</v>
      </c>
      <c r="P191">
        <f>_xlfn.XLOOKUP($A191,Macro!A:A,Macro!H:H,"NA",1)</f>
        <v>-5.0509999999999999E-2</v>
      </c>
      <c r="Q191">
        <v>-7.6510058025766137E-4</v>
      </c>
      <c r="R191" s="9">
        <f>Spreads!B110</f>
        <v>3.42</v>
      </c>
      <c r="S191" s="9">
        <v>0.9</v>
      </c>
      <c r="T191" s="9">
        <f>Spreads!H357</f>
        <v>-0.01</v>
      </c>
      <c r="U191" t="s">
        <v>5435</v>
      </c>
      <c r="V191" t="s">
        <v>5435</v>
      </c>
      <c r="W191" t="s">
        <v>5437</v>
      </c>
      <c r="X191" t="s">
        <v>5438</v>
      </c>
      <c r="Y191" t="s">
        <v>5439</v>
      </c>
      <c r="Z191" t="s">
        <v>5440</v>
      </c>
      <c r="AA191">
        <f>_xlfn.XLOOKUP($A191,Kmeans!$B:$B,Kmeans!M:M)</f>
        <v>1</v>
      </c>
      <c r="AB191">
        <f>_xlfn.XLOOKUP($A191,Kmeans!$B:$B,Kmeans!N:N)</f>
        <v>0</v>
      </c>
      <c r="AC191">
        <f>_xlfn.XLOOKUP($A191,Kmeans!$B:$B,Kmeans!O:O)</f>
        <v>0</v>
      </c>
      <c r="AD191">
        <f>'FF-5'!C514/100</f>
        <v>-2E-3</v>
      </c>
      <c r="AE191">
        <f>'FF-5'!D514/100</f>
        <v>2E-3</v>
      </c>
      <c r="AF191">
        <f>'FF-5'!E514/100</f>
        <v>2.2000000000000001E-3</v>
      </c>
      <c r="AG191">
        <f>'FF-5'!F514/100</f>
        <v>2.3E-3</v>
      </c>
      <c r="AH191" t="s">
        <v>5442</v>
      </c>
      <c r="AI191" t="str">
        <f t="shared" si="5"/>
        <v>Normal</v>
      </c>
    </row>
    <row r="192" spans="1:35">
      <c r="A192" s="5">
        <v>38748</v>
      </c>
      <c r="B192" s="11">
        <v>2.6277273343271457E-2</v>
      </c>
      <c r="C192" s="11">
        <v>6.5292408526405277E-2</v>
      </c>
      <c r="D192" s="11">
        <v>2.1366817713279085E-2</v>
      </c>
      <c r="E192" s="11">
        <v>2.7629153009166352E-2</v>
      </c>
      <c r="F192" s="11">
        <v>1.2236633864707303E-2</v>
      </c>
      <c r="G192" s="11">
        <v>3.9687552873498344E-2</v>
      </c>
      <c r="H192" s="11" t="str">
        <f t="shared" si="6"/>
        <v>USA MOMENTUM Standard (Large+Mid Cap)</v>
      </c>
      <c r="I192" s="9">
        <f>_xlfn.XLOOKUP($A192,macro_changes!$A:$A,macro_changes!B:B,"NA",1)</f>
        <v>12.47</v>
      </c>
      <c r="J192" s="16">
        <f ca="1">IF(_xlfn.XLOOKUP($A192, macro_changes!$A:$A, macro_changes!C:C, "NA", 1) = 0, OFFSET(J192, -1, 0), _xlfn.XLOOKUP($A192, macro_changes!$A:$A, macro_changes!C:C, "NA", 1))</f>
        <v>1.3453837684874737E-2</v>
      </c>
      <c r="K192" s="17">
        <f>_xlfn.XLOOKUP($A191,macro_changes!$A:$A,macro_changes!D:D,"NA",1)</f>
        <v>6.0575466935892663E-3</v>
      </c>
      <c r="L192" s="9">
        <f>_xlfn.XLOOKUP($A191,macro_changes!$A:$A,macro_changes!E:E,"NA",1)</f>
        <v>100.3</v>
      </c>
      <c r="M192" s="9">
        <f>_xlfn.XLOOKUP($A192,macro_changes!$A:$A,macro_changes!F:F,"NA",1)</f>
        <v>4.42</v>
      </c>
      <c r="N192" s="9">
        <v>7.7659258853332522</v>
      </c>
      <c r="O192" t="s">
        <v>4332</v>
      </c>
      <c r="P192">
        <f>_xlfn.XLOOKUP($A192,Macro!A:A,Macro!H:H,"NA",1)</f>
        <v>-2.8969999999999999E-2</v>
      </c>
      <c r="Q192">
        <v>0</v>
      </c>
      <c r="R192" s="9">
        <f>Spreads!B111</f>
        <v>3.37</v>
      </c>
      <c r="S192" s="9">
        <v>0.9</v>
      </c>
      <c r="T192" s="9">
        <f>Spreads!H358</f>
        <v>-0.14000000000000001</v>
      </c>
      <c r="U192" t="s">
        <v>5435</v>
      </c>
      <c r="V192" t="s">
        <v>5435</v>
      </c>
      <c r="W192" t="s">
        <v>5437</v>
      </c>
      <c r="X192" t="s">
        <v>5438</v>
      </c>
      <c r="Y192" t="s">
        <v>5439</v>
      </c>
      <c r="Z192" t="s">
        <v>5440</v>
      </c>
      <c r="AA192">
        <f>_xlfn.XLOOKUP($A192,Kmeans!$B:$B,Kmeans!M:M)</f>
        <v>1</v>
      </c>
      <c r="AB192">
        <f>_xlfn.XLOOKUP($A192,Kmeans!$B:$B,Kmeans!N:N)</f>
        <v>0</v>
      </c>
      <c r="AC192">
        <f>_xlfn.XLOOKUP($A192,Kmeans!$B:$B,Kmeans!O:O)</f>
        <v>0</v>
      </c>
      <c r="AD192">
        <f>'FF-5'!C515/100</f>
        <v>5.7500000000000002E-2</v>
      </c>
      <c r="AE192">
        <f>'FF-5'!D515/100</f>
        <v>1.0800000000000001E-2</v>
      </c>
      <c r="AF192">
        <f>'FF-5'!E515/100</f>
        <v>-6.5000000000000006E-3</v>
      </c>
      <c r="AG192">
        <f>'FF-5'!F515/100</f>
        <v>-4.5000000000000005E-3</v>
      </c>
      <c r="AH192" t="s">
        <v>5442</v>
      </c>
      <c r="AI192" t="str">
        <f t="shared" si="5"/>
        <v>Normal</v>
      </c>
    </row>
    <row r="193" spans="1:35">
      <c r="A193" s="5">
        <v>38776</v>
      </c>
      <c r="B193" s="11">
        <v>-1.1851470374624196E-3</v>
      </c>
      <c r="C193" s="11">
        <v>-3.8365946367804327E-2</v>
      </c>
      <c r="D193" s="11">
        <v>1.5259791883821539E-3</v>
      </c>
      <c r="E193" s="11">
        <v>5.5524351030475927E-3</v>
      </c>
      <c r="F193" s="11">
        <v>3.3802964528724111E-3</v>
      </c>
      <c r="G193" s="11">
        <v>-5.5601664252741267E-3</v>
      </c>
      <c r="H193" s="11" t="str">
        <f t="shared" si="6"/>
        <v>USA RISK WEIGHTED Standard (Large+Mid Cap)</v>
      </c>
      <c r="I193" s="9">
        <f>_xlfn.XLOOKUP($A193,macro_changes!$A:$A,macro_changes!B:B,"NA",1)</f>
        <v>11.69</v>
      </c>
      <c r="J193" s="16">
        <f ca="1">IF(_xlfn.XLOOKUP($A193, macro_changes!$A:$A, macro_changes!C:C, "NA", 1) = 0, OFFSET(J193, -1, 0), _xlfn.XLOOKUP($A193, macro_changes!$A:$A, macro_changes!C:C, "NA", 1))</f>
        <v>1.3453837684874737E-2</v>
      </c>
      <c r="K193" s="17">
        <f>_xlfn.XLOOKUP($A192,macro_changes!$A:$A,macro_changes!D:D,"NA",1)</f>
        <v>5.0175614651282174E-4</v>
      </c>
      <c r="L193" s="9">
        <f>_xlfn.XLOOKUP($A192,macro_changes!$A:$A,macro_changes!E:E,"NA",1)</f>
        <v>100.9</v>
      </c>
      <c r="M193" s="9">
        <f>_xlfn.XLOOKUP($A193,macro_changes!$A:$A,macro_changes!F:F,"NA",1)</f>
        <v>4.57</v>
      </c>
      <c r="N193" s="9">
        <v>7.5468787624762124</v>
      </c>
      <c r="O193" t="s">
        <v>4332</v>
      </c>
      <c r="P193">
        <f>_xlfn.XLOOKUP($A193,Macro!A:A,Macro!H:H,"NA",1)</f>
        <v>1.5469999999999999E-2</v>
      </c>
      <c r="Q193">
        <v>-1.1851470374624703E-3</v>
      </c>
      <c r="R193" s="9">
        <f>Spreads!B112</f>
        <v>3.13</v>
      </c>
      <c r="S193" s="9">
        <v>0.9</v>
      </c>
      <c r="T193" s="9">
        <f>Spreads!H359</f>
        <v>0.04</v>
      </c>
      <c r="U193" t="s">
        <v>5435</v>
      </c>
      <c r="V193" t="s">
        <v>5435</v>
      </c>
      <c r="W193" t="s">
        <v>5437</v>
      </c>
      <c r="X193" t="s">
        <v>5438</v>
      </c>
      <c r="Y193" t="s">
        <v>5439</v>
      </c>
      <c r="Z193" t="s">
        <v>5440</v>
      </c>
      <c r="AA193">
        <f>_xlfn.XLOOKUP($A193,Kmeans!$B:$B,Kmeans!M:M)</f>
        <v>1</v>
      </c>
      <c r="AB193">
        <f>_xlfn.XLOOKUP($A193,Kmeans!$B:$B,Kmeans!N:N)</f>
        <v>0</v>
      </c>
      <c r="AC193">
        <f>_xlfn.XLOOKUP($A193,Kmeans!$B:$B,Kmeans!O:O)</f>
        <v>0</v>
      </c>
      <c r="AD193">
        <f>'FF-5'!C516/100</f>
        <v>-4.1999999999999997E-3</v>
      </c>
      <c r="AE193">
        <f>'FF-5'!D516/100</f>
        <v>-3.4000000000000002E-3</v>
      </c>
      <c r="AF193">
        <f>'FF-5'!E516/100</f>
        <v>-5.1000000000000004E-3</v>
      </c>
      <c r="AG193">
        <f>'FF-5'!F516/100</f>
        <v>1.9099999999999999E-2</v>
      </c>
      <c r="AH193" t="s">
        <v>5442</v>
      </c>
      <c r="AI193" t="str">
        <f t="shared" si="5"/>
        <v>Normal</v>
      </c>
    </row>
    <row r="194" spans="1:35">
      <c r="A194" s="5">
        <v>38807</v>
      </c>
      <c r="B194" s="11">
        <v>1.1444950868761739E-2</v>
      </c>
      <c r="C194" s="11">
        <v>1.6626657457867733E-2</v>
      </c>
      <c r="D194" s="11">
        <v>5.1023670661389797E-3</v>
      </c>
      <c r="E194" s="11">
        <v>1.2489648826867095E-2</v>
      </c>
      <c r="F194" s="11">
        <v>1.0228598290300761E-2</v>
      </c>
      <c r="G194" s="11">
        <v>9.2187517046509182E-3</v>
      </c>
      <c r="H194" s="11" t="str">
        <f t="shared" si="6"/>
        <v>USA MOMENTUM Standard (Large+Mid Cap)</v>
      </c>
      <c r="I194" s="9">
        <f>_xlfn.XLOOKUP($A194,macro_changes!$A:$A,macro_changes!B:B,"NA",1)</f>
        <v>11.85</v>
      </c>
      <c r="J194" s="16">
        <f ca="1">IF(_xlfn.XLOOKUP($A194, macro_changes!$A:$A, macro_changes!C:C, "NA", 1) = 0, OFFSET(J194, -1, 0), _xlfn.XLOOKUP($A194, macro_changes!$A:$A, macro_changes!C:C, "NA", 1))</f>
        <v>2.5875276349553999E-3</v>
      </c>
      <c r="K194" s="17">
        <f>_xlfn.XLOOKUP($A193,macro_changes!$A:$A,macro_changes!D:D,"NA",1)</f>
        <v>1.5045135406217547E-3</v>
      </c>
      <c r="L194" s="9">
        <f>_xlfn.XLOOKUP($A193,macro_changes!$A:$A,macro_changes!E:E,"NA",1)</f>
        <v>100.9</v>
      </c>
      <c r="M194" s="9">
        <f>_xlfn.XLOOKUP($A194,macro_changes!$A:$A,macro_changes!F:F,"NA",1)</f>
        <v>4.72</v>
      </c>
      <c r="N194" s="9">
        <v>6.2597565524147054</v>
      </c>
      <c r="O194" t="s">
        <v>4332</v>
      </c>
      <c r="P194">
        <f>_xlfn.XLOOKUP($A194,Macro!A:A,Macro!H:H,"NA",1)</f>
        <v>2.0699999999999998E-3</v>
      </c>
      <c r="Q194">
        <v>0</v>
      </c>
      <c r="R194" s="9">
        <f>Spreads!B113</f>
        <v>3.04</v>
      </c>
      <c r="S194" s="9">
        <v>0.89</v>
      </c>
      <c r="T194" s="9">
        <f>Spreads!H360</f>
        <v>0.2</v>
      </c>
      <c r="U194" t="s">
        <v>5435</v>
      </c>
      <c r="V194" t="s">
        <v>5435</v>
      </c>
      <c r="W194" t="s">
        <v>5437</v>
      </c>
      <c r="X194" t="s">
        <v>5438</v>
      </c>
      <c r="Y194" t="s">
        <v>5439</v>
      </c>
      <c r="Z194" t="s">
        <v>5440</v>
      </c>
      <c r="AA194">
        <f>_xlfn.XLOOKUP($A194,Kmeans!$B:$B,Kmeans!M:M)</f>
        <v>1</v>
      </c>
      <c r="AB194">
        <f>_xlfn.XLOOKUP($A194,Kmeans!$B:$B,Kmeans!N:N)</f>
        <v>0</v>
      </c>
      <c r="AC194">
        <f>_xlfn.XLOOKUP($A194,Kmeans!$B:$B,Kmeans!O:O)</f>
        <v>0</v>
      </c>
      <c r="AD194">
        <f>'FF-5'!C517/100</f>
        <v>3.39E-2</v>
      </c>
      <c r="AE194">
        <f>'FF-5'!D517/100</f>
        <v>6.0000000000000001E-3</v>
      </c>
      <c r="AF194">
        <f>'FF-5'!E517/100</f>
        <v>5.9999999999999995E-4</v>
      </c>
      <c r="AG194">
        <f>'FF-5'!F517/100</f>
        <v>-4.0000000000000001E-3</v>
      </c>
      <c r="AH194" t="s">
        <v>5442</v>
      </c>
      <c r="AI194" t="str">
        <f t="shared" si="5"/>
        <v>Normal</v>
      </c>
    </row>
    <row r="195" spans="1:35">
      <c r="A195" s="5">
        <v>38835</v>
      </c>
      <c r="B195" s="11">
        <v>1.195592768113829E-2</v>
      </c>
      <c r="C195" s="11">
        <v>1.166425308811303E-2</v>
      </c>
      <c r="D195" s="11">
        <v>4.7583633336185649E-3</v>
      </c>
      <c r="E195" s="11">
        <v>1.103000479367866E-2</v>
      </c>
      <c r="F195" s="11">
        <v>8.6256667442199397E-3</v>
      </c>
      <c r="G195" s="11">
        <v>2.3452532808682758E-2</v>
      </c>
      <c r="H195" s="11" t="str">
        <f t="shared" si="6"/>
        <v>USA ENHANCED VALUE Standard (Large+Mid Cap)</v>
      </c>
      <c r="I195" s="9">
        <f>_xlfn.XLOOKUP($A195,macro_changes!$A:$A,macro_changes!B:B,"NA",1)</f>
        <v>14.45</v>
      </c>
      <c r="J195" s="16">
        <f ca="1">IF(_xlfn.XLOOKUP($A195, macro_changes!$A:$A, macro_changes!C:C, "NA", 1) = 0, OFFSET(J195, -1, 0), _xlfn.XLOOKUP($A195, macro_changes!$A:$A, macro_changes!C:C, "NA", 1))</f>
        <v>2.5875276349553999E-3</v>
      </c>
      <c r="K195" s="17">
        <f>_xlfn.XLOOKUP($A194,macro_changes!$A:$A,macro_changes!D:D,"NA",1)</f>
        <v>5.0075112669003552E-3</v>
      </c>
      <c r="L195" s="9">
        <f>_xlfn.XLOOKUP($A194,macro_changes!$A:$A,macro_changes!E:E,"NA",1)</f>
        <v>101.3</v>
      </c>
      <c r="M195" s="9">
        <f>_xlfn.XLOOKUP($A195,macro_changes!$A:$A,macro_changes!F:F,"NA",1)</f>
        <v>4.99</v>
      </c>
      <c r="N195" s="9">
        <v>5.5105885530699616</v>
      </c>
      <c r="O195" t="s">
        <v>4330</v>
      </c>
      <c r="P195">
        <f>_xlfn.XLOOKUP($A195,Macro!A:A,Macro!H:H,"NA",1)</f>
        <v>2.9180000000000001E-2</v>
      </c>
      <c r="Q195">
        <v>0</v>
      </c>
      <c r="R195" s="9">
        <f>Spreads!B114</f>
        <v>3.12</v>
      </c>
      <c r="S195" s="9">
        <v>0.92</v>
      </c>
      <c r="T195" s="9">
        <f>Spreads!H361</f>
        <v>0.08</v>
      </c>
      <c r="U195" t="s">
        <v>5435</v>
      </c>
      <c r="V195" t="s">
        <v>5435</v>
      </c>
      <c r="W195" t="s">
        <v>5437</v>
      </c>
      <c r="X195" t="s">
        <v>5438</v>
      </c>
      <c r="Y195" t="s">
        <v>5439</v>
      </c>
      <c r="Z195" t="s">
        <v>5440</v>
      </c>
      <c r="AA195">
        <f>_xlfn.XLOOKUP($A195,Kmeans!$B:$B,Kmeans!M:M)</f>
        <v>1</v>
      </c>
      <c r="AB195">
        <f>_xlfn.XLOOKUP($A195,Kmeans!$B:$B,Kmeans!N:N)</f>
        <v>0</v>
      </c>
      <c r="AC195">
        <f>_xlfn.XLOOKUP($A195,Kmeans!$B:$B,Kmeans!O:O)</f>
        <v>0</v>
      </c>
      <c r="AD195">
        <f>'FF-5'!C518/100</f>
        <v>-8.3999999999999995E-3</v>
      </c>
      <c r="AE195">
        <f>'FF-5'!D518/100</f>
        <v>2.3399999999999997E-2</v>
      </c>
      <c r="AF195">
        <f>'FF-5'!E518/100</f>
        <v>1.8000000000000002E-2</v>
      </c>
      <c r="AG195">
        <f>'FF-5'!F518/100</f>
        <v>1E-4</v>
      </c>
      <c r="AH195" t="s">
        <v>5442</v>
      </c>
      <c r="AI195" t="str">
        <f t="shared" ref="AI195:AI258" si="7">IF(AA195=1,"Normal","Drawdown")</f>
        <v>Normal</v>
      </c>
    </row>
    <row r="196" spans="1:35">
      <c r="A196" s="5">
        <v>38868</v>
      </c>
      <c r="B196" s="11">
        <v>-3.1684472767725236E-2</v>
      </c>
      <c r="C196" s="11">
        <v>-4.2346309175381514E-2</v>
      </c>
      <c r="D196" s="11">
        <v>-2.1794854999366731E-2</v>
      </c>
      <c r="E196" s="11">
        <v>-2.4108388125124613E-2</v>
      </c>
      <c r="F196" s="11">
        <v>-3.815463477146519E-2</v>
      </c>
      <c r="G196" s="11">
        <v>-2.8323061404481598E-2</v>
      </c>
      <c r="H196" s="11" t="str">
        <f t="shared" si="6"/>
        <v>USA MINIMUM VOLATILITY (USD) Standard (Large+Mid Cap)</v>
      </c>
      <c r="I196" s="9">
        <f>_xlfn.XLOOKUP($A196,macro_changes!$A:$A,macro_changes!B:B,"NA",1)</f>
        <v>16.920000000000002</v>
      </c>
      <c r="J196" s="16">
        <f ca="1">IF(_xlfn.XLOOKUP($A196, macro_changes!$A:$A, macro_changes!C:C, "NA", 1) = 0, OFFSET(J196, -1, 0), _xlfn.XLOOKUP($A196, macro_changes!$A:$A, macro_changes!C:C, "NA", 1))</f>
        <v>2.5875276349553999E-3</v>
      </c>
      <c r="K196" s="17">
        <f>_xlfn.XLOOKUP($A195,macro_changes!$A:$A,macro_changes!D:D,"NA",1)</f>
        <v>2.989536621823774E-3</v>
      </c>
      <c r="L196" s="9">
        <f>_xlfn.XLOOKUP($A195,macro_changes!$A:$A,macro_changes!E:E,"NA",1)</f>
        <v>100.8</v>
      </c>
      <c r="M196" s="9">
        <f>_xlfn.XLOOKUP($A196,macro_changes!$A:$A,macro_changes!F:F,"NA",1)</f>
        <v>5.1100000000000003</v>
      </c>
      <c r="N196" s="9">
        <v>4.5779136047826601</v>
      </c>
      <c r="O196" t="s">
        <v>4330</v>
      </c>
      <c r="P196">
        <f>_xlfn.XLOOKUP($A196,Macro!A:A,Macro!H:H,"NA",1)</f>
        <v>6.3659999999999994E-2</v>
      </c>
      <c r="Q196">
        <v>-3.168447276772518E-2</v>
      </c>
      <c r="R196" s="9">
        <f>Spreads!B115</f>
        <v>3.35</v>
      </c>
      <c r="S196" s="9">
        <v>0.97</v>
      </c>
      <c r="T196" s="9">
        <f>Spreads!H362</f>
        <v>-0.01</v>
      </c>
      <c r="U196" t="s">
        <v>5435</v>
      </c>
      <c r="V196" t="s">
        <v>5435</v>
      </c>
      <c r="W196" t="s">
        <v>5437</v>
      </c>
      <c r="X196" t="s">
        <v>5438</v>
      </c>
      <c r="Y196" t="s">
        <v>5439</v>
      </c>
      <c r="Z196" t="s">
        <v>5440</v>
      </c>
      <c r="AA196">
        <f>_xlfn.XLOOKUP($A196,Kmeans!$B:$B,Kmeans!M:M)</f>
        <v>1</v>
      </c>
      <c r="AB196">
        <f>_xlfn.XLOOKUP($A196,Kmeans!$B:$B,Kmeans!N:N)</f>
        <v>0</v>
      </c>
      <c r="AC196">
        <f>_xlfn.XLOOKUP($A196,Kmeans!$B:$B,Kmeans!O:O)</f>
        <v>0</v>
      </c>
      <c r="AD196">
        <f>'FF-5'!C519/100</f>
        <v>-2.8500000000000001E-2</v>
      </c>
      <c r="AE196">
        <f>'FF-5'!D519/100</f>
        <v>2.41E-2</v>
      </c>
      <c r="AF196">
        <f>'FF-5'!E519/100</f>
        <v>1.15E-2</v>
      </c>
      <c r="AG196">
        <f>'FF-5'!F519/100</f>
        <v>1.46E-2</v>
      </c>
      <c r="AH196" t="s">
        <v>5442</v>
      </c>
      <c r="AI196" t="str">
        <f t="shared" si="7"/>
        <v>Normal</v>
      </c>
    </row>
    <row r="197" spans="1:35">
      <c r="A197" s="5">
        <v>38898</v>
      </c>
      <c r="B197" s="11">
        <v>-1.4423084939463315E-4</v>
      </c>
      <c r="C197" s="11">
        <v>8.2485768652873492E-3</v>
      </c>
      <c r="D197" s="11">
        <v>7.4372343844861799E-3</v>
      </c>
      <c r="E197" s="11">
        <v>1.1163832406659857E-3</v>
      </c>
      <c r="F197" s="11">
        <v>-6.0399346265893605E-4</v>
      </c>
      <c r="G197" s="11">
        <v>1.7175033154335217E-3</v>
      </c>
      <c r="H197" s="11" t="str">
        <f t="shared" si="6"/>
        <v>USA MOMENTUM Standard (Large+Mid Cap)</v>
      </c>
      <c r="I197" s="9">
        <f>_xlfn.XLOOKUP($A197,macro_changes!$A:$A,macro_changes!B:B,"NA",1)</f>
        <v>15.33</v>
      </c>
      <c r="J197" s="16">
        <f ca="1">IF(_xlfn.XLOOKUP($A197, macro_changes!$A:$A, macro_changes!C:C, "NA", 1) = 0, OFFSET(J197, -1, 0), _xlfn.XLOOKUP($A197, macro_changes!$A:$A, macro_changes!C:C, "NA", 1))</f>
        <v>1.499559256315619E-3</v>
      </c>
      <c r="K197" s="17">
        <f>_xlfn.XLOOKUP($A196,macro_changes!$A:$A,macro_changes!D:D,"NA",1)</f>
        <v>2.4838549428713996E-3</v>
      </c>
      <c r="L197" s="9">
        <f>_xlfn.XLOOKUP($A196,macro_changes!$A:$A,macro_changes!E:E,"NA",1)</f>
        <v>100.4</v>
      </c>
      <c r="M197" s="9">
        <f>_xlfn.XLOOKUP($A197,macro_changes!$A:$A,macro_changes!F:F,"NA",1)</f>
        <v>5.1100000000000003</v>
      </c>
      <c r="N197" s="9">
        <v>1.962059065159576</v>
      </c>
      <c r="O197" t="s">
        <v>4330</v>
      </c>
      <c r="P197">
        <f>_xlfn.XLOOKUP($A197,Macro!A:A,Macro!H:H,"NA",1)</f>
        <v>-2.87E-2</v>
      </c>
      <c r="Q197">
        <v>-3.1824133738699939E-2</v>
      </c>
      <c r="R197" s="9">
        <f>Spreads!B116</f>
        <v>3.45</v>
      </c>
      <c r="S197" s="9">
        <v>0.98</v>
      </c>
      <c r="T197" s="9">
        <f>Spreads!H363</f>
        <v>0.02</v>
      </c>
      <c r="U197" t="s">
        <v>5435</v>
      </c>
      <c r="V197" t="s">
        <v>5435</v>
      </c>
      <c r="W197" t="s">
        <v>5437</v>
      </c>
      <c r="X197" t="s">
        <v>5438</v>
      </c>
      <c r="Y197" t="s">
        <v>5439</v>
      </c>
      <c r="Z197" t="s">
        <v>5440</v>
      </c>
      <c r="AA197">
        <f>_xlfn.XLOOKUP($A197,Kmeans!$B:$B,Kmeans!M:M)</f>
        <v>1</v>
      </c>
      <c r="AB197">
        <f>_xlfn.XLOOKUP($A197,Kmeans!$B:$B,Kmeans!N:N)</f>
        <v>0</v>
      </c>
      <c r="AC197">
        <f>_xlfn.XLOOKUP($A197,Kmeans!$B:$B,Kmeans!O:O)</f>
        <v>0</v>
      </c>
      <c r="AD197">
        <f>'FF-5'!C520/100</f>
        <v>-2.3999999999999998E-3</v>
      </c>
      <c r="AE197">
        <f>'FF-5'!D520/100</f>
        <v>8.5000000000000006E-3</v>
      </c>
      <c r="AF197">
        <f>'FF-5'!E520/100</f>
        <v>1.32E-2</v>
      </c>
      <c r="AG197">
        <f>'FF-5'!F520/100</f>
        <v>-7.000000000000001E-4</v>
      </c>
      <c r="AH197" t="s">
        <v>5442</v>
      </c>
      <c r="AI197" t="str">
        <f t="shared" si="7"/>
        <v>Normal</v>
      </c>
    </row>
    <row r="198" spans="1:35">
      <c r="A198" s="5">
        <v>38929</v>
      </c>
      <c r="B198" s="11">
        <v>2.3205338478589077E-3</v>
      </c>
      <c r="C198" s="11">
        <v>-3.3156714865619219E-2</v>
      </c>
      <c r="D198" s="11">
        <v>1.8411513953756398E-2</v>
      </c>
      <c r="E198" s="11">
        <v>-2.5898502862596873E-3</v>
      </c>
      <c r="F198" s="11">
        <v>-3.6794766966475878E-3</v>
      </c>
      <c r="G198" s="11">
        <v>1.0515235697543091E-2</v>
      </c>
      <c r="H198" s="11" t="str">
        <f t="shared" si="6"/>
        <v>USA MINIMUM VOLATILITY (USD) Standard (Large+Mid Cap)</v>
      </c>
      <c r="I198" s="9">
        <f>_xlfn.XLOOKUP($A198,macro_changes!$A:$A,macro_changes!B:B,"NA",1)</f>
        <v>13.35</v>
      </c>
      <c r="J198" s="16">
        <f ca="1">IF(_xlfn.XLOOKUP($A198, macro_changes!$A:$A, macro_changes!C:C, "NA", 1) = 0, OFFSET(J198, -1, 0), _xlfn.XLOOKUP($A198, macro_changes!$A:$A, macro_changes!C:C, "NA", 1))</f>
        <v>1.499559256315619E-3</v>
      </c>
      <c r="K198" s="17">
        <f>_xlfn.XLOOKUP($A197,macro_changes!$A:$A,macro_changes!D:D,"NA",1)</f>
        <v>5.4509415262635752E-3</v>
      </c>
      <c r="L198" s="9">
        <f>_xlfn.XLOOKUP($A197,macro_changes!$A:$A,macro_changes!E:E,"NA",1)</f>
        <v>100.2</v>
      </c>
      <c r="M198" s="9">
        <f>_xlfn.XLOOKUP($A198,macro_changes!$A:$A,macro_changes!F:F,"NA",1)</f>
        <v>5.09</v>
      </c>
      <c r="N198" s="9">
        <v>8.3232302743676545</v>
      </c>
      <c r="O198" t="s">
        <v>4330</v>
      </c>
      <c r="P198">
        <f>_xlfn.XLOOKUP($A198,Macro!A:A,Macro!H:H,"NA",1)</f>
        <v>-5.3539999999999997E-2</v>
      </c>
      <c r="Q198">
        <v>0</v>
      </c>
      <c r="R198" s="9">
        <f>Spreads!B117</f>
        <v>3.49</v>
      </c>
      <c r="S198" s="9">
        <v>0.97</v>
      </c>
      <c r="T198" s="9">
        <f>Spreads!H364</f>
        <v>-0.05</v>
      </c>
      <c r="U198" t="s">
        <v>5435</v>
      </c>
      <c r="V198" t="s">
        <v>5435</v>
      </c>
      <c r="W198" t="s">
        <v>5437</v>
      </c>
      <c r="X198" t="s">
        <v>5438</v>
      </c>
      <c r="Y198" t="s">
        <v>5439</v>
      </c>
      <c r="Z198" t="s">
        <v>5440</v>
      </c>
      <c r="AA198">
        <f>_xlfn.XLOOKUP($A198,Kmeans!$B:$B,Kmeans!M:M)</f>
        <v>1</v>
      </c>
      <c r="AB198">
        <f>_xlfn.XLOOKUP($A198,Kmeans!$B:$B,Kmeans!N:N)</f>
        <v>0</v>
      </c>
      <c r="AC198">
        <f>_xlfn.XLOOKUP($A198,Kmeans!$B:$B,Kmeans!O:O)</f>
        <v>0</v>
      </c>
      <c r="AD198">
        <f>'FF-5'!C521/100</f>
        <v>-3.6299999999999999E-2</v>
      </c>
      <c r="AE198">
        <f>'FF-5'!D521/100</f>
        <v>2.6000000000000002E-2</v>
      </c>
      <c r="AF198">
        <f>'FF-5'!E521/100</f>
        <v>1.6299999999999999E-2</v>
      </c>
      <c r="AG198">
        <f>'FF-5'!F521/100</f>
        <v>9.0000000000000011E-3</v>
      </c>
      <c r="AH198" t="s">
        <v>5442</v>
      </c>
      <c r="AI198" t="str">
        <f t="shared" si="7"/>
        <v>Normal</v>
      </c>
    </row>
    <row r="199" spans="1:35">
      <c r="A199" s="5">
        <v>38960</v>
      </c>
      <c r="B199" s="11">
        <v>2.1698295282494673E-2</v>
      </c>
      <c r="C199" s="11">
        <v>-8.7338316771936597E-3</v>
      </c>
      <c r="D199" s="11">
        <v>1.587702161172011E-2</v>
      </c>
      <c r="E199" s="11">
        <v>2.1346798422223312E-2</v>
      </c>
      <c r="F199" s="11">
        <v>2.3451856345114264E-2</v>
      </c>
      <c r="G199" s="11">
        <v>2.5246722006851297E-2</v>
      </c>
      <c r="H199" s="11" t="str">
        <f t="shared" si="6"/>
        <v>USA ENHANCED VALUE Standard (Large+Mid Cap)</v>
      </c>
      <c r="I199" s="9">
        <f>_xlfn.XLOOKUP($A199,macro_changes!$A:$A,macro_changes!B:B,"NA",1)</f>
        <v>12.18</v>
      </c>
      <c r="J199" s="16">
        <f ca="1">IF(_xlfn.XLOOKUP($A199, macro_changes!$A:$A, macro_changes!C:C, "NA", 1) = 0, OFFSET(J199, -1, 0), _xlfn.XLOOKUP($A199, macro_changes!$A:$A, macro_changes!C:C, "NA", 1))</f>
        <v>1.499559256315619E-3</v>
      </c>
      <c r="K199" s="17">
        <f>_xlfn.XLOOKUP($A198,macro_changes!$A:$A,macro_changes!D:D,"NA",1)</f>
        <v>4.4356826022671214E-3</v>
      </c>
      <c r="L199" s="9">
        <f>_xlfn.XLOOKUP($A198,macro_changes!$A:$A,macro_changes!E:E,"NA",1)</f>
        <v>99.8</v>
      </c>
      <c r="M199" s="9">
        <f>_xlfn.XLOOKUP($A199,macro_changes!$A:$A,macro_changes!F:F,"NA",1)</f>
        <v>4.88</v>
      </c>
      <c r="N199" s="9">
        <v>6.5746218549143851</v>
      </c>
      <c r="O199" t="s">
        <v>4330</v>
      </c>
      <c r="P199">
        <f>_xlfn.XLOOKUP($A199,Macro!A:A,Macro!H:H,"NA",1)</f>
        <v>3.5400000000000002E-3</v>
      </c>
      <c r="Q199">
        <v>0</v>
      </c>
      <c r="R199" s="9">
        <f>Spreads!B118</f>
        <v>3.44</v>
      </c>
      <c r="S199" s="9">
        <v>0.98</v>
      </c>
      <c r="T199" s="9">
        <f>Spreads!H365</f>
        <v>-7.0000000000000007E-2</v>
      </c>
      <c r="U199" t="s">
        <v>5435</v>
      </c>
      <c r="V199" t="s">
        <v>5435</v>
      </c>
      <c r="W199" t="s">
        <v>5437</v>
      </c>
      <c r="X199" t="s">
        <v>5438</v>
      </c>
      <c r="Y199" t="s">
        <v>5439</v>
      </c>
      <c r="Z199" t="s">
        <v>5440</v>
      </c>
      <c r="AA199">
        <f>_xlfn.XLOOKUP($A199,Kmeans!$B:$B,Kmeans!M:M)</f>
        <v>1</v>
      </c>
      <c r="AB199">
        <f>_xlfn.XLOOKUP($A199,Kmeans!$B:$B,Kmeans!N:N)</f>
        <v>0</v>
      </c>
      <c r="AC199">
        <f>_xlfn.XLOOKUP($A199,Kmeans!$B:$B,Kmeans!O:O)</f>
        <v>0</v>
      </c>
      <c r="AD199">
        <f>'FF-5'!C522/100</f>
        <v>4.4000000000000003E-3</v>
      </c>
      <c r="AE199">
        <f>'FF-5'!D522/100</f>
        <v>-2.06E-2</v>
      </c>
      <c r="AF199">
        <f>'FF-5'!E522/100</f>
        <v>-1.8600000000000002E-2</v>
      </c>
      <c r="AG199">
        <f>'FF-5'!F522/100</f>
        <v>2.0899999999999998E-2</v>
      </c>
      <c r="AH199" t="s">
        <v>5442</v>
      </c>
      <c r="AI199" t="str">
        <f t="shared" si="7"/>
        <v>Normal</v>
      </c>
    </row>
    <row r="200" spans="1:35">
      <c r="A200" s="5">
        <v>38989</v>
      </c>
      <c r="B200" s="11">
        <v>2.4241975183994846E-2</v>
      </c>
      <c r="C200" s="11">
        <v>1.8835173075210099E-2</v>
      </c>
      <c r="D200" s="11">
        <v>1.2587909781649698E-2</v>
      </c>
      <c r="E200" s="11">
        <v>2.0145019757803695E-2</v>
      </c>
      <c r="F200" s="11">
        <v>2.5328812613853335E-2</v>
      </c>
      <c r="G200" s="11">
        <v>1.9853988603988793E-2</v>
      </c>
      <c r="H200" s="11" t="str">
        <f t="shared" si="6"/>
        <v>USA SECTOR NEUTRAL QUALITY Standard (Large+Mid Cap)</v>
      </c>
      <c r="I200" s="9">
        <f>_xlfn.XLOOKUP($A200,macro_changes!$A:$A,macro_changes!B:B,"NA",1)</f>
        <v>11.31</v>
      </c>
      <c r="J200" s="16">
        <f ca="1">IF(_xlfn.XLOOKUP($A200, macro_changes!$A:$A, macro_changes!C:C, "NA", 1) = 0, OFFSET(J200, -1, 0), _xlfn.XLOOKUP($A200, macro_changes!$A:$A, macro_changes!C:C, "NA", 1))</f>
        <v>8.5944980061187781E-3</v>
      </c>
      <c r="K200" s="17">
        <f>_xlfn.XLOOKUP($A199,macro_changes!$A:$A,macro_changes!D:D,"NA",1)</f>
        <v>-4.9067713444553851E-3</v>
      </c>
      <c r="L200" s="9">
        <f>_xlfn.XLOOKUP($A199,macro_changes!$A:$A,macro_changes!E:E,"NA",1)</f>
        <v>99.6</v>
      </c>
      <c r="M200" s="9">
        <f>_xlfn.XLOOKUP($A200,macro_changes!$A:$A,macro_changes!F:F,"NA",1)</f>
        <v>4.72</v>
      </c>
      <c r="N200" s="9">
        <v>4.3336403903385996</v>
      </c>
      <c r="O200" t="s">
        <v>4330</v>
      </c>
      <c r="P200">
        <f>_xlfn.XLOOKUP($A200,Macro!A:A,Macro!H:H,"NA",1)</f>
        <v>-3.007E-2</v>
      </c>
      <c r="Q200">
        <v>0</v>
      </c>
      <c r="R200" s="9">
        <f>Spreads!B119</f>
        <v>3.29</v>
      </c>
      <c r="S200" s="9">
        <v>0.95</v>
      </c>
      <c r="T200" s="9">
        <f>Spreads!H366</f>
        <v>-0.1</v>
      </c>
      <c r="U200" t="s">
        <v>5435</v>
      </c>
      <c r="V200" t="s">
        <v>5435</v>
      </c>
      <c r="W200" t="s">
        <v>5437</v>
      </c>
      <c r="X200" t="s">
        <v>5438</v>
      </c>
      <c r="Y200" t="s">
        <v>5439</v>
      </c>
      <c r="Z200" t="s">
        <v>5440</v>
      </c>
      <c r="AA200">
        <f>_xlfn.XLOOKUP($A200,Kmeans!$B:$B,Kmeans!M:M)</f>
        <v>1</v>
      </c>
      <c r="AB200">
        <f>_xlfn.XLOOKUP($A200,Kmeans!$B:$B,Kmeans!N:N)</f>
        <v>0</v>
      </c>
      <c r="AC200">
        <f>_xlfn.XLOOKUP($A200,Kmeans!$B:$B,Kmeans!O:O)</f>
        <v>0</v>
      </c>
      <c r="AD200">
        <f>'FF-5'!C523/100</f>
        <v>-1.46E-2</v>
      </c>
      <c r="AE200">
        <f>'FF-5'!D523/100</f>
        <v>8.0000000000000004E-4</v>
      </c>
      <c r="AF200">
        <f>'FF-5'!E523/100</f>
        <v>8.199999999999999E-3</v>
      </c>
      <c r="AG200">
        <f>'FF-5'!F523/100</f>
        <v>6.0000000000000001E-3</v>
      </c>
      <c r="AH200" t="s">
        <v>5442</v>
      </c>
      <c r="AI200" t="str">
        <f t="shared" si="7"/>
        <v>Normal</v>
      </c>
    </row>
    <row r="201" spans="1:35">
      <c r="A201" s="5">
        <v>39021</v>
      </c>
      <c r="B201" s="11">
        <v>3.3145670831173701E-2</v>
      </c>
      <c r="C201" s="11">
        <v>4.7770820061715957E-2</v>
      </c>
      <c r="D201" s="11">
        <v>2.8291112737239832E-2</v>
      </c>
      <c r="E201" s="11">
        <v>3.6384829756193726E-2</v>
      </c>
      <c r="F201" s="11">
        <v>3.8074755391585891E-2</v>
      </c>
      <c r="G201" s="11">
        <v>3.5206819523968536E-2</v>
      </c>
      <c r="H201" s="11" t="str">
        <f t="shared" si="6"/>
        <v>USA MOMENTUM Standard (Large+Mid Cap)</v>
      </c>
      <c r="I201" s="9">
        <f>_xlfn.XLOOKUP($A201,macro_changes!$A:$A,macro_changes!B:B,"NA",1)</f>
        <v>10.82</v>
      </c>
      <c r="J201" s="16">
        <f ca="1">IF(_xlfn.XLOOKUP($A201, macro_changes!$A:$A, macro_changes!C:C, "NA", 1) = 0, OFFSET(J201, -1, 0), _xlfn.XLOOKUP($A201, macro_changes!$A:$A, macro_changes!C:C, "NA", 1))</f>
        <v>8.5944980061187781E-3</v>
      </c>
      <c r="K201" s="17">
        <f>_xlfn.XLOOKUP($A200,macro_changes!$A:$A,macro_changes!D:D,"NA",1)</f>
        <v>-4.4378698224852853E-3</v>
      </c>
      <c r="L201" s="9">
        <f>_xlfn.XLOOKUP($A200,macro_changes!$A:$A,macro_changes!E:E,"NA",1)</f>
        <v>99.5</v>
      </c>
      <c r="M201" s="9">
        <f>_xlfn.XLOOKUP($A201,macro_changes!$A:$A,macro_changes!F:F,"NA",1)</f>
        <v>4.7300000000000004</v>
      </c>
      <c r="N201" s="9">
        <v>4.9520930061810287</v>
      </c>
      <c r="O201" t="s">
        <v>4330</v>
      </c>
      <c r="P201">
        <f>_xlfn.XLOOKUP($A201,Macro!A:A,Macro!H:H,"NA",1)</f>
        <v>-6.3000000000000003E-4</v>
      </c>
      <c r="Q201">
        <v>0</v>
      </c>
      <c r="R201" s="9">
        <f>Spreads!B120</f>
        <v>3.2</v>
      </c>
      <c r="S201" s="9">
        <v>0.94</v>
      </c>
      <c r="T201" s="9">
        <f>Spreads!H367</f>
        <v>-0.16</v>
      </c>
      <c r="U201" t="s">
        <v>5435</v>
      </c>
      <c r="V201" t="s">
        <v>5435</v>
      </c>
      <c r="W201" t="s">
        <v>5437</v>
      </c>
      <c r="X201" t="s">
        <v>5438</v>
      </c>
      <c r="Y201" t="s">
        <v>5439</v>
      </c>
      <c r="Z201" t="s">
        <v>5440</v>
      </c>
      <c r="AA201">
        <f>_xlfn.XLOOKUP($A201,Kmeans!$B:$B,Kmeans!M:M)</f>
        <v>1</v>
      </c>
      <c r="AB201">
        <f>_xlfn.XLOOKUP($A201,Kmeans!$B:$B,Kmeans!N:N)</f>
        <v>0</v>
      </c>
      <c r="AC201">
        <f>_xlfn.XLOOKUP($A201,Kmeans!$B:$B,Kmeans!O:O)</f>
        <v>0</v>
      </c>
      <c r="AD201">
        <f>'FF-5'!C524/100</f>
        <v>1.9799999999999998E-2</v>
      </c>
      <c r="AE201">
        <f>'FF-5'!D524/100</f>
        <v>-3.0999999999999999E-3</v>
      </c>
      <c r="AF201">
        <f>'FF-5'!E524/100</f>
        <v>-1.1999999999999999E-3</v>
      </c>
      <c r="AG201">
        <f>'FF-5'!F524/100</f>
        <v>2.8000000000000004E-3</v>
      </c>
      <c r="AH201" t="s">
        <v>5442</v>
      </c>
      <c r="AI201" t="str">
        <f t="shared" si="7"/>
        <v>Normal</v>
      </c>
    </row>
    <row r="202" spans="1:35">
      <c r="A202" s="5">
        <v>39051</v>
      </c>
      <c r="B202" s="11">
        <v>1.7361135156471974E-2</v>
      </c>
      <c r="C202" s="11">
        <v>4.0203664819761231E-2</v>
      </c>
      <c r="D202" s="11">
        <v>1.5688661918385138E-2</v>
      </c>
      <c r="E202" s="11">
        <v>2.0626757588171785E-2</v>
      </c>
      <c r="F202" s="11">
        <v>1.9514232369222562E-2</v>
      </c>
      <c r="G202" s="11">
        <v>1.9207206670932564E-2</v>
      </c>
      <c r="H202" s="11" t="str">
        <f t="shared" si="6"/>
        <v>USA MOMENTUM Standard (Large+Mid Cap)</v>
      </c>
      <c r="I202" s="9">
        <f>_xlfn.XLOOKUP($A202,macro_changes!$A:$A,macro_changes!B:B,"NA",1)</f>
        <v>10.96</v>
      </c>
      <c r="J202" s="16">
        <f ca="1">IF(_xlfn.XLOOKUP($A202, macro_changes!$A:$A, macro_changes!C:C, "NA", 1) = 0, OFFSET(J202, -1, 0), _xlfn.XLOOKUP($A202, macro_changes!$A:$A, macro_changes!C:C, "NA", 1))</f>
        <v>8.5944980061187781E-3</v>
      </c>
      <c r="K202" s="17">
        <f>_xlfn.XLOOKUP($A201,macro_changes!$A:$A,macro_changes!D:D,"NA",1)</f>
        <v>4.9529470034670453E-4</v>
      </c>
      <c r="L202" s="9">
        <f>_xlfn.XLOOKUP($A201,macro_changes!$A:$A,macro_changes!E:E,"NA",1)</f>
        <v>99.4</v>
      </c>
      <c r="M202" s="9">
        <f>_xlfn.XLOOKUP($A202,macro_changes!$A:$A,macro_changes!F:F,"NA",1)</f>
        <v>4.5999999999999996</v>
      </c>
      <c r="N202" s="9">
        <v>3.5227535788958151</v>
      </c>
      <c r="O202" t="s">
        <v>4330</v>
      </c>
      <c r="P202">
        <f>_xlfn.XLOOKUP($A202,Macro!A:A,Macro!H:H,"NA",1)</f>
        <v>-2.0400000000000001E-3</v>
      </c>
      <c r="Q202">
        <v>0</v>
      </c>
      <c r="R202" s="9">
        <f>Spreads!B121</f>
        <v>2.89</v>
      </c>
      <c r="S202" s="9">
        <v>0.91</v>
      </c>
      <c r="T202" s="9">
        <f>Spreads!H368</f>
        <v>-0.11</v>
      </c>
      <c r="U202" t="s">
        <v>5435</v>
      </c>
      <c r="V202" t="s">
        <v>5435</v>
      </c>
      <c r="W202" t="s">
        <v>5437</v>
      </c>
      <c r="X202" t="s">
        <v>5438</v>
      </c>
      <c r="Y202" t="s">
        <v>5439</v>
      </c>
      <c r="Z202" t="s">
        <v>5440</v>
      </c>
      <c r="AA202">
        <f>_xlfn.XLOOKUP($A202,Kmeans!$B:$B,Kmeans!M:M)</f>
        <v>1</v>
      </c>
      <c r="AB202">
        <f>_xlfn.XLOOKUP($A202,Kmeans!$B:$B,Kmeans!N:N)</f>
        <v>0</v>
      </c>
      <c r="AC202">
        <f>_xlfn.XLOOKUP($A202,Kmeans!$B:$B,Kmeans!O:O)</f>
        <v>0</v>
      </c>
      <c r="AD202">
        <f>'FF-5'!C525/100</f>
        <v>7.0999999999999995E-3</v>
      </c>
      <c r="AE202">
        <f>'FF-5'!D525/100</f>
        <v>1.4000000000000002E-3</v>
      </c>
      <c r="AF202">
        <f>'FF-5'!E525/100</f>
        <v>1.5E-3</v>
      </c>
      <c r="AG202">
        <f>'FF-5'!F525/100</f>
        <v>-8.0000000000000002E-3</v>
      </c>
      <c r="AH202" t="s">
        <v>5442</v>
      </c>
      <c r="AI202" t="str">
        <f t="shared" si="7"/>
        <v>Normal</v>
      </c>
    </row>
    <row r="203" spans="1:35">
      <c r="A203" s="5">
        <v>39080</v>
      </c>
      <c r="B203" s="11">
        <v>1.0668663353980978E-2</v>
      </c>
      <c r="C203" s="11">
        <v>1.2000583665410458E-2</v>
      </c>
      <c r="D203" s="11">
        <v>9.847338910049741E-3</v>
      </c>
      <c r="E203" s="11">
        <v>1.2487288827140564E-2</v>
      </c>
      <c r="F203" s="11">
        <v>6.2972393352558331E-3</v>
      </c>
      <c r="G203" s="11">
        <v>1.3082647483975363E-2</v>
      </c>
      <c r="H203" s="11" t="str">
        <f t="shared" si="6"/>
        <v>USA ENHANCED VALUE Standard (Large+Mid Cap)</v>
      </c>
      <c r="I203" s="9">
        <f>_xlfn.XLOOKUP($A203,macro_changes!$A:$A,macro_changes!B:B,"NA",1)</f>
        <v>11.04</v>
      </c>
      <c r="J203" s="16">
        <f ca="1">IF(_xlfn.XLOOKUP($A203, macro_changes!$A:$A, macro_changes!C:C, "NA", 1) = 0, OFFSET(J203, -1, 0), _xlfn.XLOOKUP($A203, macro_changes!$A:$A, macro_changes!C:C, "NA", 1))</f>
        <v>3.0083566670564554E-3</v>
      </c>
      <c r="K203" s="17">
        <f>_xlfn.XLOOKUP($A202,macro_changes!$A:$A,macro_changes!D:D,"NA",1)</f>
        <v>5.4455445544554504E-3</v>
      </c>
      <c r="L203" s="9">
        <f>_xlfn.XLOOKUP($A202,macro_changes!$A:$A,macro_changes!E:E,"NA",1)</f>
        <v>99.2</v>
      </c>
      <c r="M203" s="9">
        <f>_xlfn.XLOOKUP($A203,macro_changes!$A:$A,macro_changes!F:F,"NA",1)</f>
        <v>4.5599999999999996</v>
      </c>
      <c r="N203" s="9">
        <v>4.1522916754072714</v>
      </c>
      <c r="O203" t="s">
        <v>4332</v>
      </c>
      <c r="P203">
        <f>_xlfn.XLOOKUP($A203,Macro!A:A,Macro!H:H,"NA",1)</f>
        <v>-5.1970000000000002E-2</v>
      </c>
      <c r="Q203">
        <v>0</v>
      </c>
      <c r="R203" s="9">
        <f>Spreads!B122</f>
        <v>2.72</v>
      </c>
      <c r="S203" s="9">
        <v>0.89</v>
      </c>
      <c r="T203" s="9">
        <f>Spreads!H369</f>
        <v>-0.11</v>
      </c>
      <c r="U203" t="s">
        <v>5435</v>
      </c>
      <c r="V203" t="s">
        <v>5435</v>
      </c>
      <c r="W203" t="s">
        <v>5437</v>
      </c>
      <c r="X203" t="s">
        <v>5438</v>
      </c>
      <c r="Y203" t="s">
        <v>5439</v>
      </c>
      <c r="Z203" t="s">
        <v>5440</v>
      </c>
      <c r="AA203">
        <f>_xlfn.XLOOKUP($A203,Kmeans!$B:$B,Kmeans!M:M)</f>
        <v>1</v>
      </c>
      <c r="AB203">
        <f>_xlfn.XLOOKUP($A203,Kmeans!$B:$B,Kmeans!N:N)</f>
        <v>0</v>
      </c>
      <c r="AC203">
        <f>_xlfn.XLOOKUP($A203,Kmeans!$B:$B,Kmeans!O:O)</f>
        <v>0</v>
      </c>
      <c r="AD203">
        <f>'FF-5'!C526/100</f>
        <v>-8.199999999999999E-3</v>
      </c>
      <c r="AE203">
        <f>'FF-5'!D526/100</f>
        <v>2.7300000000000001E-2</v>
      </c>
      <c r="AF203">
        <f>'FF-5'!E526/100</f>
        <v>-7.1999999999999998E-3</v>
      </c>
      <c r="AG203">
        <f>'FF-5'!F526/100</f>
        <v>2.06E-2</v>
      </c>
      <c r="AH203" t="s">
        <v>5442</v>
      </c>
      <c r="AI203" t="str">
        <f t="shared" si="7"/>
        <v>Normal</v>
      </c>
    </row>
    <row r="204" spans="1:35">
      <c r="A204" s="5">
        <v>39113</v>
      </c>
      <c r="B204" s="11">
        <v>1.7085286493411456E-2</v>
      </c>
      <c r="C204" s="11">
        <v>3.6792425973066312E-2</v>
      </c>
      <c r="D204" s="11">
        <v>1.6575028774699074E-2</v>
      </c>
      <c r="E204" s="11">
        <v>2.1350061514849639E-2</v>
      </c>
      <c r="F204" s="11">
        <v>1.0967170326380948E-2</v>
      </c>
      <c r="G204" s="11">
        <v>2.3247546252480156E-2</v>
      </c>
      <c r="H204" s="11" t="str">
        <f t="shared" si="6"/>
        <v>USA MOMENTUM Standard (Large+Mid Cap)</v>
      </c>
      <c r="I204" s="9">
        <f>_xlfn.XLOOKUP($A204,macro_changes!$A:$A,macro_changes!B:B,"NA",1)</f>
        <v>11.16</v>
      </c>
      <c r="J204" s="16">
        <f ca="1">IF(_xlfn.XLOOKUP($A204, macro_changes!$A:$A, macro_changes!C:C, "NA", 1) = 0, OFFSET(J204, -1, 0), _xlfn.XLOOKUP($A204, macro_changes!$A:$A, macro_changes!C:C, "NA", 1))</f>
        <v>3.0083566670564554E-3</v>
      </c>
      <c r="K204" s="17">
        <f>_xlfn.XLOOKUP($A203,macro_changes!$A:$A,macro_changes!D:D,"NA",1)</f>
        <v>1.659281142294633E-3</v>
      </c>
      <c r="L204" s="9">
        <f>_xlfn.XLOOKUP($A203,macro_changes!$A:$A,macro_changes!E:E,"NA",1)</f>
        <v>99.5</v>
      </c>
      <c r="M204" s="9">
        <f>_xlfn.XLOOKUP($A204,macro_changes!$A:$A,macro_changes!F:F,"NA",1)</f>
        <v>4.76</v>
      </c>
      <c r="N204" s="9">
        <v>3.493008293418292</v>
      </c>
      <c r="O204" t="s">
        <v>4330</v>
      </c>
      <c r="P204">
        <f>_xlfn.XLOOKUP($A204,Macro!A:A,Macro!H:H,"NA",1)</f>
        <v>1.554E-2</v>
      </c>
      <c r="Q204">
        <v>0</v>
      </c>
      <c r="R204" s="9">
        <f>Spreads!B123</f>
        <v>2.82</v>
      </c>
      <c r="S204" s="9">
        <v>0.9</v>
      </c>
      <c r="T204" s="9">
        <f>Spreads!H370</f>
        <v>-0.09</v>
      </c>
      <c r="U204" t="s">
        <v>5435</v>
      </c>
      <c r="V204" t="s">
        <v>5435</v>
      </c>
      <c r="W204" t="s">
        <v>5437</v>
      </c>
      <c r="X204" t="s">
        <v>5438</v>
      </c>
      <c r="Y204" t="s">
        <v>5439</v>
      </c>
      <c r="Z204" t="s">
        <v>5440</v>
      </c>
      <c r="AA204">
        <f>_xlfn.XLOOKUP($A204,Kmeans!$B:$B,Kmeans!M:M)</f>
        <v>1</v>
      </c>
      <c r="AB204">
        <f>_xlfn.XLOOKUP($A204,Kmeans!$B:$B,Kmeans!N:N)</f>
        <v>0</v>
      </c>
      <c r="AC204">
        <f>_xlfn.XLOOKUP($A204,Kmeans!$B:$B,Kmeans!O:O)</f>
        <v>0</v>
      </c>
      <c r="AD204">
        <f>'FF-5'!C527/100</f>
        <v>7.000000000000001E-4</v>
      </c>
      <c r="AE204">
        <f>'FF-5'!D527/100</f>
        <v>-6.8000000000000005E-3</v>
      </c>
      <c r="AF204">
        <f>'FF-5'!E527/100</f>
        <v>2.5999999999999999E-3</v>
      </c>
      <c r="AG204">
        <f>'FF-5'!F527/100</f>
        <v>3.8E-3</v>
      </c>
      <c r="AH204" t="s">
        <v>5442</v>
      </c>
      <c r="AI204" t="str">
        <f t="shared" si="7"/>
        <v>Normal</v>
      </c>
    </row>
    <row r="205" spans="1:35">
      <c r="A205" s="5">
        <v>39141</v>
      </c>
      <c r="B205" s="11">
        <v>-2.0530090271181467E-2</v>
      </c>
      <c r="C205" s="11">
        <v>-3.015789703456373E-2</v>
      </c>
      <c r="D205" s="11">
        <v>-1.5034479493774788E-2</v>
      </c>
      <c r="E205" s="11">
        <v>-4.28010039958171E-3</v>
      </c>
      <c r="F205" s="11">
        <v>-2.1009498093275569E-2</v>
      </c>
      <c r="G205" s="11">
        <v>-1.962063946664161E-2</v>
      </c>
      <c r="H205" s="11" t="str">
        <f t="shared" si="6"/>
        <v>USA RISK WEIGHTED Standard (Large+Mid Cap)</v>
      </c>
      <c r="I205" s="9">
        <f>_xlfn.XLOOKUP($A205,macro_changes!$A:$A,macro_changes!B:B,"NA",1)</f>
        <v>15.16</v>
      </c>
      <c r="J205" s="16">
        <f ca="1">IF(_xlfn.XLOOKUP($A205, macro_changes!$A:$A, macro_changes!C:C, "NA", 1) = 0, OFFSET(J205, -1, 0), _xlfn.XLOOKUP($A205, macro_changes!$A:$A, macro_changes!C:C, "NA", 1))</f>
        <v>3.0083566670564554E-3</v>
      </c>
      <c r="K205" s="17">
        <f>_xlfn.XLOOKUP($A204,macro_changes!$A:$A,macro_changes!D:D,"NA",1)</f>
        <v>3.8783505458692691E-3</v>
      </c>
      <c r="L205" s="9">
        <f>_xlfn.XLOOKUP($A204,macro_changes!$A:$A,macro_changes!E:E,"NA",1)</f>
        <v>99.2</v>
      </c>
      <c r="M205" s="9">
        <f>_xlfn.XLOOKUP($A205,macro_changes!$A:$A,macro_changes!F:F,"NA",1)</f>
        <v>4.72</v>
      </c>
      <c r="N205" s="9">
        <v>7.259327413971028</v>
      </c>
      <c r="O205" t="s">
        <v>4332</v>
      </c>
      <c r="P205">
        <f>_xlfn.XLOOKUP($A205,Macro!A:A,Macro!H:H,"NA",1)</f>
        <v>6.5240000000000006E-2</v>
      </c>
      <c r="Q205">
        <v>-2.0530090271181418E-2</v>
      </c>
      <c r="R205" s="9">
        <f>Spreads!B124</f>
        <v>2.85</v>
      </c>
      <c r="S205" s="9">
        <v>0.95</v>
      </c>
      <c r="T205" s="9">
        <f>Spreads!H371</f>
        <v>7.0000000000000007E-2</v>
      </c>
      <c r="U205" t="s">
        <v>5435</v>
      </c>
      <c r="V205" t="s">
        <v>5435</v>
      </c>
      <c r="W205" t="s">
        <v>5437</v>
      </c>
      <c r="X205" t="s">
        <v>5438</v>
      </c>
      <c r="Y205" t="s">
        <v>5439</v>
      </c>
      <c r="Z205" t="s">
        <v>5440</v>
      </c>
      <c r="AA205">
        <f>_xlfn.XLOOKUP($A205,Kmeans!$B:$B,Kmeans!M:M)</f>
        <v>1</v>
      </c>
      <c r="AB205">
        <f>_xlfn.XLOOKUP($A205,Kmeans!$B:$B,Kmeans!N:N)</f>
        <v>0</v>
      </c>
      <c r="AC205">
        <f>_xlfn.XLOOKUP($A205,Kmeans!$B:$B,Kmeans!O:O)</f>
        <v>0</v>
      </c>
      <c r="AD205">
        <f>'FF-5'!C528/100</f>
        <v>1.29E-2</v>
      </c>
      <c r="AE205">
        <f>'FF-5'!D528/100</f>
        <v>-1.4000000000000002E-3</v>
      </c>
      <c r="AF205">
        <f>'FF-5'!E528/100</f>
        <v>-5.1000000000000004E-3</v>
      </c>
      <c r="AG205">
        <f>'FF-5'!F528/100</f>
        <v>-7.0999999999999995E-3</v>
      </c>
      <c r="AH205" t="s">
        <v>5442</v>
      </c>
      <c r="AI205" t="str">
        <f t="shared" si="7"/>
        <v>Normal</v>
      </c>
    </row>
    <row r="206" spans="1:35">
      <c r="A206" s="5">
        <v>39171</v>
      </c>
      <c r="B206" s="11">
        <v>9.5904220476794588E-3</v>
      </c>
      <c r="C206" s="11">
        <v>2.1658776952788283E-2</v>
      </c>
      <c r="D206" s="11">
        <v>4.2235243698758307E-3</v>
      </c>
      <c r="E206" s="11">
        <v>5.5360270183586469E-3</v>
      </c>
      <c r="F206" s="11">
        <v>6.7663473015258102E-3</v>
      </c>
      <c r="G206" s="11">
        <v>1.7341040462427681E-2</v>
      </c>
      <c r="H206" s="11" t="str">
        <f t="shared" si="6"/>
        <v>USA MOMENTUM Standard (Large+Mid Cap)</v>
      </c>
      <c r="I206" s="9">
        <f>_xlfn.XLOOKUP($A206,macro_changes!$A:$A,macro_changes!B:B,"NA",1)</f>
        <v>12.93</v>
      </c>
      <c r="J206" s="16">
        <f ca="1">IF(_xlfn.XLOOKUP($A206, macro_changes!$A:$A, macro_changes!C:C, "NA", 1) = 0, OFFSET(J206, -1, 0), _xlfn.XLOOKUP($A206, macro_changes!$A:$A, macro_changes!C:C, "NA", 1))</f>
        <v>6.1176195799463873E-3</v>
      </c>
      <c r="K206" s="17">
        <f>_xlfn.XLOOKUP($A205,macro_changes!$A:$A,macro_changes!D:D,"NA",1)</f>
        <v>5.2001214340975377E-3</v>
      </c>
      <c r="L206" s="9">
        <f>_xlfn.XLOOKUP($A205,macro_changes!$A:$A,macro_changes!E:E,"NA",1)</f>
        <v>99.2</v>
      </c>
      <c r="M206" s="9">
        <f>_xlfn.XLOOKUP($A206,macro_changes!$A:$A,macro_changes!F:F,"NA",1)</f>
        <v>4.5599999999999996</v>
      </c>
      <c r="N206" s="9">
        <v>3.226749743288384</v>
      </c>
      <c r="O206" t="s">
        <v>4332</v>
      </c>
      <c r="P206">
        <f>_xlfn.XLOOKUP($A206,Macro!A:A,Macro!H:H,"NA",1)</f>
        <v>1.6150000000000001E-2</v>
      </c>
      <c r="Q206">
        <v>-1.113656045387959E-2</v>
      </c>
      <c r="R206" s="9">
        <f>Spreads!B125</f>
        <v>2.74</v>
      </c>
      <c r="S206" s="9">
        <v>0.94</v>
      </c>
      <c r="T206" s="9">
        <f>Spreads!H372</f>
        <v>0.03</v>
      </c>
      <c r="U206" t="s">
        <v>5435</v>
      </c>
      <c r="V206" t="s">
        <v>5435</v>
      </c>
      <c r="W206" t="s">
        <v>5437</v>
      </c>
      <c r="X206" t="s">
        <v>5438</v>
      </c>
      <c r="Y206" t="s">
        <v>5439</v>
      </c>
      <c r="Z206" t="s">
        <v>5440</v>
      </c>
      <c r="AA206">
        <f>_xlfn.XLOOKUP($A206,Kmeans!$B:$B,Kmeans!M:M)</f>
        <v>1</v>
      </c>
      <c r="AB206">
        <f>_xlfn.XLOOKUP($A206,Kmeans!$B:$B,Kmeans!N:N)</f>
        <v>0</v>
      </c>
      <c r="AC206">
        <f>_xlfn.XLOOKUP($A206,Kmeans!$B:$B,Kmeans!O:O)</f>
        <v>0</v>
      </c>
      <c r="AD206">
        <f>'FF-5'!C529/100</f>
        <v>2E-3</v>
      </c>
      <c r="AE206">
        <f>'FF-5'!D529/100</f>
        <v>-9.7000000000000003E-3</v>
      </c>
      <c r="AF206">
        <f>'FF-5'!E529/100</f>
        <v>6.4000000000000003E-3</v>
      </c>
      <c r="AG206">
        <f>'FF-5'!F529/100</f>
        <v>-6.5000000000000006E-3</v>
      </c>
      <c r="AH206" t="s">
        <v>5442</v>
      </c>
      <c r="AI206" t="str">
        <f t="shared" si="7"/>
        <v>Normal</v>
      </c>
    </row>
    <row r="207" spans="1:35">
      <c r="A207" s="5">
        <v>39202</v>
      </c>
      <c r="B207" s="11">
        <v>4.1899090098073577E-2</v>
      </c>
      <c r="C207" s="11">
        <v>3.6682807365070902E-2</v>
      </c>
      <c r="D207" s="11">
        <v>3.6280423966258191E-2</v>
      </c>
      <c r="E207" s="11">
        <v>3.3704220774299687E-2</v>
      </c>
      <c r="F207" s="11">
        <v>4.7863179396803845E-2</v>
      </c>
      <c r="G207" s="11">
        <v>4.1674512314529011E-2</v>
      </c>
      <c r="H207" s="11" t="str">
        <f t="shared" si="6"/>
        <v>USA SECTOR NEUTRAL QUALITY Standard (Large+Mid Cap)</v>
      </c>
      <c r="I207" s="9">
        <f>_xlfn.XLOOKUP($A207,macro_changes!$A:$A,macro_changes!B:B,"NA",1)</f>
        <v>13.3</v>
      </c>
      <c r="J207" s="16">
        <f ca="1">IF(_xlfn.XLOOKUP($A207, macro_changes!$A:$A, macro_changes!C:C, "NA", 1) = 0, OFFSET(J207, -1, 0), _xlfn.XLOOKUP($A207, macro_changes!$A:$A, macro_changes!C:C, "NA", 1))</f>
        <v>6.1176195799463873E-3</v>
      </c>
      <c r="K207" s="17">
        <f>_xlfn.XLOOKUP($A206,macro_changes!$A:$A,macro_changes!D:D,"NA",1)</f>
        <v>3.0006624839249429E-3</v>
      </c>
      <c r="L207" s="9">
        <f>_xlfn.XLOOKUP($A206,macro_changes!$A:$A,macro_changes!E:E,"NA",1)</f>
        <v>99.5</v>
      </c>
      <c r="M207" s="9">
        <f>_xlfn.XLOOKUP($A207,macro_changes!$A:$A,macro_changes!F:F,"NA",1)</f>
        <v>4.6900000000000004</v>
      </c>
      <c r="N207" s="9">
        <v>4.6649364978634793</v>
      </c>
      <c r="O207" t="s">
        <v>4330</v>
      </c>
      <c r="P207">
        <f>_xlfn.XLOOKUP($A207,Macro!A:A,Macro!H:H,"NA",1)</f>
        <v>4.5339999999999998E-2</v>
      </c>
      <c r="Q207">
        <v>0</v>
      </c>
      <c r="R207" s="9">
        <f>Spreads!B126</f>
        <v>2.46</v>
      </c>
      <c r="S207" s="9">
        <v>0.94</v>
      </c>
      <c r="T207" s="9">
        <f>Spreads!H373</f>
        <v>-0.02</v>
      </c>
      <c r="U207" t="s">
        <v>5435</v>
      </c>
      <c r="V207" t="s">
        <v>5435</v>
      </c>
      <c r="W207" t="s">
        <v>5437</v>
      </c>
      <c r="X207" t="s">
        <v>5438</v>
      </c>
      <c r="Y207" t="s">
        <v>5439</v>
      </c>
      <c r="Z207" t="s">
        <v>5440</v>
      </c>
      <c r="AA207">
        <f>_xlfn.XLOOKUP($A207,Kmeans!$B:$B,Kmeans!M:M)</f>
        <v>1</v>
      </c>
      <c r="AB207">
        <f>_xlfn.XLOOKUP($A207,Kmeans!$B:$B,Kmeans!N:N)</f>
        <v>0</v>
      </c>
      <c r="AC207">
        <f>_xlfn.XLOOKUP($A207,Kmeans!$B:$B,Kmeans!O:O)</f>
        <v>0</v>
      </c>
      <c r="AD207">
        <f>'FF-5'!C530/100</f>
        <v>-2.0400000000000001E-2</v>
      </c>
      <c r="AE207">
        <f>'FF-5'!D530/100</f>
        <v>-1.4499999999999999E-2</v>
      </c>
      <c r="AF207">
        <f>'FF-5'!E530/100</f>
        <v>1.15E-2</v>
      </c>
      <c r="AG207">
        <f>'FF-5'!F530/100</f>
        <v>1.03E-2</v>
      </c>
      <c r="AH207" t="s">
        <v>5442</v>
      </c>
      <c r="AI207" t="str">
        <f t="shared" si="7"/>
        <v>Normal</v>
      </c>
    </row>
    <row r="208" spans="1:35">
      <c r="A208" s="5">
        <v>39233</v>
      </c>
      <c r="B208" s="11">
        <v>3.2770050481931268E-2</v>
      </c>
      <c r="C208" s="11">
        <v>3.5085941257592346E-2</v>
      </c>
      <c r="D208" s="11">
        <v>2.301942853623995E-2</v>
      </c>
      <c r="E208" s="11">
        <v>2.8317996997790695E-2</v>
      </c>
      <c r="F208" s="11">
        <v>3.4492775781667984E-2</v>
      </c>
      <c r="G208" s="11">
        <v>3.1398422848363028E-2</v>
      </c>
      <c r="H208" s="11" t="str">
        <f t="shared" si="6"/>
        <v>USA MOMENTUM Standard (Large+Mid Cap)</v>
      </c>
      <c r="I208" s="9">
        <f>_xlfn.XLOOKUP($A208,macro_changes!$A:$A,macro_changes!B:B,"NA",1)</f>
        <v>14.95</v>
      </c>
      <c r="J208" s="16">
        <f ca="1">IF(_xlfn.XLOOKUP($A208, macro_changes!$A:$A, macro_changes!C:C, "NA", 1) = 0, OFFSET(J208, -1, 0), _xlfn.XLOOKUP($A208, macro_changes!$A:$A, macro_changes!C:C, "NA", 1))</f>
        <v>6.1176195799463873E-3</v>
      </c>
      <c r="K208" s="17">
        <f>_xlfn.XLOOKUP($A207,macro_changes!$A:$A,macro_changes!D:D,"NA",1)</f>
        <v>4.1329940166290324E-3</v>
      </c>
      <c r="L208" s="9">
        <f>_xlfn.XLOOKUP($A207,macro_changes!$A:$A,macro_changes!E:E,"NA",1)</f>
        <v>99.2</v>
      </c>
      <c r="M208" s="9">
        <f>_xlfn.XLOOKUP($A208,macro_changes!$A:$A,macro_changes!F:F,"NA",1)</f>
        <v>4.75</v>
      </c>
      <c r="N208" s="9">
        <v>7.6379281708006994</v>
      </c>
      <c r="O208" t="s">
        <v>4330</v>
      </c>
      <c r="P208">
        <f>_xlfn.XLOOKUP($A208,Macro!A:A,Macro!H:H,"NA",1)</f>
        <v>4.0390000000000002E-2</v>
      </c>
      <c r="Q208">
        <v>0</v>
      </c>
      <c r="R208" s="9">
        <f>Spreads!B127</f>
        <v>2.98</v>
      </c>
      <c r="S208" s="9">
        <v>1</v>
      </c>
      <c r="T208" s="9">
        <f>Spreads!H374</f>
        <v>0.16</v>
      </c>
      <c r="U208" t="s">
        <v>5435</v>
      </c>
      <c r="V208" t="s">
        <v>5435</v>
      </c>
      <c r="W208" t="s">
        <v>5437</v>
      </c>
      <c r="X208" t="s">
        <v>5438</v>
      </c>
      <c r="Y208" t="s">
        <v>5439</v>
      </c>
      <c r="Z208" t="s">
        <v>5440</v>
      </c>
      <c r="AA208">
        <f>_xlfn.XLOOKUP($A208,Kmeans!$B:$B,Kmeans!M:M)</f>
        <v>1</v>
      </c>
      <c r="AB208">
        <f>_xlfn.XLOOKUP($A208,Kmeans!$B:$B,Kmeans!N:N)</f>
        <v>0</v>
      </c>
      <c r="AC208">
        <f>_xlfn.XLOOKUP($A208,Kmeans!$B:$B,Kmeans!O:O)</f>
        <v>0</v>
      </c>
      <c r="AD208">
        <f>'FF-5'!C531/100</f>
        <v>4.0000000000000001E-3</v>
      </c>
      <c r="AE208">
        <f>'FF-5'!D531/100</f>
        <v>-6.5000000000000006E-3</v>
      </c>
      <c r="AF208">
        <f>'FF-5'!E531/100</f>
        <v>1.5800000000000002E-2</v>
      </c>
      <c r="AG208">
        <f>'FF-5'!F531/100</f>
        <v>-1.37E-2</v>
      </c>
      <c r="AH208" t="s">
        <v>5442</v>
      </c>
      <c r="AI208" t="str">
        <f t="shared" si="7"/>
        <v>Normal</v>
      </c>
    </row>
    <row r="209" spans="1:35">
      <c r="A209" s="5">
        <v>39262</v>
      </c>
      <c r="B209" s="11">
        <v>-1.792570967458651E-2</v>
      </c>
      <c r="C209" s="11">
        <v>-2.8682548753960146E-2</v>
      </c>
      <c r="D209" s="11">
        <v>-3.1980211056977792E-2</v>
      </c>
      <c r="E209" s="11">
        <v>-2.587910010922112E-2</v>
      </c>
      <c r="F209" s="11">
        <v>-1.5429863584635162E-2</v>
      </c>
      <c r="G209" s="11">
        <v>-2.4983240810925622E-2</v>
      </c>
      <c r="H209" s="11" t="str">
        <f t="shared" si="6"/>
        <v>USA SECTOR NEUTRAL QUALITY Standard (Large+Mid Cap)</v>
      </c>
      <c r="I209" s="9">
        <f>_xlfn.XLOOKUP($A209,macro_changes!$A:$A,macro_changes!B:B,"NA",1)</f>
        <v>17.27</v>
      </c>
      <c r="J209" s="16">
        <f ca="1">IF(_xlfn.XLOOKUP($A209, macro_changes!$A:$A, macro_changes!C:C, "NA", 1) = 0, OFFSET(J209, -1, 0), _xlfn.XLOOKUP($A209, macro_changes!$A:$A, macro_changes!C:C, "NA", 1))</f>
        <v>5.7602579596123249E-3</v>
      </c>
      <c r="K209" s="17">
        <f>_xlfn.XLOOKUP($A208,macro_changes!$A:$A,macro_changes!D:D,"NA",1)</f>
        <v>2.3167517109623503E-3</v>
      </c>
      <c r="L209" s="9">
        <f>_xlfn.XLOOKUP($A208,macro_changes!$A:$A,macro_changes!E:E,"NA",1)</f>
        <v>99.1</v>
      </c>
      <c r="M209" s="9">
        <f>_xlfn.XLOOKUP($A209,macro_changes!$A:$A,macro_changes!F:F,"NA",1)</f>
        <v>5.0999999999999996</v>
      </c>
      <c r="N209" s="9">
        <v>4.3602030440646251</v>
      </c>
      <c r="O209" t="s">
        <v>4330</v>
      </c>
      <c r="P209">
        <f>_xlfn.XLOOKUP($A209,Macro!A:A,Macro!H:H,"NA",1)</f>
        <v>0.21140999999999999</v>
      </c>
      <c r="Q209">
        <v>-1.7925709674586447E-2</v>
      </c>
      <c r="R209" s="9">
        <f>Spreads!B128</f>
        <v>4.1900000000000004</v>
      </c>
      <c r="S209" s="9">
        <v>1.29</v>
      </c>
      <c r="T209" s="9">
        <f>Spreads!H375</f>
        <v>0.22</v>
      </c>
      <c r="U209" t="s">
        <v>5435</v>
      </c>
      <c r="V209" t="s">
        <v>5435</v>
      </c>
      <c r="W209" t="s">
        <v>5437</v>
      </c>
      <c r="X209" t="s">
        <v>5438</v>
      </c>
      <c r="Y209" t="s">
        <v>5439</v>
      </c>
      <c r="Z209" t="s">
        <v>5440</v>
      </c>
      <c r="AA209">
        <f>_xlfn.XLOOKUP($A209,Kmeans!$B:$B,Kmeans!M:M)</f>
        <v>1</v>
      </c>
      <c r="AB209">
        <f>_xlfn.XLOOKUP($A209,Kmeans!$B:$B,Kmeans!N:N)</f>
        <v>0</v>
      </c>
      <c r="AC209">
        <f>_xlfn.XLOOKUP($A209,Kmeans!$B:$B,Kmeans!O:O)</f>
        <v>0</v>
      </c>
      <c r="AD209">
        <f>'FF-5'!C532/100</f>
        <v>7.4000000000000003E-3</v>
      </c>
      <c r="AE209">
        <f>'FF-5'!D532/100</f>
        <v>-1.0500000000000001E-2</v>
      </c>
      <c r="AF209">
        <f>'FF-5'!E532/100</f>
        <v>5.3E-3</v>
      </c>
      <c r="AG209">
        <f>'FF-5'!F532/100</f>
        <v>8.0000000000000004E-4</v>
      </c>
      <c r="AH209" t="s">
        <v>5442</v>
      </c>
      <c r="AI209" t="str">
        <f t="shared" si="7"/>
        <v>Normal</v>
      </c>
    </row>
    <row r="210" spans="1:35">
      <c r="A210" s="5">
        <v>39294</v>
      </c>
      <c r="B210" s="11">
        <v>-3.1939064978627307E-2</v>
      </c>
      <c r="C210" s="11">
        <v>-3.3379412554014998E-2</v>
      </c>
      <c r="D210" s="11">
        <v>-3.1674533480759215E-2</v>
      </c>
      <c r="E210" s="11">
        <v>-4.6437752353455708E-2</v>
      </c>
      <c r="F210" s="11">
        <v>-2.3237311797289051E-2</v>
      </c>
      <c r="G210" s="11">
        <v>-4.4187102021740809E-2</v>
      </c>
      <c r="H210" s="11" t="str">
        <f t="shared" si="6"/>
        <v>USA SECTOR NEUTRAL QUALITY Standard (Large+Mid Cap)</v>
      </c>
      <c r="I210" s="9">
        <f>_xlfn.XLOOKUP($A210,macro_changes!$A:$A,macro_changes!B:B,"NA",1)</f>
        <v>25.03</v>
      </c>
      <c r="J210" s="16">
        <f ca="1">IF(_xlfn.XLOOKUP($A210, macro_changes!$A:$A, macro_changes!C:C, "NA", 1) = 0, OFFSET(J210, -1, 0), _xlfn.XLOOKUP($A210, macro_changes!$A:$A, macro_changes!C:C, "NA", 1))</f>
        <v>5.7602579596123249E-3</v>
      </c>
      <c r="K210" s="17">
        <f>_xlfn.XLOOKUP($A209,macro_changes!$A:$A,macro_changes!D:D,"NA",1)</f>
        <v>1.7805958481715844E-3</v>
      </c>
      <c r="L210" s="9">
        <f>_xlfn.XLOOKUP($A209,macro_changes!$A:$A,macro_changes!E:E,"NA",1)</f>
        <v>99</v>
      </c>
      <c r="M210" s="9">
        <f>_xlfn.XLOOKUP($A210,macro_changes!$A:$A,macro_changes!F:F,"NA",1)</f>
        <v>5</v>
      </c>
      <c r="N210" s="9">
        <v>11.065276029319021</v>
      </c>
      <c r="O210" t="s">
        <v>4330</v>
      </c>
      <c r="P210">
        <f>_xlfn.XLOOKUP($A210,Macro!A:A,Macro!H:H,"NA",1)</f>
        <v>0.66974999999999996</v>
      </c>
      <c r="Q210">
        <v>-4.9292244247129045E-2</v>
      </c>
      <c r="R210" s="9">
        <f>Spreads!B129</f>
        <v>4.55</v>
      </c>
      <c r="S210" s="9">
        <v>1.45</v>
      </c>
      <c r="T210" s="9">
        <f>Spreads!H376</f>
        <v>0.39</v>
      </c>
      <c r="U210" t="s">
        <v>5442</v>
      </c>
      <c r="V210" t="s">
        <v>5436</v>
      </c>
      <c r="W210" t="s">
        <v>5437</v>
      </c>
      <c r="X210" t="s">
        <v>5438</v>
      </c>
      <c r="Y210" t="s">
        <v>5439</v>
      </c>
      <c r="Z210" t="s">
        <v>5444</v>
      </c>
      <c r="AA210">
        <f>_xlfn.XLOOKUP($A210,Kmeans!$B:$B,Kmeans!M:M)</f>
        <v>0</v>
      </c>
      <c r="AB210">
        <f>_xlfn.XLOOKUP($A210,Kmeans!$B:$B,Kmeans!N:N)</f>
        <v>1</v>
      </c>
      <c r="AC210">
        <f>_xlfn.XLOOKUP($A210,Kmeans!$B:$B,Kmeans!O:O)</f>
        <v>0</v>
      </c>
      <c r="AD210">
        <f>'FF-5'!C533/100</f>
        <v>-2.9900000000000003E-2</v>
      </c>
      <c r="AE210">
        <f>'FF-5'!D533/100</f>
        <v>-3.7100000000000001E-2</v>
      </c>
      <c r="AF210">
        <f>'FF-5'!E533/100</f>
        <v>2E-3</v>
      </c>
      <c r="AG210">
        <f>'FF-5'!F533/100</f>
        <v>-1.1299999999999999E-2</v>
      </c>
      <c r="AH210" t="s">
        <v>5446</v>
      </c>
      <c r="AI210" t="str">
        <f t="shared" si="7"/>
        <v>Drawdown</v>
      </c>
    </row>
    <row r="211" spans="1:35">
      <c r="A211" s="5">
        <v>39325</v>
      </c>
      <c r="B211" s="11">
        <v>1.3072903218767751E-2</v>
      </c>
      <c r="C211" s="11">
        <v>1.1595649464613E-2</v>
      </c>
      <c r="D211" s="11">
        <v>1.7707888077477918E-2</v>
      </c>
      <c r="E211" s="11">
        <v>7.8340943086323556E-3</v>
      </c>
      <c r="F211" s="11">
        <v>1.1395595444835482E-2</v>
      </c>
      <c r="G211" s="11">
        <v>5.9191905894742103E-3</v>
      </c>
      <c r="H211" s="11" t="str">
        <f t="shared" si="6"/>
        <v>USA MINIMUM VOLATILITY (USD) Standard (Large+Mid Cap)</v>
      </c>
      <c r="I211" s="9">
        <f>_xlfn.XLOOKUP($A211,macro_changes!$A:$A,macro_changes!B:B,"NA",1)</f>
        <v>22.2</v>
      </c>
      <c r="J211" s="16">
        <f ca="1">IF(_xlfn.XLOOKUP($A211, macro_changes!$A:$A, macro_changes!C:C, "NA", 1) = 0, OFFSET(J211, -1, 0), _xlfn.XLOOKUP($A211, macro_changes!$A:$A, macro_changes!C:C, "NA", 1))</f>
        <v>5.7602579596123249E-3</v>
      </c>
      <c r="K211" s="17">
        <f>_xlfn.XLOOKUP($A210,macro_changes!$A:$A,macro_changes!D:D,"NA",1)</f>
        <v>3.0828070885302594E-4</v>
      </c>
      <c r="L211" s="9">
        <f>_xlfn.XLOOKUP($A210,macro_changes!$A:$A,macro_changes!E:E,"NA",1)</f>
        <v>98.7</v>
      </c>
      <c r="M211" s="9">
        <f>_xlfn.XLOOKUP($A211,macro_changes!$A:$A,macro_changes!F:F,"NA",1)</f>
        <v>4.67</v>
      </c>
      <c r="N211" s="9">
        <v>3.2766945174004731</v>
      </c>
      <c r="O211" t="s">
        <v>4330</v>
      </c>
      <c r="P211">
        <f>_xlfn.XLOOKUP($A211,Macro!A:A,Macro!H:H,"NA",1)</f>
        <v>-0.20294999999999999</v>
      </c>
      <c r="Q211">
        <v>-1.9283698065222905E-2</v>
      </c>
      <c r="R211" s="9">
        <f>Spreads!B130</f>
        <v>4.2</v>
      </c>
      <c r="S211" s="9">
        <v>1.49</v>
      </c>
      <c r="T211" s="9">
        <f>Spreads!H377</f>
        <v>0.62</v>
      </c>
      <c r="U211" t="s">
        <v>5435</v>
      </c>
      <c r="V211" t="s">
        <v>5436</v>
      </c>
      <c r="W211" t="s">
        <v>5437</v>
      </c>
      <c r="X211" t="s">
        <v>5438</v>
      </c>
      <c r="Y211" t="s">
        <v>5439</v>
      </c>
      <c r="Z211" t="s">
        <v>5440</v>
      </c>
      <c r="AA211">
        <f>_xlfn.XLOOKUP($A211,Kmeans!$B:$B,Kmeans!M:M)</f>
        <v>1</v>
      </c>
      <c r="AB211">
        <f>_xlfn.XLOOKUP($A211,Kmeans!$B:$B,Kmeans!N:N)</f>
        <v>0</v>
      </c>
      <c r="AC211">
        <f>_xlfn.XLOOKUP($A211,Kmeans!$B:$B,Kmeans!O:O)</f>
        <v>0</v>
      </c>
      <c r="AD211">
        <f>'FF-5'!C534/100</f>
        <v>-3.8E-3</v>
      </c>
      <c r="AE211">
        <f>'FF-5'!D534/100</f>
        <v>-1.8600000000000002E-2</v>
      </c>
      <c r="AF211">
        <f>'FF-5'!E534/100</f>
        <v>-1.21E-2</v>
      </c>
      <c r="AG211">
        <f>'FF-5'!F534/100</f>
        <v>-5.4000000000000003E-3</v>
      </c>
      <c r="AH211" t="s">
        <v>5442</v>
      </c>
      <c r="AI211" t="str">
        <f t="shared" si="7"/>
        <v>Normal</v>
      </c>
    </row>
    <row r="212" spans="1:35">
      <c r="A212" s="5">
        <v>39353</v>
      </c>
      <c r="B212" s="11">
        <v>3.6397992934059653E-2</v>
      </c>
      <c r="C212" s="11">
        <v>6.9654316423271023E-2</v>
      </c>
      <c r="D212" s="11">
        <v>3.4645743818682684E-2</v>
      </c>
      <c r="E212" s="11">
        <v>2.5774146720049407E-2</v>
      </c>
      <c r="F212" s="11">
        <v>3.8519689107361144E-2</v>
      </c>
      <c r="G212" s="11">
        <v>1.8578499418107297E-2</v>
      </c>
      <c r="H212" s="11" t="str">
        <f t="shared" si="6"/>
        <v>USA MOMENTUM Standard (Large+Mid Cap)</v>
      </c>
      <c r="I212" s="9">
        <f>_xlfn.XLOOKUP($A212,macro_changes!$A:$A,macro_changes!B:B,"NA",1)</f>
        <v>19.12</v>
      </c>
      <c r="J212" s="16">
        <f ca="1">IF(_xlfn.XLOOKUP($A212, macro_changes!$A:$A, macro_changes!C:C, "NA", 1) = 0, OFFSET(J212, -1, 0), _xlfn.XLOOKUP($A212, macro_changes!$A:$A, macro_changes!C:C, "NA", 1))</f>
        <v>6.2823673181262585E-3</v>
      </c>
      <c r="K212" s="17">
        <f>_xlfn.XLOOKUP($A211,macro_changes!$A:$A,macro_changes!D:D,"NA",1)</f>
        <v>4.2375533907650365E-3</v>
      </c>
      <c r="L212" s="9">
        <f>_xlfn.XLOOKUP($A211,macro_changes!$A:$A,macro_changes!E:E,"NA",1)</f>
        <v>98.2</v>
      </c>
      <c r="M212" s="9">
        <f>_xlfn.XLOOKUP($A212,macro_changes!$A:$A,macro_changes!F:F,"NA",1)</f>
        <v>4.5199999999999996</v>
      </c>
      <c r="N212" s="9">
        <v>8.0720650011221338</v>
      </c>
      <c r="O212" t="s">
        <v>4330</v>
      </c>
      <c r="P212">
        <f>_xlfn.XLOOKUP($A212,Macro!A:A,Macro!H:H,"NA",1)</f>
        <v>-0.10843</v>
      </c>
      <c r="Q212">
        <v>0</v>
      </c>
      <c r="R212" s="9">
        <f>Spreads!B131</f>
        <v>4.3600000000000003</v>
      </c>
      <c r="S212" s="9">
        <v>1.5</v>
      </c>
      <c r="T212" s="9">
        <f>Spreads!H378</f>
        <v>0.54</v>
      </c>
      <c r="U212" t="s">
        <v>5435</v>
      </c>
      <c r="V212" t="s">
        <v>5435</v>
      </c>
      <c r="W212" t="s">
        <v>5437</v>
      </c>
      <c r="X212" t="s">
        <v>5438</v>
      </c>
      <c r="Y212" t="s">
        <v>5439</v>
      </c>
      <c r="Z212" t="s">
        <v>5440</v>
      </c>
      <c r="AA212">
        <f>_xlfn.XLOOKUP($A212,Kmeans!$B:$B,Kmeans!M:M)</f>
        <v>1</v>
      </c>
      <c r="AB212">
        <f>_xlfn.XLOOKUP($A212,Kmeans!$B:$B,Kmeans!N:N)</f>
        <v>0</v>
      </c>
      <c r="AC212">
        <f>_xlfn.XLOOKUP($A212,Kmeans!$B:$B,Kmeans!O:O)</f>
        <v>0</v>
      </c>
      <c r="AD212">
        <f>'FF-5'!C535/100</f>
        <v>-2.4399999999999998E-2</v>
      </c>
      <c r="AE212">
        <f>'FF-5'!D535/100</f>
        <v>-2.2099999999999998E-2</v>
      </c>
      <c r="AF212">
        <f>'FF-5'!E535/100</f>
        <v>-5.1999999999999998E-3</v>
      </c>
      <c r="AG212">
        <f>'FF-5'!F535/100</f>
        <v>-3.0200000000000001E-2</v>
      </c>
      <c r="AH212" t="s">
        <v>5442</v>
      </c>
      <c r="AI212" t="str">
        <f t="shared" si="7"/>
        <v>Normal</v>
      </c>
    </row>
    <row r="213" spans="1:35">
      <c r="A213" s="5">
        <v>39386</v>
      </c>
      <c r="B213" s="11">
        <v>1.5812803889228011E-2</v>
      </c>
      <c r="C213" s="11">
        <v>4.3547317259438945E-2</v>
      </c>
      <c r="D213" s="11">
        <v>1.1223492146986036E-2</v>
      </c>
      <c r="E213" s="11">
        <v>6.4946227902098475E-3</v>
      </c>
      <c r="F213" s="11">
        <v>2.2356994974065625E-2</v>
      </c>
      <c r="G213" s="11">
        <v>6.0110493181360081E-3</v>
      </c>
      <c r="H213" s="11" t="str">
        <f t="shared" si="6"/>
        <v>USA MOMENTUM Standard (Large+Mid Cap)</v>
      </c>
      <c r="I213" s="9">
        <f>_xlfn.XLOOKUP($A213,macro_changes!$A:$A,macro_changes!B:B,"NA",1)</f>
        <v>25.58</v>
      </c>
      <c r="J213" s="16">
        <f ca="1">IF(_xlfn.XLOOKUP($A213, macro_changes!$A:$A, macro_changes!C:C, "NA", 1) = 0, OFFSET(J213, -1, 0), _xlfn.XLOOKUP($A213, macro_changes!$A:$A, macro_changes!C:C, "NA", 1))</f>
        <v>6.2823673181262585E-3</v>
      </c>
      <c r="K213" s="17">
        <f>_xlfn.XLOOKUP($A212,macro_changes!$A:$A,macro_changes!D:D,"NA",1)</f>
        <v>3.0832378312801723E-3</v>
      </c>
      <c r="L213" s="9">
        <f>_xlfn.XLOOKUP($A212,macro_changes!$A:$A,macro_changes!E:E,"NA",1)</f>
        <v>97.7</v>
      </c>
      <c r="M213" s="9">
        <f>_xlfn.XLOOKUP($A213,macro_changes!$A:$A,macro_changes!F:F,"NA",1)</f>
        <v>4.53</v>
      </c>
      <c r="N213" s="9">
        <v>17.719134465537412</v>
      </c>
      <c r="O213" t="s">
        <v>4330</v>
      </c>
      <c r="P213">
        <f>_xlfn.XLOOKUP($A213,Macro!A:A,Macro!H:H,"NA",1)</f>
        <v>0.58237000000000005</v>
      </c>
      <c r="Q213">
        <v>0</v>
      </c>
      <c r="R213" s="9">
        <f>Spreads!B132</f>
        <v>5.75</v>
      </c>
      <c r="S213" s="9">
        <v>1.96</v>
      </c>
      <c r="T213" s="9">
        <f>Spreads!H379</f>
        <v>0.93</v>
      </c>
      <c r="U213" t="s">
        <v>5442</v>
      </c>
      <c r="V213" t="s">
        <v>5436</v>
      </c>
      <c r="W213" t="s">
        <v>5437</v>
      </c>
      <c r="X213" t="s">
        <v>5441</v>
      </c>
      <c r="Y213" t="s">
        <v>5439</v>
      </c>
      <c r="Z213" t="s">
        <v>5440</v>
      </c>
      <c r="AA213">
        <f>_xlfn.XLOOKUP($A213,Kmeans!$B:$B,Kmeans!M:M)</f>
        <v>1</v>
      </c>
      <c r="AB213">
        <f>_xlfn.XLOOKUP($A213,Kmeans!$B:$B,Kmeans!N:N)</f>
        <v>0</v>
      </c>
      <c r="AC213">
        <f>_xlfn.XLOOKUP($A213,Kmeans!$B:$B,Kmeans!O:O)</f>
        <v>0</v>
      </c>
      <c r="AD213">
        <f>'FF-5'!C536/100</f>
        <v>-8.0000000000000004E-4</v>
      </c>
      <c r="AE213">
        <f>'FF-5'!D536/100</f>
        <v>-2.98E-2</v>
      </c>
      <c r="AF213">
        <f>'FF-5'!E536/100</f>
        <v>-2.8999999999999998E-3</v>
      </c>
      <c r="AG213">
        <f>'FF-5'!F536/100</f>
        <v>-8.9999999999999998E-4</v>
      </c>
      <c r="AH213" t="s">
        <v>5442</v>
      </c>
      <c r="AI213" t="str">
        <f t="shared" si="7"/>
        <v>Normal</v>
      </c>
    </row>
    <row r="214" spans="1:35">
      <c r="A214" s="5">
        <v>39416</v>
      </c>
      <c r="B214" s="11">
        <v>-4.4422955747529413E-2</v>
      </c>
      <c r="C214" s="11">
        <v>-3.4301027839158005E-2</v>
      </c>
      <c r="D214" s="11">
        <v>-2.700191484228931E-2</v>
      </c>
      <c r="E214" s="11">
        <v>-3.9732895699632564E-2</v>
      </c>
      <c r="F214" s="11">
        <v>-3.1549872269172274E-2</v>
      </c>
      <c r="G214" s="11">
        <v>-4.1670847739028072E-2</v>
      </c>
      <c r="H214" s="11" t="str">
        <f t="shared" si="6"/>
        <v>USA MINIMUM VOLATILITY (USD) Standard (Large+Mid Cap)</v>
      </c>
      <c r="I214" s="9">
        <f>_xlfn.XLOOKUP($A214,macro_changes!$A:$A,macro_changes!B:B,"NA",1)</f>
        <v>21.65</v>
      </c>
      <c r="J214" s="16">
        <f ca="1">IF(_xlfn.XLOOKUP($A214, macro_changes!$A:$A, macro_changes!C:C, "NA", 1) = 0, OFFSET(J214, -1, 0), _xlfn.XLOOKUP($A214, macro_changes!$A:$A, macro_changes!C:C, "NA", 1))</f>
        <v>6.2823673181262585E-3</v>
      </c>
      <c r="K214" s="17">
        <f>_xlfn.XLOOKUP($A213,macro_changes!$A:$A,macro_changes!D:D,"NA",1)</f>
        <v>7.858884267890387E-3</v>
      </c>
      <c r="L214" s="9">
        <f>_xlfn.XLOOKUP($A213,macro_changes!$A:$A,macro_changes!E:E,"NA",1)</f>
        <v>97.1</v>
      </c>
      <c r="M214" s="9">
        <f>_xlfn.XLOOKUP($A214,macro_changes!$A:$A,macro_changes!F:F,"NA",1)</f>
        <v>4.1500000000000004</v>
      </c>
      <c r="N214" s="9">
        <v>8.4701966974037362</v>
      </c>
      <c r="O214" t="s">
        <v>4331</v>
      </c>
      <c r="P214">
        <f>_xlfn.XLOOKUP($A214,Macro!A:A,Macro!H:H,"NA",1)</f>
        <v>-7.1799999999999998E-3</v>
      </c>
      <c r="Q214">
        <v>-4.4422955747529469E-2</v>
      </c>
      <c r="R214" s="9">
        <f>Spreads!B133</f>
        <v>5.92</v>
      </c>
      <c r="S214" s="9">
        <v>2.0299999999999998</v>
      </c>
      <c r="T214" s="9">
        <f>Spreads!H380</f>
        <v>0.99</v>
      </c>
      <c r="U214" t="s">
        <v>5435</v>
      </c>
      <c r="V214" t="s">
        <v>5436</v>
      </c>
      <c r="W214" t="s">
        <v>5437</v>
      </c>
      <c r="X214" t="s">
        <v>5438</v>
      </c>
      <c r="Y214" t="s">
        <v>5439</v>
      </c>
      <c r="Z214" t="s">
        <v>5444</v>
      </c>
      <c r="AA214">
        <f>_xlfn.XLOOKUP($A214,Kmeans!$B:$B,Kmeans!M:M)</f>
        <v>0</v>
      </c>
      <c r="AB214">
        <f>_xlfn.XLOOKUP($A214,Kmeans!$B:$B,Kmeans!N:N)</f>
        <v>1</v>
      </c>
      <c r="AC214">
        <f>_xlfn.XLOOKUP($A214,Kmeans!$B:$B,Kmeans!O:O)</f>
        <v>0</v>
      </c>
      <c r="AD214">
        <f>'FF-5'!C537/100</f>
        <v>-3.0200000000000001E-2</v>
      </c>
      <c r="AE214">
        <f>'FF-5'!D537/100</f>
        <v>-9.3999999999999986E-3</v>
      </c>
      <c r="AF214">
        <f>'FF-5'!E537/100</f>
        <v>1.89E-2</v>
      </c>
      <c r="AG214">
        <f>'FF-5'!F537/100</f>
        <v>-2.8999999999999998E-3</v>
      </c>
      <c r="AH214" t="s">
        <v>5446</v>
      </c>
      <c r="AI214" t="str">
        <f t="shared" si="7"/>
        <v>Drawdown</v>
      </c>
    </row>
    <row r="215" spans="1:35">
      <c r="A215" s="5">
        <v>39447</v>
      </c>
      <c r="B215" s="11">
        <v>-7.3847717272002011E-3</v>
      </c>
      <c r="C215" s="11">
        <v>3.0581363295939967E-2</v>
      </c>
      <c r="D215" s="11">
        <v>-1.3533747203471003E-2</v>
      </c>
      <c r="E215" s="11">
        <v>-1.8953312314685666E-2</v>
      </c>
      <c r="F215" s="11">
        <v>-1.0344470880296885E-4</v>
      </c>
      <c r="G215" s="11">
        <v>-1.8466869104166395E-2</v>
      </c>
      <c r="H215" s="11" t="str">
        <f t="shared" si="6"/>
        <v>USA MOMENTUM Standard (Large+Mid Cap)</v>
      </c>
      <c r="I215" s="9">
        <f>_xlfn.XLOOKUP($A215,macro_changes!$A:$A,macro_changes!B:B,"NA",1)</f>
        <v>25.82</v>
      </c>
      <c r="J215" s="16">
        <f ca="1">IF(_xlfn.XLOOKUP($A215, macro_changes!$A:$A, macro_changes!C:C, "NA", 1) = 0, OFFSET(J215, -1, 0), _xlfn.XLOOKUP($A215, macro_changes!$A:$A, macro_changes!C:C, "NA", 1))</f>
        <v>-4.2676432089947536E-3</v>
      </c>
      <c r="K215" s="17">
        <f>_xlfn.XLOOKUP($A214,macro_changes!$A:$A,macro_changes!D:D,"NA",1)</f>
        <v>2.8980145517325528E-3</v>
      </c>
      <c r="L215" s="9">
        <f>_xlfn.XLOOKUP($A214,macro_changes!$A:$A,macro_changes!E:E,"NA",1)</f>
        <v>96.3</v>
      </c>
      <c r="M215" s="9">
        <f>_xlfn.XLOOKUP($A215,macro_changes!$A:$A,macro_changes!F:F,"NA",1)</f>
        <v>4.0999999999999996</v>
      </c>
      <c r="N215" s="9">
        <v>18.074594732672789</v>
      </c>
      <c r="O215" t="s">
        <v>4331</v>
      </c>
      <c r="P215">
        <f>_xlfn.XLOOKUP($A215,Macro!A:A,Macro!H:H,"NA",1)</f>
        <v>-0.16705</v>
      </c>
      <c r="Q215">
        <v>-5.1479674087086646E-2</v>
      </c>
      <c r="R215" s="9">
        <f>Spreads!B134</f>
        <v>6.95</v>
      </c>
      <c r="S215" s="9">
        <v>2.2999999999999998</v>
      </c>
      <c r="T215" s="9">
        <f>Spreads!H381</f>
        <v>1.5</v>
      </c>
      <c r="U215" t="s">
        <v>5442</v>
      </c>
      <c r="V215" t="s">
        <v>5436</v>
      </c>
      <c r="W215" t="s">
        <v>5437</v>
      </c>
      <c r="X215" t="s">
        <v>5441</v>
      </c>
      <c r="Y215" t="s">
        <v>5443</v>
      </c>
      <c r="Z215" t="s">
        <v>5444</v>
      </c>
      <c r="AA215">
        <f>_xlfn.XLOOKUP($A215,Kmeans!$B:$B,Kmeans!M:M)</f>
        <v>0</v>
      </c>
      <c r="AB215">
        <f>_xlfn.XLOOKUP($A215,Kmeans!$B:$B,Kmeans!N:N)</f>
        <v>1</v>
      </c>
      <c r="AC215">
        <f>_xlfn.XLOOKUP($A215,Kmeans!$B:$B,Kmeans!O:O)</f>
        <v>0</v>
      </c>
      <c r="AD215">
        <f>'FF-5'!C538/100</f>
        <v>1.5E-3</v>
      </c>
      <c r="AE215">
        <f>'FF-5'!D538/100</f>
        <v>-5.5000000000000005E-3</v>
      </c>
      <c r="AF215">
        <f>'FF-5'!E538/100</f>
        <v>8.6999999999999994E-3</v>
      </c>
      <c r="AG215">
        <f>'FF-5'!F538/100</f>
        <v>-1.0500000000000001E-2</v>
      </c>
      <c r="AH215" t="s">
        <v>5446</v>
      </c>
      <c r="AI215" t="str">
        <f t="shared" si="7"/>
        <v>Drawdown</v>
      </c>
    </row>
    <row r="216" spans="1:35">
      <c r="A216" s="5">
        <v>39478</v>
      </c>
      <c r="B216" s="11">
        <v>-6.1833441895041585E-2</v>
      </c>
      <c r="C216" s="11">
        <v>-0.11635099080265798</v>
      </c>
      <c r="D216" s="11">
        <v>-4.7137319892082585E-2</v>
      </c>
      <c r="E216" s="11">
        <v>-4.6171251115314837E-2</v>
      </c>
      <c r="F216" s="11">
        <v>-7.1923679465578982E-2</v>
      </c>
      <c r="G216" s="11">
        <v>-4.6216286986122013E-2</v>
      </c>
      <c r="H216" s="11" t="str">
        <f t="shared" si="6"/>
        <v>USA RISK WEIGHTED Standard (Large+Mid Cap)</v>
      </c>
      <c r="I216" s="9">
        <f>_xlfn.XLOOKUP($A216,macro_changes!$A:$A,macro_changes!B:B,"NA",1)</f>
        <v>25.46</v>
      </c>
      <c r="J216" s="16">
        <f ca="1">IF(_xlfn.XLOOKUP($A216, macro_changes!$A:$A, macro_changes!C:C, "NA", 1) = 0, OFFSET(J216, -1, 0), _xlfn.XLOOKUP($A216, macro_changes!$A:$A, macro_changes!C:C, "NA", 1))</f>
        <v>-4.2676432089947536E-3</v>
      </c>
      <c r="K216" s="17">
        <f>_xlfn.XLOOKUP($A215,macro_changes!$A:$A,macro_changes!D:D,"NA",1)</f>
        <v>3.4477050769703421E-3</v>
      </c>
      <c r="L216" s="9">
        <f>_xlfn.XLOOKUP($A215,macro_changes!$A:$A,macro_changes!E:E,"NA",1)</f>
        <v>95.4</v>
      </c>
      <c r="M216" s="9">
        <f>_xlfn.XLOOKUP($A216,macro_changes!$A:$A,macro_changes!F:F,"NA",1)</f>
        <v>3.74</v>
      </c>
      <c r="N216" s="9">
        <v>25.947367833505581</v>
      </c>
      <c r="O216" t="s">
        <v>4331</v>
      </c>
      <c r="P216">
        <f>_xlfn.XLOOKUP($A216,Macro!A:A,Macro!H:H,"NA",1)</f>
        <v>0.34442</v>
      </c>
      <c r="Q216">
        <v>-6.876158776873989E-2</v>
      </c>
      <c r="R216" s="9">
        <f>Spreads!B135</f>
        <v>7.67</v>
      </c>
      <c r="S216" s="9">
        <v>2.52</v>
      </c>
      <c r="T216" s="9">
        <f>Spreads!H382</f>
        <v>1.88</v>
      </c>
      <c r="U216" t="s">
        <v>5442</v>
      </c>
      <c r="V216" t="s">
        <v>5436</v>
      </c>
      <c r="W216" t="s">
        <v>5441</v>
      </c>
      <c r="X216" t="s">
        <v>5441</v>
      </c>
      <c r="Y216" t="s">
        <v>5443</v>
      </c>
      <c r="Z216" t="s">
        <v>5444</v>
      </c>
      <c r="AA216">
        <f>_xlfn.XLOOKUP($A216,Kmeans!$B:$B,Kmeans!M:M)</f>
        <v>0</v>
      </c>
      <c r="AB216">
        <f>_xlfn.XLOOKUP($A216,Kmeans!$B:$B,Kmeans!N:N)</f>
        <v>1</v>
      </c>
      <c r="AC216">
        <f>_xlfn.XLOOKUP($A216,Kmeans!$B:$B,Kmeans!O:O)</f>
        <v>0</v>
      </c>
      <c r="AD216">
        <f>'FF-5'!C539/100</f>
        <v>-6.5000000000000006E-3</v>
      </c>
      <c r="AE216">
        <f>'FF-5'!D539/100</f>
        <v>3.9699999999999999E-2</v>
      </c>
      <c r="AF216">
        <f>'FF-5'!E539/100</f>
        <v>2.1499999999999998E-2</v>
      </c>
      <c r="AG216">
        <f>'FF-5'!F539/100</f>
        <v>2.1400000000000002E-2</v>
      </c>
      <c r="AH216" t="s">
        <v>5446</v>
      </c>
      <c r="AI216" t="str">
        <f t="shared" si="7"/>
        <v>Drawdown</v>
      </c>
    </row>
    <row r="217" spans="1:35">
      <c r="A217" s="5">
        <v>39507</v>
      </c>
      <c r="B217" s="11">
        <v>-3.3268220236047141E-2</v>
      </c>
      <c r="C217" s="11">
        <v>-5.2055777776847112E-3</v>
      </c>
      <c r="D217" s="11">
        <v>-3.2818707858685459E-2</v>
      </c>
      <c r="E217" s="11">
        <v>-3.5667208693047625E-2</v>
      </c>
      <c r="F217" s="11">
        <v>-2.5224737441377099E-2</v>
      </c>
      <c r="G217" s="11">
        <v>-2.7540100155062364E-2</v>
      </c>
      <c r="H217" s="11" t="str">
        <f t="shared" si="6"/>
        <v>USA MOMENTUM Standard (Large+Mid Cap)</v>
      </c>
      <c r="I217" s="9">
        <f>_xlfn.XLOOKUP($A217,macro_changes!$A:$A,macro_changes!B:B,"NA",1)</f>
        <v>27.1</v>
      </c>
      <c r="J217" s="16">
        <f ca="1">IF(_xlfn.XLOOKUP($A217, macro_changes!$A:$A, macro_changes!C:C, "NA", 1) = 0, OFFSET(J217, -1, 0), _xlfn.XLOOKUP($A217, macro_changes!$A:$A, macro_changes!C:C, "NA", 1))</f>
        <v>-4.2676432089947536E-3</v>
      </c>
      <c r="K217" s="17">
        <f>_xlfn.XLOOKUP($A216,macro_changes!$A:$A,macro_changes!D:D,"NA",1)</f>
        <v>2.4178268779397882E-3</v>
      </c>
      <c r="L217" s="9">
        <f>_xlfn.XLOOKUP($A216,macro_changes!$A:$A,macro_changes!E:E,"NA",1)</f>
        <v>94.3</v>
      </c>
      <c r="M217" s="9">
        <f>_xlfn.XLOOKUP($A217,macro_changes!$A:$A,macro_changes!F:F,"NA",1)</f>
        <v>3.74</v>
      </c>
      <c r="N217" s="9">
        <v>22.150295408696461</v>
      </c>
      <c r="O217" t="s">
        <v>4331</v>
      </c>
      <c r="P217">
        <f>_xlfn.XLOOKUP($A217,Macro!A:A,Macro!H:H,"NA",1)</f>
        <v>0.15359999999999999</v>
      </c>
      <c r="Q217">
        <v>-9.3044573568171779E-2</v>
      </c>
      <c r="R217" s="9">
        <f>Spreads!B136</f>
        <v>8.2100000000000009</v>
      </c>
      <c r="S217" s="9">
        <v>3</v>
      </c>
      <c r="T217" s="9">
        <f>Spreads!H383</f>
        <v>1.83</v>
      </c>
      <c r="U217" t="s">
        <v>5442</v>
      </c>
      <c r="V217" t="s">
        <v>5436</v>
      </c>
      <c r="W217" t="s">
        <v>5441</v>
      </c>
      <c r="X217" t="s">
        <v>5441</v>
      </c>
      <c r="Y217" t="s">
        <v>5443</v>
      </c>
      <c r="Z217" t="s">
        <v>5444</v>
      </c>
      <c r="AA217">
        <f>_xlfn.XLOOKUP($A217,Kmeans!$B:$B,Kmeans!M:M)</f>
        <v>0</v>
      </c>
      <c r="AB217">
        <f>_xlfn.XLOOKUP($A217,Kmeans!$B:$B,Kmeans!N:N)</f>
        <v>1</v>
      </c>
      <c r="AC217">
        <f>_xlfn.XLOOKUP($A217,Kmeans!$B:$B,Kmeans!O:O)</f>
        <v>0</v>
      </c>
      <c r="AD217">
        <f>'FF-5'!C540/100</f>
        <v>-6.6E-3</v>
      </c>
      <c r="AE217">
        <f>'FF-5'!D540/100</f>
        <v>-8.3999999999999995E-3</v>
      </c>
      <c r="AF217">
        <f>'FF-5'!E540/100</f>
        <v>8.6999999999999994E-3</v>
      </c>
      <c r="AG217">
        <f>'FF-5'!F540/100</f>
        <v>-9.1999999999999998E-3</v>
      </c>
      <c r="AH217" t="s">
        <v>5446</v>
      </c>
      <c r="AI217" t="str">
        <f t="shared" si="7"/>
        <v>Drawdown</v>
      </c>
    </row>
    <row r="218" spans="1:35">
      <c r="A218" s="5">
        <v>39538</v>
      </c>
      <c r="B218" s="11">
        <v>-5.3246262178983095E-3</v>
      </c>
      <c r="C218" s="11">
        <v>-5.1595024826989189E-3</v>
      </c>
      <c r="D218" s="11">
        <v>-1.8238144140996226E-3</v>
      </c>
      <c r="E218" s="11">
        <v>-8.7931727872450072E-3</v>
      </c>
      <c r="F218" s="11">
        <v>1.9604159349140282E-4</v>
      </c>
      <c r="G218" s="11">
        <v>-3.2282855320528103E-2</v>
      </c>
      <c r="H218" s="11" t="str">
        <f t="shared" si="6"/>
        <v>USA SECTOR NEUTRAL QUALITY Standard (Large+Mid Cap)</v>
      </c>
      <c r="I218" s="9">
        <f>_xlfn.XLOOKUP($A218,macro_changes!$A:$A,macro_changes!B:B,"NA",1)</f>
        <v>21.56</v>
      </c>
      <c r="J218" s="16">
        <f ca="1">IF(_xlfn.XLOOKUP($A218, macro_changes!$A:$A, macro_changes!C:C, "NA", 1) = 0, OFFSET(J218, -1, 0), _xlfn.XLOOKUP($A218, macro_changes!$A:$A, macro_changes!C:C, "NA", 1))</f>
        <v>5.9542826181293584E-3</v>
      </c>
      <c r="K218" s="17">
        <f>_xlfn.XLOOKUP($A217,macro_changes!$A:$A,macro_changes!D:D,"NA",1)</f>
        <v>3.578027806118822E-3</v>
      </c>
      <c r="L218" s="9">
        <f>_xlfn.XLOOKUP($A217,macro_changes!$A:$A,macro_changes!E:E,"NA",1)</f>
        <v>93.1</v>
      </c>
      <c r="M218" s="9">
        <f>_xlfn.XLOOKUP($A218,macro_changes!$A:$A,macro_changes!F:F,"NA",1)</f>
        <v>3.51</v>
      </c>
      <c r="N218" s="9">
        <v>14.18328565199892</v>
      </c>
      <c r="O218" t="s">
        <v>4331</v>
      </c>
      <c r="P218">
        <f>_xlfn.XLOOKUP($A218,Macro!A:A,Macro!H:H,"NA",1)</f>
        <v>-0.33435999999999999</v>
      </c>
      <c r="Q218">
        <v>-3.8415705616253806E-2</v>
      </c>
      <c r="R218" s="9">
        <f>Spreads!B137</f>
        <v>6.86</v>
      </c>
      <c r="S218" s="9">
        <v>2.6</v>
      </c>
      <c r="T218" s="9">
        <f>Spreads!H384</f>
        <v>1.48</v>
      </c>
      <c r="U218" t="s">
        <v>5435</v>
      </c>
      <c r="V218" t="s">
        <v>5436</v>
      </c>
      <c r="W218" t="s">
        <v>5437</v>
      </c>
      <c r="X218" t="s">
        <v>5441</v>
      </c>
      <c r="Y218" t="s">
        <v>5439</v>
      </c>
      <c r="Z218" t="s">
        <v>5444</v>
      </c>
      <c r="AA218">
        <f>_xlfn.XLOOKUP($A218,Kmeans!$B:$B,Kmeans!M:M)</f>
        <v>0</v>
      </c>
      <c r="AB218">
        <f>_xlfn.XLOOKUP($A218,Kmeans!$B:$B,Kmeans!N:N)</f>
        <v>1</v>
      </c>
      <c r="AC218">
        <f>_xlfn.XLOOKUP($A218,Kmeans!$B:$B,Kmeans!O:O)</f>
        <v>0</v>
      </c>
      <c r="AD218">
        <f>'FF-5'!C541/100</f>
        <v>5.6000000000000008E-3</v>
      </c>
      <c r="AE218">
        <f>'FF-5'!D541/100</f>
        <v>3.0000000000000001E-3</v>
      </c>
      <c r="AF218">
        <f>'FF-5'!E541/100</f>
        <v>7.9000000000000008E-3</v>
      </c>
      <c r="AG218">
        <f>'FF-5'!F541/100</f>
        <v>5.0000000000000001E-3</v>
      </c>
      <c r="AH218" t="s">
        <v>5446</v>
      </c>
      <c r="AI218" t="str">
        <f t="shared" si="7"/>
        <v>Drawdown</v>
      </c>
    </row>
    <row r="219" spans="1:35">
      <c r="A219" s="5">
        <v>39568</v>
      </c>
      <c r="B219" s="11">
        <v>4.8341541943607735E-2</v>
      </c>
      <c r="C219" s="11">
        <v>8.3223008417984135E-2</v>
      </c>
      <c r="D219" s="11">
        <v>4.1300774829772235E-2</v>
      </c>
      <c r="E219" s="11">
        <v>4.2818456112628134E-2</v>
      </c>
      <c r="F219" s="11">
        <v>3.6562757764583953E-2</v>
      </c>
      <c r="G219" s="11">
        <v>5.2743607613058741E-2</v>
      </c>
      <c r="H219" s="11" t="str">
        <f t="shared" si="6"/>
        <v>USA MOMENTUM Standard (Large+Mid Cap)</v>
      </c>
      <c r="I219" s="9">
        <f>_xlfn.XLOOKUP($A219,macro_changes!$A:$A,macro_changes!B:B,"NA",1)</f>
        <v>18.3</v>
      </c>
      <c r="J219" s="16">
        <f ca="1">IF(_xlfn.XLOOKUP($A219, macro_changes!$A:$A, macro_changes!C:C, "NA", 1) = 0, OFFSET(J219, -1, 0), _xlfn.XLOOKUP($A219, macro_changes!$A:$A, macro_changes!C:C, "NA", 1))</f>
        <v>5.9542826181293584E-3</v>
      </c>
      <c r="K219" s="17">
        <f>_xlfn.XLOOKUP($A218,macro_changes!$A:$A,macro_changes!D:D,"NA",1)</f>
        <v>2.3143810202015391E-3</v>
      </c>
      <c r="L219" s="9">
        <f>_xlfn.XLOOKUP($A218,macro_changes!$A:$A,macro_changes!E:E,"NA",1)</f>
        <v>91.8</v>
      </c>
      <c r="M219" s="9">
        <f>_xlfn.XLOOKUP($A219,macro_changes!$A:$A,macro_changes!F:F,"NA",1)</f>
        <v>3.68</v>
      </c>
      <c r="N219" s="9">
        <v>8.0883367441573828</v>
      </c>
      <c r="O219" t="s">
        <v>4330</v>
      </c>
      <c r="P219">
        <f>_xlfn.XLOOKUP($A219,Macro!A:A,Macro!H:H,"NA",1)</f>
        <v>-0.18507000000000001</v>
      </c>
      <c r="Q219">
        <v>0</v>
      </c>
      <c r="R219" s="9">
        <f>Spreads!B138</f>
        <v>6.53</v>
      </c>
      <c r="S219" s="9">
        <v>2.48</v>
      </c>
      <c r="T219" s="9">
        <f>Spreads!H385</f>
        <v>1.4</v>
      </c>
      <c r="U219" t="s">
        <v>5435</v>
      </c>
      <c r="V219" t="s">
        <v>5435</v>
      </c>
      <c r="W219" t="s">
        <v>5437</v>
      </c>
      <c r="X219" t="s">
        <v>5438</v>
      </c>
      <c r="Y219" t="s">
        <v>5439</v>
      </c>
      <c r="Z219" t="s">
        <v>5440</v>
      </c>
      <c r="AA219">
        <f>_xlfn.XLOOKUP($A219,Kmeans!$B:$B,Kmeans!M:M)</f>
        <v>1</v>
      </c>
      <c r="AB219">
        <f>_xlfn.XLOOKUP($A219,Kmeans!$B:$B,Kmeans!N:N)</f>
        <v>0</v>
      </c>
      <c r="AC219">
        <f>_xlfn.XLOOKUP($A219,Kmeans!$B:$B,Kmeans!O:O)</f>
        <v>0</v>
      </c>
      <c r="AD219">
        <f>'FF-5'!C542/100</f>
        <v>-1.2E-2</v>
      </c>
      <c r="AE219">
        <f>'FF-5'!D542/100</f>
        <v>-9.3999999999999986E-3</v>
      </c>
      <c r="AF219">
        <f>'FF-5'!E542/100</f>
        <v>1.6299999999999999E-2</v>
      </c>
      <c r="AG219">
        <f>'FF-5'!F542/100</f>
        <v>-2.4700000000000003E-2</v>
      </c>
      <c r="AH219" t="s">
        <v>5442</v>
      </c>
      <c r="AI219" t="str">
        <f t="shared" si="7"/>
        <v>Normal</v>
      </c>
    </row>
    <row r="220" spans="1:35">
      <c r="A220" s="5">
        <v>39598</v>
      </c>
      <c r="B220" s="11">
        <v>1.384253761864862E-2</v>
      </c>
      <c r="C220" s="11">
        <v>3.938502993377524E-2</v>
      </c>
      <c r="D220" s="11">
        <v>7.8489009693771816E-3</v>
      </c>
      <c r="E220" s="11">
        <v>2.1077351089462626E-2</v>
      </c>
      <c r="F220" s="11">
        <v>2.8331915161829091E-2</v>
      </c>
      <c r="G220" s="11">
        <v>1.8145802756766027E-2</v>
      </c>
      <c r="H220" s="11" t="str">
        <f t="shared" si="6"/>
        <v>USA MOMENTUM Standard (Large+Mid Cap)</v>
      </c>
      <c r="I220" s="9">
        <f>_xlfn.XLOOKUP($A220,macro_changes!$A:$A,macro_changes!B:B,"NA",1)</f>
        <v>22.11</v>
      </c>
      <c r="J220" s="16">
        <f ca="1">IF(_xlfn.XLOOKUP($A220, macro_changes!$A:$A, macro_changes!C:C, "NA", 1) = 0, OFFSET(J220, -1, 0), _xlfn.XLOOKUP($A220, macro_changes!$A:$A, macro_changes!C:C, "NA", 1))</f>
        <v>5.9542826181293584E-3</v>
      </c>
      <c r="K220" s="17">
        <f>_xlfn.XLOOKUP($A219,macro_changes!$A:$A,macro_changes!D:D,"NA",1)</f>
        <v>5.9174916566171465E-3</v>
      </c>
      <c r="L220" s="9">
        <f>_xlfn.XLOOKUP($A219,macro_changes!$A:$A,macro_changes!E:E,"NA",1)</f>
        <v>91.3</v>
      </c>
      <c r="M220" s="9">
        <f>_xlfn.XLOOKUP($A220,macro_changes!$A:$A,macro_changes!F:F,"NA",1)</f>
        <v>3.88</v>
      </c>
      <c r="N220" s="9">
        <v>10.438167486580619</v>
      </c>
      <c r="O220" t="s">
        <v>4331</v>
      </c>
      <c r="P220">
        <f>_xlfn.XLOOKUP($A220,Macro!A:A,Macro!H:H,"NA",1)</f>
        <v>0.26401000000000002</v>
      </c>
      <c r="Q220">
        <v>0</v>
      </c>
      <c r="R220" s="9">
        <f>Spreads!B139</f>
        <v>7.35</v>
      </c>
      <c r="S220" s="9">
        <v>2.74</v>
      </c>
      <c r="T220" s="9">
        <f>Spreads!H386</f>
        <v>1.36</v>
      </c>
      <c r="U220" t="s">
        <v>5435</v>
      </c>
      <c r="V220" t="s">
        <v>5436</v>
      </c>
      <c r="W220" t="s">
        <v>5437</v>
      </c>
      <c r="X220" t="s">
        <v>5438</v>
      </c>
      <c r="Y220" t="s">
        <v>5439</v>
      </c>
      <c r="Z220" t="s">
        <v>5440</v>
      </c>
      <c r="AA220">
        <f>_xlfn.XLOOKUP($A220,Kmeans!$B:$B,Kmeans!M:M)</f>
        <v>1</v>
      </c>
      <c r="AB220">
        <f>_xlfn.XLOOKUP($A220,Kmeans!$B:$B,Kmeans!N:N)</f>
        <v>0</v>
      </c>
      <c r="AC220">
        <f>_xlfn.XLOOKUP($A220,Kmeans!$B:$B,Kmeans!O:O)</f>
        <v>0</v>
      </c>
      <c r="AD220">
        <f>'FF-5'!C543/100</f>
        <v>3.0200000000000001E-2</v>
      </c>
      <c r="AE220">
        <f>'FF-5'!D543/100</f>
        <v>-1.43E-2</v>
      </c>
      <c r="AF220">
        <f>'FF-5'!E543/100</f>
        <v>9.300000000000001E-3</v>
      </c>
      <c r="AG220">
        <f>'FF-5'!F543/100</f>
        <v>-5.9999999999999995E-4</v>
      </c>
      <c r="AH220" t="s">
        <v>5442</v>
      </c>
      <c r="AI220" t="str">
        <f t="shared" si="7"/>
        <v>Normal</v>
      </c>
    </row>
    <row r="221" spans="1:35">
      <c r="A221" s="5">
        <v>39629</v>
      </c>
      <c r="B221" s="11">
        <v>-8.3121695621105163E-2</v>
      </c>
      <c r="C221" s="11">
        <v>-1.4354416964480032E-2</v>
      </c>
      <c r="D221" s="11">
        <v>-6.8733372926446212E-2</v>
      </c>
      <c r="E221" s="11">
        <v>-8.9480889252765539E-2</v>
      </c>
      <c r="F221" s="11">
        <v>-6.6802022678516759E-2</v>
      </c>
      <c r="G221" s="11">
        <v>-9.6188546486426385E-2</v>
      </c>
      <c r="H221" s="11" t="str">
        <f t="shared" si="6"/>
        <v>USA MOMENTUM Standard (Large+Mid Cap)</v>
      </c>
      <c r="I221" s="9">
        <f>_xlfn.XLOOKUP($A221,macro_changes!$A:$A,macro_changes!B:B,"NA",1)</f>
        <v>24.32</v>
      </c>
      <c r="J221" s="16">
        <f ca="1">IF(_xlfn.XLOOKUP($A221, macro_changes!$A:$A, macro_changes!C:C, "NA", 1) = 0, OFFSET(J221, -1, 0), _xlfn.XLOOKUP($A221, macro_changes!$A:$A, macro_changes!C:C, "NA", 1))</f>
        <v>-5.2525805051688579E-3</v>
      </c>
      <c r="K221" s="17">
        <f>_xlfn.XLOOKUP($A220,macro_changes!$A:$A,macro_changes!D:D,"NA",1)</f>
        <v>1.04782350098509E-2</v>
      </c>
      <c r="L221" s="9">
        <f>_xlfn.XLOOKUP($A220,macro_changes!$A:$A,macro_changes!E:E,"NA",1)</f>
        <v>90.4</v>
      </c>
      <c r="M221" s="9">
        <f>_xlfn.XLOOKUP($A221,macro_changes!$A:$A,macro_changes!F:F,"NA",1)</f>
        <v>4.0999999999999996</v>
      </c>
      <c r="N221" s="9">
        <v>19.800963946833249</v>
      </c>
      <c r="O221" t="s">
        <v>4330</v>
      </c>
      <c r="P221">
        <f>_xlfn.XLOOKUP($A221,Macro!A:A,Macro!H:H,"NA",1)</f>
        <v>-3.5290000000000002E-2</v>
      </c>
      <c r="Q221">
        <v>-8.312169562110519E-2</v>
      </c>
      <c r="R221" s="9">
        <f>Spreads!B140</f>
        <v>8</v>
      </c>
      <c r="S221" s="9">
        <v>3</v>
      </c>
      <c r="T221" s="9">
        <f>Spreads!H387</f>
        <v>1.47</v>
      </c>
      <c r="U221" t="s">
        <v>5442</v>
      </c>
      <c r="V221" t="s">
        <v>5436</v>
      </c>
      <c r="W221" t="s">
        <v>5437</v>
      </c>
      <c r="X221" t="s">
        <v>5441</v>
      </c>
      <c r="Y221" t="s">
        <v>5443</v>
      </c>
      <c r="Z221" t="s">
        <v>5444</v>
      </c>
      <c r="AA221">
        <f>_xlfn.XLOOKUP($A221,Kmeans!$B:$B,Kmeans!M:M)</f>
        <v>0</v>
      </c>
      <c r="AB221">
        <f>_xlfn.XLOOKUP($A221,Kmeans!$B:$B,Kmeans!N:N)</f>
        <v>1</v>
      </c>
      <c r="AC221">
        <f>_xlfn.XLOOKUP($A221,Kmeans!$B:$B,Kmeans!O:O)</f>
        <v>0</v>
      </c>
      <c r="AD221">
        <f>'FF-5'!C544/100</f>
        <v>1.18E-2</v>
      </c>
      <c r="AE221">
        <f>'FF-5'!D544/100</f>
        <v>-2.7099999999999999E-2</v>
      </c>
      <c r="AF221">
        <f>'FF-5'!E544/100</f>
        <v>4.9599999999999998E-2</v>
      </c>
      <c r="AG221">
        <f>'FF-5'!F544/100</f>
        <v>-5.5000000000000005E-3</v>
      </c>
      <c r="AH221" t="s">
        <v>5446</v>
      </c>
      <c r="AI221" t="str">
        <f t="shared" si="7"/>
        <v>Drawdown</v>
      </c>
    </row>
    <row r="222" spans="1:35">
      <c r="A222" s="5">
        <v>39660</v>
      </c>
      <c r="B222" s="11">
        <v>-1.281657060235919E-2</v>
      </c>
      <c r="C222" s="11">
        <v>-9.1914920640680631E-2</v>
      </c>
      <c r="D222" s="11">
        <v>1.7694824340320547E-2</v>
      </c>
      <c r="E222" s="11">
        <v>3.3109102168538129E-4</v>
      </c>
      <c r="F222" s="11">
        <v>-2.1945632630273937E-2</v>
      </c>
      <c r="G222" s="11">
        <v>-1.5391650587225025E-2</v>
      </c>
      <c r="H222" s="11" t="str">
        <f t="shared" si="6"/>
        <v>USA MINIMUM VOLATILITY (USD) Standard (Large+Mid Cap)</v>
      </c>
      <c r="I222" s="9">
        <f>_xlfn.XLOOKUP($A222,macro_changes!$A:$A,macro_changes!B:B,"NA",1)</f>
        <v>20.7</v>
      </c>
      <c r="J222" s="16">
        <f ca="1">IF(_xlfn.XLOOKUP($A222, macro_changes!$A:$A, macro_changes!C:C, "NA", 1) = 0, OFFSET(J222, -1, 0), _xlfn.XLOOKUP($A222, macro_changes!$A:$A, macro_changes!C:C, "NA", 1))</f>
        <v>-5.2525805051688579E-3</v>
      </c>
      <c r="K222" s="17">
        <f>_xlfn.XLOOKUP($A221,macro_changes!$A:$A,macro_changes!D:D,"NA",1)</f>
        <v>7.1414447515210089E-3</v>
      </c>
      <c r="L222" s="9">
        <f>_xlfn.XLOOKUP($A221,macro_changes!$A:$A,macro_changes!E:E,"NA",1)</f>
        <v>90</v>
      </c>
      <c r="M222" s="9">
        <f>_xlfn.XLOOKUP($A222,macro_changes!$A:$A,macro_changes!F:F,"NA",1)</f>
        <v>4.01</v>
      </c>
      <c r="N222" s="9">
        <v>20.252771616821001</v>
      </c>
      <c r="O222" t="s">
        <v>4331</v>
      </c>
      <c r="P222">
        <f>_xlfn.XLOOKUP($A222,Macro!A:A,Macro!H:H,"NA",1)</f>
        <v>0.12745000000000001</v>
      </c>
      <c r="Q222">
        <v>-9.4872931142948688E-2</v>
      </c>
      <c r="R222" s="9">
        <f>Spreads!B141</f>
        <v>8.36</v>
      </c>
      <c r="S222" s="9">
        <v>3.17</v>
      </c>
      <c r="T222" s="9">
        <f>Spreads!H388</f>
        <v>1.47</v>
      </c>
      <c r="U222" t="s">
        <v>5435</v>
      </c>
      <c r="V222" t="s">
        <v>5436</v>
      </c>
      <c r="W222" t="s">
        <v>5437</v>
      </c>
      <c r="X222" t="s">
        <v>5441</v>
      </c>
      <c r="Y222" t="s">
        <v>5443</v>
      </c>
      <c r="Z222" t="s">
        <v>5444</v>
      </c>
      <c r="AA222">
        <f>_xlfn.XLOOKUP($A222,Kmeans!$B:$B,Kmeans!M:M)</f>
        <v>0</v>
      </c>
      <c r="AB222">
        <f>_xlfn.XLOOKUP($A222,Kmeans!$B:$B,Kmeans!N:N)</f>
        <v>1</v>
      </c>
      <c r="AC222">
        <f>_xlfn.XLOOKUP($A222,Kmeans!$B:$B,Kmeans!O:O)</f>
        <v>0</v>
      </c>
      <c r="AD222">
        <f>'FF-5'!C545/100</f>
        <v>3.7200000000000004E-2</v>
      </c>
      <c r="AE222">
        <f>'FF-5'!D545/100</f>
        <v>5.4199999999999998E-2</v>
      </c>
      <c r="AF222">
        <f>'FF-5'!E545/100</f>
        <v>-1.3600000000000001E-2</v>
      </c>
      <c r="AG222">
        <f>'FF-5'!F545/100</f>
        <v>1.06E-2</v>
      </c>
      <c r="AH222" t="s">
        <v>5446</v>
      </c>
      <c r="AI222" t="str">
        <f t="shared" si="7"/>
        <v>Drawdown</v>
      </c>
    </row>
    <row r="223" spans="1:35">
      <c r="A223" s="5">
        <v>39689</v>
      </c>
      <c r="B223" s="11">
        <v>1.1544833985022374E-2</v>
      </c>
      <c r="C223" s="11">
        <v>-9.0312167316183301E-3</v>
      </c>
      <c r="D223" s="11">
        <v>1.6245471869795747E-2</v>
      </c>
      <c r="E223" s="11">
        <v>2.2453213943882E-2</v>
      </c>
      <c r="F223" s="11">
        <v>1.7535759854945931E-2</v>
      </c>
      <c r="G223" s="11">
        <v>1.687830627895659E-2</v>
      </c>
      <c r="H223" s="11" t="str">
        <f t="shared" si="6"/>
        <v>USA RISK WEIGHTED Standard (Large+Mid Cap)</v>
      </c>
      <c r="I223" s="9">
        <f>_xlfn.XLOOKUP($A223,macro_changes!$A:$A,macro_changes!B:B,"NA",1)</f>
        <v>30.24</v>
      </c>
      <c r="J223" s="16">
        <f ca="1">IF(_xlfn.XLOOKUP($A223, macro_changes!$A:$A, macro_changes!C:C, "NA", 1) = 0, OFFSET(J223, -1, 0), _xlfn.XLOOKUP($A223, macro_changes!$A:$A, macro_changes!C:C, "NA", 1))</f>
        <v>-5.2525805051688579E-3</v>
      </c>
      <c r="K223" s="17">
        <f>_xlfn.XLOOKUP($A222,macro_changes!$A:$A,macro_changes!D:D,"NA",1)</f>
        <v>-1.4884757278006422E-3</v>
      </c>
      <c r="L223" s="9">
        <f>_xlfn.XLOOKUP($A222,macro_changes!$A:$A,macro_changes!E:E,"NA",1)</f>
        <v>88</v>
      </c>
      <c r="M223" s="9">
        <f>_xlfn.XLOOKUP($A223,macro_changes!$A:$A,macro_changes!F:F,"NA",1)</f>
        <v>3.89</v>
      </c>
      <c r="N223" s="9">
        <v>13.05273765784141</v>
      </c>
      <c r="O223" t="s">
        <v>4331</v>
      </c>
      <c r="P223">
        <f>_xlfn.XLOOKUP($A223,Macro!A:A,Macro!H:H,"NA",1)</f>
        <v>1.11775</v>
      </c>
      <c r="Q223">
        <v>-1.4197017971983466E-3</v>
      </c>
      <c r="R223" s="9">
        <f>Spreads!B142</f>
        <v>10.96</v>
      </c>
      <c r="S223" s="9">
        <v>4.55</v>
      </c>
      <c r="T223" s="9">
        <f>Spreads!H389</f>
        <v>1.85</v>
      </c>
      <c r="U223" t="s">
        <v>5442</v>
      </c>
      <c r="V223" t="s">
        <v>5436</v>
      </c>
      <c r="W223" t="s">
        <v>5437</v>
      </c>
      <c r="X223" t="s">
        <v>5441</v>
      </c>
      <c r="Y223" t="s">
        <v>5439</v>
      </c>
      <c r="Z223" t="s">
        <v>5440</v>
      </c>
      <c r="AA223">
        <f>_xlfn.XLOOKUP($A223,Kmeans!$B:$B,Kmeans!M:M)</f>
        <v>1</v>
      </c>
      <c r="AB223">
        <f>_xlfn.XLOOKUP($A223,Kmeans!$B:$B,Kmeans!N:N)</f>
        <v>0</v>
      </c>
      <c r="AC223">
        <f>_xlfn.XLOOKUP($A223,Kmeans!$B:$B,Kmeans!O:O)</f>
        <v>0</v>
      </c>
      <c r="AD223">
        <f>'FF-5'!C546/100</f>
        <v>3.4599999999999999E-2</v>
      </c>
      <c r="AE223">
        <f>'FF-5'!D546/100</f>
        <v>1.5900000000000001E-2</v>
      </c>
      <c r="AF223">
        <f>'FF-5'!E546/100</f>
        <v>1.8600000000000002E-2</v>
      </c>
      <c r="AG223">
        <f>'FF-5'!F546/100</f>
        <v>8.3999999999999995E-3</v>
      </c>
      <c r="AH223" t="s">
        <v>5442</v>
      </c>
      <c r="AI223" t="str">
        <f t="shared" si="7"/>
        <v>Normal</v>
      </c>
    </row>
    <row r="224" spans="1:35">
      <c r="A224" s="5">
        <v>39721</v>
      </c>
      <c r="B224" s="11">
        <v>-9.3404397505110426E-2</v>
      </c>
      <c r="C224" s="11">
        <v>-0.15584085904515987</v>
      </c>
      <c r="D224" s="11">
        <v>-3.0588369450908703E-2</v>
      </c>
      <c r="E224" s="11">
        <v>-7.8725779259270601E-2</v>
      </c>
      <c r="F224" s="11">
        <v>-7.2382586600889365E-2</v>
      </c>
      <c r="G224" s="11">
        <v>-9.7773173367198041E-2</v>
      </c>
      <c r="H224" s="11" t="str">
        <f t="shared" si="6"/>
        <v>USA MINIMUM VOLATILITY (USD) Standard (Large+Mid Cap)</v>
      </c>
      <c r="I224" s="9">
        <f>_xlfn.XLOOKUP($A224,macro_changes!$A:$A,macro_changes!B:B,"NA",1)</f>
        <v>61.18</v>
      </c>
      <c r="J224" s="16">
        <f ca="1">IF(_xlfn.XLOOKUP($A224, macro_changes!$A:$A, macro_changes!C:C, "NA", 1) = 0, OFFSET(J224, -1, 0), _xlfn.XLOOKUP($A224, macro_changes!$A:$A, macro_changes!C:C, "NA", 1))</f>
        <v>-2.1890265952981158E-2</v>
      </c>
      <c r="K224" s="17">
        <f>_xlfn.XLOOKUP($A223,macro_changes!$A:$A,macro_changes!D:D,"NA",1)</f>
        <v>8.550916822900323E-4</v>
      </c>
      <c r="L224" s="9">
        <f>_xlfn.XLOOKUP($A223,macro_changes!$A:$A,macro_changes!E:E,"NA",1)</f>
        <v>86.9</v>
      </c>
      <c r="M224" s="9">
        <f>_xlfn.XLOOKUP($A224,macro_changes!$A:$A,macro_changes!F:F,"NA",1)</f>
        <v>3.69</v>
      </c>
      <c r="N224" s="9">
        <v>40.649022318515982</v>
      </c>
      <c r="O224" t="s">
        <v>4331</v>
      </c>
      <c r="P224">
        <f>_xlfn.XLOOKUP($A224,Macro!A:A,Macro!H:H,"NA",1)</f>
        <v>0.72858000000000001</v>
      </c>
      <c r="Q224">
        <v>-9.3404397505110454E-2</v>
      </c>
      <c r="R224" s="9">
        <f>Spreads!B143</f>
        <v>16.170000000000002</v>
      </c>
      <c r="S224" s="9">
        <v>6.06</v>
      </c>
      <c r="T224" s="9">
        <f>Spreads!H390</f>
        <v>2.4500000000000002</v>
      </c>
      <c r="U224" t="s">
        <v>5442</v>
      </c>
      <c r="V224" t="s">
        <v>5446</v>
      </c>
      <c r="W224" t="s">
        <v>5441</v>
      </c>
      <c r="X224" t="s">
        <v>5445</v>
      </c>
      <c r="Y224" t="s">
        <v>5443</v>
      </c>
      <c r="Z224" t="s">
        <v>5444</v>
      </c>
      <c r="AA224">
        <f>_xlfn.XLOOKUP($A224,Kmeans!$B:$B,Kmeans!M:M)</f>
        <v>0</v>
      </c>
      <c r="AB224">
        <f>_xlfn.XLOOKUP($A224,Kmeans!$B:$B,Kmeans!N:N)</f>
        <v>1</v>
      </c>
      <c r="AC224">
        <f>_xlfn.XLOOKUP($A224,Kmeans!$B:$B,Kmeans!O:O)</f>
        <v>0</v>
      </c>
      <c r="AD224">
        <f>'FF-5'!C547/100</f>
        <v>2.5000000000000001E-3</v>
      </c>
      <c r="AE224">
        <f>'FF-5'!D547/100</f>
        <v>5.91E-2</v>
      </c>
      <c r="AF224">
        <f>'FF-5'!E547/100</f>
        <v>2.4199999999999999E-2</v>
      </c>
      <c r="AG224">
        <f>'FF-5'!F547/100</f>
        <v>1.78E-2</v>
      </c>
      <c r="AH224" t="s">
        <v>5446</v>
      </c>
      <c r="AI224" t="str">
        <f t="shared" si="7"/>
        <v>Drawdown</v>
      </c>
    </row>
    <row r="225" spans="1:35">
      <c r="A225" s="5">
        <v>39752</v>
      </c>
      <c r="B225" s="11">
        <v>-0.17247092151428534</v>
      </c>
      <c r="C225" s="11">
        <v>-0.14513697340977949</v>
      </c>
      <c r="D225" s="11">
        <v>-0.14684105162494743</v>
      </c>
      <c r="E225" s="11">
        <v>-0.18559135508044455</v>
      </c>
      <c r="F225" s="11">
        <v>-0.15850697686827986</v>
      </c>
      <c r="G225" s="11">
        <v>-0.18470960094824185</v>
      </c>
      <c r="H225" s="11" t="str">
        <f t="shared" si="6"/>
        <v>USA MOMENTUM Standard (Large+Mid Cap)</v>
      </c>
      <c r="I225" s="9">
        <f>_xlfn.XLOOKUP($A225,macro_changes!$A:$A,macro_changes!B:B,"NA",1)</f>
        <v>62.67</v>
      </c>
      <c r="J225" s="16">
        <f ca="1">IF(_xlfn.XLOOKUP($A225, macro_changes!$A:$A, macro_changes!C:C, "NA", 1) = 0, OFFSET(J225, -1, 0), _xlfn.XLOOKUP($A225, macro_changes!$A:$A, macro_changes!C:C, "NA", 1))</f>
        <v>-2.1890265952981158E-2</v>
      </c>
      <c r="K225" s="17">
        <f>_xlfn.XLOOKUP($A224,macro_changes!$A:$A,macro_changes!D:D,"NA",1)</f>
        <v>-8.5984365648286154E-3</v>
      </c>
      <c r="L225" s="9">
        <f>_xlfn.XLOOKUP($A224,macro_changes!$A:$A,macro_changes!E:E,"NA",1)</f>
        <v>85.3</v>
      </c>
      <c r="M225" s="9">
        <f>_xlfn.XLOOKUP($A225,macro_changes!$A:$A,macro_changes!F:F,"NA",1)</f>
        <v>3.81</v>
      </c>
      <c r="N225" s="9">
        <v>24.221267702322152</v>
      </c>
      <c r="O225" t="s">
        <v>4331</v>
      </c>
      <c r="P225">
        <f>_xlfn.XLOOKUP($A225,Macro!A:A,Macro!H:H,"NA",1)</f>
        <v>0.21126</v>
      </c>
      <c r="Q225">
        <v>-0.24976577650820272</v>
      </c>
      <c r="R225" s="9">
        <f>Spreads!B144</f>
        <v>19.88</v>
      </c>
      <c r="S225" s="9">
        <v>6.41</v>
      </c>
      <c r="T225" s="9">
        <f>Spreads!H391</f>
        <v>1.93</v>
      </c>
      <c r="U225" t="s">
        <v>5442</v>
      </c>
      <c r="V225" t="s">
        <v>5446</v>
      </c>
      <c r="W225" t="s">
        <v>5441</v>
      </c>
      <c r="X225" t="s">
        <v>5441</v>
      </c>
      <c r="Y225" t="s">
        <v>5443</v>
      </c>
      <c r="Z225" t="s">
        <v>5443</v>
      </c>
      <c r="AA225">
        <f>_xlfn.XLOOKUP($A225,Kmeans!$B:$B,Kmeans!M:M)</f>
        <v>0</v>
      </c>
      <c r="AB225">
        <f>_xlfn.XLOOKUP($A225,Kmeans!$B:$B,Kmeans!N:N)</f>
        <v>0</v>
      </c>
      <c r="AC225">
        <f>_xlfn.XLOOKUP($A225,Kmeans!$B:$B,Kmeans!O:O)</f>
        <v>1</v>
      </c>
      <c r="AD225">
        <f>'FF-5'!C548/100</f>
        <v>-3.3399999999999999E-2</v>
      </c>
      <c r="AE225">
        <f>'FF-5'!D548/100</f>
        <v>-2.3E-2</v>
      </c>
      <c r="AF225">
        <f>'FF-5'!E548/100</f>
        <v>3.04E-2</v>
      </c>
      <c r="AG225">
        <f>'FF-5'!F548/100</f>
        <v>2.0499999999999997E-2</v>
      </c>
      <c r="AH225" t="s">
        <v>6707</v>
      </c>
      <c r="AI225" t="str">
        <f t="shared" si="7"/>
        <v>Drawdown</v>
      </c>
    </row>
    <row r="226" spans="1:35">
      <c r="A226" s="5">
        <v>39780</v>
      </c>
      <c r="B226" s="11">
        <v>-7.6759839227664051E-2</v>
      </c>
      <c r="C226" s="11">
        <v>-8.6273482026055337E-2</v>
      </c>
      <c r="D226" s="11">
        <v>-5.4040321509911782E-2</v>
      </c>
      <c r="E226" s="11">
        <v>-7.8835530419936295E-2</v>
      </c>
      <c r="F226" s="11">
        <v>-4.4821390826463747E-2</v>
      </c>
      <c r="G226" s="11">
        <v>-9.0304700751150824E-2</v>
      </c>
      <c r="H226" s="11" t="str">
        <f t="shared" si="6"/>
        <v>USA SECTOR NEUTRAL QUALITY Standard (Large+Mid Cap)</v>
      </c>
      <c r="I226" s="9">
        <f>_xlfn.XLOOKUP($A226,macro_changes!$A:$A,macro_changes!B:B,"NA",1)</f>
        <v>52.41</v>
      </c>
      <c r="J226" s="16">
        <f ca="1">IF(_xlfn.XLOOKUP($A226, macro_changes!$A:$A, macro_changes!C:C, "NA", 1) = 0, OFFSET(J226, -1, 0), _xlfn.XLOOKUP($A226, macro_changes!$A:$A, macro_changes!C:C, "NA", 1))</f>
        <v>-2.1890265952981158E-2</v>
      </c>
      <c r="K226" s="17">
        <f>_xlfn.XLOOKUP($A225,macro_changes!$A:$A,macro_changes!D:D,"NA",1)</f>
        <v>-1.7705477084725474E-2</v>
      </c>
      <c r="L226" s="9">
        <f>_xlfn.XLOOKUP($A225,macro_changes!$A:$A,macro_changes!E:E,"NA",1)</f>
        <v>82.5</v>
      </c>
      <c r="M226" s="9">
        <f>_xlfn.XLOOKUP($A226,macro_changes!$A:$A,macro_changes!F:F,"NA",1)</f>
        <v>3.53</v>
      </c>
      <c r="N226" s="9">
        <v>61.746734611586191</v>
      </c>
      <c r="O226" t="s">
        <v>4331</v>
      </c>
      <c r="P226">
        <f>_xlfn.XLOOKUP($A226,Macro!A:A,Macro!H:H,"NA",1)</f>
        <v>-0.44307000000000002</v>
      </c>
      <c r="Q226">
        <v>-0.23599192053506574</v>
      </c>
      <c r="R226" s="9">
        <f>Spreads!B145</f>
        <v>18.12</v>
      </c>
      <c r="S226" s="9">
        <v>6.04</v>
      </c>
      <c r="T226" s="9">
        <f>Spreads!H392</f>
        <v>1.49</v>
      </c>
      <c r="U226" t="s">
        <v>5442</v>
      </c>
      <c r="V226" t="s">
        <v>5446</v>
      </c>
      <c r="W226" t="s">
        <v>5441</v>
      </c>
      <c r="X226" t="s">
        <v>5445</v>
      </c>
      <c r="Y226" t="s">
        <v>5443</v>
      </c>
      <c r="Z226" t="s">
        <v>5443</v>
      </c>
      <c r="AA226">
        <f>_xlfn.XLOOKUP($A226,Kmeans!$B:$B,Kmeans!M:M)</f>
        <v>0</v>
      </c>
      <c r="AB226">
        <f>_xlfn.XLOOKUP($A226,Kmeans!$B:$B,Kmeans!N:N)</f>
        <v>0</v>
      </c>
      <c r="AC226">
        <f>_xlfn.XLOOKUP($A226,Kmeans!$B:$B,Kmeans!O:O)</f>
        <v>1</v>
      </c>
      <c r="AD226">
        <f>'FF-5'!C549/100</f>
        <v>-3.9E-2</v>
      </c>
      <c r="AE226">
        <f>'FF-5'!D549/100</f>
        <v>-6.3099999999999989E-2</v>
      </c>
      <c r="AF226">
        <f>'FF-5'!E549/100</f>
        <v>4.53E-2</v>
      </c>
      <c r="AG226">
        <f>'FF-5'!F549/100</f>
        <v>2.75E-2</v>
      </c>
      <c r="AH226" t="s">
        <v>6707</v>
      </c>
      <c r="AI226" t="str">
        <f t="shared" si="7"/>
        <v>Drawdown</v>
      </c>
    </row>
    <row r="227" spans="1:35">
      <c r="A227" s="5">
        <v>39813</v>
      </c>
      <c r="B227" s="11">
        <v>1.0160092697691914E-2</v>
      </c>
      <c r="C227" s="11">
        <v>1.305745144087278E-2</v>
      </c>
      <c r="D227" s="11">
        <v>-2.7963194390087098E-3</v>
      </c>
      <c r="E227" s="11">
        <v>3.1387664584885622E-2</v>
      </c>
      <c r="F227" s="11">
        <v>6.5391296650769704E-3</v>
      </c>
      <c r="G227" s="11">
        <v>5.2081772628144174E-2</v>
      </c>
      <c r="H227" s="11" t="str">
        <f t="shared" si="6"/>
        <v>USA ENHANCED VALUE Standard (Large+Mid Cap)</v>
      </c>
      <c r="I227" s="9">
        <f>_xlfn.XLOOKUP($A227,macro_changes!$A:$A,macro_changes!B:B,"NA",1)</f>
        <v>44.68</v>
      </c>
      <c r="J227" s="16">
        <f ca="1">IF(_xlfn.XLOOKUP($A227, macro_changes!$A:$A, macro_changes!C:C, "NA", 1) = 0, OFFSET(J227, -1, 0), _xlfn.XLOOKUP($A227, macro_changes!$A:$A, macro_changes!C:C, "NA", 1))</f>
        <v>-1.1348742974823023E-2</v>
      </c>
      <c r="K227" s="17">
        <f>_xlfn.XLOOKUP($A226,macro_changes!$A:$A,macro_changes!D:D,"NA",1)</f>
        <v>-8.2335223994032258E-3</v>
      </c>
      <c r="L227" s="9">
        <f>_xlfn.XLOOKUP($A226,macro_changes!$A:$A,macro_changes!E:E,"NA",1)</f>
        <v>80.400000000000006</v>
      </c>
      <c r="M227" s="9">
        <f>_xlfn.XLOOKUP($A227,macro_changes!$A:$A,macro_changes!F:F,"NA",1)</f>
        <v>2.42</v>
      </c>
      <c r="N227" s="9">
        <v>11.52954436153771</v>
      </c>
      <c r="O227" t="s">
        <v>4331</v>
      </c>
      <c r="P227">
        <f>_xlfn.XLOOKUP($A227,Macro!A:A,Macro!H:H,"NA",1)</f>
        <v>-0.56879000000000002</v>
      </c>
      <c r="Q227">
        <v>-6.7379633611985082E-2</v>
      </c>
      <c r="R227" s="9">
        <f>Spreads!B146</f>
        <v>16.260000000000002</v>
      </c>
      <c r="S227" s="9">
        <v>5.31</v>
      </c>
      <c r="T227" s="9">
        <f>Spreads!H393</f>
        <v>1.93</v>
      </c>
      <c r="U227" t="s">
        <v>5442</v>
      </c>
      <c r="V227" t="s">
        <v>5446</v>
      </c>
      <c r="W227" t="s">
        <v>5437</v>
      </c>
      <c r="X227" t="s">
        <v>5438</v>
      </c>
      <c r="Y227" t="s">
        <v>5443</v>
      </c>
      <c r="Z227" t="s">
        <v>5444</v>
      </c>
      <c r="AA227">
        <f>_xlfn.XLOOKUP($A227,Kmeans!$B:$B,Kmeans!M:M)</f>
        <v>0</v>
      </c>
      <c r="AB227">
        <f>_xlfn.XLOOKUP($A227,Kmeans!$B:$B,Kmeans!N:N)</f>
        <v>1</v>
      </c>
      <c r="AC227">
        <f>_xlfn.XLOOKUP($A227,Kmeans!$B:$B,Kmeans!O:O)</f>
        <v>0</v>
      </c>
      <c r="AD227">
        <f>'FF-5'!C550/100</f>
        <v>3.2899999999999999E-2</v>
      </c>
      <c r="AE227">
        <f>'FF-5'!D550/100</f>
        <v>1.4000000000000002E-3</v>
      </c>
      <c r="AF227">
        <f>'FF-5'!E550/100</f>
        <v>7.000000000000001E-4</v>
      </c>
      <c r="AG227">
        <f>'FF-5'!F550/100</f>
        <v>-1.4999999999999999E-2</v>
      </c>
      <c r="AH227" t="s">
        <v>5446</v>
      </c>
      <c r="AI227" t="str">
        <f t="shared" si="7"/>
        <v>Drawdown</v>
      </c>
    </row>
    <row r="228" spans="1:35">
      <c r="A228" s="5">
        <v>39843</v>
      </c>
      <c r="B228" s="11">
        <v>-8.2774918564106348E-2</v>
      </c>
      <c r="C228" s="11">
        <v>-9.2906574551131382E-2</v>
      </c>
      <c r="D228" s="11">
        <v>-9.0656135725711962E-2</v>
      </c>
      <c r="E228" s="11">
        <v>-6.3659292945710266E-2</v>
      </c>
      <c r="F228" s="11">
        <v>-7.0957458502803106E-2</v>
      </c>
      <c r="G228" s="11">
        <v>-8.3832430080303721E-2</v>
      </c>
      <c r="H228" s="11" t="str">
        <f t="shared" si="6"/>
        <v>USA RISK WEIGHTED Standard (Large+Mid Cap)</v>
      </c>
      <c r="I228" s="9">
        <f>_xlfn.XLOOKUP($A228,macro_changes!$A:$A,macro_changes!B:B,"NA",1)</f>
        <v>45.57</v>
      </c>
      <c r="J228" s="16">
        <f ca="1">IF(_xlfn.XLOOKUP($A228, macro_changes!$A:$A, macro_changes!C:C, "NA", 1) = 0, OFFSET(J228, -1, 0), _xlfn.XLOOKUP($A228, macro_changes!$A:$A, macro_changes!C:C, "NA", 1))</f>
        <v>-1.1348742974823023E-2</v>
      </c>
      <c r="K228" s="17">
        <f>_xlfn.XLOOKUP($A227,macro_changes!$A:$A,macro_changes!D:D,"NA",1)</f>
        <v>2.5307713412614508E-3</v>
      </c>
      <c r="L228" s="9">
        <f>_xlfn.XLOOKUP($A227,macro_changes!$A:$A,macro_changes!E:E,"NA",1)</f>
        <v>78.099999999999994</v>
      </c>
      <c r="M228" s="9">
        <f>_xlfn.XLOOKUP($A228,macro_changes!$A:$A,macro_changes!F:F,"NA",1)</f>
        <v>2.52</v>
      </c>
      <c r="N228" s="9">
        <v>42.123254420540569</v>
      </c>
      <c r="O228" t="s">
        <v>4331</v>
      </c>
      <c r="P228">
        <f>_xlfn.XLOOKUP($A228,Macro!A:A,Macro!H:H,"NA",1)</f>
        <v>2.435E-2</v>
      </c>
      <c r="Q228">
        <v>-8.2774918564106417E-2</v>
      </c>
      <c r="R228" s="9">
        <f>Spreads!B147</f>
        <v>17.38</v>
      </c>
      <c r="S228" s="9">
        <v>5.48</v>
      </c>
      <c r="T228" s="9">
        <f>Spreads!H394</f>
        <v>2.02</v>
      </c>
      <c r="U228" t="s">
        <v>5442</v>
      </c>
      <c r="V228" t="s">
        <v>5446</v>
      </c>
      <c r="W228" t="s">
        <v>5441</v>
      </c>
      <c r="X228" t="s">
        <v>5445</v>
      </c>
      <c r="Y228" t="s">
        <v>5443</v>
      </c>
      <c r="Z228" t="s">
        <v>5444</v>
      </c>
      <c r="AA228">
        <f>_xlfn.XLOOKUP($A228,Kmeans!$B:$B,Kmeans!M:M)</f>
        <v>0</v>
      </c>
      <c r="AB228">
        <f>_xlfn.XLOOKUP($A228,Kmeans!$B:$B,Kmeans!N:N)</f>
        <v>1</v>
      </c>
      <c r="AC228">
        <f>_xlfn.XLOOKUP($A228,Kmeans!$B:$B,Kmeans!O:O)</f>
        <v>0</v>
      </c>
      <c r="AD228">
        <f>'FF-5'!C551/100</f>
        <v>-2.1400000000000002E-2</v>
      </c>
      <c r="AE228">
        <f>'FF-5'!D551/100</f>
        <v>-0.11289999999999999</v>
      </c>
      <c r="AF228">
        <f>'FF-5'!E551/100</f>
        <v>1.8E-3</v>
      </c>
      <c r="AG228">
        <f>'FF-5'!F551/100</f>
        <v>-1.1599999999999999E-2</v>
      </c>
      <c r="AH228" t="s">
        <v>5446</v>
      </c>
      <c r="AI228" t="str">
        <f t="shared" si="7"/>
        <v>Drawdown</v>
      </c>
    </row>
    <row r="229" spans="1:35">
      <c r="A229" s="5">
        <v>39871</v>
      </c>
      <c r="B229" s="11">
        <v>-0.10581598041943052</v>
      </c>
      <c r="C229" s="11">
        <v>-0.10153613117760962</v>
      </c>
      <c r="D229" s="11">
        <v>-9.9577923430905102E-2</v>
      </c>
      <c r="E229" s="11">
        <v>-0.1034956437091562</v>
      </c>
      <c r="F229" s="11">
        <v>-9.984026504170862E-2</v>
      </c>
      <c r="G229" s="11">
        <v>-0.15142617811898207</v>
      </c>
      <c r="H229" s="11" t="str">
        <f t="shared" si="6"/>
        <v>USA MINIMUM VOLATILITY (USD) Standard (Large+Mid Cap)</v>
      </c>
      <c r="I229" s="9">
        <f>_xlfn.XLOOKUP($A229,macro_changes!$A:$A,macro_changes!B:B,"NA",1)</f>
        <v>44.8</v>
      </c>
      <c r="J229" s="16">
        <f ca="1">IF(_xlfn.XLOOKUP($A229, macro_changes!$A:$A, macro_changes!C:C, "NA", 1) = 0, OFFSET(J229, -1, 0), _xlfn.XLOOKUP($A229, macro_changes!$A:$A, macro_changes!C:C, "NA", 1))</f>
        <v>-1.1348742974823023E-2</v>
      </c>
      <c r="K229" s="17">
        <f>_xlfn.XLOOKUP($A228,macro_changes!$A:$A,macro_changes!D:D,"NA",1)</f>
        <v>3.6426606521873239E-3</v>
      </c>
      <c r="L229" s="9">
        <f>_xlfn.XLOOKUP($A228,macro_changes!$A:$A,macro_changes!E:E,"NA",1)</f>
        <v>76.599999999999994</v>
      </c>
      <c r="M229" s="9">
        <f>_xlfn.XLOOKUP($A229,macro_changes!$A:$A,macro_changes!F:F,"NA",1)</f>
        <v>2.87</v>
      </c>
      <c r="N229" s="9">
        <v>27.913762652571101</v>
      </c>
      <c r="O229" t="s">
        <v>4331</v>
      </c>
      <c r="P229">
        <f>_xlfn.XLOOKUP($A229,Macro!A:A,Macro!H:H,"NA",1)</f>
        <v>-0.14591999999999999</v>
      </c>
      <c r="Q229">
        <v>-0.17983198982153747</v>
      </c>
      <c r="R229" s="9">
        <f>Spreads!B148</f>
        <v>17.03</v>
      </c>
      <c r="S229" s="9">
        <v>5.86</v>
      </c>
      <c r="T229" s="9">
        <f>Spreads!H395</f>
        <v>1.9</v>
      </c>
      <c r="U229" t="s">
        <v>5442</v>
      </c>
      <c r="V229" t="s">
        <v>5446</v>
      </c>
      <c r="W229" t="s">
        <v>5441</v>
      </c>
      <c r="X229" t="s">
        <v>5441</v>
      </c>
      <c r="Y229" t="s">
        <v>5443</v>
      </c>
      <c r="Z229" t="s">
        <v>5443</v>
      </c>
      <c r="AA229">
        <f>_xlfn.XLOOKUP($A229,Kmeans!$B:$B,Kmeans!M:M)</f>
        <v>0</v>
      </c>
      <c r="AB229">
        <f>_xlfn.XLOOKUP($A229,Kmeans!$B:$B,Kmeans!N:N)</f>
        <v>0</v>
      </c>
      <c r="AC229">
        <f>_xlfn.XLOOKUP($A229,Kmeans!$B:$B,Kmeans!O:O)</f>
        <v>1</v>
      </c>
      <c r="AD229">
        <f>'FF-5'!C552/100</f>
        <v>-1.3300000000000001E-2</v>
      </c>
      <c r="AE229">
        <f>'FF-5'!D552/100</f>
        <v>-6.9500000000000006E-2</v>
      </c>
      <c r="AF229">
        <f>'FF-5'!E552/100</f>
        <v>1.2E-2</v>
      </c>
      <c r="AG229">
        <f>'FF-5'!F552/100</f>
        <v>-1.0200000000000001E-2</v>
      </c>
      <c r="AH229" t="s">
        <v>6707</v>
      </c>
      <c r="AI229" t="str">
        <f t="shared" si="7"/>
        <v>Drawdown</v>
      </c>
    </row>
    <row r="230" spans="1:35">
      <c r="A230" s="5">
        <v>39903</v>
      </c>
      <c r="B230" s="11">
        <v>8.352777813455714E-2</v>
      </c>
      <c r="C230" s="11">
        <v>6.1828522497644478E-2</v>
      </c>
      <c r="D230" s="11">
        <v>6.4223944146193146E-2</v>
      </c>
      <c r="E230" s="11">
        <v>7.2047205093600963E-2</v>
      </c>
      <c r="F230" s="11">
        <v>8.3402342363657844E-2</v>
      </c>
      <c r="G230" s="11">
        <v>9.7899535943987592E-2</v>
      </c>
      <c r="H230" s="11" t="str">
        <f t="shared" si="6"/>
        <v>USA ENHANCED VALUE Standard (Large+Mid Cap)</v>
      </c>
      <c r="I230" s="9">
        <f>_xlfn.XLOOKUP($A230,macro_changes!$A:$A,macro_changes!B:B,"NA",1)</f>
        <v>38.06</v>
      </c>
      <c r="J230" s="16">
        <f ca="1">IF(_xlfn.XLOOKUP($A230, macro_changes!$A:$A, macro_changes!C:C, "NA", 1) = 0, OFFSET(J230, -1, 0), _xlfn.XLOOKUP($A230, macro_changes!$A:$A, macro_changes!C:C, "NA", 1))</f>
        <v>-1.7865095063510639E-3</v>
      </c>
      <c r="K230" s="17">
        <f>_xlfn.XLOOKUP($A229,macro_changes!$A:$A,macro_changes!D:D,"NA",1)</f>
        <v>-9.8728285653848502E-4</v>
      </c>
      <c r="L230" s="9">
        <f>_xlfn.XLOOKUP($A229,macro_changes!$A:$A,macro_changes!E:E,"NA",1)</f>
        <v>75.599999999999994</v>
      </c>
      <c r="M230" s="9">
        <f>_xlfn.XLOOKUP($A230,macro_changes!$A:$A,macro_changes!F:F,"NA",1)</f>
        <v>2.82</v>
      </c>
      <c r="N230" s="9">
        <v>18.730613981072612</v>
      </c>
      <c r="O230" t="s">
        <v>4331</v>
      </c>
      <c r="P230">
        <f>_xlfn.XLOOKUP($A230,Macro!A:A,Macro!H:H,"NA",1)</f>
        <v>-0.49202000000000001</v>
      </c>
      <c r="Q230">
        <v>-3.1126776020438177E-2</v>
      </c>
      <c r="R230" s="9">
        <f>Spreads!B149</f>
        <v>13.45</v>
      </c>
      <c r="S230" s="9">
        <v>4.87</v>
      </c>
      <c r="T230" s="9">
        <f>Spreads!H396</f>
        <v>2.25</v>
      </c>
      <c r="U230" t="s">
        <v>5442</v>
      </c>
      <c r="V230" t="s">
        <v>5446</v>
      </c>
      <c r="W230" t="s">
        <v>5437</v>
      </c>
      <c r="X230" t="s">
        <v>5441</v>
      </c>
      <c r="Y230" t="s">
        <v>5439</v>
      </c>
      <c r="Z230" t="s">
        <v>5440</v>
      </c>
      <c r="AA230">
        <f>_xlfn.XLOOKUP($A230,Kmeans!$B:$B,Kmeans!M:M)</f>
        <v>1</v>
      </c>
      <c r="AB230">
        <f>_xlfn.XLOOKUP($A230,Kmeans!$B:$B,Kmeans!N:N)</f>
        <v>0</v>
      </c>
      <c r="AC230">
        <f>_xlfn.XLOOKUP($A230,Kmeans!$B:$B,Kmeans!O:O)</f>
        <v>0</v>
      </c>
      <c r="AD230">
        <f>'FF-5'!C553/100</f>
        <v>6.7000000000000002E-3</v>
      </c>
      <c r="AE230">
        <f>'FF-5'!D553/100</f>
        <v>3.4700000000000002E-2</v>
      </c>
      <c r="AF230">
        <f>'FF-5'!E553/100</f>
        <v>-2.52E-2</v>
      </c>
      <c r="AG230">
        <f>'FF-5'!F553/100</f>
        <v>-2.2499999999999999E-2</v>
      </c>
      <c r="AH230" t="s">
        <v>5442</v>
      </c>
      <c r="AI230" t="str">
        <f t="shared" si="7"/>
        <v>Normal</v>
      </c>
    </row>
    <row r="231" spans="1:35">
      <c r="A231" s="5">
        <v>39933</v>
      </c>
      <c r="B231" s="11">
        <v>9.4288777491234876E-2</v>
      </c>
      <c r="C231" s="11">
        <v>5.5624192086793034E-2</v>
      </c>
      <c r="D231" s="11">
        <v>7.0775816010834491E-2</v>
      </c>
      <c r="E231" s="11">
        <v>0.11272299396188967</v>
      </c>
      <c r="F231" s="11">
        <v>6.7020941010895063E-2</v>
      </c>
      <c r="G231" s="11">
        <v>0.14694486670868701</v>
      </c>
      <c r="H231" s="11" t="str">
        <f t="shared" si="6"/>
        <v>USA ENHANCED VALUE Standard (Large+Mid Cap)</v>
      </c>
      <c r="I231" s="9">
        <f>_xlfn.XLOOKUP($A231,macro_changes!$A:$A,macro_changes!B:B,"NA",1)</f>
        <v>31.98</v>
      </c>
      <c r="J231" s="16">
        <f ca="1">IF(_xlfn.XLOOKUP($A231, macro_changes!$A:$A, macro_changes!C:C, "NA", 1) = 0, OFFSET(J231, -1, 0), _xlfn.XLOOKUP($A231, macro_changes!$A:$A, macro_changes!C:C, "NA", 1))</f>
        <v>-1.7865095063510639E-3</v>
      </c>
      <c r="K231" s="17">
        <f>_xlfn.XLOOKUP($A230,macro_changes!$A:$A,macro_changes!D:D,"NA",1)</f>
        <v>1.0070825195886979E-3</v>
      </c>
      <c r="L231" s="9">
        <f>_xlfn.XLOOKUP($A230,macro_changes!$A:$A,macro_changes!E:E,"NA",1)</f>
        <v>74.400000000000006</v>
      </c>
      <c r="M231" s="9">
        <f>_xlfn.XLOOKUP($A231,macro_changes!$A:$A,macro_changes!F:F,"NA",1)</f>
        <v>2.93</v>
      </c>
      <c r="N231" s="9">
        <v>37.720041699750027</v>
      </c>
      <c r="O231" t="s">
        <v>4332</v>
      </c>
      <c r="P231">
        <f>_xlfn.XLOOKUP($A231,Macro!A:A,Macro!H:H,"NA",1)</f>
        <v>-0.45439000000000002</v>
      </c>
      <c r="Q231">
        <v>0</v>
      </c>
      <c r="R231" s="9">
        <f>Spreads!B150</f>
        <v>11.7</v>
      </c>
      <c r="S231" s="9">
        <v>3.87</v>
      </c>
      <c r="T231" s="9">
        <f>Spreads!H397</f>
        <v>2.5499999999999998</v>
      </c>
      <c r="U231" t="s">
        <v>5442</v>
      </c>
      <c r="V231" t="s">
        <v>5436</v>
      </c>
      <c r="W231" t="s">
        <v>5441</v>
      </c>
      <c r="X231" t="s">
        <v>5445</v>
      </c>
      <c r="Y231" t="s">
        <v>5439</v>
      </c>
      <c r="Z231" t="s">
        <v>5440</v>
      </c>
      <c r="AA231">
        <f>_xlfn.XLOOKUP($A231,Kmeans!$B:$B,Kmeans!M:M)</f>
        <v>1</v>
      </c>
      <c r="AB231">
        <f>_xlfn.XLOOKUP($A231,Kmeans!$B:$B,Kmeans!N:N)</f>
        <v>0</v>
      </c>
      <c r="AC231">
        <f>_xlfn.XLOOKUP($A231,Kmeans!$B:$B,Kmeans!O:O)</f>
        <v>0</v>
      </c>
      <c r="AD231">
        <f>'FF-5'!C554/100</f>
        <v>7.1300000000000002E-2</v>
      </c>
      <c r="AE231">
        <f>'FF-5'!D554/100</f>
        <v>5.3600000000000002E-2</v>
      </c>
      <c r="AF231">
        <f>'FF-5'!E554/100</f>
        <v>1.3100000000000001E-2</v>
      </c>
      <c r="AG231">
        <f>'FF-5'!F554/100</f>
        <v>1.1999999999999999E-3</v>
      </c>
      <c r="AH231" t="s">
        <v>5442</v>
      </c>
      <c r="AI231" t="str">
        <f t="shared" si="7"/>
        <v>Normal</v>
      </c>
    </row>
    <row r="232" spans="1:35">
      <c r="A232" s="5">
        <v>39962</v>
      </c>
      <c r="B232" s="11">
        <v>5.2317561956116254E-2</v>
      </c>
      <c r="C232" s="11">
        <v>4.238035227030168E-2</v>
      </c>
      <c r="D232" s="11">
        <v>4.1274436711853602E-2</v>
      </c>
      <c r="E232" s="11">
        <v>3.7302305867583874E-2</v>
      </c>
      <c r="F232" s="11">
        <v>4.9916994519364266E-2</v>
      </c>
      <c r="G232" s="11">
        <v>8.8995207577361679E-2</v>
      </c>
      <c r="H232" s="11" t="str">
        <f t="shared" si="6"/>
        <v>USA ENHANCED VALUE Standard (Large+Mid Cap)</v>
      </c>
      <c r="I232" s="9">
        <f>_xlfn.XLOOKUP($A232,macro_changes!$A:$A,macro_changes!B:B,"NA",1)</f>
        <v>29.14</v>
      </c>
      <c r="J232" s="16">
        <f ca="1">IF(_xlfn.XLOOKUP($A232, macro_changes!$A:$A, macro_changes!C:C, "NA", 1) = 0, OFFSET(J232, -1, 0), _xlfn.XLOOKUP($A232, macro_changes!$A:$A, macro_changes!C:C, "NA", 1))</f>
        <v>-1.7865095063510639E-3</v>
      </c>
      <c r="K232" s="17">
        <f>_xlfn.XLOOKUP($A231,macro_changes!$A:$A,macro_changes!D:D,"NA",1)</f>
        <v>1.4714939189219844E-3</v>
      </c>
      <c r="L232" s="9">
        <f>_xlfn.XLOOKUP($A231,macro_changes!$A:$A,macro_changes!E:E,"NA",1)</f>
        <v>74.5</v>
      </c>
      <c r="M232" s="9">
        <f>_xlfn.XLOOKUP($A232,macro_changes!$A:$A,macro_changes!F:F,"NA",1)</f>
        <v>3.29</v>
      </c>
      <c r="N232" s="9">
        <v>21.17852449097893</v>
      </c>
      <c r="O232" t="s">
        <v>4332</v>
      </c>
      <c r="P232">
        <f>_xlfn.XLOOKUP($A232,Macro!A:A,Macro!H:H,"NA",1)</f>
        <v>-7.2660000000000002E-2</v>
      </c>
      <c r="Q232">
        <v>0</v>
      </c>
      <c r="R232" s="9">
        <f>Spreads!B151</f>
        <v>10.55</v>
      </c>
      <c r="S232" s="9">
        <v>3.31</v>
      </c>
      <c r="T232" s="9">
        <f>Spreads!H398</f>
        <v>2.42</v>
      </c>
      <c r="U232" t="s">
        <v>5442</v>
      </c>
      <c r="V232" t="s">
        <v>5436</v>
      </c>
      <c r="W232" t="s">
        <v>5441</v>
      </c>
      <c r="X232" t="s">
        <v>5441</v>
      </c>
      <c r="Y232" t="s">
        <v>5439</v>
      </c>
      <c r="Z232" t="s">
        <v>5440</v>
      </c>
      <c r="AA232">
        <f>_xlfn.XLOOKUP($A232,Kmeans!$B:$B,Kmeans!M:M)</f>
        <v>1</v>
      </c>
      <c r="AB232">
        <f>_xlfn.XLOOKUP($A232,Kmeans!$B:$B,Kmeans!N:N)</f>
        <v>0</v>
      </c>
      <c r="AC232">
        <f>_xlfn.XLOOKUP($A232,Kmeans!$B:$B,Kmeans!O:O)</f>
        <v>0</v>
      </c>
      <c r="AD232">
        <f>'FF-5'!C555/100</f>
        <v>-2.3199999999999998E-2</v>
      </c>
      <c r="AE232">
        <f>'FF-5'!D555/100</f>
        <v>2.8000000000000004E-3</v>
      </c>
      <c r="AF232">
        <f>'FF-5'!E555/100</f>
        <v>-7.8000000000000005E-3</v>
      </c>
      <c r="AG232">
        <f>'FF-5'!F555/100</f>
        <v>-2.1600000000000001E-2</v>
      </c>
      <c r="AH232" t="s">
        <v>5442</v>
      </c>
      <c r="AI232" t="str">
        <f t="shared" si="7"/>
        <v>Normal</v>
      </c>
    </row>
    <row r="233" spans="1:35">
      <c r="A233" s="5">
        <v>39994</v>
      </c>
      <c r="B233" s="11">
        <v>5.0669280576287612E-4</v>
      </c>
      <c r="C233" s="11">
        <v>2.2851395399923868E-2</v>
      </c>
      <c r="D233" s="11">
        <v>9.2409700650517568E-3</v>
      </c>
      <c r="E233" s="11">
        <v>1.0815556934900883E-2</v>
      </c>
      <c r="F233" s="11">
        <v>9.2163403223011198E-3</v>
      </c>
      <c r="G233" s="11">
        <v>1.5287683025477783E-3</v>
      </c>
      <c r="H233" s="11" t="str">
        <f t="shared" si="6"/>
        <v>USA MOMENTUM Standard (Large+Mid Cap)</v>
      </c>
      <c r="I233" s="9">
        <f>_xlfn.XLOOKUP($A233,macro_changes!$A:$A,macro_changes!B:B,"NA",1)</f>
        <v>26.16</v>
      </c>
      <c r="J233" s="16">
        <f ca="1">IF(_xlfn.XLOOKUP($A233, macro_changes!$A:$A, macro_changes!C:C, "NA", 1) = 0, OFFSET(J233, -1, 0), _xlfn.XLOOKUP($A233, macro_changes!$A:$A, macro_changes!C:C, "NA", 1))</f>
        <v>3.5119239517504841E-3</v>
      </c>
      <c r="K233" s="17">
        <f>_xlfn.XLOOKUP($A232,macro_changes!$A:$A,macro_changes!D:D,"NA",1)</f>
        <v>8.2996122466223454E-3</v>
      </c>
      <c r="L233" s="9">
        <f>_xlfn.XLOOKUP($A232,macro_changes!$A:$A,macro_changes!E:E,"NA",1)</f>
        <v>74.900000000000006</v>
      </c>
      <c r="M233" s="9">
        <f>_xlfn.XLOOKUP($A233,macro_changes!$A:$A,macro_changes!F:F,"NA",1)</f>
        <v>3.72</v>
      </c>
      <c r="N233" s="9">
        <v>6.8872131703100381</v>
      </c>
      <c r="O233" t="s">
        <v>4332</v>
      </c>
      <c r="P233">
        <f>_xlfn.XLOOKUP($A233,Macro!A:A,Macro!H:H,"NA",1)</f>
        <v>-0.35539999999999999</v>
      </c>
      <c r="Q233">
        <v>0</v>
      </c>
      <c r="R233" s="9">
        <f>Spreads!B152</f>
        <v>9.2200000000000006</v>
      </c>
      <c r="S233" s="9">
        <v>2.73</v>
      </c>
      <c r="T233" s="9">
        <f>Spreads!H399</f>
        <v>2.39</v>
      </c>
      <c r="U233" t="s">
        <v>5442</v>
      </c>
      <c r="V233" t="s">
        <v>5436</v>
      </c>
      <c r="W233" t="s">
        <v>5437</v>
      </c>
      <c r="X233" t="s">
        <v>5438</v>
      </c>
      <c r="Y233" t="s">
        <v>5439</v>
      </c>
      <c r="Z233" t="s">
        <v>5440</v>
      </c>
      <c r="AA233">
        <f>_xlfn.XLOOKUP($A233,Kmeans!$B:$B,Kmeans!M:M)</f>
        <v>1</v>
      </c>
      <c r="AB233">
        <f>_xlfn.XLOOKUP($A233,Kmeans!$B:$B,Kmeans!N:N)</f>
        <v>0</v>
      </c>
      <c r="AC233">
        <f>_xlfn.XLOOKUP($A233,Kmeans!$B:$B,Kmeans!O:O)</f>
        <v>0</v>
      </c>
      <c r="AD233">
        <f>'FF-5'!C556/100</f>
        <v>2.29E-2</v>
      </c>
      <c r="AE233">
        <f>'FF-5'!D556/100</f>
        <v>-2.7300000000000001E-2</v>
      </c>
      <c r="AF233">
        <f>'FF-5'!E556/100</f>
        <v>-1.41E-2</v>
      </c>
      <c r="AG233">
        <f>'FF-5'!F556/100</f>
        <v>-3.3E-3</v>
      </c>
      <c r="AH233" t="s">
        <v>5442</v>
      </c>
      <c r="AI233" t="str">
        <f t="shared" si="7"/>
        <v>Normal</v>
      </c>
    </row>
    <row r="234" spans="1:35">
      <c r="A234" s="5">
        <v>40025</v>
      </c>
      <c r="B234" s="11">
        <v>7.3907675423554364E-2</v>
      </c>
      <c r="C234" s="11">
        <v>6.5176510547989785E-2</v>
      </c>
      <c r="D234" s="11">
        <v>6.1184998702596527E-2</v>
      </c>
      <c r="E234" s="11">
        <v>7.1548731937443488E-2</v>
      </c>
      <c r="F234" s="11">
        <v>5.9718630281047735E-2</v>
      </c>
      <c r="G234" s="11">
        <v>9.4638953725315833E-2</v>
      </c>
      <c r="H234" s="11" t="str">
        <f t="shared" si="6"/>
        <v>USA ENHANCED VALUE Standard (Large+Mid Cap)</v>
      </c>
      <c r="I234" s="9">
        <f>_xlfn.XLOOKUP($A234,macro_changes!$A:$A,macro_changes!B:B,"NA",1)</f>
        <v>25.34</v>
      </c>
      <c r="J234" s="16">
        <f ca="1">IF(_xlfn.XLOOKUP($A234, macro_changes!$A:$A, macro_changes!C:C, "NA", 1) = 0, OFFSET(J234, -1, 0), _xlfn.XLOOKUP($A234, macro_changes!$A:$A, macro_changes!C:C, "NA", 1))</f>
        <v>3.5119239517504841E-3</v>
      </c>
      <c r="K234" s="17">
        <f>_xlfn.XLOOKUP($A233,macro_changes!$A:$A,macro_changes!D:D,"NA",1)</f>
        <v>-2.9796545463012247E-4</v>
      </c>
      <c r="L234" s="9">
        <f>_xlfn.XLOOKUP($A233,macro_changes!$A:$A,macro_changes!E:E,"NA",1)</f>
        <v>75.400000000000006</v>
      </c>
      <c r="M234" s="9">
        <f>_xlfn.XLOOKUP($A234,macro_changes!$A:$A,macro_changes!F:F,"NA",1)</f>
        <v>3.56</v>
      </c>
      <c r="N234" s="9">
        <v>6.6478833685337806</v>
      </c>
      <c r="O234" t="s">
        <v>4332</v>
      </c>
      <c r="P234">
        <f>_xlfn.XLOOKUP($A234,Macro!A:A,Macro!H:H,"NA",1)</f>
        <v>-0.16528000000000001</v>
      </c>
      <c r="Q234">
        <v>0</v>
      </c>
      <c r="R234" s="9">
        <f>Spreads!B153</f>
        <v>9.1199999999999992</v>
      </c>
      <c r="S234" s="9">
        <v>2.5299999999999998</v>
      </c>
      <c r="T234" s="9">
        <f>Spreads!H400</f>
        <v>2.4300000000000002</v>
      </c>
      <c r="U234" t="s">
        <v>5442</v>
      </c>
      <c r="V234" t="s">
        <v>5436</v>
      </c>
      <c r="W234" t="s">
        <v>5437</v>
      </c>
      <c r="X234" t="s">
        <v>5438</v>
      </c>
      <c r="Y234" t="s">
        <v>5439</v>
      </c>
      <c r="Z234" t="s">
        <v>5440</v>
      </c>
      <c r="AA234">
        <f>_xlfn.XLOOKUP($A234,Kmeans!$B:$B,Kmeans!M:M)</f>
        <v>1</v>
      </c>
      <c r="AB234">
        <f>_xlfn.XLOOKUP($A234,Kmeans!$B:$B,Kmeans!N:N)</f>
        <v>0</v>
      </c>
      <c r="AC234">
        <f>_xlfn.XLOOKUP($A234,Kmeans!$B:$B,Kmeans!O:O)</f>
        <v>0</v>
      </c>
      <c r="AD234">
        <f>'FF-5'!C557/100</f>
        <v>2.3900000000000001E-2</v>
      </c>
      <c r="AE234">
        <f>'FF-5'!D557/100</f>
        <v>4.8300000000000003E-2</v>
      </c>
      <c r="AF234">
        <f>'FF-5'!E557/100</f>
        <v>-4.5999999999999999E-3</v>
      </c>
      <c r="AG234">
        <f>'FF-5'!F557/100</f>
        <v>3.1300000000000001E-2</v>
      </c>
      <c r="AH234" t="s">
        <v>5442</v>
      </c>
      <c r="AI234" t="str">
        <f t="shared" si="7"/>
        <v>Normal</v>
      </c>
    </row>
    <row r="235" spans="1:35">
      <c r="A235" s="5">
        <v>40056</v>
      </c>
      <c r="B235" s="11">
        <v>3.2383780964242881E-2</v>
      </c>
      <c r="C235" s="11">
        <v>1.1336347126606805E-2</v>
      </c>
      <c r="D235" s="11">
        <v>2.7547492761954784E-2</v>
      </c>
      <c r="E235" s="11">
        <v>2.929911727326151E-2</v>
      </c>
      <c r="F235" s="11">
        <v>2.3452689565780949E-2</v>
      </c>
      <c r="G235" s="11">
        <v>6.4321349516337722E-2</v>
      </c>
      <c r="H235" s="11" t="str">
        <f t="shared" si="6"/>
        <v>USA ENHANCED VALUE Standard (Large+Mid Cap)</v>
      </c>
      <c r="I235" s="9">
        <f>_xlfn.XLOOKUP($A235,macro_changes!$A:$A,macro_changes!B:B,"NA",1)</f>
        <v>24.93</v>
      </c>
      <c r="J235" s="16">
        <f ca="1">IF(_xlfn.XLOOKUP($A235, macro_changes!$A:$A, macro_changes!C:C, "NA", 1) = 0, OFFSET(J235, -1, 0), _xlfn.XLOOKUP($A235, macro_changes!$A:$A, macro_changes!C:C, "NA", 1))</f>
        <v>3.5119239517504841E-3</v>
      </c>
      <c r="K235" s="17">
        <f>_xlfn.XLOOKUP($A234,macro_changes!$A:$A,macro_changes!D:D,"NA",1)</f>
        <v>3.3484533777929926E-3</v>
      </c>
      <c r="L235" s="9">
        <f>_xlfn.XLOOKUP($A234,macro_changes!$A:$A,macro_changes!E:E,"NA",1)</f>
        <v>75.900000000000006</v>
      </c>
      <c r="M235" s="9">
        <f>_xlfn.XLOOKUP($A235,macro_changes!$A:$A,macro_changes!F:F,"NA",1)</f>
        <v>3.59</v>
      </c>
      <c r="N235" s="9">
        <v>11.15918432337399</v>
      </c>
      <c r="O235" t="s">
        <v>4333</v>
      </c>
      <c r="P235">
        <f>_xlfn.XLOOKUP($A235,Macro!A:A,Macro!H:H,"NA",1)</f>
        <v>-0.12790000000000001</v>
      </c>
      <c r="Q235">
        <v>0</v>
      </c>
      <c r="R235" s="9">
        <f>Spreads!B154</f>
        <v>7.93</v>
      </c>
      <c r="S235" s="9">
        <v>2.35</v>
      </c>
      <c r="T235" s="9">
        <f>Spreads!H401</f>
        <v>2.36</v>
      </c>
      <c r="U235" t="s">
        <v>5442</v>
      </c>
      <c r="V235" t="s">
        <v>5436</v>
      </c>
      <c r="W235" t="s">
        <v>5437</v>
      </c>
      <c r="X235" t="s">
        <v>5438</v>
      </c>
      <c r="Y235" t="s">
        <v>5439</v>
      </c>
      <c r="Z235" t="s">
        <v>5440</v>
      </c>
      <c r="AA235">
        <f>_xlfn.XLOOKUP($A235,Kmeans!$B:$B,Kmeans!M:M)</f>
        <v>1</v>
      </c>
      <c r="AB235">
        <f>_xlfn.XLOOKUP($A235,Kmeans!$B:$B,Kmeans!N:N)</f>
        <v>0</v>
      </c>
      <c r="AC235">
        <f>_xlfn.XLOOKUP($A235,Kmeans!$B:$B,Kmeans!O:O)</f>
        <v>0</v>
      </c>
      <c r="AD235">
        <f>'FF-5'!C558/100</f>
        <v>-8.9999999999999998E-4</v>
      </c>
      <c r="AE235">
        <f>'FF-5'!D558/100</f>
        <v>7.6299999999999993E-2</v>
      </c>
      <c r="AF235">
        <f>'FF-5'!E558/100</f>
        <v>-3.0299999999999997E-2</v>
      </c>
      <c r="AG235">
        <f>'FF-5'!F558/100</f>
        <v>3.3399999999999999E-2</v>
      </c>
      <c r="AH235" t="s">
        <v>5442</v>
      </c>
      <c r="AI235" t="str">
        <f t="shared" si="7"/>
        <v>Normal</v>
      </c>
    </row>
    <row r="236" spans="1:35">
      <c r="A236" s="5">
        <v>40086</v>
      </c>
      <c r="B236" s="11">
        <v>3.7215498689950888E-2</v>
      </c>
      <c r="C236" s="11">
        <v>3.7548942046288225E-2</v>
      </c>
      <c r="D236" s="11">
        <v>3.3552986327170853E-2</v>
      </c>
      <c r="E236" s="11">
        <v>4.0666514345399252E-2</v>
      </c>
      <c r="F236" s="11">
        <v>3.0464637669687766E-2</v>
      </c>
      <c r="G236" s="11">
        <v>3.4160364818194955E-2</v>
      </c>
      <c r="H236" s="11" t="str">
        <f t="shared" si="6"/>
        <v>USA RISK WEIGHTED Standard (Large+Mid Cap)</v>
      </c>
      <c r="I236" s="9">
        <f>_xlfn.XLOOKUP($A236,macro_changes!$A:$A,macro_changes!B:B,"NA",1)</f>
        <v>24.25</v>
      </c>
      <c r="J236" s="16">
        <f ca="1">IF(_xlfn.XLOOKUP($A236, macro_changes!$A:$A, macro_changes!C:C, "NA", 1) = 0, OFFSET(J236, -1, 0), _xlfn.XLOOKUP($A236, macro_changes!$A:$A, macro_changes!C:C, "NA", 1))</f>
        <v>1.0809136508185713E-2</v>
      </c>
      <c r="K236" s="17">
        <f>_xlfn.XLOOKUP($A235,macro_changes!$A:$A,macro_changes!D:D,"NA",1)</f>
        <v>1.9308872334005134E-3</v>
      </c>
      <c r="L236" s="9">
        <f>_xlfn.XLOOKUP($A235,macro_changes!$A:$A,macro_changes!E:E,"NA",1)</f>
        <v>76.599999999999994</v>
      </c>
      <c r="M236" s="9">
        <f>_xlfn.XLOOKUP($A236,macro_changes!$A:$A,macro_changes!F:F,"NA",1)</f>
        <v>3.4</v>
      </c>
      <c r="N236" s="9">
        <v>2.706281474137433</v>
      </c>
      <c r="O236" t="s">
        <v>4333</v>
      </c>
      <c r="P236">
        <f>_xlfn.XLOOKUP($A236,Macro!A:A,Macro!H:H,"NA",1)</f>
        <v>-5.7389999999999997E-2</v>
      </c>
      <c r="Q236">
        <v>0</v>
      </c>
      <c r="R236" s="9">
        <f>Spreads!B155</f>
        <v>7.6</v>
      </c>
      <c r="S236" s="9">
        <v>2.1800000000000002</v>
      </c>
      <c r="T236" s="9">
        <f>Spreads!H402</f>
        <v>2.5099999999999998</v>
      </c>
      <c r="U236" t="s">
        <v>5442</v>
      </c>
      <c r="V236" t="s">
        <v>5436</v>
      </c>
      <c r="W236" t="s">
        <v>5437</v>
      </c>
      <c r="X236" t="s">
        <v>5438</v>
      </c>
      <c r="Y236" t="s">
        <v>5439</v>
      </c>
      <c r="Z236" t="s">
        <v>5440</v>
      </c>
      <c r="AA236">
        <f>_xlfn.XLOOKUP($A236,Kmeans!$B:$B,Kmeans!M:M)</f>
        <v>1</v>
      </c>
      <c r="AB236">
        <f>_xlfn.XLOOKUP($A236,Kmeans!$B:$B,Kmeans!N:N)</f>
        <v>0</v>
      </c>
      <c r="AC236">
        <f>_xlfn.XLOOKUP($A236,Kmeans!$B:$B,Kmeans!O:O)</f>
        <v>0</v>
      </c>
      <c r="AD236">
        <f>'FF-5'!C559/100</f>
        <v>2.7300000000000001E-2</v>
      </c>
      <c r="AE236">
        <f>'FF-5'!D559/100</f>
        <v>1.04E-2</v>
      </c>
      <c r="AF236">
        <f>'FF-5'!E559/100</f>
        <v>1.3100000000000001E-2</v>
      </c>
      <c r="AG236">
        <f>'FF-5'!F559/100</f>
        <v>3.5999999999999999E-3</v>
      </c>
      <c r="AH236" t="s">
        <v>5442</v>
      </c>
      <c r="AI236" t="str">
        <f t="shared" si="7"/>
        <v>Normal</v>
      </c>
    </row>
    <row r="237" spans="1:35">
      <c r="A237" s="5">
        <v>40116</v>
      </c>
      <c r="B237" s="11">
        <v>-2.0545718622968612E-2</v>
      </c>
      <c r="C237" s="11">
        <v>-3.0050141796697849E-2</v>
      </c>
      <c r="D237" s="11">
        <v>-2.6577934754121624E-2</v>
      </c>
      <c r="E237" s="11">
        <v>-2.4486480213531392E-2</v>
      </c>
      <c r="F237" s="11">
        <v>-8.6512333528571128E-3</v>
      </c>
      <c r="G237" s="11">
        <v>-2.9077490774907622E-2</v>
      </c>
      <c r="H237" s="11" t="str">
        <f t="shared" ref="H237:H300" si="8">INDEX($B$1:$G$1, MATCH(MAX(B237:G237), B237:G237, 0))</f>
        <v>USA SECTOR NEUTRAL QUALITY Standard (Large+Mid Cap)</v>
      </c>
      <c r="I237" s="9">
        <f>_xlfn.XLOOKUP($A237,macro_changes!$A:$A,macro_changes!B:B,"NA",1)</f>
        <v>23.79</v>
      </c>
      <c r="J237" s="16">
        <f ca="1">IF(_xlfn.XLOOKUP($A237, macro_changes!$A:$A, macro_changes!C:C, "NA", 1) = 0, OFFSET(J237, -1, 0), _xlfn.XLOOKUP($A237, macro_changes!$A:$A, macro_changes!C:C, "NA", 1))</f>
        <v>1.0809136508185713E-2</v>
      </c>
      <c r="K237" s="17">
        <f>_xlfn.XLOOKUP($A236,macro_changes!$A:$A,macro_changes!D:D,"NA",1)</f>
        <v>3.001931798703783E-3</v>
      </c>
      <c r="L237" s="9">
        <f>_xlfn.XLOOKUP($A236,macro_changes!$A:$A,macro_changes!E:E,"NA",1)</f>
        <v>77.3</v>
      </c>
      <c r="M237" s="9">
        <f>_xlfn.XLOOKUP($A237,macro_changes!$A:$A,macro_changes!F:F,"NA",1)</f>
        <v>3.39</v>
      </c>
      <c r="N237" s="9">
        <v>9.227017083692818</v>
      </c>
      <c r="O237" t="s">
        <v>4332</v>
      </c>
      <c r="P237">
        <f>_xlfn.XLOOKUP($A237,Macro!A:A,Macro!H:H,"NA",1)</f>
        <v>-6.1409999999999999E-2</v>
      </c>
      <c r="Q237">
        <v>-2.0545718622968626E-2</v>
      </c>
      <c r="R237" s="9">
        <f>Spreads!B156</f>
        <v>7.65</v>
      </c>
      <c r="S237" s="9">
        <v>2.21</v>
      </c>
      <c r="T237" s="9">
        <f>Spreads!H403</f>
        <v>2.54</v>
      </c>
      <c r="U237" t="s">
        <v>5442</v>
      </c>
      <c r="V237" t="s">
        <v>5436</v>
      </c>
      <c r="W237" t="s">
        <v>5437</v>
      </c>
      <c r="X237" t="s">
        <v>5438</v>
      </c>
      <c r="Y237" t="s">
        <v>5439</v>
      </c>
      <c r="Z237" t="s">
        <v>5440</v>
      </c>
      <c r="AA237">
        <f>_xlfn.XLOOKUP($A237,Kmeans!$B:$B,Kmeans!M:M)</f>
        <v>1</v>
      </c>
      <c r="AB237">
        <f>_xlfn.XLOOKUP($A237,Kmeans!$B:$B,Kmeans!N:N)</f>
        <v>0</v>
      </c>
      <c r="AC237">
        <f>_xlfn.XLOOKUP($A237,Kmeans!$B:$B,Kmeans!O:O)</f>
        <v>0</v>
      </c>
      <c r="AD237">
        <f>'FF-5'!C560/100</f>
        <v>-4.9400000000000006E-2</v>
      </c>
      <c r="AE237">
        <f>'FF-5'!D560/100</f>
        <v>-4.2099999999999999E-2</v>
      </c>
      <c r="AF237">
        <f>'FF-5'!E560/100</f>
        <v>4.1700000000000001E-2</v>
      </c>
      <c r="AG237">
        <f>'FF-5'!F560/100</f>
        <v>-1.4999999999999999E-2</v>
      </c>
      <c r="AH237" t="s">
        <v>5442</v>
      </c>
      <c r="AI237" t="str">
        <f t="shared" si="7"/>
        <v>Normal</v>
      </c>
    </row>
    <row r="238" spans="1:35">
      <c r="A238" s="5">
        <v>40147</v>
      </c>
      <c r="B238" s="11">
        <v>5.6941687067870062E-2</v>
      </c>
      <c r="C238" s="11">
        <v>6.7351038850332445E-2</v>
      </c>
      <c r="D238" s="11">
        <v>5.4959488702128745E-2</v>
      </c>
      <c r="E238" s="11">
        <v>5.1282545929226986E-2</v>
      </c>
      <c r="F238" s="11">
        <v>5.4229703814191454E-2</v>
      </c>
      <c r="G238" s="11">
        <v>5.6229096989966365E-2</v>
      </c>
      <c r="H238" s="11" t="str">
        <f t="shared" si="8"/>
        <v>USA MOMENTUM Standard (Large+Mid Cap)</v>
      </c>
      <c r="I238" s="9">
        <f>_xlfn.XLOOKUP($A238,macro_changes!$A:$A,macro_changes!B:B,"NA",1)</f>
        <v>21.24</v>
      </c>
      <c r="J238" s="16">
        <f ca="1">IF(_xlfn.XLOOKUP($A238, macro_changes!$A:$A, macro_changes!C:C, "NA", 1) = 0, OFFSET(J238, -1, 0), _xlfn.XLOOKUP($A238, macro_changes!$A:$A, macro_changes!C:C, "NA", 1))</f>
        <v>1.0809136508185713E-2</v>
      </c>
      <c r="K238" s="17">
        <f>_xlfn.XLOOKUP($A237,macro_changes!$A:$A,macro_changes!D:D,"NA",1)</f>
        <v>3.3485905897676638E-3</v>
      </c>
      <c r="L238" s="9">
        <f>_xlfn.XLOOKUP($A237,macro_changes!$A:$A,macro_changes!E:E,"NA",1)</f>
        <v>77.599999999999994</v>
      </c>
      <c r="M238" s="9">
        <f>_xlfn.XLOOKUP($A238,macro_changes!$A:$A,macro_changes!F:F,"NA",1)</f>
        <v>3.4</v>
      </c>
      <c r="N238" s="9">
        <v>10.783264999190489</v>
      </c>
      <c r="O238" t="s">
        <v>4333</v>
      </c>
      <c r="P238">
        <f>_xlfn.XLOOKUP($A238,Macro!A:A,Macro!H:H,"NA",1)</f>
        <v>-9.7670000000000007E-2</v>
      </c>
      <c r="Q238">
        <v>0</v>
      </c>
      <c r="R238" s="9">
        <f>Spreads!B157</f>
        <v>6.39</v>
      </c>
      <c r="S238" s="9">
        <v>1.9</v>
      </c>
      <c r="T238" s="9">
        <f>Spreads!H404</f>
        <v>2.71</v>
      </c>
      <c r="U238" t="s">
        <v>5435</v>
      </c>
      <c r="V238" t="s">
        <v>5436</v>
      </c>
      <c r="W238" t="s">
        <v>5437</v>
      </c>
      <c r="X238" t="s">
        <v>5438</v>
      </c>
      <c r="Y238" t="s">
        <v>5439</v>
      </c>
      <c r="Z238" t="s">
        <v>5440</v>
      </c>
      <c r="AA238">
        <f>_xlfn.XLOOKUP($A238,Kmeans!$B:$B,Kmeans!M:M)</f>
        <v>1</v>
      </c>
      <c r="AB238">
        <f>_xlfn.XLOOKUP($A238,Kmeans!$B:$B,Kmeans!N:N)</f>
        <v>0</v>
      </c>
      <c r="AC238">
        <f>_xlfn.XLOOKUP($A238,Kmeans!$B:$B,Kmeans!O:O)</f>
        <v>0</v>
      </c>
      <c r="AD238">
        <f>'FF-5'!C561/100</f>
        <v>-2.6800000000000001E-2</v>
      </c>
      <c r="AE238">
        <f>'FF-5'!D561/100</f>
        <v>-3.4000000000000002E-3</v>
      </c>
      <c r="AF238">
        <f>'FF-5'!E561/100</f>
        <v>0.01</v>
      </c>
      <c r="AG238">
        <f>'FF-5'!F561/100</f>
        <v>1.2999999999999999E-3</v>
      </c>
      <c r="AH238" t="s">
        <v>5442</v>
      </c>
      <c r="AI238" t="str">
        <f t="shared" si="7"/>
        <v>Normal</v>
      </c>
    </row>
    <row r="239" spans="1:35">
      <c r="A239" s="5">
        <v>40178</v>
      </c>
      <c r="B239" s="11">
        <v>1.9008255732774426E-2</v>
      </c>
      <c r="C239" s="11">
        <v>2.8252978667047346E-2</v>
      </c>
      <c r="D239" s="11">
        <v>1.7175417757869793E-2</v>
      </c>
      <c r="E239" s="11">
        <v>3.7036373582010507E-2</v>
      </c>
      <c r="F239" s="11">
        <v>1.5986035187652181E-2</v>
      </c>
      <c r="G239" s="11">
        <v>2.9919219905366834E-2</v>
      </c>
      <c r="H239" s="11" t="str">
        <f t="shared" si="8"/>
        <v>USA RISK WEIGHTED Standard (Large+Mid Cap)</v>
      </c>
      <c r="I239" s="9">
        <f>_xlfn.XLOOKUP($A239,macro_changes!$A:$A,macro_changes!B:B,"NA",1)</f>
        <v>20.64</v>
      </c>
      <c r="J239" s="16">
        <f ca="1">IF(_xlfn.XLOOKUP($A239, macro_changes!$A:$A, macro_changes!C:C, "NA", 1) = 0, OFFSET(J239, -1, 0), _xlfn.XLOOKUP($A239, macro_changes!$A:$A, macro_changes!C:C, "NA", 1))</f>
        <v>4.8450095056860043E-3</v>
      </c>
      <c r="K239" s="17">
        <f>_xlfn.XLOOKUP($A238,macro_changes!$A:$A,macro_changes!D:D,"NA",1)</f>
        <v>5.2017639964274665E-4</v>
      </c>
      <c r="L239" s="9">
        <f>_xlfn.XLOOKUP($A238,macro_changes!$A:$A,macro_changes!E:E,"NA",1)</f>
        <v>78.3</v>
      </c>
      <c r="M239" s="9">
        <f>_xlfn.XLOOKUP($A239,macro_changes!$A:$A,macro_changes!F:F,"NA",1)</f>
        <v>3.59</v>
      </c>
      <c r="N239" s="9">
        <v>8.064070300706458</v>
      </c>
      <c r="O239" t="s">
        <v>4333</v>
      </c>
      <c r="P239">
        <f>_xlfn.XLOOKUP($A239,Macro!A:A,Macro!H:H,"NA",1)</f>
        <v>-4.138E-2</v>
      </c>
      <c r="Q239">
        <v>0</v>
      </c>
      <c r="R239" s="9">
        <f>Spreads!B158</f>
        <v>6.54</v>
      </c>
      <c r="S239" s="9">
        <v>1.81</v>
      </c>
      <c r="T239" s="9">
        <f>Spreads!H405</f>
        <v>2.81</v>
      </c>
      <c r="U239" t="s">
        <v>5435</v>
      </c>
      <c r="V239" t="s">
        <v>5436</v>
      </c>
      <c r="W239" t="s">
        <v>5437</v>
      </c>
      <c r="X239" t="s">
        <v>5438</v>
      </c>
      <c r="Y239" t="s">
        <v>5439</v>
      </c>
      <c r="Z239" t="s">
        <v>5440</v>
      </c>
      <c r="AA239">
        <f>_xlfn.XLOOKUP($A239,Kmeans!$B:$B,Kmeans!M:M)</f>
        <v>1</v>
      </c>
      <c r="AB239">
        <f>_xlfn.XLOOKUP($A239,Kmeans!$B:$B,Kmeans!N:N)</f>
        <v>0</v>
      </c>
      <c r="AC239">
        <f>_xlfn.XLOOKUP($A239,Kmeans!$B:$B,Kmeans!O:O)</f>
        <v>0</v>
      </c>
      <c r="AD239">
        <f>'FF-5'!C562/100</f>
        <v>6.2400000000000004E-2</v>
      </c>
      <c r="AE239">
        <f>'FF-5'!D562/100</f>
        <v>-1.6000000000000001E-3</v>
      </c>
      <c r="AF239">
        <f>'FF-5'!E562/100</f>
        <v>1.0200000000000001E-2</v>
      </c>
      <c r="AG239">
        <f>'FF-5'!F562/100</f>
        <v>-8.9999999999999998E-4</v>
      </c>
      <c r="AH239" t="s">
        <v>5442</v>
      </c>
      <c r="AI239" t="str">
        <f t="shared" si="7"/>
        <v>Normal</v>
      </c>
    </row>
    <row r="240" spans="1:35">
      <c r="A240" s="5">
        <v>40207</v>
      </c>
      <c r="B240" s="11">
        <v>-3.6045502393201367E-2</v>
      </c>
      <c r="C240" s="11">
        <v>-6.4589252393409957E-2</v>
      </c>
      <c r="D240" s="11">
        <v>-2.7352900486091403E-2</v>
      </c>
      <c r="E240" s="11">
        <v>-3.0630614689331148E-2</v>
      </c>
      <c r="F240" s="11">
        <v>-3.604467151964541E-2</v>
      </c>
      <c r="G240" s="11">
        <v>-2.8526010550955494E-2</v>
      </c>
      <c r="H240" s="11" t="str">
        <f t="shared" si="8"/>
        <v>USA MINIMUM VOLATILITY (USD) Standard (Large+Mid Cap)</v>
      </c>
      <c r="I240" s="9">
        <f>_xlfn.XLOOKUP($A240,macro_changes!$A:$A,macro_changes!B:B,"NA",1)</f>
        <v>22.54</v>
      </c>
      <c r="J240" s="16">
        <f ca="1">IF(_xlfn.XLOOKUP($A240, macro_changes!$A:$A, macro_changes!C:C, "NA", 1) = 0, OFFSET(J240, -1, 0), _xlfn.XLOOKUP($A240, macro_changes!$A:$A, macro_changes!C:C, "NA", 1))</f>
        <v>4.8450095056860043E-3</v>
      </c>
      <c r="K240" s="17">
        <f>_xlfn.XLOOKUP($A239,macro_changes!$A:$A,macro_changes!D:D,"NA",1)</f>
        <v>6.4873221162464745E-4</v>
      </c>
      <c r="L240" s="9">
        <f>_xlfn.XLOOKUP($A239,macro_changes!$A:$A,macro_changes!E:E,"NA",1)</f>
        <v>79.099999999999994</v>
      </c>
      <c r="M240" s="9">
        <f>_xlfn.XLOOKUP($A240,macro_changes!$A:$A,macro_changes!F:F,"NA",1)</f>
        <v>3.73</v>
      </c>
      <c r="N240" s="9">
        <v>10.13929455284897</v>
      </c>
      <c r="O240" t="s">
        <v>4332</v>
      </c>
      <c r="P240">
        <f>_xlfn.XLOOKUP($A240,Macro!A:A,Macro!H:H,"NA",1)</f>
        <v>-6.8919999999999995E-2</v>
      </c>
      <c r="Q240">
        <v>-3.6045502393201388E-2</v>
      </c>
      <c r="R240" s="9">
        <f>Spreads!B159</f>
        <v>6.71</v>
      </c>
      <c r="S240" s="9">
        <v>1.85</v>
      </c>
      <c r="T240" s="9">
        <f>Spreads!H406</f>
        <v>2.8</v>
      </c>
      <c r="U240" t="s">
        <v>5435</v>
      </c>
      <c r="V240" t="s">
        <v>5436</v>
      </c>
      <c r="W240" t="s">
        <v>5437</v>
      </c>
      <c r="X240" t="s">
        <v>5438</v>
      </c>
      <c r="Y240" t="s">
        <v>5439</v>
      </c>
      <c r="Z240" t="s">
        <v>5444</v>
      </c>
      <c r="AA240">
        <f>_xlfn.XLOOKUP($A240,Kmeans!$B:$B,Kmeans!M:M)</f>
        <v>0</v>
      </c>
      <c r="AB240">
        <f>_xlfn.XLOOKUP($A240,Kmeans!$B:$B,Kmeans!N:N)</f>
        <v>1</v>
      </c>
      <c r="AC240">
        <f>_xlfn.XLOOKUP($A240,Kmeans!$B:$B,Kmeans!O:O)</f>
        <v>0</v>
      </c>
      <c r="AD240">
        <f>'FF-5'!C563/100</f>
        <v>3.4000000000000002E-3</v>
      </c>
      <c r="AE240">
        <f>'FF-5'!D563/100</f>
        <v>4.3E-3</v>
      </c>
      <c r="AF240">
        <f>'FF-5'!E563/100</f>
        <v>-1.2699999999999999E-2</v>
      </c>
      <c r="AG240">
        <f>'FF-5'!F563/100</f>
        <v>4.5999999999999999E-3</v>
      </c>
      <c r="AH240" t="s">
        <v>5446</v>
      </c>
      <c r="AI240" t="str">
        <f t="shared" si="7"/>
        <v>Drawdown</v>
      </c>
    </row>
    <row r="241" spans="1:35">
      <c r="A241" s="5">
        <v>40235</v>
      </c>
      <c r="B241" s="11">
        <v>2.8494977915341169E-2</v>
      </c>
      <c r="C241" s="11">
        <v>4.6957173068917557E-2</v>
      </c>
      <c r="D241" s="11">
        <v>1.9006841884483539E-2</v>
      </c>
      <c r="E241" s="11">
        <v>3.3260042184061867E-2</v>
      </c>
      <c r="F241" s="11">
        <v>1.5938235818347302E-2</v>
      </c>
      <c r="G241" s="11">
        <v>3.646030004974854E-2</v>
      </c>
      <c r="H241" s="11" t="str">
        <f t="shared" si="8"/>
        <v>USA MOMENTUM Standard (Large+Mid Cap)</v>
      </c>
      <c r="I241" s="9">
        <f>_xlfn.XLOOKUP($A241,macro_changes!$A:$A,macro_changes!B:B,"NA",1)</f>
        <v>17.77</v>
      </c>
      <c r="J241" s="16">
        <f ca="1">IF(_xlfn.XLOOKUP($A241, macro_changes!$A:$A, macro_changes!C:C, "NA", 1) = 0, OFFSET(J241, -1, 0), _xlfn.XLOOKUP($A241, macro_changes!$A:$A, macro_changes!C:C, "NA", 1))</f>
        <v>4.8450095056860043E-3</v>
      </c>
      <c r="K241" s="17">
        <f>_xlfn.XLOOKUP($A240,macro_changes!$A:$A,macro_changes!D:D,"NA",1)</f>
        <v>-9.5177664974621656E-4</v>
      </c>
      <c r="L241" s="9">
        <f>_xlfn.XLOOKUP($A240,macro_changes!$A:$A,macro_changes!E:E,"NA",1)</f>
        <v>79.7</v>
      </c>
      <c r="M241" s="9">
        <f>_xlfn.XLOOKUP($A241,macro_changes!$A:$A,macro_changes!F:F,"NA",1)</f>
        <v>3.69</v>
      </c>
      <c r="N241" s="9">
        <v>3.5199592942806128</v>
      </c>
      <c r="O241" t="s">
        <v>4330</v>
      </c>
      <c r="P241">
        <f>_xlfn.XLOOKUP($A241,Macro!A:A,Macro!H:H,"NA",1)</f>
        <v>-0.17141000000000001</v>
      </c>
      <c r="Q241">
        <v>-8.5776402725018571E-3</v>
      </c>
      <c r="R241" s="9">
        <f>Spreads!B160</f>
        <v>5.84</v>
      </c>
      <c r="S241" s="9">
        <v>1.61</v>
      </c>
      <c r="T241" s="9">
        <f>Spreads!H407</f>
        <v>2.82</v>
      </c>
      <c r="U241" t="s">
        <v>5435</v>
      </c>
      <c r="V241" t="s">
        <v>5435</v>
      </c>
      <c r="W241" t="s">
        <v>5437</v>
      </c>
      <c r="X241" t="s">
        <v>5438</v>
      </c>
      <c r="Y241" t="s">
        <v>5439</v>
      </c>
      <c r="Z241" t="s">
        <v>5440</v>
      </c>
      <c r="AA241">
        <f>_xlfn.XLOOKUP($A241,Kmeans!$B:$B,Kmeans!M:M)</f>
        <v>1</v>
      </c>
      <c r="AB241">
        <f>_xlfn.XLOOKUP($A241,Kmeans!$B:$B,Kmeans!N:N)</f>
        <v>0</v>
      </c>
      <c r="AC241">
        <f>_xlfn.XLOOKUP($A241,Kmeans!$B:$B,Kmeans!O:O)</f>
        <v>0</v>
      </c>
      <c r="AD241">
        <f>'FF-5'!C564/100</f>
        <v>1.5100000000000001E-2</v>
      </c>
      <c r="AE241">
        <f>'FF-5'!D564/100</f>
        <v>3.2199999999999999E-2</v>
      </c>
      <c r="AF241">
        <f>'FF-5'!E564/100</f>
        <v>-2.7000000000000001E-3</v>
      </c>
      <c r="AG241">
        <f>'FF-5'!F564/100</f>
        <v>1.4199999999999999E-2</v>
      </c>
      <c r="AH241" t="s">
        <v>5442</v>
      </c>
      <c r="AI241" t="str">
        <f t="shared" si="7"/>
        <v>Normal</v>
      </c>
    </row>
    <row r="242" spans="1:35">
      <c r="A242" s="5">
        <v>40268</v>
      </c>
      <c r="B242" s="11">
        <v>5.8294020411984837E-2</v>
      </c>
      <c r="C242" s="11">
        <v>7.2695323585161953E-2</v>
      </c>
      <c r="D242" s="11">
        <v>3.4406480521999905E-2</v>
      </c>
      <c r="E242" s="11">
        <v>5.2558345349281277E-2</v>
      </c>
      <c r="F242" s="11">
        <v>5.3528227668101058E-2</v>
      </c>
      <c r="G242" s="11">
        <v>5.8442534784469258E-2</v>
      </c>
      <c r="H242" s="11" t="str">
        <f t="shared" si="8"/>
        <v>USA MOMENTUM Standard (Large+Mid Cap)</v>
      </c>
      <c r="I242" s="9">
        <f>_xlfn.XLOOKUP($A242,macro_changes!$A:$A,macro_changes!B:B,"NA",1)</f>
        <v>17.420000000000002</v>
      </c>
      <c r="J242" s="16">
        <f ca="1">IF(_xlfn.XLOOKUP($A242, macro_changes!$A:$A, macro_changes!C:C, "NA", 1) = 0, OFFSET(J242, -1, 0), _xlfn.XLOOKUP($A242, macro_changes!$A:$A, macro_changes!C:C, "NA", 1))</f>
        <v>9.6758611831240238E-3</v>
      </c>
      <c r="K242" s="17">
        <f>_xlfn.XLOOKUP($A241,macro_changes!$A:$A,macro_changes!D:D,"NA",1)</f>
        <v>3.3136813619227823E-4</v>
      </c>
      <c r="L242" s="9">
        <f>_xlfn.XLOOKUP($A241,macro_changes!$A:$A,macro_changes!E:E,"NA",1)</f>
        <v>79.599999999999994</v>
      </c>
      <c r="M242" s="9">
        <f>_xlfn.XLOOKUP($A242,macro_changes!$A:$A,macro_changes!F:F,"NA",1)</f>
        <v>3.73</v>
      </c>
      <c r="N242" s="9">
        <v>3.2672355411454812</v>
      </c>
      <c r="O242" t="s">
        <v>4333</v>
      </c>
      <c r="P242">
        <f>_xlfn.XLOOKUP($A242,Macro!A:A,Macro!H:H,"NA",1)</f>
        <v>6.2260000000000003E-2</v>
      </c>
      <c r="Q242">
        <v>0</v>
      </c>
      <c r="R242" s="9">
        <f>Spreads!B161</f>
        <v>5.61</v>
      </c>
      <c r="S242" s="9">
        <v>1.55</v>
      </c>
      <c r="T242" s="9">
        <f>Spreads!H408</f>
        <v>2.72</v>
      </c>
      <c r="U242" t="s">
        <v>5435</v>
      </c>
      <c r="V242" t="s">
        <v>5435</v>
      </c>
      <c r="W242" t="s">
        <v>5437</v>
      </c>
      <c r="X242" t="s">
        <v>5438</v>
      </c>
      <c r="Y242" t="s">
        <v>5439</v>
      </c>
      <c r="Z242" t="s">
        <v>5440</v>
      </c>
      <c r="AA242">
        <f>_xlfn.XLOOKUP($A242,Kmeans!$B:$B,Kmeans!M:M)</f>
        <v>1</v>
      </c>
      <c r="AB242">
        <f>_xlfn.XLOOKUP($A242,Kmeans!$B:$B,Kmeans!N:N)</f>
        <v>0</v>
      </c>
      <c r="AC242">
        <f>_xlfn.XLOOKUP($A242,Kmeans!$B:$B,Kmeans!O:O)</f>
        <v>0</v>
      </c>
      <c r="AD242">
        <f>'FF-5'!C565/100</f>
        <v>1.8500000000000003E-2</v>
      </c>
      <c r="AE242">
        <f>'FF-5'!D565/100</f>
        <v>2.2099999999999998E-2</v>
      </c>
      <c r="AF242">
        <f>'FF-5'!E565/100</f>
        <v>-6.5000000000000006E-3</v>
      </c>
      <c r="AG242">
        <f>'FF-5'!F565/100</f>
        <v>1.6899999999999998E-2</v>
      </c>
      <c r="AH242" t="s">
        <v>5442</v>
      </c>
      <c r="AI242" t="str">
        <f t="shared" si="7"/>
        <v>Normal</v>
      </c>
    </row>
    <row r="243" spans="1:35">
      <c r="A243" s="5">
        <v>40298</v>
      </c>
      <c r="B243" s="11">
        <v>1.4979036354948461E-2</v>
      </c>
      <c r="C243" s="11">
        <v>5.2443616665724946E-3</v>
      </c>
      <c r="D243" s="11">
        <v>6.829435645262727E-3</v>
      </c>
      <c r="E243" s="11">
        <v>2.0492353581516243E-2</v>
      </c>
      <c r="F243" s="11">
        <v>1.4479162101757259E-2</v>
      </c>
      <c r="G243" s="11">
        <v>8.4358677360840684E-3</v>
      </c>
      <c r="H243" s="11" t="str">
        <f t="shared" si="8"/>
        <v>USA RISK WEIGHTED Standard (Large+Mid Cap)</v>
      </c>
      <c r="I243" s="9">
        <f>_xlfn.XLOOKUP($A243,macro_changes!$A:$A,macro_changes!B:B,"NA",1)</f>
        <v>31.93</v>
      </c>
      <c r="J243" s="16">
        <f ca="1">IF(_xlfn.XLOOKUP($A243, macro_changes!$A:$A, macro_changes!C:C, "NA", 1) = 0, OFFSET(J243, -1, 0), _xlfn.XLOOKUP($A243, macro_changes!$A:$A, macro_changes!C:C, "NA", 1))</f>
        <v>9.6758611831240238E-3</v>
      </c>
      <c r="K243" s="17">
        <f>_xlfn.XLOOKUP($A242,macro_changes!$A:$A,macro_changes!D:D,"NA",1)</f>
        <v>2.3004053314190642E-4</v>
      </c>
      <c r="L243" s="9">
        <f>_xlfn.XLOOKUP($A242,macro_changes!$A:$A,macro_changes!E:E,"NA",1)</f>
        <v>81</v>
      </c>
      <c r="M243" s="9">
        <f>_xlfn.XLOOKUP($A243,macro_changes!$A:$A,macro_changes!F:F,"NA",1)</f>
        <v>3.85</v>
      </c>
      <c r="N243" s="9">
        <v>13.29198464374832</v>
      </c>
      <c r="O243" t="s">
        <v>4332</v>
      </c>
      <c r="P243">
        <f>_xlfn.XLOOKUP($A243,Macro!A:A,Macro!H:H,"NA",1)</f>
        <v>0.31135000000000002</v>
      </c>
      <c r="Q243">
        <v>0</v>
      </c>
      <c r="R243" s="9">
        <f>Spreads!B162</f>
        <v>6.98</v>
      </c>
      <c r="S243" s="9">
        <v>2.02</v>
      </c>
      <c r="T243" s="9">
        <f>Spreads!H409</f>
        <v>2.5499999999999998</v>
      </c>
      <c r="U243" t="s">
        <v>5442</v>
      </c>
      <c r="V243" t="s">
        <v>5436</v>
      </c>
      <c r="W243" t="s">
        <v>5437</v>
      </c>
      <c r="X243" t="s">
        <v>5441</v>
      </c>
      <c r="Y243" t="s">
        <v>5439</v>
      </c>
      <c r="Z243" t="s">
        <v>5440</v>
      </c>
      <c r="AA243">
        <f>_xlfn.XLOOKUP($A243,Kmeans!$B:$B,Kmeans!M:M)</f>
        <v>1</v>
      </c>
      <c r="AB243">
        <f>_xlfn.XLOOKUP($A243,Kmeans!$B:$B,Kmeans!N:N)</f>
        <v>0</v>
      </c>
      <c r="AC243">
        <f>_xlfn.XLOOKUP($A243,Kmeans!$B:$B,Kmeans!O:O)</f>
        <v>0</v>
      </c>
      <c r="AD243">
        <f>'FF-5'!C566/100</f>
        <v>4.9800000000000004E-2</v>
      </c>
      <c r="AE243">
        <f>'FF-5'!D566/100</f>
        <v>2.8900000000000002E-2</v>
      </c>
      <c r="AF243">
        <f>'FF-5'!E566/100</f>
        <v>6.8999999999999999E-3</v>
      </c>
      <c r="AG243">
        <f>'FF-5'!F566/100</f>
        <v>1.72E-2</v>
      </c>
      <c r="AH243" t="s">
        <v>5442</v>
      </c>
      <c r="AI243" t="str">
        <f t="shared" si="7"/>
        <v>Normal</v>
      </c>
    </row>
    <row r="244" spans="1:35">
      <c r="A244" s="5">
        <v>40329</v>
      </c>
      <c r="B244" s="11">
        <v>-8.2682541129329823E-2</v>
      </c>
      <c r="C244" s="11">
        <v>-6.9345280083345728E-2</v>
      </c>
      <c r="D244" s="11">
        <v>-6.0741326318515476E-2</v>
      </c>
      <c r="E244" s="11">
        <v>-6.7227124399922067E-2</v>
      </c>
      <c r="F244" s="11">
        <v>-8.2999991360467207E-2</v>
      </c>
      <c r="G244" s="11">
        <v>-9.1557766075027636E-2</v>
      </c>
      <c r="H244" s="11" t="str">
        <f t="shared" si="8"/>
        <v>USA MINIMUM VOLATILITY (USD) Standard (Large+Mid Cap)</v>
      </c>
      <c r="I244" s="9">
        <f>_xlfn.XLOOKUP($A244,macro_changes!$A:$A,macro_changes!B:B,"NA",1)</f>
        <v>29.92</v>
      </c>
      <c r="J244" s="16">
        <f ca="1">IF(_xlfn.XLOOKUP($A244, macro_changes!$A:$A, macro_changes!C:C, "NA", 1) = 0, OFFSET(J244, -1, 0), _xlfn.XLOOKUP($A244, macro_changes!$A:$A, macro_changes!C:C, "NA", 1))</f>
        <v>9.6758611831240238E-3</v>
      </c>
      <c r="K244" s="17">
        <f>_xlfn.XLOOKUP($A243,macro_changes!$A:$A,macro_changes!D:D,"NA",1)</f>
        <v>-5.1977203626440982E-4</v>
      </c>
      <c r="L244" s="9">
        <f>_xlfn.XLOOKUP($A243,macro_changes!$A:$A,macro_changes!E:E,"NA",1)</f>
        <v>81.3</v>
      </c>
      <c r="M244" s="9">
        <f>_xlfn.XLOOKUP($A244,macro_changes!$A:$A,macro_changes!F:F,"NA",1)</f>
        <v>3.42</v>
      </c>
      <c r="N244" s="9">
        <v>8.191497666069349</v>
      </c>
      <c r="O244" t="s">
        <v>4332</v>
      </c>
      <c r="P244">
        <f>_xlfn.XLOOKUP($A244,Macro!A:A,Macro!H:H,"NA",1)</f>
        <v>-2.317E-2</v>
      </c>
      <c r="Q244">
        <v>-8.2682541129329809E-2</v>
      </c>
      <c r="R244" s="9">
        <f>Spreads!B163</f>
        <v>7.13</v>
      </c>
      <c r="S244" s="9">
        <v>2.09</v>
      </c>
      <c r="T244" s="9">
        <f>Spreads!H410</f>
        <v>2.36</v>
      </c>
      <c r="U244" t="s">
        <v>5442</v>
      </c>
      <c r="V244" t="s">
        <v>5436</v>
      </c>
      <c r="W244" t="s">
        <v>5437</v>
      </c>
      <c r="X244" t="s">
        <v>5438</v>
      </c>
      <c r="Y244" t="s">
        <v>5443</v>
      </c>
      <c r="Z244" t="s">
        <v>5444</v>
      </c>
      <c r="AA244">
        <f>_xlfn.XLOOKUP($A244,Kmeans!$B:$B,Kmeans!M:M)</f>
        <v>0</v>
      </c>
      <c r="AB244">
        <f>_xlfn.XLOOKUP($A244,Kmeans!$B:$B,Kmeans!N:N)</f>
        <v>1</v>
      </c>
      <c r="AC244">
        <f>_xlfn.XLOOKUP($A244,Kmeans!$B:$B,Kmeans!O:O)</f>
        <v>0</v>
      </c>
      <c r="AD244">
        <f>'FF-5'!C567/100</f>
        <v>5.0000000000000001E-4</v>
      </c>
      <c r="AE244">
        <f>'FF-5'!D567/100</f>
        <v>-2.4399999999999998E-2</v>
      </c>
      <c r="AF244">
        <f>'FF-5'!E567/100</f>
        <v>1.3000000000000001E-2</v>
      </c>
      <c r="AG244">
        <f>'FF-5'!F567/100</f>
        <v>-2.2000000000000001E-3</v>
      </c>
      <c r="AH244" t="s">
        <v>5446</v>
      </c>
      <c r="AI244" t="str">
        <f t="shared" si="7"/>
        <v>Drawdown</v>
      </c>
    </row>
    <row r="245" spans="1:35">
      <c r="A245" s="5">
        <v>40359</v>
      </c>
      <c r="B245" s="11">
        <v>-5.471160979317935E-2</v>
      </c>
      <c r="C245" s="11">
        <v>-5.5213236229487372E-2</v>
      </c>
      <c r="D245" s="11">
        <v>-1.8472834919897818E-2</v>
      </c>
      <c r="E245" s="11">
        <v>-4.1223718006309196E-2</v>
      </c>
      <c r="F245" s="11">
        <v>-3.6404748445449497E-2</v>
      </c>
      <c r="G245" s="11">
        <v>-7.3816297197521474E-2</v>
      </c>
      <c r="H245" s="11" t="str">
        <f t="shared" si="8"/>
        <v>USA MINIMUM VOLATILITY (USD) Standard (Large+Mid Cap)</v>
      </c>
      <c r="I245" s="9">
        <f>_xlfn.XLOOKUP($A245,macro_changes!$A:$A,macro_changes!B:B,"NA",1)</f>
        <v>25.57</v>
      </c>
      <c r="J245" s="16">
        <f ca="1">IF(_xlfn.XLOOKUP($A245, macro_changes!$A:$A, macro_changes!C:C, "NA", 1) = 0, OFFSET(J245, -1, 0), _xlfn.XLOOKUP($A245, macro_changes!$A:$A, macro_changes!C:C, "NA", 1))</f>
        <v>7.7108493604731709E-3</v>
      </c>
      <c r="K245" s="17">
        <f>_xlfn.XLOOKUP($A244,macro_changes!$A:$A,macro_changes!D:D,"NA",1)</f>
        <v>-4.1879515854381655E-4</v>
      </c>
      <c r="L245" s="9">
        <f>_xlfn.XLOOKUP($A244,macro_changes!$A:$A,macro_changes!E:E,"NA",1)</f>
        <v>81.599999999999994</v>
      </c>
      <c r="M245" s="9">
        <f>_xlfn.XLOOKUP($A245,macro_changes!$A:$A,macro_changes!F:F,"NA",1)</f>
        <v>3.2</v>
      </c>
      <c r="N245" s="9">
        <v>6.9514282591495586</v>
      </c>
      <c r="O245" t="s">
        <v>4332</v>
      </c>
      <c r="P245">
        <f>_xlfn.XLOOKUP($A245,Macro!A:A,Macro!H:H,"NA",1)</f>
        <v>-0.19156000000000001</v>
      </c>
      <c r="Q245">
        <v>-0.13287045599553279</v>
      </c>
      <c r="R245" s="9">
        <f>Spreads!B164</f>
        <v>6.59</v>
      </c>
      <c r="S245" s="9">
        <v>1.89</v>
      </c>
      <c r="T245" s="9">
        <f>Spreads!H411</f>
        <v>2.39</v>
      </c>
      <c r="U245" t="s">
        <v>5442</v>
      </c>
      <c r="V245" t="s">
        <v>5436</v>
      </c>
      <c r="W245" t="s">
        <v>5437</v>
      </c>
      <c r="X245" t="s">
        <v>5438</v>
      </c>
      <c r="Y245" t="s">
        <v>5443</v>
      </c>
      <c r="Z245" t="s">
        <v>5443</v>
      </c>
      <c r="AA245">
        <f>_xlfn.XLOOKUP($A245,Kmeans!$B:$B,Kmeans!M:M)</f>
        <v>0</v>
      </c>
      <c r="AB245">
        <f>_xlfn.XLOOKUP($A245,Kmeans!$B:$B,Kmeans!N:N)</f>
        <v>0</v>
      </c>
      <c r="AC245">
        <f>_xlfn.XLOOKUP($A245,Kmeans!$B:$B,Kmeans!O:O)</f>
        <v>1</v>
      </c>
      <c r="AD245">
        <f>'FF-5'!C568/100</f>
        <v>-2.4700000000000003E-2</v>
      </c>
      <c r="AE245">
        <f>'FF-5'!D568/100</f>
        <v>-4.7E-2</v>
      </c>
      <c r="AF245">
        <f>'FF-5'!E568/100</f>
        <v>-1.6000000000000001E-3</v>
      </c>
      <c r="AG245">
        <f>'FF-5'!F568/100</f>
        <v>-1.55E-2</v>
      </c>
      <c r="AH245" t="s">
        <v>6707</v>
      </c>
      <c r="AI245" t="str">
        <f t="shared" si="7"/>
        <v>Drawdown</v>
      </c>
    </row>
    <row r="246" spans="1:35">
      <c r="A246" s="5">
        <v>40389</v>
      </c>
      <c r="B246" s="11">
        <v>6.8637646254407381E-2</v>
      </c>
      <c r="C246" s="11">
        <v>7.6590522434427433E-2</v>
      </c>
      <c r="D246" s="11">
        <v>4.5698487558952561E-2</v>
      </c>
      <c r="E246" s="11">
        <v>5.9117832382635571E-2</v>
      </c>
      <c r="F246" s="11">
        <v>6.0141186593140272E-2</v>
      </c>
      <c r="G246" s="11">
        <v>6.4051875128786406E-2</v>
      </c>
      <c r="H246" s="11" t="str">
        <f t="shared" si="8"/>
        <v>USA MOMENTUM Standard (Large+Mid Cap)</v>
      </c>
      <c r="I246" s="9">
        <f>_xlfn.XLOOKUP($A246,macro_changes!$A:$A,macro_changes!B:B,"NA",1)</f>
        <v>24.75</v>
      </c>
      <c r="J246" s="16">
        <f ca="1">IF(_xlfn.XLOOKUP($A246, macro_changes!$A:$A, macro_changes!C:C, "NA", 1) = 0, OFFSET(J246, -1, 0), _xlfn.XLOOKUP($A246, macro_changes!$A:$A, macro_changes!C:C, "NA", 1))</f>
        <v>7.7108493604731709E-3</v>
      </c>
      <c r="K246" s="17">
        <f>_xlfn.XLOOKUP($A245,macro_changes!$A:$A,macro_changes!D:D,"NA",1)</f>
        <v>1.8692535416828804E-3</v>
      </c>
      <c r="L246" s="9">
        <f>_xlfn.XLOOKUP($A245,macro_changes!$A:$A,macro_changes!E:E,"NA",1)</f>
        <v>81.7</v>
      </c>
      <c r="M246" s="9">
        <f>_xlfn.XLOOKUP($A246,macro_changes!$A:$A,macro_changes!F:F,"NA",1)</f>
        <v>3.01</v>
      </c>
      <c r="N246" s="9">
        <v>12.48722590276277</v>
      </c>
      <c r="O246" t="s">
        <v>4332</v>
      </c>
      <c r="P246">
        <f>_xlfn.XLOOKUP($A246,Macro!A:A,Macro!H:H,"NA",1)</f>
        <v>-4.5300000000000002E-3</v>
      </c>
      <c r="Q246">
        <v>0</v>
      </c>
      <c r="R246" s="9">
        <f>Spreads!B165</f>
        <v>6.92</v>
      </c>
      <c r="S246" s="9">
        <v>1.95</v>
      </c>
      <c r="T246" s="9">
        <f>Spreads!H412</f>
        <v>2</v>
      </c>
      <c r="U246" t="s">
        <v>5442</v>
      </c>
      <c r="V246" t="s">
        <v>5436</v>
      </c>
      <c r="W246" t="s">
        <v>5437</v>
      </c>
      <c r="X246" t="s">
        <v>5441</v>
      </c>
      <c r="Y246" t="s">
        <v>5439</v>
      </c>
      <c r="Z246" t="s">
        <v>5440</v>
      </c>
      <c r="AA246">
        <f>_xlfn.XLOOKUP($A246,Kmeans!$B:$B,Kmeans!M:M)</f>
        <v>1</v>
      </c>
      <c r="AB246">
        <f>_xlfn.XLOOKUP($A246,Kmeans!$B:$B,Kmeans!N:N)</f>
        <v>0</v>
      </c>
      <c r="AC246">
        <f>_xlfn.XLOOKUP($A246,Kmeans!$B:$B,Kmeans!O:O)</f>
        <v>0</v>
      </c>
      <c r="AD246">
        <f>'FF-5'!C569/100</f>
        <v>1.1999999999999999E-3</v>
      </c>
      <c r="AE246">
        <f>'FF-5'!D569/100</f>
        <v>-3.0999999999999999E-3</v>
      </c>
      <c r="AF246">
        <f>'FF-5'!E569/100</f>
        <v>2.3999999999999998E-3</v>
      </c>
      <c r="AG246">
        <f>'FF-5'!F569/100</f>
        <v>0.02</v>
      </c>
      <c r="AH246" t="s">
        <v>5442</v>
      </c>
      <c r="AI246" t="str">
        <f t="shared" si="7"/>
        <v>Normal</v>
      </c>
    </row>
    <row r="247" spans="1:35">
      <c r="A247" s="5">
        <v>40421</v>
      </c>
      <c r="B247" s="11">
        <v>-4.6664158251698451E-2</v>
      </c>
      <c r="C247" s="11">
        <v>-4.5631484846479275E-2</v>
      </c>
      <c r="D247" s="11">
        <v>-1.5592157971629272E-2</v>
      </c>
      <c r="E247" s="11">
        <v>-3.1264625189972417E-2</v>
      </c>
      <c r="F247" s="11">
        <v>-3.5775222038791132E-2</v>
      </c>
      <c r="G247" s="11">
        <v>-5.4816240324854881E-2</v>
      </c>
      <c r="H247" s="11" t="str">
        <f t="shared" si="8"/>
        <v>USA MINIMUM VOLATILITY (USD) Standard (Large+Mid Cap)</v>
      </c>
      <c r="I247" s="9">
        <f>_xlfn.XLOOKUP($A247,macro_changes!$A:$A,macro_changes!B:B,"NA",1)</f>
        <v>22.52</v>
      </c>
      <c r="J247" s="16">
        <f ca="1">IF(_xlfn.XLOOKUP($A247, macro_changes!$A:$A, macro_changes!C:C, "NA", 1) = 0, OFFSET(J247, -1, 0), _xlfn.XLOOKUP($A247, macro_changes!$A:$A, macro_changes!C:C, "NA", 1))</f>
        <v>7.7108493604731709E-3</v>
      </c>
      <c r="K247" s="17">
        <f>_xlfn.XLOOKUP($A246,macro_changes!$A:$A,macro_changes!D:D,"NA",1)</f>
        <v>1.4613634796996067E-3</v>
      </c>
      <c r="L247" s="9">
        <f>_xlfn.XLOOKUP($A246,macro_changes!$A:$A,macro_changes!E:E,"NA",1)</f>
        <v>81.8</v>
      </c>
      <c r="M247" s="9">
        <f>_xlfn.XLOOKUP($A247,macro_changes!$A:$A,macro_changes!F:F,"NA",1)</f>
        <v>2.7</v>
      </c>
      <c r="N247" s="9">
        <v>7.38101205091019</v>
      </c>
      <c r="O247" t="s">
        <v>4332</v>
      </c>
      <c r="P247">
        <f>_xlfn.XLOOKUP($A247,Macro!A:A,Macro!H:H,"NA",1)</f>
        <v>-6.7199999999999996E-2</v>
      </c>
      <c r="Q247">
        <v>-4.666415825169843E-2</v>
      </c>
      <c r="R247" s="9">
        <f>Spreads!B166</f>
        <v>6.26</v>
      </c>
      <c r="S247" s="9">
        <v>1.84</v>
      </c>
      <c r="T247" s="9">
        <f>Spreads!H413</f>
        <v>2.11</v>
      </c>
      <c r="U247" t="s">
        <v>5435</v>
      </c>
      <c r="V247" t="s">
        <v>5436</v>
      </c>
      <c r="W247" t="s">
        <v>5437</v>
      </c>
      <c r="X247" t="s">
        <v>5438</v>
      </c>
      <c r="Y247" t="s">
        <v>5439</v>
      </c>
      <c r="Z247" t="s">
        <v>5444</v>
      </c>
      <c r="AA247">
        <f>_xlfn.XLOOKUP($A247,Kmeans!$B:$B,Kmeans!M:M)</f>
        <v>0</v>
      </c>
      <c r="AB247">
        <f>_xlfn.XLOOKUP($A247,Kmeans!$B:$B,Kmeans!N:N)</f>
        <v>1</v>
      </c>
      <c r="AC247">
        <f>_xlfn.XLOOKUP($A247,Kmeans!$B:$B,Kmeans!O:O)</f>
        <v>0</v>
      </c>
      <c r="AD247">
        <f>'FF-5'!C570/100</f>
        <v>-3.15E-2</v>
      </c>
      <c r="AE247">
        <f>'FF-5'!D570/100</f>
        <v>-1.9E-2</v>
      </c>
      <c r="AF247">
        <f>'FF-5'!E570/100</f>
        <v>5.3E-3</v>
      </c>
      <c r="AG247">
        <f>'FF-5'!F570/100</f>
        <v>-1.5900000000000001E-2</v>
      </c>
      <c r="AH247" t="s">
        <v>5446</v>
      </c>
      <c r="AI247" t="str">
        <f t="shared" si="7"/>
        <v>Drawdown</v>
      </c>
    </row>
    <row r="248" spans="1:35">
      <c r="A248" s="5">
        <v>40451</v>
      </c>
      <c r="B248" s="11">
        <v>8.9213625863737267E-2</v>
      </c>
      <c r="C248" s="11">
        <v>0.10294489022627995</v>
      </c>
      <c r="D248" s="11">
        <v>6.8476624306125888E-2</v>
      </c>
      <c r="E248" s="11">
        <v>8.330111175127497E-2</v>
      </c>
      <c r="F248" s="11">
        <v>8.7911772582928371E-2</v>
      </c>
      <c r="G248" s="11">
        <v>9.9138841758171559E-2</v>
      </c>
      <c r="H248" s="11" t="str">
        <f t="shared" si="8"/>
        <v>USA MOMENTUM Standard (Large+Mid Cap)</v>
      </c>
      <c r="I248" s="9">
        <f>_xlfn.XLOOKUP($A248,macro_changes!$A:$A,macro_changes!B:B,"NA",1)</f>
        <v>20.37</v>
      </c>
      <c r="J248" s="16">
        <f ca="1">IF(_xlfn.XLOOKUP($A248, macro_changes!$A:$A, macro_changes!C:C, "NA", 1) = 0, OFFSET(J248, -1, 0), _xlfn.XLOOKUP($A248, macro_changes!$A:$A, macro_changes!C:C, "NA", 1))</f>
        <v>5.2511026082686652E-3</v>
      </c>
      <c r="K248" s="17">
        <f>_xlfn.XLOOKUP($A247,macro_changes!$A:$A,macro_changes!D:D,"NA",1)</f>
        <v>1.6152494229613179E-3</v>
      </c>
      <c r="L248" s="9">
        <f>_xlfn.XLOOKUP($A247,macro_changes!$A:$A,macro_changes!E:E,"NA",1)</f>
        <v>82.1</v>
      </c>
      <c r="M248" s="9">
        <f>_xlfn.XLOOKUP($A248,macro_changes!$A:$A,macro_changes!F:F,"NA",1)</f>
        <v>2.65</v>
      </c>
      <c r="N248" s="9">
        <v>8.0932244505596476</v>
      </c>
      <c r="O248" t="s">
        <v>4332</v>
      </c>
      <c r="P248">
        <f>_xlfn.XLOOKUP($A248,Macro!A:A,Macro!H:H,"NA",1)</f>
        <v>-0.10023</v>
      </c>
      <c r="Q248">
        <v>0</v>
      </c>
      <c r="R248" s="9">
        <f>Spreads!B167</f>
        <v>5.93</v>
      </c>
      <c r="S248" s="9">
        <v>1.77</v>
      </c>
      <c r="T248" s="9">
        <f>Spreads!H414</f>
        <v>2.29</v>
      </c>
      <c r="U248" t="s">
        <v>5435</v>
      </c>
      <c r="V248" t="s">
        <v>5436</v>
      </c>
      <c r="W248" t="s">
        <v>5437</v>
      </c>
      <c r="X248" t="s">
        <v>5438</v>
      </c>
      <c r="Y248" t="s">
        <v>5439</v>
      </c>
      <c r="Z248" t="s">
        <v>5440</v>
      </c>
      <c r="AA248">
        <f>_xlfn.XLOOKUP($A248,Kmeans!$B:$B,Kmeans!M:M)</f>
        <v>1</v>
      </c>
      <c r="AB248">
        <f>_xlfn.XLOOKUP($A248,Kmeans!$B:$B,Kmeans!N:N)</f>
        <v>0</v>
      </c>
      <c r="AC248">
        <f>_xlfn.XLOOKUP($A248,Kmeans!$B:$B,Kmeans!O:O)</f>
        <v>0</v>
      </c>
      <c r="AD248">
        <f>'FF-5'!C571/100</f>
        <v>3.7499999999999999E-2</v>
      </c>
      <c r="AE248">
        <f>'FF-5'!D571/100</f>
        <v>-3.1600000000000003E-2</v>
      </c>
      <c r="AF248">
        <f>'FF-5'!E571/100</f>
        <v>-2.0999999999999999E-3</v>
      </c>
      <c r="AG248">
        <f>'FF-5'!F571/100</f>
        <v>3.8E-3</v>
      </c>
      <c r="AH248" t="s">
        <v>5442</v>
      </c>
      <c r="AI248" t="str">
        <f t="shared" si="7"/>
        <v>Normal</v>
      </c>
    </row>
    <row r="249" spans="1:35">
      <c r="A249" s="5">
        <v>40480</v>
      </c>
      <c r="B249" s="11">
        <v>3.8196954396884975E-2</v>
      </c>
      <c r="C249" s="11">
        <v>4.8866253705204921E-2</v>
      </c>
      <c r="D249" s="11">
        <v>3.0358222998857487E-2</v>
      </c>
      <c r="E249" s="11">
        <v>3.3850903170067781E-2</v>
      </c>
      <c r="F249" s="11">
        <v>3.9221375253870594E-2</v>
      </c>
      <c r="G249" s="11">
        <v>3.8218897995561107E-2</v>
      </c>
      <c r="H249" s="11" t="str">
        <f t="shared" si="8"/>
        <v>USA MOMENTUM Standard (Large+Mid Cap)</v>
      </c>
      <c r="I249" s="9">
        <f>_xlfn.XLOOKUP($A249,macro_changes!$A:$A,macro_changes!B:B,"NA",1)</f>
        <v>20.100000000000001</v>
      </c>
      <c r="J249" s="16">
        <f ca="1">IF(_xlfn.XLOOKUP($A249, macro_changes!$A:$A, macro_changes!C:C, "NA", 1) = 0, OFFSET(J249, -1, 0), _xlfn.XLOOKUP($A249, macro_changes!$A:$A, macro_changes!C:C, "NA", 1))</f>
        <v>5.2511026082686652E-3</v>
      </c>
      <c r="K249" s="17">
        <f>_xlfn.XLOOKUP($A248,macro_changes!$A:$A,macro_changes!D:D,"NA",1)</f>
        <v>3.4818462948116302E-3</v>
      </c>
      <c r="L249" s="9">
        <f>_xlfn.XLOOKUP($A248,macro_changes!$A:$A,macro_changes!E:E,"NA",1)</f>
        <v>82.5</v>
      </c>
      <c r="M249" s="9">
        <f>_xlfn.XLOOKUP($A249,macro_changes!$A:$A,macro_changes!F:F,"NA",1)</f>
        <v>2.54</v>
      </c>
      <c r="N249" s="9">
        <v>4.4725223881523783</v>
      </c>
      <c r="O249" t="s">
        <v>4333</v>
      </c>
      <c r="P249">
        <f>_xlfn.XLOOKUP($A249,Macro!A:A,Macro!H:H,"NA",1)</f>
        <v>6.7299999999999999E-3</v>
      </c>
      <c r="Q249">
        <v>0</v>
      </c>
      <c r="R249" s="9">
        <f>Spreads!B168</f>
        <v>6.22</v>
      </c>
      <c r="S249" s="9">
        <v>1.82</v>
      </c>
      <c r="T249" s="9">
        <f>Spreads!H415</f>
        <v>2.36</v>
      </c>
      <c r="U249" t="s">
        <v>5435</v>
      </c>
      <c r="V249" t="s">
        <v>5436</v>
      </c>
      <c r="W249" t="s">
        <v>5437</v>
      </c>
      <c r="X249" t="s">
        <v>5438</v>
      </c>
      <c r="Y249" t="s">
        <v>5439</v>
      </c>
      <c r="Z249" t="s">
        <v>5440</v>
      </c>
      <c r="AA249">
        <f>_xlfn.XLOOKUP($A249,Kmeans!$B:$B,Kmeans!M:M)</f>
        <v>1</v>
      </c>
      <c r="AB249">
        <f>_xlfn.XLOOKUP($A249,Kmeans!$B:$B,Kmeans!N:N)</f>
        <v>0</v>
      </c>
      <c r="AC249">
        <f>_xlfn.XLOOKUP($A249,Kmeans!$B:$B,Kmeans!O:O)</f>
        <v>0</v>
      </c>
      <c r="AD249">
        <f>'FF-5'!C572/100</f>
        <v>8.0000000000000002E-3</v>
      </c>
      <c r="AE249">
        <f>'FF-5'!D572/100</f>
        <v>-2.4199999999999999E-2</v>
      </c>
      <c r="AF249">
        <f>'FF-5'!E572/100</f>
        <v>1.1899999999999999E-2</v>
      </c>
      <c r="AG249">
        <f>'FF-5'!F572/100</f>
        <v>-2.7000000000000001E-3</v>
      </c>
      <c r="AH249" t="s">
        <v>5442</v>
      </c>
      <c r="AI249" t="str">
        <f t="shared" si="7"/>
        <v>Normal</v>
      </c>
    </row>
    <row r="250" spans="1:35">
      <c r="A250" s="5">
        <v>40512</v>
      </c>
      <c r="B250" s="11">
        <v>-1.2144877492645811E-3</v>
      </c>
      <c r="C250" s="11">
        <v>1.6690655767378493E-2</v>
      </c>
      <c r="D250" s="11">
        <v>-1.0551812159044771E-2</v>
      </c>
      <c r="E250" s="11">
        <v>2.5645305232480098E-4</v>
      </c>
      <c r="F250" s="11">
        <v>-3.2233502538071557E-3</v>
      </c>
      <c r="G250" s="11">
        <v>-1.2006957302362009E-2</v>
      </c>
      <c r="H250" s="11" t="str">
        <f t="shared" si="8"/>
        <v>USA MOMENTUM Standard (Large+Mid Cap)</v>
      </c>
      <c r="I250" s="9">
        <f>_xlfn.XLOOKUP($A250,macro_changes!$A:$A,macro_changes!B:B,"NA",1)</f>
        <v>17.57</v>
      </c>
      <c r="J250" s="16">
        <f ca="1">IF(_xlfn.XLOOKUP($A250, macro_changes!$A:$A, macro_changes!C:C, "NA", 1) = 0, OFFSET(J250, -1, 0), _xlfn.XLOOKUP($A250, macro_changes!$A:$A, macro_changes!C:C, "NA", 1))</f>
        <v>5.2511026082686652E-3</v>
      </c>
      <c r="K250" s="17">
        <f>_xlfn.XLOOKUP($A249,macro_changes!$A:$A,macro_changes!D:D,"NA",1)</f>
        <v>2.5338416234848005E-3</v>
      </c>
      <c r="L250" s="9">
        <f>_xlfn.XLOOKUP($A249,macro_changes!$A:$A,macro_changes!E:E,"NA",1)</f>
        <v>82.5</v>
      </c>
      <c r="M250" s="9">
        <f>_xlfn.XLOOKUP($A250,macro_changes!$A:$A,macro_changes!F:F,"NA",1)</f>
        <v>2.76</v>
      </c>
      <c r="N250" s="9">
        <v>13.392730544683371</v>
      </c>
      <c r="O250" t="s">
        <v>4333</v>
      </c>
      <c r="P250">
        <f>_xlfn.XLOOKUP($A250,Macro!A:A,Macro!H:H,"NA",1)</f>
        <v>-6.9860000000000005E-2</v>
      </c>
      <c r="Q250">
        <v>-1.2144877492645237E-3</v>
      </c>
      <c r="R250" s="9">
        <f>Spreads!B169</f>
        <v>5.41</v>
      </c>
      <c r="S250" s="9">
        <v>1.66</v>
      </c>
      <c r="T250" s="9">
        <f>Spreads!H416</f>
        <v>2.69</v>
      </c>
      <c r="U250" t="s">
        <v>5435</v>
      </c>
      <c r="V250" t="s">
        <v>5435</v>
      </c>
      <c r="W250" t="s">
        <v>5437</v>
      </c>
      <c r="X250" t="s">
        <v>5441</v>
      </c>
      <c r="Y250" t="s">
        <v>5439</v>
      </c>
      <c r="Z250" t="s">
        <v>5440</v>
      </c>
      <c r="AA250">
        <f>_xlfn.XLOOKUP($A250,Kmeans!$B:$B,Kmeans!M:M)</f>
        <v>1</v>
      </c>
      <c r="AB250">
        <f>_xlfn.XLOOKUP($A250,Kmeans!$B:$B,Kmeans!N:N)</f>
        <v>0</v>
      </c>
      <c r="AC250">
        <f>_xlfn.XLOOKUP($A250,Kmeans!$B:$B,Kmeans!O:O)</f>
        <v>0</v>
      </c>
      <c r="AD250">
        <f>'FF-5'!C573/100</f>
        <v>3.6699999999999997E-2</v>
      </c>
      <c r="AE250">
        <f>'FF-5'!D573/100</f>
        <v>-9.5999999999999992E-3</v>
      </c>
      <c r="AF250">
        <f>'FF-5'!E573/100</f>
        <v>4.5999999999999999E-3</v>
      </c>
      <c r="AG250">
        <f>'FF-5'!F573/100</f>
        <v>1.5900000000000001E-2</v>
      </c>
      <c r="AH250" t="s">
        <v>5442</v>
      </c>
      <c r="AI250" t="str">
        <f t="shared" si="7"/>
        <v>Normal</v>
      </c>
    </row>
    <row r="251" spans="1:35">
      <c r="A251" s="5">
        <v>40543</v>
      </c>
      <c r="B251" s="11">
        <v>6.5184922394678546E-2</v>
      </c>
      <c r="C251" s="11">
        <v>4.0236161710652141E-2</v>
      </c>
      <c r="D251" s="11">
        <v>4.7258871201666608E-2</v>
      </c>
      <c r="E251" s="11">
        <v>5.3645899803233199E-2</v>
      </c>
      <c r="F251" s="11">
        <v>4.7708773627343604E-2</v>
      </c>
      <c r="G251" s="11">
        <v>7.9198137316145223E-2</v>
      </c>
      <c r="H251" s="11" t="str">
        <f t="shared" si="8"/>
        <v>USA ENHANCED VALUE Standard (Large+Mid Cap)</v>
      </c>
      <c r="I251" s="9">
        <f>_xlfn.XLOOKUP($A251,macro_changes!$A:$A,macro_changes!B:B,"NA",1)</f>
        <v>17.32</v>
      </c>
      <c r="J251" s="16">
        <f ca="1">IF(_xlfn.XLOOKUP($A251, macro_changes!$A:$A, macro_changes!C:C, "NA", 1) = 0, OFFSET(J251, -1, 0), _xlfn.XLOOKUP($A251, macro_changes!$A:$A, macro_changes!C:C, "NA", 1))</f>
        <v>-2.3720489710901127E-3</v>
      </c>
      <c r="K251" s="17">
        <f>_xlfn.XLOOKUP($A250,macro_changes!$A:$A,macro_changes!D:D,"NA",1)</f>
        <v>4.0165763468282822E-3</v>
      </c>
      <c r="L251" s="9">
        <f>_xlfn.XLOOKUP($A250,macro_changes!$A:$A,macro_changes!E:E,"NA",1)</f>
        <v>83.2</v>
      </c>
      <c r="M251" s="9">
        <f>_xlfn.XLOOKUP($A251,macro_changes!$A:$A,macro_changes!F:F,"NA",1)</f>
        <v>3.29</v>
      </c>
      <c r="N251" s="9">
        <v>7.3159966302348627</v>
      </c>
      <c r="O251" t="s">
        <v>4333</v>
      </c>
      <c r="P251">
        <f>_xlfn.XLOOKUP($A251,Macro!A:A,Macro!H:H,"NA",1)</f>
        <v>-6.787E-2</v>
      </c>
      <c r="Q251">
        <v>0</v>
      </c>
      <c r="R251" s="9">
        <f>Spreads!B170</f>
        <v>5.08</v>
      </c>
      <c r="S251" s="9">
        <v>1.62</v>
      </c>
      <c r="T251" s="9">
        <f>Spreads!H417</f>
        <v>2.84</v>
      </c>
      <c r="U251" t="s">
        <v>5435</v>
      </c>
      <c r="V251" t="s">
        <v>5435</v>
      </c>
      <c r="W251" t="s">
        <v>5437</v>
      </c>
      <c r="X251" t="s">
        <v>5438</v>
      </c>
      <c r="Y251" t="s">
        <v>5439</v>
      </c>
      <c r="Z251" t="s">
        <v>5440</v>
      </c>
      <c r="AA251">
        <f>_xlfn.XLOOKUP($A251,Kmeans!$B:$B,Kmeans!M:M)</f>
        <v>1</v>
      </c>
      <c r="AB251">
        <f>_xlfn.XLOOKUP($A251,Kmeans!$B:$B,Kmeans!N:N)</f>
        <v>0</v>
      </c>
      <c r="AC251">
        <f>_xlfn.XLOOKUP($A251,Kmeans!$B:$B,Kmeans!O:O)</f>
        <v>0</v>
      </c>
      <c r="AD251">
        <f>'FF-5'!C574/100</f>
        <v>1.04E-2</v>
      </c>
      <c r="AE251">
        <f>'FF-5'!D574/100</f>
        <v>3.6900000000000002E-2</v>
      </c>
      <c r="AF251">
        <f>'FF-5'!E574/100</f>
        <v>-3.44E-2</v>
      </c>
      <c r="AG251">
        <f>'FF-5'!F574/100</f>
        <v>3.1699999999999999E-2</v>
      </c>
      <c r="AH251" t="s">
        <v>5442</v>
      </c>
      <c r="AI251" t="str">
        <f t="shared" si="7"/>
        <v>Normal</v>
      </c>
    </row>
    <row r="252" spans="1:35">
      <c r="A252" s="5">
        <v>40574</v>
      </c>
      <c r="B252" s="11">
        <v>2.2958444491072205E-2</v>
      </c>
      <c r="C252" s="11">
        <v>4.6420709576571184E-3</v>
      </c>
      <c r="D252" s="11">
        <v>-3.2167092623601734E-3</v>
      </c>
      <c r="E252" s="11">
        <v>1.3879046277468055E-2</v>
      </c>
      <c r="F252" s="11">
        <v>1.4703499675955856E-2</v>
      </c>
      <c r="G252" s="11">
        <v>3.6219453156244086E-2</v>
      </c>
      <c r="H252" s="11" t="str">
        <f t="shared" si="8"/>
        <v>USA ENHANCED VALUE Standard (Large+Mid Cap)</v>
      </c>
      <c r="I252" s="9">
        <f>_xlfn.XLOOKUP($A252,macro_changes!$A:$A,macro_changes!B:B,"NA",1)</f>
        <v>17.43</v>
      </c>
      <c r="J252" s="16">
        <f ca="1">IF(_xlfn.XLOOKUP($A252, macro_changes!$A:$A, macro_changes!C:C, "NA", 1) = 0, OFFSET(J252, -1, 0), _xlfn.XLOOKUP($A252, macro_changes!$A:$A, macro_changes!C:C, "NA", 1))</f>
        <v>-2.3720489710901127E-3</v>
      </c>
      <c r="K252" s="17">
        <f>_xlfn.XLOOKUP($A251,macro_changes!$A:$A,macro_changes!D:D,"NA",1)</f>
        <v>3.2430422003701942E-3</v>
      </c>
      <c r="L252" s="9">
        <f>_xlfn.XLOOKUP($A251,macro_changes!$A:$A,macro_changes!E:E,"NA",1)</f>
        <v>84.2</v>
      </c>
      <c r="M252" s="9">
        <f>_xlfn.XLOOKUP($A252,macro_changes!$A:$A,macro_changes!F:F,"NA",1)</f>
        <v>3.39</v>
      </c>
      <c r="N252" s="9">
        <v>9.0297031327886277</v>
      </c>
      <c r="O252" t="s">
        <v>4332</v>
      </c>
      <c r="P252">
        <f>_xlfn.XLOOKUP($A252,Macro!A:A,Macro!H:H,"NA",1)</f>
        <v>1.4710000000000001E-2</v>
      </c>
      <c r="Q252">
        <v>0</v>
      </c>
      <c r="R252" s="9">
        <f>Spreads!B171</f>
        <v>4.78</v>
      </c>
      <c r="S252" s="9">
        <v>1.51</v>
      </c>
      <c r="T252" s="9">
        <f>Spreads!H418</f>
        <v>2.73</v>
      </c>
      <c r="U252" t="s">
        <v>5435</v>
      </c>
      <c r="V252" t="s">
        <v>5435</v>
      </c>
      <c r="W252" t="s">
        <v>5437</v>
      </c>
      <c r="X252" t="s">
        <v>5438</v>
      </c>
      <c r="Y252" t="s">
        <v>5439</v>
      </c>
      <c r="Z252" t="s">
        <v>5440</v>
      </c>
      <c r="AA252">
        <f>_xlfn.XLOOKUP($A252,Kmeans!$B:$B,Kmeans!M:M)</f>
        <v>1</v>
      </c>
      <c r="AB252">
        <f>_xlfn.XLOOKUP($A252,Kmeans!$B:$B,Kmeans!N:N)</f>
        <v>0</v>
      </c>
      <c r="AC252">
        <f>_xlfn.XLOOKUP($A252,Kmeans!$B:$B,Kmeans!O:O)</f>
        <v>0</v>
      </c>
      <c r="AD252">
        <f>'FF-5'!C575/100</f>
        <v>-2.4300000000000002E-2</v>
      </c>
      <c r="AE252">
        <f>'FF-5'!D575/100</f>
        <v>8.199999999999999E-3</v>
      </c>
      <c r="AF252">
        <f>'FF-5'!E575/100</f>
        <v>-7.6E-3</v>
      </c>
      <c r="AG252">
        <f>'FF-5'!F575/100</f>
        <v>8.3000000000000001E-3</v>
      </c>
      <c r="AH252" t="s">
        <v>5442</v>
      </c>
      <c r="AI252" t="str">
        <f t="shared" si="7"/>
        <v>Normal</v>
      </c>
    </row>
    <row r="253" spans="1:35">
      <c r="A253" s="5">
        <v>40602</v>
      </c>
      <c r="B253" s="11">
        <v>3.1305526999297673E-2</v>
      </c>
      <c r="C253" s="11">
        <v>3.876631199624736E-2</v>
      </c>
      <c r="D253" s="11">
        <v>2.8473331775572985E-2</v>
      </c>
      <c r="E253" s="11">
        <v>3.3728725191128239E-2</v>
      </c>
      <c r="F253" s="11">
        <v>2.8917009301026031E-2</v>
      </c>
      <c r="G253" s="11">
        <v>4.2342282867575021E-2</v>
      </c>
      <c r="H253" s="11" t="str">
        <f t="shared" si="8"/>
        <v>USA ENHANCED VALUE Standard (Large+Mid Cap)</v>
      </c>
      <c r="I253" s="9">
        <f>_xlfn.XLOOKUP($A253,macro_changes!$A:$A,macro_changes!B:B,"NA",1)</f>
        <v>20.72</v>
      </c>
      <c r="J253" s="16">
        <f ca="1">IF(_xlfn.XLOOKUP($A253, macro_changes!$A:$A, macro_changes!C:C, "NA", 1) = 0, OFFSET(J253, -1, 0), _xlfn.XLOOKUP($A253, macro_changes!$A:$A, macro_changes!C:C, "NA", 1))</f>
        <v>-2.3720489710901127E-3</v>
      </c>
      <c r="K253" s="17">
        <f>_xlfn.XLOOKUP($A252,macro_changes!$A:$A,macro_changes!D:D,"NA",1)</f>
        <v>3.2144746300641902E-3</v>
      </c>
      <c r="L253" s="9">
        <f>_xlfn.XLOOKUP($A252,macro_changes!$A:$A,macro_changes!E:E,"NA",1)</f>
        <v>84.3</v>
      </c>
      <c r="M253" s="9">
        <f>_xlfn.XLOOKUP($A253,macro_changes!$A:$A,macro_changes!F:F,"NA",1)</f>
        <v>3.58</v>
      </c>
      <c r="N253" s="9">
        <v>4.8666351135706796</v>
      </c>
      <c r="O253" t="s">
        <v>4332</v>
      </c>
      <c r="P253">
        <f>_xlfn.XLOOKUP($A253,Macro!A:A,Macro!H:H,"NA",1)</f>
        <v>3.755E-2</v>
      </c>
      <c r="Q253">
        <v>0</v>
      </c>
      <c r="R253" s="9">
        <f>Spreads!B172</f>
        <v>4.7699999999999996</v>
      </c>
      <c r="S253" s="9">
        <v>1.5</v>
      </c>
      <c r="T253" s="9">
        <f>Spreads!H419</f>
        <v>2.67</v>
      </c>
      <c r="U253" t="s">
        <v>5435</v>
      </c>
      <c r="V253" t="s">
        <v>5436</v>
      </c>
      <c r="W253" t="s">
        <v>5437</v>
      </c>
      <c r="X253" t="s">
        <v>5438</v>
      </c>
      <c r="Y253" t="s">
        <v>5439</v>
      </c>
      <c r="Z253" t="s">
        <v>5440</v>
      </c>
      <c r="AA253">
        <f>_xlfn.XLOOKUP($A253,Kmeans!$B:$B,Kmeans!M:M)</f>
        <v>1</v>
      </c>
      <c r="AB253">
        <f>_xlfn.XLOOKUP($A253,Kmeans!$B:$B,Kmeans!N:N)</f>
        <v>0</v>
      </c>
      <c r="AC253">
        <f>_xlfn.XLOOKUP($A253,Kmeans!$B:$B,Kmeans!O:O)</f>
        <v>0</v>
      </c>
      <c r="AD253">
        <f>'FF-5'!C576/100</f>
        <v>1.6500000000000001E-2</v>
      </c>
      <c r="AE253">
        <f>'FF-5'!D576/100</f>
        <v>1.2699999999999999E-2</v>
      </c>
      <c r="AF253">
        <f>'FF-5'!E576/100</f>
        <v>-1.9400000000000001E-2</v>
      </c>
      <c r="AG253">
        <f>'FF-5'!F576/100</f>
        <v>8.8000000000000005E-3</v>
      </c>
      <c r="AH253" t="s">
        <v>5442</v>
      </c>
      <c r="AI253" t="str">
        <f t="shared" si="7"/>
        <v>Normal</v>
      </c>
    </row>
    <row r="254" spans="1:35">
      <c r="A254" s="5">
        <v>40633</v>
      </c>
      <c r="B254" s="11">
        <v>-3.1569891794180904E-4</v>
      </c>
      <c r="C254" s="11">
        <v>1.8730774543475048E-2</v>
      </c>
      <c r="D254" s="11">
        <v>1.337380543507849E-2</v>
      </c>
      <c r="E254" s="11">
        <v>1.0717841473368628E-2</v>
      </c>
      <c r="F254" s="11">
        <v>3.1192532414627827E-3</v>
      </c>
      <c r="G254" s="11">
        <v>6.0071032900217425E-3</v>
      </c>
      <c r="H254" s="11" t="str">
        <f t="shared" si="8"/>
        <v>USA MOMENTUM Standard (Large+Mid Cap)</v>
      </c>
      <c r="I254" s="9">
        <f>_xlfn.XLOOKUP($A254,macro_changes!$A:$A,macro_changes!B:B,"NA",1)</f>
        <v>16.239999999999998</v>
      </c>
      <c r="J254" s="16">
        <f ca="1">IF(_xlfn.XLOOKUP($A254, macro_changes!$A:$A, macro_changes!C:C, "NA", 1) = 0, OFFSET(J254, -1, 0), _xlfn.XLOOKUP($A254, macro_changes!$A:$A, macro_changes!C:C, "NA", 1))</f>
        <v>6.7658229314366825E-3</v>
      </c>
      <c r="K254" s="17">
        <f>_xlfn.XLOOKUP($A253,macro_changes!$A:$A,macro_changes!D:D,"NA",1)</f>
        <v>5.1735482068338001E-3</v>
      </c>
      <c r="L254" s="9">
        <f>_xlfn.XLOOKUP($A253,macro_changes!$A:$A,macro_changes!E:E,"NA",1)</f>
        <v>84.9</v>
      </c>
      <c r="M254" s="9">
        <f>_xlfn.XLOOKUP($A254,macro_changes!$A:$A,macro_changes!F:F,"NA",1)</f>
        <v>3.41</v>
      </c>
      <c r="N254" s="9">
        <v>4.0451104967516134</v>
      </c>
      <c r="O254" t="s">
        <v>4333</v>
      </c>
      <c r="P254">
        <f>_xlfn.XLOOKUP($A254,Macro!A:A,Macro!H:H,"NA",1)</f>
        <v>-5.2010000000000001E-2</v>
      </c>
      <c r="Q254">
        <v>-3.1569891794185984E-4</v>
      </c>
      <c r="R254" s="9">
        <f>Spreads!B173</f>
        <v>4.76</v>
      </c>
      <c r="S254" s="9">
        <v>1.47</v>
      </c>
      <c r="T254" s="9">
        <f>Spreads!H420</f>
        <v>2.71</v>
      </c>
      <c r="U254" t="s">
        <v>5435</v>
      </c>
      <c r="V254" t="s">
        <v>5435</v>
      </c>
      <c r="W254" t="s">
        <v>5437</v>
      </c>
      <c r="X254" t="s">
        <v>5438</v>
      </c>
      <c r="Y254" t="s">
        <v>5439</v>
      </c>
      <c r="Z254" t="s">
        <v>5440</v>
      </c>
      <c r="AA254">
        <f>_xlfn.XLOOKUP($A254,Kmeans!$B:$B,Kmeans!M:M)</f>
        <v>1</v>
      </c>
      <c r="AB254">
        <f>_xlfn.XLOOKUP($A254,Kmeans!$B:$B,Kmeans!N:N)</f>
        <v>0</v>
      </c>
      <c r="AC254">
        <f>_xlfn.XLOOKUP($A254,Kmeans!$B:$B,Kmeans!O:O)</f>
        <v>0</v>
      </c>
      <c r="AD254">
        <f>'FF-5'!C577/100</f>
        <v>2.6200000000000001E-2</v>
      </c>
      <c r="AE254">
        <f>'FF-5'!D577/100</f>
        <v>-1.83E-2</v>
      </c>
      <c r="AF254">
        <f>'FF-5'!E577/100</f>
        <v>1.7600000000000001E-2</v>
      </c>
      <c r="AG254">
        <f>'FF-5'!F577/100</f>
        <v>-2.9999999999999997E-4</v>
      </c>
      <c r="AH254" t="s">
        <v>5442</v>
      </c>
      <c r="AI254" t="str">
        <f t="shared" si="7"/>
        <v>Normal</v>
      </c>
    </row>
    <row r="255" spans="1:35">
      <c r="A255" s="5">
        <v>40662</v>
      </c>
      <c r="B255" s="11">
        <v>2.9482958717225838E-2</v>
      </c>
      <c r="C255" s="11">
        <v>3.7700282158644738E-2</v>
      </c>
      <c r="D255" s="11">
        <v>3.8295216531576415E-2</v>
      </c>
      <c r="E255" s="11">
        <v>3.5602600326440248E-2</v>
      </c>
      <c r="F255" s="11">
        <v>3.698976631935591E-2</v>
      </c>
      <c r="G255" s="11">
        <v>2.1037338369896741E-2</v>
      </c>
      <c r="H255" s="11" t="str">
        <f t="shared" si="8"/>
        <v>USA MINIMUM VOLATILITY (USD) Standard (Large+Mid Cap)</v>
      </c>
      <c r="I255" s="9">
        <f>_xlfn.XLOOKUP($A255,macro_changes!$A:$A,macro_changes!B:B,"NA",1)</f>
        <v>16.91</v>
      </c>
      <c r="J255" s="16">
        <f ca="1">IF(_xlfn.XLOOKUP($A255, macro_changes!$A:$A, macro_changes!C:C, "NA", 1) = 0, OFFSET(J255, -1, 0), _xlfn.XLOOKUP($A255, macro_changes!$A:$A, macro_changes!C:C, "NA", 1))</f>
        <v>6.7658229314366825E-3</v>
      </c>
      <c r="K255" s="17">
        <f>_xlfn.XLOOKUP($A254,macro_changes!$A:$A,macro_changes!D:D,"NA",1)</f>
        <v>4.6940989750992035E-3</v>
      </c>
      <c r="L255" s="9">
        <f>_xlfn.XLOOKUP($A254,macro_changes!$A:$A,macro_changes!E:E,"NA",1)</f>
        <v>85.8</v>
      </c>
      <c r="M255" s="9">
        <f>_xlfn.XLOOKUP($A255,macro_changes!$A:$A,macro_changes!F:F,"NA",1)</f>
        <v>3.46</v>
      </c>
      <c r="N255" s="9">
        <v>5.7172176013074676</v>
      </c>
      <c r="O255" t="s">
        <v>4332</v>
      </c>
      <c r="P255">
        <f>_xlfn.XLOOKUP($A255,Macro!A:A,Macro!H:H,"NA",1)</f>
        <v>3.5549999999999998E-2</v>
      </c>
      <c r="Q255">
        <v>0</v>
      </c>
      <c r="R255" s="9">
        <f>Spreads!B174</f>
        <v>5.09</v>
      </c>
      <c r="S255" s="9">
        <v>1.56</v>
      </c>
      <c r="T255" s="9">
        <f>Spreads!H421</f>
        <v>2.6</v>
      </c>
      <c r="U255" t="s">
        <v>5435</v>
      </c>
      <c r="V255" t="s">
        <v>5435</v>
      </c>
      <c r="W255" t="s">
        <v>5437</v>
      </c>
      <c r="X255" t="s">
        <v>5438</v>
      </c>
      <c r="Y255" t="s">
        <v>5439</v>
      </c>
      <c r="Z255" t="s">
        <v>5440</v>
      </c>
      <c r="AA255">
        <f>_xlfn.XLOOKUP($A255,Kmeans!$B:$B,Kmeans!M:M)</f>
        <v>1</v>
      </c>
      <c r="AB255">
        <f>_xlfn.XLOOKUP($A255,Kmeans!$B:$B,Kmeans!N:N)</f>
        <v>0</v>
      </c>
      <c r="AC255">
        <f>_xlfn.XLOOKUP($A255,Kmeans!$B:$B,Kmeans!O:O)</f>
        <v>0</v>
      </c>
      <c r="AD255">
        <f>'FF-5'!C578/100</f>
        <v>-5.5000000000000005E-3</v>
      </c>
      <c r="AE255">
        <f>'FF-5'!D578/100</f>
        <v>-2.4300000000000002E-2</v>
      </c>
      <c r="AF255">
        <f>'FF-5'!E578/100</f>
        <v>1.01E-2</v>
      </c>
      <c r="AG255">
        <f>'FF-5'!F578/100</f>
        <v>-8.0000000000000002E-3</v>
      </c>
      <c r="AH255" t="s">
        <v>5442</v>
      </c>
      <c r="AI255" t="str">
        <f t="shared" si="7"/>
        <v>Normal</v>
      </c>
    </row>
    <row r="256" spans="1:35">
      <c r="A256" s="5">
        <v>40694</v>
      </c>
      <c r="B256" s="11">
        <v>-1.3010228731554441E-2</v>
      </c>
      <c r="C256" s="11">
        <v>-6.2065656706629113E-3</v>
      </c>
      <c r="D256" s="11">
        <v>8.7032472799919436E-3</v>
      </c>
      <c r="E256" s="11">
        <v>1.2731972048327656E-3</v>
      </c>
      <c r="F256" s="11">
        <v>-1.1353040779943591E-2</v>
      </c>
      <c r="G256" s="11">
        <v>-1.6705085517516149E-2</v>
      </c>
      <c r="H256" s="11" t="str">
        <f t="shared" si="8"/>
        <v>USA MINIMUM VOLATILITY (USD) Standard (Large+Mid Cap)</v>
      </c>
      <c r="I256" s="9">
        <f>_xlfn.XLOOKUP($A256,macro_changes!$A:$A,macro_changes!B:B,"NA",1)</f>
        <v>19.149999999999999</v>
      </c>
      <c r="J256" s="16">
        <f ca="1">IF(_xlfn.XLOOKUP($A256, macro_changes!$A:$A, macro_changes!C:C, "NA", 1) = 0, OFFSET(J256, -1, 0), _xlfn.XLOOKUP($A256, macro_changes!$A:$A, macro_changes!C:C, "NA", 1))</f>
        <v>6.7658229314366825E-3</v>
      </c>
      <c r="K256" s="17">
        <f>_xlfn.XLOOKUP($A255,macro_changes!$A:$A,macro_changes!D:D,"NA",1)</f>
        <v>3.1817147345076791E-3</v>
      </c>
      <c r="L256" s="9">
        <f>_xlfn.XLOOKUP($A255,macro_changes!$A:$A,macro_changes!E:E,"NA",1)</f>
        <v>86</v>
      </c>
      <c r="M256" s="9">
        <f>_xlfn.XLOOKUP($A256,macro_changes!$A:$A,macro_changes!F:F,"NA",1)</f>
        <v>3.17</v>
      </c>
      <c r="N256" s="9">
        <v>3.6062127854118491</v>
      </c>
      <c r="O256" t="s">
        <v>4332</v>
      </c>
      <c r="P256">
        <f>_xlfn.XLOOKUP($A256,Macro!A:A,Macro!H:H,"NA",1)</f>
        <v>6.6869999999999999E-2</v>
      </c>
      <c r="Q256">
        <v>-1.3010228731554468E-2</v>
      </c>
      <c r="R256" s="9">
        <f>Spreads!B175</f>
        <v>5.42</v>
      </c>
      <c r="S256" s="9">
        <v>1.64</v>
      </c>
      <c r="T256" s="9">
        <f>Spreads!H422</f>
        <v>2.73</v>
      </c>
      <c r="U256" t="s">
        <v>5435</v>
      </c>
      <c r="V256" t="s">
        <v>5435</v>
      </c>
      <c r="W256" t="s">
        <v>5437</v>
      </c>
      <c r="X256" t="s">
        <v>5438</v>
      </c>
      <c r="Y256" t="s">
        <v>5439</v>
      </c>
      <c r="Z256" t="s">
        <v>5440</v>
      </c>
      <c r="AA256">
        <f>_xlfn.XLOOKUP($A256,Kmeans!$B:$B,Kmeans!M:M)</f>
        <v>1</v>
      </c>
      <c r="AB256">
        <f>_xlfn.XLOOKUP($A256,Kmeans!$B:$B,Kmeans!N:N)</f>
        <v>0</v>
      </c>
      <c r="AC256">
        <f>_xlfn.XLOOKUP($A256,Kmeans!$B:$B,Kmeans!O:O)</f>
        <v>0</v>
      </c>
      <c r="AD256">
        <f>'FF-5'!C579/100</f>
        <v>-6.1999999999999998E-3</v>
      </c>
      <c r="AE256">
        <f>'FF-5'!D579/100</f>
        <v>-2.12E-2</v>
      </c>
      <c r="AF256">
        <f>'FF-5'!E579/100</f>
        <v>2.0799999999999999E-2</v>
      </c>
      <c r="AG256">
        <f>'FF-5'!F579/100</f>
        <v>-1.5800000000000002E-2</v>
      </c>
      <c r="AH256" t="s">
        <v>5442</v>
      </c>
      <c r="AI256" t="str">
        <f t="shared" si="7"/>
        <v>Normal</v>
      </c>
    </row>
    <row r="257" spans="1:35">
      <c r="A257" s="5">
        <v>40724</v>
      </c>
      <c r="B257" s="11">
        <v>-1.8557756783363577E-2</v>
      </c>
      <c r="C257" s="11">
        <v>-8.0819852672545656E-3</v>
      </c>
      <c r="D257" s="11">
        <v>-1.3852488260194584E-2</v>
      </c>
      <c r="E257" s="11">
        <v>-1.6944281963174435E-2</v>
      </c>
      <c r="F257" s="11">
        <v>-3.5234911988167861E-3</v>
      </c>
      <c r="G257" s="11">
        <v>-2.1315698078258949E-2</v>
      </c>
      <c r="H257" s="11" t="str">
        <f t="shared" si="8"/>
        <v>USA SECTOR NEUTRAL QUALITY Standard (Large+Mid Cap)</v>
      </c>
      <c r="I257" s="9">
        <f>_xlfn.XLOOKUP($A257,macro_changes!$A:$A,macro_changes!B:B,"NA",1)</f>
        <v>19.23</v>
      </c>
      <c r="J257" s="16">
        <f ca="1">IF(_xlfn.XLOOKUP($A257, macro_changes!$A:$A, macro_changes!C:C, "NA", 1) = 0, OFFSET(J257, -1, 0), _xlfn.XLOOKUP($A257, macro_changes!$A:$A, macro_changes!C:C, "NA", 1))</f>
        <v>-2.2312735917140447E-4</v>
      </c>
      <c r="K257" s="17">
        <f>_xlfn.XLOOKUP($A256,macro_changes!$A:$A,macro_changes!D:D,"NA",1)</f>
        <v>0</v>
      </c>
      <c r="L257" s="9">
        <f>_xlfn.XLOOKUP($A256,macro_changes!$A:$A,macro_changes!E:E,"NA",1)</f>
        <v>86.6</v>
      </c>
      <c r="M257" s="9">
        <f>_xlfn.XLOOKUP($A257,macro_changes!$A:$A,macro_changes!F:F,"NA",1)</f>
        <v>3</v>
      </c>
      <c r="N257" s="9">
        <v>1.8925038775158249</v>
      </c>
      <c r="O257" t="s">
        <v>4332</v>
      </c>
      <c r="P257">
        <f>_xlfn.XLOOKUP($A257,Macro!A:A,Macro!H:H,"NA",1)</f>
        <v>0.12077</v>
      </c>
      <c r="Q257">
        <v>-3.1326544854421899E-2</v>
      </c>
      <c r="R257" s="9">
        <f>Spreads!B176</f>
        <v>5.58</v>
      </c>
      <c r="S257" s="9">
        <v>1.66</v>
      </c>
      <c r="T257" s="9">
        <f>Spreads!H423</f>
        <v>2.46</v>
      </c>
      <c r="U257" t="s">
        <v>5435</v>
      </c>
      <c r="V257" t="s">
        <v>5435</v>
      </c>
      <c r="W257" t="s">
        <v>5437</v>
      </c>
      <c r="X257" t="s">
        <v>5438</v>
      </c>
      <c r="Y257" t="s">
        <v>5439</v>
      </c>
      <c r="Z257" t="s">
        <v>5440</v>
      </c>
      <c r="AA257">
        <f>_xlfn.XLOOKUP($A257,Kmeans!$B:$B,Kmeans!M:M)</f>
        <v>1</v>
      </c>
      <c r="AB257">
        <f>_xlfn.XLOOKUP($A257,Kmeans!$B:$B,Kmeans!N:N)</f>
        <v>0</v>
      </c>
      <c r="AC257">
        <f>_xlfn.XLOOKUP($A257,Kmeans!$B:$B,Kmeans!O:O)</f>
        <v>0</v>
      </c>
      <c r="AD257">
        <f>'FF-5'!C580/100</f>
        <v>1.6000000000000001E-3</v>
      </c>
      <c r="AE257">
        <f>'FF-5'!D580/100</f>
        <v>-4.1999999999999997E-3</v>
      </c>
      <c r="AF257">
        <f>'FF-5'!E580/100</f>
        <v>2.4900000000000002E-2</v>
      </c>
      <c r="AG257">
        <f>'FF-5'!F580/100</f>
        <v>-1.5300000000000001E-2</v>
      </c>
      <c r="AH257" t="s">
        <v>5442</v>
      </c>
      <c r="AI257" t="str">
        <f t="shared" si="7"/>
        <v>Normal</v>
      </c>
    </row>
    <row r="258" spans="1:35">
      <c r="A258" s="5">
        <v>40753</v>
      </c>
      <c r="B258" s="11">
        <v>-2.0583077684314666E-2</v>
      </c>
      <c r="C258" s="11">
        <v>-1.967636005190454E-2</v>
      </c>
      <c r="D258" s="11">
        <v>-3.5056086609615233E-2</v>
      </c>
      <c r="E258" s="11">
        <v>-3.3513355685169444E-2</v>
      </c>
      <c r="F258" s="11">
        <v>-8.866375916166902E-3</v>
      </c>
      <c r="G258" s="11">
        <v>-4.7621159921732215E-2</v>
      </c>
      <c r="H258" s="11" t="str">
        <f t="shared" si="8"/>
        <v>USA SECTOR NEUTRAL QUALITY Standard (Large+Mid Cap)</v>
      </c>
      <c r="I258" s="9">
        <f>_xlfn.XLOOKUP($A258,macro_changes!$A:$A,macro_changes!B:B,"NA",1)</f>
        <v>35.03</v>
      </c>
      <c r="J258" s="16">
        <f ca="1">IF(_xlfn.XLOOKUP($A258, macro_changes!$A:$A, macro_changes!C:C, "NA", 1) = 0, OFFSET(J258, -1, 0), _xlfn.XLOOKUP($A258, macro_changes!$A:$A, macro_changes!C:C, "NA", 1))</f>
        <v>-2.2312735917140447E-4</v>
      </c>
      <c r="K258" s="17">
        <f>_xlfn.XLOOKUP($A257,macro_changes!$A:$A,macro_changes!D:D,"NA",1)</f>
        <v>2.6200368317570444E-3</v>
      </c>
      <c r="L258" s="9">
        <f>_xlfn.XLOOKUP($A257,macro_changes!$A:$A,macro_changes!E:E,"NA",1)</f>
        <v>86.6</v>
      </c>
      <c r="M258" s="9">
        <f>_xlfn.XLOOKUP($A258,macro_changes!$A:$A,macro_changes!F:F,"NA",1)</f>
        <v>3</v>
      </c>
      <c r="N258" s="9">
        <v>23.626647709026631</v>
      </c>
      <c r="O258" t="s">
        <v>4332</v>
      </c>
      <c r="P258">
        <f>_xlfn.XLOOKUP($A258,Macro!A:A,Macro!H:H,"NA",1)</f>
        <v>0.29826999999999998</v>
      </c>
      <c r="Q258">
        <v>-3.8758858718159574E-2</v>
      </c>
      <c r="R258" s="9">
        <f>Spreads!B177</f>
        <v>7.3</v>
      </c>
      <c r="S258" s="9">
        <v>2.21</v>
      </c>
      <c r="T258" s="9">
        <f>Spreads!H424</f>
        <v>2.0299999999999998</v>
      </c>
      <c r="U258" t="s">
        <v>5442</v>
      </c>
      <c r="V258" t="s">
        <v>5446</v>
      </c>
      <c r="W258" t="s">
        <v>5441</v>
      </c>
      <c r="X258" t="s">
        <v>5441</v>
      </c>
      <c r="Y258" t="s">
        <v>5439</v>
      </c>
      <c r="Z258" t="s">
        <v>5444</v>
      </c>
      <c r="AA258">
        <f>_xlfn.XLOOKUP($A258,Kmeans!$B:$B,Kmeans!M:M)</f>
        <v>0</v>
      </c>
      <c r="AB258">
        <f>_xlfn.XLOOKUP($A258,Kmeans!$B:$B,Kmeans!N:N)</f>
        <v>1</v>
      </c>
      <c r="AC258">
        <f>_xlfn.XLOOKUP($A258,Kmeans!$B:$B,Kmeans!O:O)</f>
        <v>0</v>
      </c>
      <c r="AD258">
        <f>'FF-5'!C581/100</f>
        <v>-1.2E-2</v>
      </c>
      <c r="AE258">
        <f>'FF-5'!D581/100</f>
        <v>-8.8999999999999999E-3</v>
      </c>
      <c r="AF258">
        <f>'FF-5'!E581/100</f>
        <v>2.6800000000000001E-2</v>
      </c>
      <c r="AG258">
        <f>'FF-5'!F581/100</f>
        <v>-1.8100000000000002E-2</v>
      </c>
      <c r="AH258" t="s">
        <v>5446</v>
      </c>
      <c r="AI258" t="str">
        <f t="shared" si="7"/>
        <v>Drawdown</v>
      </c>
    </row>
    <row r="259" spans="1:35">
      <c r="A259" s="5">
        <v>40786</v>
      </c>
      <c r="B259" s="11">
        <v>-5.7727345476531799E-2</v>
      </c>
      <c r="C259" s="11">
        <v>-5.8777814290229324E-2</v>
      </c>
      <c r="D259" s="11">
        <v>-5.2611739146295466E-3</v>
      </c>
      <c r="E259" s="11">
        <v>-3.8054402829274081E-2</v>
      </c>
      <c r="F259" s="11">
        <v>-4.0946975194994795E-2</v>
      </c>
      <c r="G259" s="11">
        <v>-8.119297628227351E-2</v>
      </c>
      <c r="H259" s="11" t="str">
        <f t="shared" si="8"/>
        <v>USA MINIMUM VOLATILITY (USD) Standard (Large+Mid Cap)</v>
      </c>
      <c r="I259" s="9">
        <f>_xlfn.XLOOKUP($A259,macro_changes!$A:$A,macro_changes!B:B,"NA",1)</f>
        <v>36.53</v>
      </c>
      <c r="J259" s="16">
        <f ca="1">IF(_xlfn.XLOOKUP($A259, macro_changes!$A:$A, macro_changes!C:C, "NA", 1) = 0, OFFSET(J259, -1, 0), _xlfn.XLOOKUP($A259, macro_changes!$A:$A, macro_changes!C:C, "NA", 1))</f>
        <v>-2.2312735917140447E-4</v>
      </c>
      <c r="K259" s="17">
        <f>_xlfn.XLOOKUP($A258,macro_changes!$A:$A,macro_changes!D:D,"NA",1)</f>
        <v>3.1544621664187922E-3</v>
      </c>
      <c r="L259" s="9">
        <f>_xlfn.XLOOKUP($A258,macro_changes!$A:$A,macro_changes!E:E,"NA",1)</f>
        <v>87</v>
      </c>
      <c r="M259" s="9">
        <f>_xlfn.XLOOKUP($A259,macro_changes!$A:$A,macro_changes!F:F,"NA",1)</f>
        <v>2.2999999999999998</v>
      </c>
      <c r="N259" s="9">
        <v>11.375512769099769</v>
      </c>
      <c r="O259" t="s">
        <v>4330</v>
      </c>
      <c r="P259">
        <f>_xlfn.XLOOKUP($A259,Macro!A:A,Macro!H:H,"NA",1)</f>
        <v>0.11366999999999999</v>
      </c>
      <c r="Q259">
        <v>-7.7122216724393719E-2</v>
      </c>
      <c r="R259" s="9">
        <f>Spreads!B178</f>
        <v>8.41</v>
      </c>
      <c r="S259" s="9">
        <v>2.57</v>
      </c>
      <c r="T259" s="9">
        <f>Spreads!H425</f>
        <v>1.67</v>
      </c>
      <c r="U259" t="s">
        <v>5442</v>
      </c>
      <c r="V259" t="s">
        <v>5446</v>
      </c>
      <c r="W259" t="s">
        <v>5437</v>
      </c>
      <c r="X259" t="s">
        <v>5438</v>
      </c>
      <c r="Y259" t="s">
        <v>5443</v>
      </c>
      <c r="Z259" t="s">
        <v>5444</v>
      </c>
      <c r="AA259">
        <f>_xlfn.XLOOKUP($A259,Kmeans!$B:$B,Kmeans!M:M)</f>
        <v>0</v>
      </c>
      <c r="AB259">
        <f>_xlfn.XLOOKUP($A259,Kmeans!$B:$B,Kmeans!N:N)</f>
        <v>1</v>
      </c>
      <c r="AC259">
        <f>_xlfn.XLOOKUP($A259,Kmeans!$B:$B,Kmeans!O:O)</f>
        <v>0</v>
      </c>
      <c r="AD259">
        <f>'FF-5'!C582/100</f>
        <v>-3.2000000000000001E-2</v>
      </c>
      <c r="AE259">
        <f>'FF-5'!D582/100</f>
        <v>-2.3599999999999999E-2</v>
      </c>
      <c r="AF259">
        <f>'FF-5'!E582/100</f>
        <v>3.3000000000000002E-2</v>
      </c>
      <c r="AG259">
        <f>'FF-5'!F582/100</f>
        <v>-3.8E-3</v>
      </c>
      <c r="AH259" t="s">
        <v>5446</v>
      </c>
      <c r="AI259" t="str">
        <f t="shared" ref="AI259:AI322" si="9">IF(AA259=1,"Normal","Drawdown")</f>
        <v>Drawdown</v>
      </c>
    </row>
    <row r="260" spans="1:35">
      <c r="A260" s="5">
        <v>40816</v>
      </c>
      <c r="B260" s="11">
        <v>-7.3393039435194041E-2</v>
      </c>
      <c r="C260" s="11">
        <v>-5.1942815958463284E-2</v>
      </c>
      <c r="D260" s="11">
        <v>-2.9319723733268077E-2</v>
      </c>
      <c r="E260" s="11">
        <v>-6.1300446524720997E-2</v>
      </c>
      <c r="F260" s="11">
        <v>-6.1995682685337838E-2</v>
      </c>
      <c r="G260" s="11">
        <v>-9.2941388516520007E-2</v>
      </c>
      <c r="H260" s="11" t="str">
        <f t="shared" si="8"/>
        <v>USA MINIMUM VOLATILITY (USD) Standard (Large+Mid Cap)</v>
      </c>
      <c r="I260" s="9">
        <f>_xlfn.XLOOKUP($A260,macro_changes!$A:$A,macro_changes!B:B,"NA",1)</f>
        <v>32.83</v>
      </c>
      <c r="J260" s="16">
        <f ca="1">IF(_xlfn.XLOOKUP($A260, macro_changes!$A:$A, macro_changes!C:C, "NA", 1) = 0, OFFSET(J260, -1, 0), _xlfn.XLOOKUP($A260, macro_changes!$A:$A, macro_changes!C:C, "NA", 1))</f>
        <v>1.1230490567579965E-2</v>
      </c>
      <c r="K260" s="17">
        <f>_xlfn.XLOOKUP($A259,macro_changes!$A:$A,macro_changes!D:D,"NA",1)</f>
        <v>2.1715478580843772E-3</v>
      </c>
      <c r="L260" s="9">
        <f>_xlfn.XLOOKUP($A259,macro_changes!$A:$A,macro_changes!E:E,"NA",1)</f>
        <v>86.4</v>
      </c>
      <c r="M260" s="9">
        <f>_xlfn.XLOOKUP($A260,macro_changes!$A:$A,macro_changes!F:F,"NA",1)</f>
        <v>1.98</v>
      </c>
      <c r="N260" s="9">
        <v>17.9034631202946</v>
      </c>
      <c r="O260" t="s">
        <v>4330</v>
      </c>
      <c r="P260">
        <f>_xlfn.XLOOKUP($A260,Macro!A:A,Macro!H:H,"NA",1)</f>
        <v>-8.5730000000000001E-2</v>
      </c>
      <c r="Q260">
        <v>-0.12688359956867765</v>
      </c>
      <c r="R260" s="9">
        <f>Spreads!B179</f>
        <v>7.07</v>
      </c>
      <c r="S260" s="9">
        <v>2.2200000000000002</v>
      </c>
      <c r="T260" s="9">
        <f>Spreads!H426</f>
        <v>1.92</v>
      </c>
      <c r="U260" t="s">
        <v>5442</v>
      </c>
      <c r="V260" t="s">
        <v>5436</v>
      </c>
      <c r="W260" t="s">
        <v>5437</v>
      </c>
      <c r="X260" t="s">
        <v>5441</v>
      </c>
      <c r="Y260" t="s">
        <v>5443</v>
      </c>
      <c r="Z260" t="s">
        <v>5443</v>
      </c>
      <c r="AA260">
        <f>_xlfn.XLOOKUP($A260,Kmeans!$B:$B,Kmeans!M:M)</f>
        <v>0</v>
      </c>
      <c r="AB260">
        <f>_xlfn.XLOOKUP($A260,Kmeans!$B:$B,Kmeans!N:N)</f>
        <v>0</v>
      </c>
      <c r="AC260">
        <f>_xlfn.XLOOKUP($A260,Kmeans!$B:$B,Kmeans!O:O)</f>
        <v>1</v>
      </c>
      <c r="AD260">
        <f>'FF-5'!C583/100</f>
        <v>-3.6600000000000001E-2</v>
      </c>
      <c r="AE260">
        <f>'FF-5'!D583/100</f>
        <v>-1.7299999999999999E-2</v>
      </c>
      <c r="AF260">
        <f>'FF-5'!E583/100</f>
        <v>2.0400000000000001E-2</v>
      </c>
      <c r="AG260">
        <f>'FF-5'!F583/100</f>
        <v>2.5000000000000001E-3</v>
      </c>
      <c r="AH260" t="s">
        <v>6707</v>
      </c>
      <c r="AI260" t="str">
        <f t="shared" si="9"/>
        <v>Drawdown</v>
      </c>
    </row>
    <row r="261" spans="1:35">
      <c r="A261" s="5">
        <v>40847</v>
      </c>
      <c r="B261" s="11">
        <v>0.10832704565548457</v>
      </c>
      <c r="C261" s="11">
        <v>8.1391748587351875E-2</v>
      </c>
      <c r="D261" s="11">
        <v>6.3445687695591557E-2</v>
      </c>
      <c r="E261" s="11">
        <v>9.2899648934333445E-2</v>
      </c>
      <c r="F261" s="11">
        <v>9.3785560216715691E-2</v>
      </c>
      <c r="G261" s="11">
        <v>0.12771281847479843</v>
      </c>
      <c r="H261" s="11" t="str">
        <f t="shared" si="8"/>
        <v>USA ENHANCED VALUE Standard (Large+Mid Cap)</v>
      </c>
      <c r="I261" s="9">
        <f>_xlfn.XLOOKUP($A261,macro_changes!$A:$A,macro_changes!B:B,"NA",1)</f>
        <v>31.94</v>
      </c>
      <c r="J261" s="16">
        <f ca="1">IF(_xlfn.XLOOKUP($A261, macro_changes!$A:$A, macro_changes!C:C, "NA", 1) = 0, OFFSET(J261, -1, 0), _xlfn.XLOOKUP($A261, macro_changes!$A:$A, macro_changes!C:C, "NA", 1))</f>
        <v>1.1230490567579965E-2</v>
      </c>
      <c r="K261" s="17">
        <f>_xlfn.XLOOKUP($A260,macro_changes!$A:$A,macro_changes!D:D,"NA",1)</f>
        <v>6.7520752701932807E-4</v>
      </c>
      <c r="L261" s="9">
        <f>_xlfn.XLOOKUP($A260,macro_changes!$A:$A,macro_changes!E:E,"NA",1)</f>
        <v>86</v>
      </c>
      <c r="M261" s="9">
        <f>_xlfn.XLOOKUP($A261,macro_changes!$A:$A,macro_changes!F:F,"NA",1)</f>
        <v>2.15</v>
      </c>
      <c r="N261" s="9">
        <v>16.252475285805449</v>
      </c>
      <c r="O261" t="s">
        <v>4332</v>
      </c>
      <c r="P261">
        <f>_xlfn.XLOOKUP($A261,Macro!A:A,Macro!H:H,"NA",1)</f>
        <v>5.9240000000000001E-2</v>
      </c>
      <c r="Q261">
        <v>0</v>
      </c>
      <c r="R261" s="9">
        <f>Spreads!B180</f>
        <v>7.79</v>
      </c>
      <c r="S261" s="9">
        <v>2.66</v>
      </c>
      <c r="T261" s="9">
        <f>Spreads!H427</f>
        <v>1.83</v>
      </c>
      <c r="U261" t="s">
        <v>5442</v>
      </c>
      <c r="V261" t="s">
        <v>5436</v>
      </c>
      <c r="W261" t="s">
        <v>5437</v>
      </c>
      <c r="X261" t="s">
        <v>5441</v>
      </c>
      <c r="Y261" t="s">
        <v>5439</v>
      </c>
      <c r="Z261" t="s">
        <v>5440</v>
      </c>
      <c r="AA261">
        <f>_xlfn.XLOOKUP($A261,Kmeans!$B:$B,Kmeans!M:M)</f>
        <v>1</v>
      </c>
      <c r="AB261">
        <f>_xlfn.XLOOKUP($A261,Kmeans!$B:$B,Kmeans!N:N)</f>
        <v>0</v>
      </c>
      <c r="AC261">
        <f>_xlfn.XLOOKUP($A261,Kmeans!$B:$B,Kmeans!O:O)</f>
        <v>0</v>
      </c>
      <c r="AD261">
        <f>'FF-5'!C584/100</f>
        <v>3.4599999999999999E-2</v>
      </c>
      <c r="AE261">
        <f>'FF-5'!D584/100</f>
        <v>1.1000000000000001E-3</v>
      </c>
      <c r="AF261">
        <f>'FF-5'!E584/100</f>
        <v>-2.1600000000000001E-2</v>
      </c>
      <c r="AG261">
        <f>'FF-5'!F584/100</f>
        <v>-8.6E-3</v>
      </c>
      <c r="AH261" t="s">
        <v>5442</v>
      </c>
      <c r="AI261" t="str">
        <f t="shared" si="9"/>
        <v>Normal</v>
      </c>
    </row>
    <row r="262" spans="1:35">
      <c r="A262" s="5">
        <v>40877</v>
      </c>
      <c r="B262" s="11">
        <v>-5.5489427104868927E-3</v>
      </c>
      <c r="C262" s="11">
        <v>1.3341966242721437E-3</v>
      </c>
      <c r="D262" s="11">
        <v>8.7414416174727005E-3</v>
      </c>
      <c r="E262" s="11">
        <v>-1.2181939905464567E-4</v>
      </c>
      <c r="F262" s="11">
        <v>-6.2110836788087376E-5</v>
      </c>
      <c r="G262" s="11">
        <v>-1.1161402581384205E-2</v>
      </c>
      <c r="H262" s="11" t="str">
        <f t="shared" si="8"/>
        <v>USA MINIMUM VOLATILITY (USD) Standard (Large+Mid Cap)</v>
      </c>
      <c r="I262" s="9">
        <f>_xlfn.XLOOKUP($A262,macro_changes!$A:$A,macro_changes!B:B,"NA",1)</f>
        <v>25.05</v>
      </c>
      <c r="J262" s="16">
        <f ca="1">IF(_xlfn.XLOOKUP($A262, macro_changes!$A:$A, macro_changes!C:C, "NA", 1) = 0, OFFSET(J262, -1, 0), _xlfn.XLOOKUP($A262, macro_changes!$A:$A, macro_changes!C:C, "NA", 1))</f>
        <v>1.1230490567579965E-2</v>
      </c>
      <c r="K262" s="17">
        <f>_xlfn.XLOOKUP($A261,macro_changes!$A:$A,macro_changes!D:D,"NA",1)</f>
        <v>1.8478500551268873E-3</v>
      </c>
      <c r="L262" s="9">
        <f>_xlfn.XLOOKUP($A261,macro_changes!$A:$A,macro_changes!E:E,"NA",1)</f>
        <v>86.5</v>
      </c>
      <c r="M262" s="9">
        <f>_xlfn.XLOOKUP($A262,macro_changes!$A:$A,macro_changes!F:F,"NA",1)</f>
        <v>2.0099999999999998</v>
      </c>
      <c r="N262" s="9">
        <v>3.6384897882810971</v>
      </c>
      <c r="O262" t="s">
        <v>4332</v>
      </c>
      <c r="P262">
        <f>_xlfn.XLOOKUP($A262,Macro!A:A,Macro!H:H,"NA",1)</f>
        <v>-9.3310000000000004E-2</v>
      </c>
      <c r="Q262">
        <v>-5.5489427104869352E-3</v>
      </c>
      <c r="R262" s="9">
        <f>Spreads!B181</f>
        <v>7.23</v>
      </c>
      <c r="S262" s="9">
        <v>2.57</v>
      </c>
      <c r="T262" s="9">
        <f>Spreads!H428</f>
        <v>1.64</v>
      </c>
      <c r="U262" t="s">
        <v>5442</v>
      </c>
      <c r="V262" t="s">
        <v>5436</v>
      </c>
      <c r="W262" t="s">
        <v>5437</v>
      </c>
      <c r="X262" t="s">
        <v>5438</v>
      </c>
      <c r="Y262" t="s">
        <v>5439</v>
      </c>
      <c r="Z262" t="s">
        <v>5440</v>
      </c>
      <c r="AA262">
        <f>_xlfn.XLOOKUP($A262,Kmeans!$B:$B,Kmeans!M:M)</f>
        <v>1</v>
      </c>
      <c r="AB262">
        <f>_xlfn.XLOOKUP($A262,Kmeans!$B:$B,Kmeans!N:N)</f>
        <v>0</v>
      </c>
      <c r="AC262">
        <f>_xlfn.XLOOKUP($A262,Kmeans!$B:$B,Kmeans!O:O)</f>
        <v>0</v>
      </c>
      <c r="AD262">
        <f>'FF-5'!C585/100</f>
        <v>-2.8000000000000004E-3</v>
      </c>
      <c r="AE262">
        <f>'FF-5'!D585/100</f>
        <v>-4.5000000000000005E-3</v>
      </c>
      <c r="AF262">
        <f>'FF-5'!E585/100</f>
        <v>1.8600000000000002E-2</v>
      </c>
      <c r="AG262">
        <f>'FF-5'!F585/100</f>
        <v>1.49E-2</v>
      </c>
      <c r="AH262" t="s">
        <v>5442</v>
      </c>
      <c r="AI262" t="str">
        <f t="shared" si="9"/>
        <v>Normal</v>
      </c>
    </row>
    <row r="263" spans="1:35">
      <c r="A263" s="5">
        <v>40907</v>
      </c>
      <c r="B263" s="11">
        <v>7.6638650944711451E-3</v>
      </c>
      <c r="C263" s="11">
        <v>1.0556457650263695E-2</v>
      </c>
      <c r="D263" s="11">
        <v>2.344764975660163E-2</v>
      </c>
      <c r="E263" s="11">
        <v>9.6617712943078971E-3</v>
      </c>
      <c r="F263" s="11">
        <v>5.9707750361039924E-3</v>
      </c>
      <c r="G263" s="11">
        <v>8.0743508500342731E-3</v>
      </c>
      <c r="H263" s="11" t="str">
        <f t="shared" si="8"/>
        <v>USA MINIMUM VOLATILITY (USD) Standard (Large+Mid Cap)</v>
      </c>
      <c r="I263" s="9">
        <f>_xlfn.XLOOKUP($A263,macro_changes!$A:$A,macro_changes!B:B,"NA",1)</f>
        <v>20.23</v>
      </c>
      <c r="J263" s="16">
        <f ca="1">IF(_xlfn.XLOOKUP($A263, macro_changes!$A:$A, macro_changes!C:C, "NA", 1) = 0, OFFSET(J263, -1, 0), _xlfn.XLOOKUP($A263, macro_changes!$A:$A, macro_changes!C:C, "NA", 1))</f>
        <v>8.3859081997166296E-3</v>
      </c>
      <c r="K263" s="17">
        <f>_xlfn.XLOOKUP($A262,macro_changes!$A:$A,macro_changes!D:D,"NA",1)</f>
        <v>2.3770849015480877E-4</v>
      </c>
      <c r="L263" s="9">
        <f>_xlfn.XLOOKUP($A262,macro_changes!$A:$A,macro_changes!E:E,"NA",1)</f>
        <v>86.5</v>
      </c>
      <c r="M263" s="9">
        <f>_xlfn.XLOOKUP($A263,macro_changes!$A:$A,macro_changes!F:F,"NA",1)</f>
        <v>1.98</v>
      </c>
      <c r="N263" s="9">
        <v>2.3650358110184651</v>
      </c>
      <c r="O263" t="s">
        <v>4332</v>
      </c>
      <c r="P263">
        <f>_xlfn.XLOOKUP($A263,Macro!A:A,Macro!H:H,"NA",1)</f>
        <v>-0.20696999999999999</v>
      </c>
      <c r="Q263">
        <v>0</v>
      </c>
      <c r="R263" s="9">
        <f>Spreads!B182</f>
        <v>6.61</v>
      </c>
      <c r="S263" s="9">
        <v>2.29</v>
      </c>
      <c r="T263" s="9">
        <f>Spreads!H429</f>
        <v>1.61</v>
      </c>
      <c r="U263" t="s">
        <v>5435</v>
      </c>
      <c r="V263" t="s">
        <v>5436</v>
      </c>
      <c r="W263" t="s">
        <v>5437</v>
      </c>
      <c r="X263" t="s">
        <v>5438</v>
      </c>
      <c r="Y263" t="s">
        <v>5439</v>
      </c>
      <c r="Z263" t="s">
        <v>5440</v>
      </c>
      <c r="AA263">
        <f>_xlfn.XLOOKUP($A263,Kmeans!$B:$B,Kmeans!M:M)</f>
        <v>1</v>
      </c>
      <c r="AB263">
        <f>_xlfn.XLOOKUP($A263,Kmeans!$B:$B,Kmeans!N:N)</f>
        <v>0</v>
      </c>
      <c r="AC263">
        <f>_xlfn.XLOOKUP($A263,Kmeans!$B:$B,Kmeans!O:O)</f>
        <v>0</v>
      </c>
      <c r="AD263">
        <f>'FF-5'!C586/100</f>
        <v>-3.3E-3</v>
      </c>
      <c r="AE263">
        <f>'FF-5'!D586/100</f>
        <v>1.6299999999999999E-2</v>
      </c>
      <c r="AF263">
        <f>'FF-5'!E586/100</f>
        <v>9.7999999999999997E-3</v>
      </c>
      <c r="AG263">
        <f>'FF-5'!F586/100</f>
        <v>2.52E-2</v>
      </c>
      <c r="AH263" t="s">
        <v>5442</v>
      </c>
      <c r="AI263" t="str">
        <f t="shared" si="9"/>
        <v>Normal</v>
      </c>
    </row>
    <row r="264" spans="1:35">
      <c r="A264" s="5">
        <v>40939</v>
      </c>
      <c r="B264" s="11">
        <v>4.5889370697689058E-2</v>
      </c>
      <c r="C264" s="11">
        <v>1.8662212075112761E-2</v>
      </c>
      <c r="D264" s="11">
        <v>1.3120363997858764E-2</v>
      </c>
      <c r="E264" s="11">
        <v>3.307147949159317E-2</v>
      </c>
      <c r="F264" s="11">
        <v>4.6417572918194372E-2</v>
      </c>
      <c r="G264" s="11">
        <v>5.5034773049919661E-2</v>
      </c>
      <c r="H264" s="11" t="str">
        <f t="shared" si="8"/>
        <v>USA ENHANCED VALUE Standard (Large+Mid Cap)</v>
      </c>
      <c r="I264" s="9">
        <f>_xlfn.XLOOKUP($A264,macro_changes!$A:$A,macro_changes!B:B,"NA",1)</f>
        <v>18.420000000000002</v>
      </c>
      <c r="J264" s="16">
        <f ca="1">IF(_xlfn.XLOOKUP($A264, macro_changes!$A:$A, macro_changes!C:C, "NA", 1) = 0, OFFSET(J264, -1, 0), _xlfn.XLOOKUP($A264, macro_changes!$A:$A, macro_changes!C:C, "NA", 1))</f>
        <v>8.3859081997166296E-3</v>
      </c>
      <c r="K264" s="17">
        <f>_xlfn.XLOOKUP($A263,macro_changes!$A:$A,macro_changes!D:D,"NA",1)</f>
        <v>2.7241960540966836E-3</v>
      </c>
      <c r="L264" s="9">
        <f>_xlfn.XLOOKUP($A263,macro_changes!$A:$A,macro_changes!E:E,"NA",1)</f>
        <v>87</v>
      </c>
      <c r="M264" s="9">
        <f>_xlfn.XLOOKUP($A264,macro_changes!$A:$A,macro_changes!F:F,"NA",1)</f>
        <v>1.97</v>
      </c>
      <c r="N264" s="9">
        <v>12.55353716078257</v>
      </c>
      <c r="O264" t="s">
        <v>4332</v>
      </c>
      <c r="P264">
        <f>_xlfn.XLOOKUP($A264,Macro!A:A,Macro!H:H,"NA",1)</f>
        <v>-8.4150000000000003E-2</v>
      </c>
      <c r="Q264">
        <v>0</v>
      </c>
      <c r="R264" s="9">
        <f>Spreads!B183</f>
        <v>5.98</v>
      </c>
      <c r="S264" s="9">
        <v>2.0299999999999998</v>
      </c>
      <c r="T264" s="9">
        <f>Spreads!H430</f>
        <v>1.68</v>
      </c>
      <c r="U264" t="s">
        <v>5435</v>
      </c>
      <c r="V264" t="s">
        <v>5435</v>
      </c>
      <c r="W264" t="s">
        <v>5437</v>
      </c>
      <c r="X264" t="s">
        <v>5441</v>
      </c>
      <c r="Y264" t="s">
        <v>5439</v>
      </c>
      <c r="Z264" t="s">
        <v>5440</v>
      </c>
      <c r="AA264">
        <f>_xlfn.XLOOKUP($A264,Kmeans!$B:$B,Kmeans!M:M)</f>
        <v>1</v>
      </c>
      <c r="AB264">
        <f>_xlfn.XLOOKUP($A264,Kmeans!$B:$B,Kmeans!N:N)</f>
        <v>0</v>
      </c>
      <c r="AC264">
        <f>_xlfn.XLOOKUP($A264,Kmeans!$B:$B,Kmeans!O:O)</f>
        <v>0</v>
      </c>
      <c r="AD264">
        <f>'FF-5'!C587/100</f>
        <v>2.06E-2</v>
      </c>
      <c r="AE264">
        <f>'FF-5'!D587/100</f>
        <v>-9.7000000000000003E-3</v>
      </c>
      <c r="AF264">
        <f>'FF-5'!E587/100</f>
        <v>-2.0099999999999996E-2</v>
      </c>
      <c r="AG264">
        <f>'FF-5'!F587/100</f>
        <v>-1.44E-2</v>
      </c>
      <c r="AH264" t="s">
        <v>5442</v>
      </c>
      <c r="AI264" t="str">
        <f t="shared" si="9"/>
        <v>Normal</v>
      </c>
    </row>
    <row r="265" spans="1:35">
      <c r="A265" s="5">
        <v>40968</v>
      </c>
      <c r="B265" s="11">
        <v>4.1480931252724895E-2</v>
      </c>
      <c r="C265" s="11">
        <v>4.817315561114599E-2</v>
      </c>
      <c r="D265" s="11">
        <v>1.9209613109334445E-2</v>
      </c>
      <c r="E265" s="11">
        <v>2.8688695656857277E-2</v>
      </c>
      <c r="F265" s="11">
        <v>4.1076288751041856E-2</v>
      </c>
      <c r="G265" s="11">
        <v>4.1750002617883197E-2</v>
      </c>
      <c r="H265" s="11" t="str">
        <f t="shared" si="8"/>
        <v>USA MOMENTUM Standard (Large+Mid Cap)</v>
      </c>
      <c r="I265" s="9">
        <f>_xlfn.XLOOKUP($A265,macro_changes!$A:$A,macro_changes!B:B,"NA",1)</f>
        <v>16.170000000000002</v>
      </c>
      <c r="J265" s="16">
        <f ca="1">IF(_xlfn.XLOOKUP($A265, macro_changes!$A:$A, macro_changes!C:C, "NA", 1) = 0, OFFSET(J265, -1, 0), _xlfn.XLOOKUP($A265, macro_changes!$A:$A, macro_changes!C:C, "NA", 1))</f>
        <v>8.3859081997166296E-3</v>
      </c>
      <c r="K265" s="17">
        <f>_xlfn.XLOOKUP($A264,macro_changes!$A:$A,macro_changes!D:D,"NA",1)</f>
        <v>2.1374461249461518E-3</v>
      </c>
      <c r="L265" s="9">
        <f>_xlfn.XLOOKUP($A264,macro_changes!$A:$A,macro_changes!E:E,"NA",1)</f>
        <v>87.3</v>
      </c>
      <c r="M265" s="9">
        <f>_xlfn.XLOOKUP($A265,macro_changes!$A:$A,macro_changes!F:F,"NA",1)</f>
        <v>1.97</v>
      </c>
      <c r="N265" s="9">
        <v>7.1007100295522481</v>
      </c>
      <c r="O265" t="s">
        <v>4333</v>
      </c>
      <c r="P265">
        <f>_xlfn.XLOOKUP($A265,Macro!A:A,Macro!H:H,"NA",1)</f>
        <v>-4.1549999999999997E-2</v>
      </c>
      <c r="Q265">
        <v>0</v>
      </c>
      <c r="R265" s="9">
        <f>Spreads!B184</f>
        <v>5.99</v>
      </c>
      <c r="S265" s="9">
        <v>1.92</v>
      </c>
      <c r="T265" s="9">
        <f>Spreads!H431</f>
        <v>1.9</v>
      </c>
      <c r="U265" t="s">
        <v>5435</v>
      </c>
      <c r="V265" t="s">
        <v>5435</v>
      </c>
      <c r="W265" t="s">
        <v>5437</v>
      </c>
      <c r="X265" t="s">
        <v>5438</v>
      </c>
      <c r="Y265" t="s">
        <v>5439</v>
      </c>
      <c r="Z265" t="s">
        <v>5440</v>
      </c>
      <c r="AA265">
        <f>_xlfn.XLOOKUP($A265,Kmeans!$B:$B,Kmeans!M:M)</f>
        <v>1</v>
      </c>
      <c r="AB265">
        <f>_xlfn.XLOOKUP($A265,Kmeans!$B:$B,Kmeans!N:N)</f>
        <v>0</v>
      </c>
      <c r="AC265">
        <f>_xlfn.XLOOKUP($A265,Kmeans!$B:$B,Kmeans!O:O)</f>
        <v>0</v>
      </c>
      <c r="AD265">
        <f>'FF-5'!C588/100</f>
        <v>-1.7100000000000001E-2</v>
      </c>
      <c r="AE265">
        <f>'FF-5'!D588/100</f>
        <v>4.3E-3</v>
      </c>
      <c r="AF265">
        <f>'FF-5'!E588/100</f>
        <v>-4.7999999999999996E-3</v>
      </c>
      <c r="AG265">
        <f>'FF-5'!F588/100</f>
        <v>-1E-4</v>
      </c>
      <c r="AH265" t="s">
        <v>5442</v>
      </c>
      <c r="AI265" t="str">
        <f t="shared" si="9"/>
        <v>Normal</v>
      </c>
    </row>
    <row r="266" spans="1:35">
      <c r="A266" s="5">
        <v>40998</v>
      </c>
      <c r="B266" s="11">
        <v>3.0408427670934657E-2</v>
      </c>
      <c r="C266" s="11">
        <v>4.1403574282192546E-2</v>
      </c>
      <c r="D266" s="11">
        <v>2.3096590961688257E-2</v>
      </c>
      <c r="E266" s="11">
        <v>2.401587183681575E-2</v>
      </c>
      <c r="F266" s="11">
        <v>2.6199821461465378E-2</v>
      </c>
      <c r="G266" s="11">
        <v>2.385810783643616E-2</v>
      </c>
      <c r="H266" s="11" t="str">
        <f t="shared" si="8"/>
        <v>USA MOMENTUM Standard (Large+Mid Cap)</v>
      </c>
      <c r="I266" s="9">
        <f>_xlfn.XLOOKUP($A266,macro_changes!$A:$A,macro_changes!B:B,"NA",1)</f>
        <v>17.82</v>
      </c>
      <c r="J266" s="16">
        <f ca="1">IF(_xlfn.XLOOKUP($A266, macro_changes!$A:$A, macro_changes!C:C, "NA", 1) = 0, OFFSET(J266, -1, 0), _xlfn.XLOOKUP($A266, macro_changes!$A:$A, macro_changes!C:C, "NA", 1))</f>
        <v>4.463347461653111E-3</v>
      </c>
      <c r="K266" s="17">
        <f>_xlfn.XLOOKUP($A265,macro_changes!$A:$A,macro_changes!D:D,"NA",1)</f>
        <v>2.0934703870292282E-3</v>
      </c>
      <c r="L266" s="9">
        <f>_xlfn.XLOOKUP($A265,macro_changes!$A:$A,macro_changes!E:E,"NA",1)</f>
        <v>88</v>
      </c>
      <c r="M266" s="9">
        <f>_xlfn.XLOOKUP($A266,macro_changes!$A:$A,macro_changes!F:F,"NA",1)</f>
        <v>2.17</v>
      </c>
      <c r="N266" s="9">
        <v>4.7028019458978783</v>
      </c>
      <c r="O266" t="s">
        <v>4332</v>
      </c>
      <c r="P266">
        <f>_xlfn.XLOOKUP($A266,Macro!A:A,Macro!H:H,"NA",1)</f>
        <v>6.2780000000000002E-2</v>
      </c>
      <c r="Q266">
        <v>0</v>
      </c>
      <c r="R266" s="9">
        <f>Spreads!B185</f>
        <v>6.04</v>
      </c>
      <c r="S266" s="9">
        <v>2.0299999999999998</v>
      </c>
      <c r="T266" s="9">
        <f>Spreads!H432</f>
        <v>1.68</v>
      </c>
      <c r="U266" t="s">
        <v>5435</v>
      </c>
      <c r="V266" t="s">
        <v>5435</v>
      </c>
      <c r="W266" t="s">
        <v>5437</v>
      </c>
      <c r="X266" t="s">
        <v>5438</v>
      </c>
      <c r="Y266" t="s">
        <v>5439</v>
      </c>
      <c r="Z266" t="s">
        <v>5440</v>
      </c>
      <c r="AA266">
        <f>_xlfn.XLOOKUP($A266,Kmeans!$B:$B,Kmeans!M:M)</f>
        <v>1</v>
      </c>
      <c r="AB266">
        <f>_xlfn.XLOOKUP($A266,Kmeans!$B:$B,Kmeans!N:N)</f>
        <v>0</v>
      </c>
      <c r="AC266">
        <f>_xlfn.XLOOKUP($A266,Kmeans!$B:$B,Kmeans!O:O)</f>
        <v>0</v>
      </c>
      <c r="AD266">
        <f>'FF-5'!C589/100</f>
        <v>-4.6999999999999993E-3</v>
      </c>
      <c r="AE266">
        <f>'FF-5'!D589/100</f>
        <v>1.1399999999999999E-2</v>
      </c>
      <c r="AF266">
        <f>'FF-5'!E589/100</f>
        <v>-5.4000000000000003E-3</v>
      </c>
      <c r="AG266">
        <f>'FF-5'!F589/100</f>
        <v>7.4000000000000003E-3</v>
      </c>
      <c r="AH266" t="s">
        <v>5442</v>
      </c>
      <c r="AI266" t="str">
        <f t="shared" si="9"/>
        <v>Normal</v>
      </c>
    </row>
    <row r="267" spans="1:35">
      <c r="A267" s="5">
        <v>41029</v>
      </c>
      <c r="B267" s="11">
        <v>-7.222541161057916E-3</v>
      </c>
      <c r="C267" s="11">
        <v>1.7161081602513173E-2</v>
      </c>
      <c r="D267" s="11">
        <v>1.2003300771989744E-2</v>
      </c>
      <c r="E267" s="11">
        <v>6.9790382795775763E-4</v>
      </c>
      <c r="F267" s="11">
        <v>4.4392587887658319E-3</v>
      </c>
      <c r="G267" s="11">
        <v>-2.1083376285496946E-2</v>
      </c>
      <c r="H267" s="11" t="str">
        <f t="shared" si="8"/>
        <v>USA MOMENTUM Standard (Large+Mid Cap)</v>
      </c>
      <c r="I267" s="9">
        <f>_xlfn.XLOOKUP($A267,macro_changes!$A:$A,macro_changes!B:B,"NA",1)</f>
        <v>21</v>
      </c>
      <c r="J267" s="16">
        <f ca="1">IF(_xlfn.XLOOKUP($A267, macro_changes!$A:$A, macro_changes!C:C, "NA", 1) = 0, OFFSET(J267, -1, 0), _xlfn.XLOOKUP($A267, macro_changes!$A:$A, macro_changes!C:C, "NA", 1))</f>
        <v>4.463347461653111E-3</v>
      </c>
      <c r="K267" s="17">
        <f>_xlfn.XLOOKUP($A266,macro_changes!$A:$A,macro_changes!D:D,"NA",1)</f>
        <v>1.6607883500068255E-3</v>
      </c>
      <c r="L267" s="9">
        <f>_xlfn.XLOOKUP($A266,macro_changes!$A:$A,macro_changes!E:E,"NA",1)</f>
        <v>88.4</v>
      </c>
      <c r="M267" s="9">
        <f>_xlfn.XLOOKUP($A267,macro_changes!$A:$A,macro_changes!F:F,"NA",1)</f>
        <v>2.0499999999999998</v>
      </c>
      <c r="N267" s="9">
        <v>6.907186304920593</v>
      </c>
      <c r="O267" t="s">
        <v>4330</v>
      </c>
      <c r="P267">
        <f>_xlfn.XLOOKUP($A267,Macro!A:A,Macro!H:H,"NA",1)</f>
        <v>0.12495000000000001</v>
      </c>
      <c r="Q267">
        <v>-7.2225411610578483E-3</v>
      </c>
      <c r="R267" s="9">
        <f>Spreads!B186</f>
        <v>6.96</v>
      </c>
      <c r="S267" s="9">
        <v>2.29</v>
      </c>
      <c r="T267" s="9">
        <f>Spreads!H433</f>
        <v>1.32</v>
      </c>
      <c r="U267" t="s">
        <v>5435</v>
      </c>
      <c r="V267" t="s">
        <v>5436</v>
      </c>
      <c r="W267" t="s">
        <v>5437</v>
      </c>
      <c r="X267" t="s">
        <v>5438</v>
      </c>
      <c r="Y267" t="s">
        <v>5439</v>
      </c>
      <c r="Z267" t="s">
        <v>5440</v>
      </c>
      <c r="AA267">
        <f>_xlfn.XLOOKUP($A267,Kmeans!$B:$B,Kmeans!M:M)</f>
        <v>1</v>
      </c>
      <c r="AB267">
        <f>_xlfn.XLOOKUP($A267,Kmeans!$B:$B,Kmeans!N:N)</f>
        <v>0</v>
      </c>
      <c r="AC267">
        <f>_xlfn.XLOOKUP($A267,Kmeans!$B:$B,Kmeans!O:O)</f>
        <v>0</v>
      </c>
      <c r="AD267">
        <f>'FF-5'!C590/100</f>
        <v>-5.5000000000000005E-3</v>
      </c>
      <c r="AE267">
        <f>'FF-5'!D590/100</f>
        <v>-7.8000000000000005E-3</v>
      </c>
      <c r="AF267">
        <f>'FF-5'!E590/100</f>
        <v>1.3000000000000001E-2</v>
      </c>
      <c r="AG267">
        <f>'FF-5'!F590/100</f>
        <v>6.5000000000000006E-3</v>
      </c>
      <c r="AH267" t="s">
        <v>5442</v>
      </c>
      <c r="AI267" t="str">
        <f t="shared" si="9"/>
        <v>Normal</v>
      </c>
    </row>
    <row r="268" spans="1:35">
      <c r="A268" s="5">
        <v>41060</v>
      </c>
      <c r="B268" s="11">
        <v>-6.3936221623425049E-2</v>
      </c>
      <c r="C268" s="11">
        <v>-4.9081589372143686E-2</v>
      </c>
      <c r="D268" s="11">
        <v>-2.7498475585223336E-2</v>
      </c>
      <c r="E268" s="11">
        <v>-4.8189477751468535E-2</v>
      </c>
      <c r="F268" s="11">
        <v>-6.6163987160364868E-2</v>
      </c>
      <c r="G268" s="11">
        <v>-8.2373884264366648E-2</v>
      </c>
      <c r="H268" s="11" t="str">
        <f t="shared" si="8"/>
        <v>USA MINIMUM VOLATILITY (USD) Standard (Large+Mid Cap)</v>
      </c>
      <c r="I268" s="9">
        <f>_xlfn.XLOOKUP($A268,macro_changes!$A:$A,macro_changes!B:B,"NA",1)</f>
        <v>21.13</v>
      </c>
      <c r="J268" s="16">
        <f ca="1">IF(_xlfn.XLOOKUP($A268, macro_changes!$A:$A, macro_changes!C:C, "NA", 1) = 0, OFFSET(J268, -1, 0), _xlfn.XLOOKUP($A268, macro_changes!$A:$A, macro_changes!C:C, "NA", 1))</f>
        <v>4.463347461653111E-3</v>
      </c>
      <c r="K268" s="17">
        <f>_xlfn.XLOOKUP($A267,macro_changes!$A:$A,macro_changes!D:D,"NA",1)</f>
        <v>-2.0681801323810811E-3</v>
      </c>
      <c r="L268" s="9">
        <f>_xlfn.XLOOKUP($A267,macro_changes!$A:$A,macro_changes!E:E,"NA",1)</f>
        <v>88.2</v>
      </c>
      <c r="M268" s="9">
        <f>_xlfn.XLOOKUP($A268,macro_changes!$A:$A,macro_changes!F:F,"NA",1)</f>
        <v>1.8</v>
      </c>
      <c r="N268" s="9">
        <v>9.9307118952541948</v>
      </c>
      <c r="O268" t="s">
        <v>4332</v>
      </c>
      <c r="P268">
        <f>_xlfn.XLOOKUP($A268,Macro!A:A,Macro!H:H,"NA",1)</f>
        <v>-2.3539999999999998E-2</v>
      </c>
      <c r="Q268">
        <v>-7.069698079212515E-2</v>
      </c>
      <c r="R268" s="9">
        <f>Spreads!B187</f>
        <v>6.44</v>
      </c>
      <c r="S268" s="9">
        <v>2.15</v>
      </c>
      <c r="T268" s="9">
        <f>Spreads!H434</f>
        <v>1.34</v>
      </c>
      <c r="U268" t="s">
        <v>5435</v>
      </c>
      <c r="V268" t="s">
        <v>5436</v>
      </c>
      <c r="W268" t="s">
        <v>5437</v>
      </c>
      <c r="X268" t="s">
        <v>5438</v>
      </c>
      <c r="Y268" t="s">
        <v>5443</v>
      </c>
      <c r="Z268" t="s">
        <v>5444</v>
      </c>
      <c r="AA268">
        <f>_xlfn.XLOOKUP($A268,Kmeans!$B:$B,Kmeans!M:M)</f>
        <v>0</v>
      </c>
      <c r="AB268">
        <f>_xlfn.XLOOKUP($A268,Kmeans!$B:$B,Kmeans!N:N)</f>
        <v>1</v>
      </c>
      <c r="AC268">
        <f>_xlfn.XLOOKUP($A268,Kmeans!$B:$B,Kmeans!O:O)</f>
        <v>0</v>
      </c>
      <c r="AD268">
        <f>'FF-5'!C591/100</f>
        <v>-1.1999999999999999E-3</v>
      </c>
      <c r="AE268">
        <f>'FF-5'!D591/100</f>
        <v>-1.0700000000000001E-2</v>
      </c>
      <c r="AF268">
        <f>'FF-5'!E591/100</f>
        <v>2.0799999999999999E-2</v>
      </c>
      <c r="AG268">
        <f>'FF-5'!F591/100</f>
        <v>2.3099999999999999E-2</v>
      </c>
      <c r="AH268" t="s">
        <v>5446</v>
      </c>
      <c r="AI268" t="str">
        <f t="shared" si="9"/>
        <v>Drawdown</v>
      </c>
    </row>
    <row r="269" spans="1:35">
      <c r="A269" s="5">
        <v>41089</v>
      </c>
      <c r="B269" s="11">
        <v>3.785542405539255E-2</v>
      </c>
      <c r="C269" s="11">
        <v>2.9036015293903761E-2</v>
      </c>
      <c r="D269" s="11">
        <v>3.5702662300290733E-2</v>
      </c>
      <c r="E269" s="11">
        <v>3.4730379008315992E-2</v>
      </c>
      <c r="F269" s="11">
        <v>3.0656332575205614E-2</v>
      </c>
      <c r="G269" s="11">
        <v>3.986491286551952E-2</v>
      </c>
      <c r="H269" s="11" t="str">
        <f t="shared" si="8"/>
        <v>USA ENHANCED VALUE Standard (Large+Mid Cap)</v>
      </c>
      <c r="I269" s="9">
        <f>_xlfn.XLOOKUP($A269,macro_changes!$A:$A,macro_changes!B:B,"NA",1)</f>
        <v>17.57</v>
      </c>
      <c r="J269" s="16">
        <f ca="1">IF(_xlfn.XLOOKUP($A269, macro_changes!$A:$A, macro_changes!C:C, "NA", 1) = 0, OFFSET(J269, -1, 0), _xlfn.XLOOKUP($A269, macro_changes!$A:$A, macro_changes!C:C, "NA", 1))</f>
        <v>1.4402799732293747E-3</v>
      </c>
      <c r="K269" s="17">
        <f>_xlfn.XLOOKUP($A268,macro_changes!$A:$A,macro_changes!D:D,"NA",1)</f>
        <v>-8.2636317131068449E-4</v>
      </c>
      <c r="L269" s="9">
        <f>_xlfn.XLOOKUP($A268,macro_changes!$A:$A,macro_changes!E:E,"NA",1)</f>
        <v>88.4</v>
      </c>
      <c r="M269" s="9">
        <f>_xlfn.XLOOKUP($A269,macro_changes!$A:$A,macro_changes!F:F,"NA",1)</f>
        <v>1.62</v>
      </c>
      <c r="N269" s="9">
        <v>2.8564851923581251</v>
      </c>
      <c r="O269" t="s">
        <v>4330</v>
      </c>
      <c r="P269">
        <f>_xlfn.XLOOKUP($A269,Macro!A:A,Macro!H:H,"NA",1)</f>
        <v>-8.3720000000000003E-2</v>
      </c>
      <c r="Q269">
        <v>-2.8501130350086775E-2</v>
      </c>
      <c r="R269" s="9">
        <f>Spreads!B188</f>
        <v>6.16</v>
      </c>
      <c r="S269" s="9">
        <v>1.94</v>
      </c>
      <c r="T269" s="9">
        <f>Spreads!H435</f>
        <v>1.28</v>
      </c>
      <c r="U269" t="s">
        <v>5435</v>
      </c>
      <c r="V269" t="s">
        <v>5435</v>
      </c>
      <c r="W269" t="s">
        <v>5437</v>
      </c>
      <c r="X269" t="s">
        <v>5438</v>
      </c>
      <c r="Y269" t="s">
        <v>5439</v>
      </c>
      <c r="Z269" t="s">
        <v>5440</v>
      </c>
      <c r="AA269">
        <f>_xlfn.XLOOKUP($A269,Kmeans!$B:$B,Kmeans!M:M)</f>
        <v>1</v>
      </c>
      <c r="AB269">
        <f>_xlfn.XLOOKUP($A269,Kmeans!$B:$B,Kmeans!N:N)</f>
        <v>0</v>
      </c>
      <c r="AC269">
        <f>_xlfn.XLOOKUP($A269,Kmeans!$B:$B,Kmeans!O:O)</f>
        <v>0</v>
      </c>
      <c r="AD269">
        <f>'FF-5'!C592/100</f>
        <v>8.3999999999999995E-3</v>
      </c>
      <c r="AE269">
        <f>'FF-5'!D592/100</f>
        <v>6.1999999999999998E-3</v>
      </c>
      <c r="AF269">
        <f>'FF-5'!E592/100</f>
        <v>-1.1000000000000001E-2</v>
      </c>
      <c r="AG269">
        <f>'FF-5'!F592/100</f>
        <v>4.5999999999999999E-3</v>
      </c>
      <c r="AH269" t="s">
        <v>5442</v>
      </c>
      <c r="AI269" t="str">
        <f t="shared" si="9"/>
        <v>Normal</v>
      </c>
    </row>
    <row r="270" spans="1:35">
      <c r="A270" s="5">
        <v>41121</v>
      </c>
      <c r="B270" s="11">
        <v>1.2297338400113933E-2</v>
      </c>
      <c r="C270" s="11">
        <v>1.2506415706812435E-2</v>
      </c>
      <c r="D270" s="11">
        <v>1.7314964404282263E-2</v>
      </c>
      <c r="E270" s="11">
        <v>7.0284803087770076E-3</v>
      </c>
      <c r="F270" s="11">
        <v>8.3627326353676867E-3</v>
      </c>
      <c r="G270" s="11">
        <v>-3.2056671991931296E-4</v>
      </c>
      <c r="H270" s="11" t="str">
        <f t="shared" si="8"/>
        <v>USA MINIMUM VOLATILITY (USD) Standard (Large+Mid Cap)</v>
      </c>
      <c r="I270" s="9">
        <f>_xlfn.XLOOKUP($A270,macro_changes!$A:$A,macro_changes!B:B,"NA",1)</f>
        <v>15.69</v>
      </c>
      <c r="J270" s="16">
        <f ca="1">IF(_xlfn.XLOOKUP($A270, macro_changes!$A:$A, macro_changes!C:C, "NA", 1) = 0, OFFSET(J270, -1, 0), _xlfn.XLOOKUP($A270, macro_changes!$A:$A, macro_changes!C:C, "NA", 1))</f>
        <v>1.4402799732293747E-3</v>
      </c>
      <c r="K270" s="17">
        <f>_xlfn.XLOOKUP($A269,macro_changes!$A:$A,macro_changes!D:D,"NA",1)</f>
        <v>2.8880992806001871E-4</v>
      </c>
      <c r="L270" s="9">
        <f>_xlfn.XLOOKUP($A269,macro_changes!$A:$A,macro_changes!E:E,"NA",1)</f>
        <v>88.1</v>
      </c>
      <c r="M270" s="9">
        <f>_xlfn.XLOOKUP($A270,macro_changes!$A:$A,macro_changes!F:F,"NA",1)</f>
        <v>1.53</v>
      </c>
      <c r="N270" s="9">
        <v>5.1896277427709832</v>
      </c>
      <c r="O270" t="s">
        <v>4330</v>
      </c>
      <c r="P270">
        <f>_xlfn.XLOOKUP($A270,Macro!A:A,Macro!H:H,"NA",1)</f>
        <v>-9.5430000000000001E-2</v>
      </c>
      <c r="Q270">
        <v>0</v>
      </c>
      <c r="R270" s="9">
        <f>Spreads!B189</f>
        <v>5.98</v>
      </c>
      <c r="S270" s="9">
        <v>1.86</v>
      </c>
      <c r="T270" s="9">
        <f>Spreads!H436</f>
        <v>1.35</v>
      </c>
      <c r="U270" t="s">
        <v>5435</v>
      </c>
      <c r="V270" t="s">
        <v>5435</v>
      </c>
      <c r="W270" t="s">
        <v>5437</v>
      </c>
      <c r="X270" t="s">
        <v>5438</v>
      </c>
      <c r="Y270" t="s">
        <v>5439</v>
      </c>
      <c r="Z270" t="s">
        <v>5440</v>
      </c>
      <c r="AA270">
        <f>_xlfn.XLOOKUP($A270,Kmeans!$B:$B,Kmeans!M:M)</f>
        <v>1</v>
      </c>
      <c r="AB270">
        <f>_xlfn.XLOOKUP($A270,Kmeans!$B:$B,Kmeans!N:N)</f>
        <v>0</v>
      </c>
      <c r="AC270">
        <f>_xlfn.XLOOKUP($A270,Kmeans!$B:$B,Kmeans!O:O)</f>
        <v>0</v>
      </c>
      <c r="AD270">
        <f>'FF-5'!C593/100</f>
        <v>-2.7799999999999998E-2</v>
      </c>
      <c r="AE270">
        <f>'FF-5'!D593/100</f>
        <v>-2.0000000000000001E-4</v>
      </c>
      <c r="AF270">
        <f>'FF-5'!E593/100</f>
        <v>1.1000000000000001E-2</v>
      </c>
      <c r="AG270">
        <f>'FF-5'!F593/100</f>
        <v>5.0000000000000001E-4</v>
      </c>
      <c r="AH270" t="s">
        <v>5442</v>
      </c>
      <c r="AI270" t="str">
        <f t="shared" si="9"/>
        <v>Normal</v>
      </c>
    </row>
    <row r="271" spans="1:35">
      <c r="A271" s="5">
        <v>41152</v>
      </c>
      <c r="B271" s="11">
        <v>2.076561757155071E-2</v>
      </c>
      <c r="C271" s="11">
        <v>1.1101096049836334E-2</v>
      </c>
      <c r="D271" s="11">
        <v>-2.8166408678186317E-3</v>
      </c>
      <c r="E271" s="11">
        <v>1.2705407195405582E-2</v>
      </c>
      <c r="F271" s="11">
        <v>1.2988944524317203E-2</v>
      </c>
      <c r="G271" s="11">
        <v>2.6210790266365969E-2</v>
      </c>
      <c r="H271" s="11" t="str">
        <f t="shared" si="8"/>
        <v>USA ENHANCED VALUE Standard (Large+Mid Cap)</v>
      </c>
      <c r="I271" s="9">
        <f>_xlfn.XLOOKUP($A271,macro_changes!$A:$A,macro_changes!B:B,"NA",1)</f>
        <v>15.28</v>
      </c>
      <c r="J271" s="16">
        <f ca="1">IF(_xlfn.XLOOKUP($A271, macro_changes!$A:$A, macro_changes!C:C, "NA", 1) = 0, OFFSET(J271, -1, 0), _xlfn.XLOOKUP($A271, macro_changes!$A:$A, macro_changes!C:C, "NA", 1))</f>
        <v>1.4402799732293747E-3</v>
      </c>
      <c r="K271" s="17">
        <f>_xlfn.XLOOKUP($A270,macro_changes!$A:$A,macro_changes!D:D,"NA",1)</f>
        <v>5.8095279758518803E-3</v>
      </c>
      <c r="L271" s="9">
        <f>_xlfn.XLOOKUP($A270,macro_changes!$A:$A,macro_changes!E:E,"NA",1)</f>
        <v>88.1</v>
      </c>
      <c r="M271" s="9">
        <f>_xlfn.XLOOKUP($A271,macro_changes!$A:$A,macro_changes!F:F,"NA",1)</f>
        <v>1.68</v>
      </c>
      <c r="N271" s="9">
        <v>3.6063428415722321</v>
      </c>
      <c r="O271" t="s">
        <v>4330</v>
      </c>
      <c r="P271">
        <f>_xlfn.XLOOKUP($A271,Macro!A:A,Macro!H:H,"NA",1)</f>
        <v>-7.1660000000000001E-2</v>
      </c>
      <c r="Q271">
        <v>0</v>
      </c>
      <c r="R271" s="9">
        <f>Spreads!B190</f>
        <v>5.74</v>
      </c>
      <c r="S271" s="9">
        <v>1.69</v>
      </c>
      <c r="T271" s="9">
        <f>Spreads!H437</f>
        <v>1.42</v>
      </c>
      <c r="U271" t="s">
        <v>5435</v>
      </c>
      <c r="V271" t="s">
        <v>5435</v>
      </c>
      <c r="W271" t="s">
        <v>5437</v>
      </c>
      <c r="X271" t="s">
        <v>5438</v>
      </c>
      <c r="Y271" t="s">
        <v>5439</v>
      </c>
      <c r="Z271" t="s">
        <v>5440</v>
      </c>
      <c r="AA271">
        <f>_xlfn.XLOOKUP($A271,Kmeans!$B:$B,Kmeans!M:M)</f>
        <v>1</v>
      </c>
      <c r="AB271">
        <f>_xlfn.XLOOKUP($A271,Kmeans!$B:$B,Kmeans!N:N)</f>
        <v>0</v>
      </c>
      <c r="AC271">
        <f>_xlfn.XLOOKUP($A271,Kmeans!$B:$B,Kmeans!O:O)</f>
        <v>0</v>
      </c>
      <c r="AD271">
        <f>'FF-5'!C594/100</f>
        <v>4.4000000000000003E-3</v>
      </c>
      <c r="AE271">
        <f>'FF-5'!D594/100</f>
        <v>1.3000000000000001E-2</v>
      </c>
      <c r="AF271">
        <f>'FF-5'!E594/100</f>
        <v>-1.3300000000000001E-2</v>
      </c>
      <c r="AG271">
        <f>'FF-5'!F594/100</f>
        <v>-8.3999999999999995E-3</v>
      </c>
      <c r="AH271" t="s">
        <v>5442</v>
      </c>
      <c r="AI271" t="str">
        <f t="shared" si="9"/>
        <v>Normal</v>
      </c>
    </row>
    <row r="272" spans="1:35">
      <c r="A272" s="5">
        <v>41180</v>
      </c>
      <c r="B272" s="11">
        <v>2.384710311463234E-2</v>
      </c>
      <c r="C272" s="11">
        <v>1.6636538292359671E-2</v>
      </c>
      <c r="D272" s="11">
        <v>1.2182167239227937E-2</v>
      </c>
      <c r="E272" s="11">
        <v>1.7217095708395691E-2</v>
      </c>
      <c r="F272" s="11">
        <v>1.8960924554816794E-2</v>
      </c>
      <c r="G272" s="11">
        <v>2.6238006690128213E-2</v>
      </c>
      <c r="H272" s="11" t="str">
        <f t="shared" si="8"/>
        <v>USA ENHANCED VALUE Standard (Large+Mid Cap)</v>
      </c>
      <c r="I272" s="9">
        <f>_xlfn.XLOOKUP($A272,macro_changes!$A:$A,macro_changes!B:B,"NA",1)</f>
        <v>16.28</v>
      </c>
      <c r="J272" s="16">
        <f ca="1">IF(_xlfn.XLOOKUP($A272, macro_changes!$A:$A, macro_changes!C:C, "NA", 1) = 0, OFFSET(J272, -1, 0), _xlfn.XLOOKUP($A272, macro_changes!$A:$A, macro_changes!C:C, "NA", 1))</f>
        <v>1.1564055376036553E-3</v>
      </c>
      <c r="K272" s="17">
        <f>_xlfn.XLOOKUP($A271,macro_changes!$A:$A,macro_changes!D:D,"NA",1)</f>
        <v>4.7712662775423187E-3</v>
      </c>
      <c r="L272" s="9">
        <f>_xlfn.XLOOKUP($A271,macro_changes!$A:$A,macro_changes!E:E,"NA",1)</f>
        <v>87.8</v>
      </c>
      <c r="M272" s="9">
        <f>_xlfn.XLOOKUP($A272,macro_changes!$A:$A,macro_changes!F:F,"NA",1)</f>
        <v>1.72</v>
      </c>
      <c r="N272" s="9">
        <v>1.510135666163327</v>
      </c>
      <c r="O272" t="s">
        <v>4332</v>
      </c>
      <c r="P272">
        <f>_xlfn.XLOOKUP($A272,Macro!A:A,Macro!H:H,"NA",1)</f>
        <v>-2.1700000000000001E-2</v>
      </c>
      <c r="Q272">
        <v>0</v>
      </c>
      <c r="R272" s="9">
        <f>Spreads!B191</f>
        <v>5.63</v>
      </c>
      <c r="S272" s="9">
        <v>1.51</v>
      </c>
      <c r="T272" s="9">
        <f>Spreads!H438</f>
        <v>1.42</v>
      </c>
      <c r="U272" t="s">
        <v>5435</v>
      </c>
      <c r="V272" t="s">
        <v>5435</v>
      </c>
      <c r="W272" t="s">
        <v>5437</v>
      </c>
      <c r="X272" t="s">
        <v>5438</v>
      </c>
      <c r="Y272" t="s">
        <v>5439</v>
      </c>
      <c r="Z272" t="s">
        <v>5440</v>
      </c>
      <c r="AA272">
        <f>_xlfn.XLOOKUP($A272,Kmeans!$B:$B,Kmeans!M:M)</f>
        <v>1</v>
      </c>
      <c r="AB272">
        <f>_xlfn.XLOOKUP($A272,Kmeans!$B:$B,Kmeans!N:N)</f>
        <v>0</v>
      </c>
      <c r="AC272">
        <f>_xlfn.XLOOKUP($A272,Kmeans!$B:$B,Kmeans!O:O)</f>
        <v>0</v>
      </c>
      <c r="AD272">
        <f>'FF-5'!C595/100</f>
        <v>6.0999999999999995E-3</v>
      </c>
      <c r="AE272">
        <f>'FF-5'!D595/100</f>
        <v>1.6E-2</v>
      </c>
      <c r="AF272">
        <f>'FF-5'!E595/100</f>
        <v>-1.49E-2</v>
      </c>
      <c r="AG272">
        <f>'FF-5'!F595/100</f>
        <v>1.54E-2</v>
      </c>
      <c r="AH272" t="s">
        <v>5442</v>
      </c>
      <c r="AI272" t="str">
        <f t="shared" si="9"/>
        <v>Normal</v>
      </c>
    </row>
    <row r="273" spans="1:35">
      <c r="A273" s="5">
        <v>41213</v>
      </c>
      <c r="B273" s="11">
        <v>-1.933366086212851E-2</v>
      </c>
      <c r="C273" s="11">
        <v>-2.4469210970343935E-2</v>
      </c>
      <c r="D273" s="11">
        <v>-1.1596382938257488E-2</v>
      </c>
      <c r="E273" s="11">
        <v>-5.7491005504995973E-3</v>
      </c>
      <c r="F273" s="11">
        <v>-2.3033696301023032E-2</v>
      </c>
      <c r="G273" s="11">
        <v>-6.1596825317593584E-3</v>
      </c>
      <c r="H273" s="11" t="str">
        <f t="shared" si="8"/>
        <v>USA RISK WEIGHTED Standard (Large+Mid Cap)</v>
      </c>
      <c r="I273" s="9">
        <f>_xlfn.XLOOKUP($A273,macro_changes!$A:$A,macro_changes!B:B,"NA",1)</f>
        <v>16.7</v>
      </c>
      <c r="J273" s="16">
        <f ca="1">IF(_xlfn.XLOOKUP($A273, macro_changes!$A:$A, macro_changes!C:C, "NA", 1) = 0, OFFSET(J273, -1, 0), _xlfn.XLOOKUP($A273, macro_changes!$A:$A, macro_changes!C:C, "NA", 1))</f>
        <v>1.1564055376036553E-3</v>
      </c>
      <c r="K273" s="17">
        <f>_xlfn.XLOOKUP($A272,macro_changes!$A:$A,macro_changes!D:D,"NA",1)</f>
        <v>2.6967945804385884E-3</v>
      </c>
      <c r="L273" s="9">
        <f>_xlfn.XLOOKUP($A272,macro_changes!$A:$A,macro_changes!E:E,"NA",1)</f>
        <v>88.2</v>
      </c>
      <c r="M273" s="9">
        <f>_xlfn.XLOOKUP($A273,macro_changes!$A:$A,macro_changes!F:F,"NA",1)</f>
        <v>1.75</v>
      </c>
      <c r="N273" s="9">
        <v>4.58142383222419</v>
      </c>
      <c r="O273" t="s">
        <v>4332</v>
      </c>
      <c r="P273">
        <f>_xlfn.XLOOKUP($A273,Macro!A:A,Macro!H:H,"NA",1)</f>
        <v>-1.558E-2</v>
      </c>
      <c r="Q273">
        <v>-1.9333660862128517E-2</v>
      </c>
      <c r="R273" s="9">
        <f>Spreads!B192</f>
        <v>5.65</v>
      </c>
      <c r="S273" s="9">
        <v>1.6</v>
      </c>
      <c r="T273" s="9">
        <f>Spreads!H439</f>
        <v>1.37</v>
      </c>
      <c r="U273" t="s">
        <v>5435</v>
      </c>
      <c r="V273" t="s">
        <v>5435</v>
      </c>
      <c r="W273" t="s">
        <v>5437</v>
      </c>
      <c r="X273" t="s">
        <v>5438</v>
      </c>
      <c r="Y273" t="s">
        <v>5439</v>
      </c>
      <c r="Z273" t="s">
        <v>5440</v>
      </c>
      <c r="AA273">
        <f>_xlfn.XLOOKUP($A273,Kmeans!$B:$B,Kmeans!M:M)</f>
        <v>1</v>
      </c>
      <c r="AB273">
        <f>_xlfn.XLOOKUP($A273,Kmeans!$B:$B,Kmeans!N:N)</f>
        <v>0</v>
      </c>
      <c r="AC273">
        <f>_xlfn.XLOOKUP($A273,Kmeans!$B:$B,Kmeans!O:O)</f>
        <v>0</v>
      </c>
      <c r="AD273">
        <f>'FF-5'!C596/100</f>
        <v>-8.8999999999999999E-3</v>
      </c>
      <c r="AE273">
        <f>'FF-5'!D596/100</f>
        <v>3.5900000000000001E-2</v>
      </c>
      <c r="AF273">
        <f>'FF-5'!E596/100</f>
        <v>-1.34E-2</v>
      </c>
      <c r="AG273">
        <f>'FF-5'!F596/100</f>
        <v>2.5000000000000001E-2</v>
      </c>
      <c r="AH273" t="s">
        <v>5442</v>
      </c>
      <c r="AI273" t="str">
        <f t="shared" si="9"/>
        <v>Normal</v>
      </c>
    </row>
    <row r="274" spans="1:35">
      <c r="A274" s="5">
        <v>41243</v>
      </c>
      <c r="B274" s="11">
        <v>3.5714232700638782E-3</v>
      </c>
      <c r="C274" s="11">
        <v>1.4910832591590983E-2</v>
      </c>
      <c r="D274" s="11">
        <v>-5.545225071414972E-4</v>
      </c>
      <c r="E274" s="11">
        <v>7.9476577483690303E-3</v>
      </c>
      <c r="F274" s="11">
        <v>3.7644150408044919E-3</v>
      </c>
      <c r="G274" s="11">
        <v>-6.403785013636365E-3</v>
      </c>
      <c r="H274" s="11" t="str">
        <f t="shared" si="8"/>
        <v>USA MOMENTUM Standard (Large+Mid Cap)</v>
      </c>
      <c r="I274" s="9">
        <f>_xlfn.XLOOKUP($A274,macro_changes!$A:$A,macro_changes!B:B,"NA",1)</f>
        <v>17.309999999999999</v>
      </c>
      <c r="J274" s="16">
        <f ca="1">IF(_xlfn.XLOOKUP($A274, macro_changes!$A:$A, macro_changes!C:C, "NA", 1) = 0, OFFSET(J274, -1, 0), _xlfn.XLOOKUP($A274, macro_changes!$A:$A, macro_changes!C:C, "NA", 1))</f>
        <v>1.1564055376036553E-3</v>
      </c>
      <c r="K274" s="17">
        <f>_xlfn.XLOOKUP($A273,macro_changes!$A:$A,macro_changes!D:D,"NA",1)</f>
        <v>-1.6793444944266378E-3</v>
      </c>
      <c r="L274" s="9">
        <f>_xlfn.XLOOKUP($A273,macro_changes!$A:$A,macro_changes!E:E,"NA",1)</f>
        <v>88.4</v>
      </c>
      <c r="M274" s="9">
        <f>_xlfn.XLOOKUP($A274,macro_changes!$A:$A,macro_changes!F:F,"NA",1)</f>
        <v>1.65</v>
      </c>
      <c r="N274" s="9">
        <v>3.405161127845131</v>
      </c>
      <c r="O274" t="s">
        <v>4332</v>
      </c>
      <c r="P274">
        <f>_xlfn.XLOOKUP($A274,Macro!A:A,Macro!H:H,"NA",1)</f>
        <v>-4.3999999999999997E-2</v>
      </c>
      <c r="Q274">
        <v>-1.5831286278363131E-2</v>
      </c>
      <c r="R274" s="9">
        <f>Spreads!B193</f>
        <v>5.34</v>
      </c>
      <c r="S274" s="9">
        <v>1.54</v>
      </c>
      <c r="T274" s="9">
        <f>Spreads!H440</f>
        <v>1.53</v>
      </c>
      <c r="U274" t="s">
        <v>5435</v>
      </c>
      <c r="V274" t="s">
        <v>5435</v>
      </c>
      <c r="W274" t="s">
        <v>5437</v>
      </c>
      <c r="X274" t="s">
        <v>5438</v>
      </c>
      <c r="Y274" t="s">
        <v>5439</v>
      </c>
      <c r="Z274" t="s">
        <v>5440</v>
      </c>
      <c r="AA274">
        <f>_xlfn.XLOOKUP($A274,Kmeans!$B:$B,Kmeans!M:M)</f>
        <v>1</v>
      </c>
      <c r="AB274">
        <f>_xlfn.XLOOKUP($A274,Kmeans!$B:$B,Kmeans!N:N)</f>
        <v>0</v>
      </c>
      <c r="AC274">
        <f>_xlfn.XLOOKUP($A274,Kmeans!$B:$B,Kmeans!O:O)</f>
        <v>0</v>
      </c>
      <c r="AD274">
        <f>'FF-5'!C597/100</f>
        <v>4.5999999999999999E-3</v>
      </c>
      <c r="AE274">
        <f>'FF-5'!D597/100</f>
        <v>-8.3999999999999995E-3</v>
      </c>
      <c r="AF274">
        <f>'FF-5'!E597/100</f>
        <v>6.0999999999999995E-3</v>
      </c>
      <c r="AG274">
        <f>'FF-5'!F597/100</f>
        <v>8.5000000000000006E-3</v>
      </c>
      <c r="AH274" t="s">
        <v>5442</v>
      </c>
      <c r="AI274" t="str">
        <f t="shared" si="9"/>
        <v>Normal</v>
      </c>
    </row>
    <row r="275" spans="1:35">
      <c r="A275" s="5">
        <v>41274</v>
      </c>
      <c r="B275" s="11">
        <v>7.1802889273127057E-3</v>
      </c>
      <c r="C275" s="11">
        <v>-1.2314280682371725E-2</v>
      </c>
      <c r="D275" s="11">
        <v>-1.2083746101311688E-2</v>
      </c>
      <c r="E275" s="11">
        <v>6.64214237706795E-3</v>
      </c>
      <c r="F275" s="11">
        <v>-2.1200375029736263E-3</v>
      </c>
      <c r="G275" s="11">
        <v>4.2749689120742396E-2</v>
      </c>
      <c r="H275" s="11" t="str">
        <f t="shared" si="8"/>
        <v>USA ENHANCED VALUE Standard (Large+Mid Cap)</v>
      </c>
      <c r="I275" s="9">
        <f>_xlfn.XLOOKUP($A275,macro_changes!$A:$A,macro_changes!B:B,"NA",1)</f>
        <v>13.51</v>
      </c>
      <c r="J275" s="16">
        <f ca="1">IF(_xlfn.XLOOKUP($A275, macro_changes!$A:$A, macro_changes!C:C, "NA", 1) = 0, OFFSET(J275, -1, 0), _xlfn.XLOOKUP($A275, macro_changes!$A:$A, macro_changes!C:C, "NA", 1))</f>
        <v>9.8656066386384467E-3</v>
      </c>
      <c r="K275" s="17">
        <f>_xlfn.XLOOKUP($A274,macro_changes!$A:$A,macro_changes!D:D,"NA",1)</f>
        <v>-1.2108160467716456E-4</v>
      </c>
      <c r="L275" s="9">
        <f>_xlfn.XLOOKUP($A274,macro_changes!$A:$A,macro_changes!E:E,"NA",1)</f>
        <v>88.4</v>
      </c>
      <c r="M275" s="9">
        <f>_xlfn.XLOOKUP($A275,macro_changes!$A:$A,macro_changes!F:F,"NA",1)</f>
        <v>1.72</v>
      </c>
      <c r="N275" s="9">
        <v>5.1082097905264199</v>
      </c>
      <c r="O275" t="s">
        <v>4332</v>
      </c>
      <c r="P275">
        <f>_xlfn.XLOOKUP($A275,Macro!A:A,Macro!H:H,"NA",1)</f>
        <v>-5.1670000000000001E-2</v>
      </c>
      <c r="Q275">
        <v>0</v>
      </c>
      <c r="R275" s="9">
        <f>Spreads!B194</f>
        <v>4.95</v>
      </c>
      <c r="S275" s="9">
        <v>1.48</v>
      </c>
      <c r="T275" s="9">
        <f>Spreads!H441</f>
        <v>1.75</v>
      </c>
      <c r="U275" t="s">
        <v>5435</v>
      </c>
      <c r="V275" t="s">
        <v>5435</v>
      </c>
      <c r="W275" t="s">
        <v>5437</v>
      </c>
      <c r="X275" t="s">
        <v>5438</v>
      </c>
      <c r="Y275" t="s">
        <v>5439</v>
      </c>
      <c r="Z275" t="s">
        <v>5440</v>
      </c>
      <c r="AA275">
        <f>_xlfn.XLOOKUP($A275,Kmeans!$B:$B,Kmeans!M:M)</f>
        <v>1</v>
      </c>
      <c r="AB275">
        <f>_xlfn.XLOOKUP($A275,Kmeans!$B:$B,Kmeans!N:N)</f>
        <v>0</v>
      </c>
      <c r="AC275">
        <f>_xlfn.XLOOKUP($A275,Kmeans!$B:$B,Kmeans!O:O)</f>
        <v>0</v>
      </c>
      <c r="AD275">
        <f>'FF-5'!C598/100</f>
        <v>1.89E-2</v>
      </c>
      <c r="AE275">
        <f>'FF-5'!D598/100</f>
        <v>3.5099999999999999E-2</v>
      </c>
      <c r="AF275">
        <f>'FF-5'!E598/100</f>
        <v>-1.8500000000000003E-2</v>
      </c>
      <c r="AG275">
        <f>'FF-5'!F598/100</f>
        <v>9.1000000000000004E-3</v>
      </c>
      <c r="AH275" t="s">
        <v>5442</v>
      </c>
      <c r="AI275" t="str">
        <f t="shared" si="9"/>
        <v>Normal</v>
      </c>
    </row>
    <row r="276" spans="1:35">
      <c r="A276" s="5">
        <v>41305</v>
      </c>
      <c r="B276" s="11">
        <v>5.1595474794824625E-2</v>
      </c>
      <c r="C276" s="11">
        <v>4.1693792602626623E-2</v>
      </c>
      <c r="D276" s="11">
        <v>4.9262811768082448E-2</v>
      </c>
      <c r="E276" s="11">
        <v>5.918779096318616E-2</v>
      </c>
      <c r="F276" s="11">
        <v>5.5266128636436873E-2</v>
      </c>
      <c r="G276" s="11">
        <v>6.4910826388989928E-2</v>
      </c>
      <c r="H276" s="11" t="str">
        <f t="shared" si="8"/>
        <v>USA ENHANCED VALUE Standard (Large+Mid Cap)</v>
      </c>
      <c r="I276" s="9">
        <f>_xlfn.XLOOKUP($A276,macro_changes!$A:$A,macro_changes!B:B,"NA",1)</f>
        <v>14.07</v>
      </c>
      <c r="J276" s="16">
        <f ca="1">IF(_xlfn.XLOOKUP($A276, macro_changes!$A:$A, macro_changes!C:C, "NA", 1) = 0, OFFSET(J276, -1, 0), _xlfn.XLOOKUP($A276, macro_changes!$A:$A, macro_changes!C:C, "NA", 1))</f>
        <v>9.8656066386384467E-3</v>
      </c>
      <c r="K276" s="17">
        <f>_xlfn.XLOOKUP($A275,macro_changes!$A:$A,macro_changes!D:D,"NA",1)</f>
        <v>1.9807889421807889E-3</v>
      </c>
      <c r="L276" s="9">
        <f>_xlfn.XLOOKUP($A275,macro_changes!$A:$A,macro_changes!E:E,"NA",1)</f>
        <v>88.5</v>
      </c>
      <c r="M276" s="9">
        <f>_xlfn.XLOOKUP($A276,macro_changes!$A:$A,macro_changes!F:F,"NA",1)</f>
        <v>1.91</v>
      </c>
      <c r="N276" s="9">
        <v>5.5249080105155723</v>
      </c>
      <c r="O276" t="s">
        <v>4332</v>
      </c>
      <c r="P276">
        <f>_xlfn.XLOOKUP($A276,Macro!A:A,Macro!H:H,"NA",1)</f>
        <v>-2.65E-3</v>
      </c>
      <c r="Q276">
        <v>0</v>
      </c>
      <c r="R276" s="9">
        <f>Spreads!B195</f>
        <v>4.9800000000000004</v>
      </c>
      <c r="S276" s="9">
        <v>1.49</v>
      </c>
      <c r="T276" s="9">
        <f>Spreads!H442</f>
        <v>1.64</v>
      </c>
      <c r="U276" t="s">
        <v>5435</v>
      </c>
      <c r="V276" t="s">
        <v>5435</v>
      </c>
      <c r="W276" t="s">
        <v>5437</v>
      </c>
      <c r="X276" t="s">
        <v>5438</v>
      </c>
      <c r="Y276" t="s">
        <v>5439</v>
      </c>
      <c r="Z276" t="s">
        <v>5440</v>
      </c>
      <c r="AA276">
        <f>_xlfn.XLOOKUP($A276,Kmeans!$B:$B,Kmeans!M:M)</f>
        <v>1</v>
      </c>
      <c r="AB276">
        <f>_xlfn.XLOOKUP($A276,Kmeans!$B:$B,Kmeans!N:N)</f>
        <v>0</v>
      </c>
      <c r="AC276">
        <f>_xlfn.XLOOKUP($A276,Kmeans!$B:$B,Kmeans!O:O)</f>
        <v>0</v>
      </c>
      <c r="AD276">
        <f>'FF-5'!C599/100</f>
        <v>4.7999999999999996E-3</v>
      </c>
      <c r="AE276">
        <f>'FF-5'!D599/100</f>
        <v>9.5999999999999992E-3</v>
      </c>
      <c r="AF276">
        <f>'FF-5'!E599/100</f>
        <v>-1.9299999999999998E-2</v>
      </c>
      <c r="AG276">
        <f>'FF-5'!F599/100</f>
        <v>1.41E-2</v>
      </c>
      <c r="AH276" t="s">
        <v>5442</v>
      </c>
      <c r="AI276" t="str">
        <f t="shared" si="9"/>
        <v>Normal</v>
      </c>
    </row>
    <row r="277" spans="1:35">
      <c r="A277" s="5">
        <v>41333</v>
      </c>
      <c r="B277" s="11">
        <v>1.0433962922878237E-2</v>
      </c>
      <c r="C277" s="11">
        <v>1.8775630701598045E-2</v>
      </c>
      <c r="D277" s="11">
        <v>2.488484553768E-2</v>
      </c>
      <c r="E277" s="11">
        <v>1.9385265478273794E-2</v>
      </c>
      <c r="F277" s="11">
        <v>1.2558056092650371E-2</v>
      </c>
      <c r="G277" s="11">
        <v>1.5541281814333008E-2</v>
      </c>
      <c r="H277" s="11" t="str">
        <f t="shared" si="8"/>
        <v>USA MINIMUM VOLATILITY (USD) Standard (Large+Mid Cap)</v>
      </c>
      <c r="I277" s="9">
        <f>_xlfn.XLOOKUP($A277,macro_changes!$A:$A,macro_changes!B:B,"NA",1)</f>
        <v>13.03</v>
      </c>
      <c r="J277" s="16">
        <f ca="1">IF(_xlfn.XLOOKUP($A277, macro_changes!$A:$A, macro_changes!C:C, "NA", 1) = 0, OFFSET(J277, -1, 0), _xlfn.XLOOKUP($A277, macro_changes!$A:$A, macro_changes!C:C, "NA", 1))</f>
        <v>9.8656066386384467E-3</v>
      </c>
      <c r="K277" s="17">
        <f>_xlfn.XLOOKUP($A276,macro_changes!$A:$A,macro_changes!D:D,"NA",1)</f>
        <v>5.4299267521009664E-3</v>
      </c>
      <c r="L277" s="9">
        <f>_xlfn.XLOOKUP($A276,macro_changes!$A:$A,macro_changes!E:E,"NA",1)</f>
        <v>89.1</v>
      </c>
      <c r="M277" s="9">
        <f>_xlfn.XLOOKUP($A277,macro_changes!$A:$A,macro_changes!F:F,"NA",1)</f>
        <v>1.98</v>
      </c>
      <c r="N277" s="9">
        <v>1.6823113529874709</v>
      </c>
      <c r="O277" t="s">
        <v>4332</v>
      </c>
      <c r="P277">
        <f>_xlfn.XLOOKUP($A277,Macro!A:A,Macro!H:H,"NA",1)</f>
        <v>-1.9380000000000001E-2</v>
      </c>
      <c r="Q277">
        <v>0</v>
      </c>
      <c r="R277" s="9">
        <f>Spreads!B196</f>
        <v>4.8600000000000003</v>
      </c>
      <c r="S277" s="9">
        <v>1.51</v>
      </c>
      <c r="T277" s="9">
        <f>Spreads!H443</f>
        <v>1.62</v>
      </c>
      <c r="U277" t="s">
        <v>5435</v>
      </c>
      <c r="V277" t="s">
        <v>5435</v>
      </c>
      <c r="W277" t="s">
        <v>5437</v>
      </c>
      <c r="X277" t="s">
        <v>5438</v>
      </c>
      <c r="Y277" t="s">
        <v>5439</v>
      </c>
      <c r="Z277" t="s">
        <v>5440</v>
      </c>
      <c r="AA277">
        <f>_xlfn.XLOOKUP($A277,Kmeans!$B:$B,Kmeans!M:M)</f>
        <v>1</v>
      </c>
      <c r="AB277">
        <f>_xlfn.XLOOKUP($A277,Kmeans!$B:$B,Kmeans!N:N)</f>
        <v>0</v>
      </c>
      <c r="AC277">
        <f>_xlfn.XLOOKUP($A277,Kmeans!$B:$B,Kmeans!O:O)</f>
        <v>0</v>
      </c>
      <c r="AD277">
        <f>'FF-5'!C600/100</f>
        <v>-2.5000000000000001E-3</v>
      </c>
      <c r="AE277">
        <f>'FF-5'!D600/100</f>
        <v>1.1000000000000001E-3</v>
      </c>
      <c r="AF277">
        <f>'FF-5'!E600/100</f>
        <v>-6.7000000000000002E-3</v>
      </c>
      <c r="AG277">
        <f>'FF-5'!F600/100</f>
        <v>5.1999999999999998E-3</v>
      </c>
      <c r="AH277" t="s">
        <v>5442</v>
      </c>
      <c r="AI277" t="str">
        <f t="shared" si="9"/>
        <v>Normal</v>
      </c>
    </row>
    <row r="278" spans="1:35">
      <c r="A278" s="5">
        <v>41362</v>
      </c>
      <c r="B278" s="11">
        <v>3.6028092182050386E-2</v>
      </c>
      <c r="C278" s="11">
        <v>4.8831024910878762E-2</v>
      </c>
      <c r="D278" s="11">
        <v>4.7862718415251804E-2</v>
      </c>
      <c r="E278" s="11">
        <v>4.4857732576440768E-2</v>
      </c>
      <c r="F278" s="11">
        <v>4.1019482777854277E-2</v>
      </c>
      <c r="G278" s="11">
        <v>5.286278447421866E-2</v>
      </c>
      <c r="H278" s="11" t="str">
        <f t="shared" si="8"/>
        <v>USA ENHANCED VALUE Standard (Large+Mid Cap)</v>
      </c>
      <c r="I278" s="9">
        <f>_xlfn.XLOOKUP($A278,macro_changes!$A:$A,macro_changes!B:B,"NA",1)</f>
        <v>13.97</v>
      </c>
      <c r="J278" s="16">
        <f ca="1">IF(_xlfn.XLOOKUP($A278, macro_changes!$A:$A, macro_changes!C:C, "NA", 1) = 0, OFFSET(J278, -1, 0), _xlfn.XLOOKUP($A278, macro_changes!$A:$A, macro_changes!C:C, "NA", 1))</f>
        <v>2.6763633481292626E-3</v>
      </c>
      <c r="K278" s="17">
        <f>_xlfn.XLOOKUP($A277,macro_changes!$A:$A,macro_changes!D:D,"NA",1)</f>
        <v>-2.8119191025899326E-3</v>
      </c>
      <c r="L278" s="9">
        <f>_xlfn.XLOOKUP($A277,macro_changes!$A:$A,macro_changes!E:E,"NA",1)</f>
        <v>89.4</v>
      </c>
      <c r="M278" s="9">
        <f>_xlfn.XLOOKUP($A278,macro_changes!$A:$A,macro_changes!F:F,"NA",1)</f>
        <v>1.96</v>
      </c>
      <c r="N278" s="9">
        <v>4.1448824506700577</v>
      </c>
      <c r="O278" t="s">
        <v>4330</v>
      </c>
      <c r="P278">
        <f>_xlfn.XLOOKUP($A278,Macro!A:A,Macro!H:H,"NA",1)</f>
        <v>-4.7419999999999997E-2</v>
      </c>
      <c r="Q278">
        <v>0</v>
      </c>
      <c r="R278" s="9">
        <f>Spreads!B197</f>
        <v>4.55</v>
      </c>
      <c r="S278" s="9">
        <v>1.47</v>
      </c>
      <c r="T278" s="9">
        <f>Spreads!H444</f>
        <v>1.48</v>
      </c>
      <c r="U278" t="s">
        <v>5435</v>
      </c>
      <c r="V278" t="s">
        <v>5435</v>
      </c>
      <c r="W278" t="s">
        <v>5437</v>
      </c>
      <c r="X278" t="s">
        <v>5438</v>
      </c>
      <c r="Y278" t="s">
        <v>5439</v>
      </c>
      <c r="Z278" t="s">
        <v>5440</v>
      </c>
      <c r="AA278">
        <f>_xlfn.XLOOKUP($A278,Kmeans!$B:$B,Kmeans!M:M)</f>
        <v>1</v>
      </c>
      <c r="AB278">
        <f>_xlfn.XLOOKUP($A278,Kmeans!$B:$B,Kmeans!N:N)</f>
        <v>0</v>
      </c>
      <c r="AC278">
        <f>_xlfn.XLOOKUP($A278,Kmeans!$B:$B,Kmeans!O:O)</f>
        <v>0</v>
      </c>
      <c r="AD278">
        <f>'FF-5'!C601/100</f>
        <v>8.5000000000000006E-3</v>
      </c>
      <c r="AE278">
        <f>'FF-5'!D601/100</f>
        <v>-1.9E-3</v>
      </c>
      <c r="AF278">
        <f>'FF-5'!E601/100</f>
        <v>1.2999999999999999E-3</v>
      </c>
      <c r="AG278">
        <f>'FF-5'!F601/100</f>
        <v>1.38E-2</v>
      </c>
      <c r="AH278" t="s">
        <v>5442</v>
      </c>
      <c r="AI278" t="str">
        <f t="shared" si="9"/>
        <v>Normal</v>
      </c>
    </row>
    <row r="279" spans="1:35">
      <c r="A279" s="5">
        <v>41394</v>
      </c>
      <c r="B279" s="11">
        <v>1.8628908592349669E-2</v>
      </c>
      <c r="C279" s="11">
        <v>2.7332045932677351E-2</v>
      </c>
      <c r="D279" s="11">
        <v>2.6000018866797259E-2</v>
      </c>
      <c r="E279" s="11">
        <v>2.0564208500422065E-2</v>
      </c>
      <c r="F279" s="11">
        <v>1.8954627400058044E-2</v>
      </c>
      <c r="G279" s="11">
        <v>1.8166723433242549E-2</v>
      </c>
      <c r="H279" s="11" t="str">
        <f t="shared" si="8"/>
        <v>USA MOMENTUM Standard (Large+Mid Cap)</v>
      </c>
      <c r="I279" s="9">
        <f>_xlfn.XLOOKUP($A279,macro_changes!$A:$A,macro_changes!B:B,"NA",1)</f>
        <v>13.49</v>
      </c>
      <c r="J279" s="16">
        <f ca="1">IF(_xlfn.XLOOKUP($A279, macro_changes!$A:$A, macro_changes!C:C, "NA", 1) = 0, OFFSET(J279, -1, 0), _xlfn.XLOOKUP($A279, macro_changes!$A:$A, macro_changes!C:C, "NA", 1))</f>
        <v>2.6763633481292626E-3</v>
      </c>
      <c r="K279" s="17">
        <f>_xlfn.XLOOKUP($A278,macro_changes!$A:$A,macro_changes!D:D,"NA",1)</f>
        <v>-2.0879792665812191E-3</v>
      </c>
      <c r="L279" s="9">
        <f>_xlfn.XLOOKUP($A278,macro_changes!$A:$A,macro_changes!E:E,"NA",1)</f>
        <v>89.2</v>
      </c>
      <c r="M279" s="9">
        <f>_xlfn.XLOOKUP($A279,macro_changes!$A:$A,macro_changes!F:F,"NA",1)</f>
        <v>1.76</v>
      </c>
      <c r="N279" s="9">
        <v>7.2286378239227886</v>
      </c>
      <c r="O279" t="s">
        <v>4332</v>
      </c>
      <c r="P279">
        <f>_xlfn.XLOOKUP($A279,Macro!A:A,Macro!H:H,"NA",1)</f>
        <v>2.3779999999999999E-2</v>
      </c>
      <c r="Q279">
        <v>0</v>
      </c>
      <c r="R279" s="9">
        <f>Spreads!B198</f>
        <v>4.62</v>
      </c>
      <c r="S279" s="9">
        <v>1.47</v>
      </c>
      <c r="T279" s="9">
        <f>Spreads!H445</f>
        <v>1.86</v>
      </c>
      <c r="U279" t="s">
        <v>5435</v>
      </c>
      <c r="V279" t="s">
        <v>5435</v>
      </c>
      <c r="W279" t="s">
        <v>5437</v>
      </c>
      <c r="X279" t="s">
        <v>5438</v>
      </c>
      <c r="Y279" t="s">
        <v>5439</v>
      </c>
      <c r="Z279" t="s">
        <v>5440</v>
      </c>
      <c r="AA279">
        <f>_xlfn.XLOOKUP($A279,Kmeans!$B:$B,Kmeans!M:M)</f>
        <v>1</v>
      </c>
      <c r="AB279">
        <f>_xlfn.XLOOKUP($A279,Kmeans!$B:$B,Kmeans!N:N)</f>
        <v>0</v>
      </c>
      <c r="AC279">
        <f>_xlfn.XLOOKUP($A279,Kmeans!$B:$B,Kmeans!O:O)</f>
        <v>0</v>
      </c>
      <c r="AD279">
        <f>'FF-5'!C602/100</f>
        <v>-2.2499999999999999E-2</v>
      </c>
      <c r="AE279">
        <f>'FF-5'!D602/100</f>
        <v>4.5000000000000005E-3</v>
      </c>
      <c r="AF279">
        <f>'FF-5'!E602/100</f>
        <v>2.7000000000000001E-3</v>
      </c>
      <c r="AG279">
        <f>'FF-5'!F602/100</f>
        <v>3.8E-3</v>
      </c>
      <c r="AH279" t="s">
        <v>5442</v>
      </c>
      <c r="AI279" t="str">
        <f t="shared" si="9"/>
        <v>Normal</v>
      </c>
    </row>
    <row r="280" spans="1:35">
      <c r="A280" s="5">
        <v>41425</v>
      </c>
      <c r="B280" s="11">
        <v>1.8531153947397794E-2</v>
      </c>
      <c r="C280" s="11">
        <v>-3.1453553585870653E-3</v>
      </c>
      <c r="D280" s="11">
        <v>-2.666053710301497E-2</v>
      </c>
      <c r="E280" s="11">
        <v>-1.7811406296501797E-3</v>
      </c>
      <c r="F280" s="11">
        <v>1.7216314360125828E-2</v>
      </c>
      <c r="G280" s="11">
        <v>3.8503514574717679E-2</v>
      </c>
      <c r="H280" s="11" t="str">
        <f t="shared" si="8"/>
        <v>USA ENHANCED VALUE Standard (Large+Mid Cap)</v>
      </c>
      <c r="I280" s="9">
        <f>_xlfn.XLOOKUP($A280,macro_changes!$A:$A,macro_changes!B:B,"NA",1)</f>
        <v>17.27</v>
      </c>
      <c r="J280" s="16">
        <f ca="1">IF(_xlfn.XLOOKUP($A280, macro_changes!$A:$A, macro_changes!C:C, "NA", 1) = 0, OFFSET(J280, -1, 0), _xlfn.XLOOKUP($A280, macro_changes!$A:$A, macro_changes!C:C, "NA", 1))</f>
        <v>2.6763633481292626E-3</v>
      </c>
      <c r="K280" s="17">
        <f>_xlfn.XLOOKUP($A279,macro_changes!$A:$A,macro_changes!D:D,"NA",1)</f>
        <v>4.1415548950163306E-4</v>
      </c>
      <c r="L280" s="9">
        <f>_xlfn.XLOOKUP($A279,macro_changes!$A:$A,macro_changes!E:E,"NA",1)</f>
        <v>89.8</v>
      </c>
      <c r="M280" s="9">
        <f>_xlfn.XLOOKUP($A280,macro_changes!$A:$A,macro_changes!F:F,"NA",1)</f>
        <v>1.93</v>
      </c>
      <c r="N280" s="9">
        <v>17.719731951776989</v>
      </c>
      <c r="O280" t="s">
        <v>4332</v>
      </c>
      <c r="P280">
        <f>_xlfn.XLOOKUP($A280,Macro!A:A,Macro!H:H,"NA",1)</f>
        <v>8.4889999999999993E-2</v>
      </c>
      <c r="Q280">
        <v>0</v>
      </c>
      <c r="R280" s="9">
        <f>Spreads!B199</f>
        <v>5.21</v>
      </c>
      <c r="S280" s="9">
        <v>1.67</v>
      </c>
      <c r="T280" s="9">
        <f>Spreads!H446</f>
        <v>2.16</v>
      </c>
      <c r="U280" t="s">
        <v>5435</v>
      </c>
      <c r="V280" t="s">
        <v>5435</v>
      </c>
      <c r="W280" t="s">
        <v>5437</v>
      </c>
      <c r="X280" t="s">
        <v>5441</v>
      </c>
      <c r="Y280" t="s">
        <v>5439</v>
      </c>
      <c r="Z280" t="s">
        <v>5440</v>
      </c>
      <c r="AA280">
        <f>_xlfn.XLOOKUP($A280,Kmeans!$B:$B,Kmeans!M:M)</f>
        <v>1</v>
      </c>
      <c r="AB280">
        <f>_xlfn.XLOOKUP($A280,Kmeans!$B:$B,Kmeans!N:N)</f>
        <v>0</v>
      </c>
      <c r="AC280">
        <f>_xlfn.XLOOKUP($A280,Kmeans!$B:$B,Kmeans!O:O)</f>
        <v>0</v>
      </c>
      <c r="AD280">
        <f>'FF-5'!C603/100</f>
        <v>2.06E-2</v>
      </c>
      <c r="AE280">
        <f>'FF-5'!D603/100</f>
        <v>2.63E-2</v>
      </c>
      <c r="AF280">
        <f>'FF-5'!E603/100</f>
        <v>-1.9699999999999999E-2</v>
      </c>
      <c r="AG280">
        <f>'FF-5'!F603/100</f>
        <v>-8.6999999999999994E-3</v>
      </c>
      <c r="AH280" t="s">
        <v>5442</v>
      </c>
      <c r="AI280" t="str">
        <f t="shared" si="9"/>
        <v>Normal</v>
      </c>
    </row>
    <row r="281" spans="1:35">
      <c r="A281" s="5">
        <v>41453</v>
      </c>
      <c r="B281" s="11">
        <v>-1.5005226756363843E-2</v>
      </c>
      <c r="C281" s="11">
        <v>-1.0818937021282338E-2</v>
      </c>
      <c r="D281" s="11">
        <v>-6.2596725007360021E-3</v>
      </c>
      <c r="E281" s="11">
        <v>-6.6196904790595257E-3</v>
      </c>
      <c r="F281" s="11">
        <v>-2.4794443903862984E-2</v>
      </c>
      <c r="G281" s="11">
        <v>-5.9753175897404587E-3</v>
      </c>
      <c r="H281" s="11" t="str">
        <f t="shared" si="8"/>
        <v>USA ENHANCED VALUE Standard (Large+Mid Cap)</v>
      </c>
      <c r="I281" s="9">
        <f>_xlfn.XLOOKUP($A281,macro_changes!$A:$A,macro_changes!B:B,"NA",1)</f>
        <v>13.97</v>
      </c>
      <c r="J281" s="16">
        <f ca="1">IF(_xlfn.XLOOKUP($A281, macro_changes!$A:$A, macro_changes!C:C, "NA", 1) = 0, OFFSET(J281, -1, 0), _xlfn.XLOOKUP($A281, macro_changes!$A:$A, macro_changes!C:C, "NA", 1))</f>
        <v>8.5139356908439101E-3</v>
      </c>
      <c r="K281" s="17">
        <f>_xlfn.XLOOKUP($A280,macro_changes!$A:$A,macro_changes!D:D,"NA",1)</f>
        <v>2.3804082055085551E-3</v>
      </c>
      <c r="L281" s="9">
        <f>_xlfn.XLOOKUP($A280,macro_changes!$A:$A,macro_changes!E:E,"NA",1)</f>
        <v>90.1</v>
      </c>
      <c r="M281" s="9">
        <f>_xlfn.XLOOKUP($A281,macro_changes!$A:$A,macro_changes!F:F,"NA",1)</f>
        <v>2.2999999999999998</v>
      </c>
      <c r="N281" s="9">
        <v>8.6767038210651073</v>
      </c>
      <c r="O281" t="s">
        <v>4332</v>
      </c>
      <c r="P281">
        <f>_xlfn.XLOOKUP($A281,Macro!A:A,Macro!H:H,"NA",1)</f>
        <v>-5.0939999999999999E-2</v>
      </c>
      <c r="Q281">
        <v>-1.5005226756363926E-2</v>
      </c>
      <c r="R281" s="9">
        <f>Spreads!B200</f>
        <v>4.71</v>
      </c>
      <c r="S281" s="9">
        <v>1.53</v>
      </c>
      <c r="T281" s="9">
        <f>Spreads!H447</f>
        <v>2.29</v>
      </c>
      <c r="U281" t="s">
        <v>5435</v>
      </c>
      <c r="V281" t="s">
        <v>5435</v>
      </c>
      <c r="W281" t="s">
        <v>5437</v>
      </c>
      <c r="X281" t="s">
        <v>5438</v>
      </c>
      <c r="Y281" t="s">
        <v>5439</v>
      </c>
      <c r="Z281" t="s">
        <v>5440</v>
      </c>
      <c r="AA281">
        <f>_xlfn.XLOOKUP($A281,Kmeans!$B:$B,Kmeans!M:M)</f>
        <v>1</v>
      </c>
      <c r="AB281">
        <f>_xlfn.XLOOKUP($A281,Kmeans!$B:$B,Kmeans!N:N)</f>
        <v>0</v>
      </c>
      <c r="AC281">
        <f>_xlfn.XLOOKUP($A281,Kmeans!$B:$B,Kmeans!O:O)</f>
        <v>0</v>
      </c>
      <c r="AD281">
        <f>'FF-5'!C604/100</f>
        <v>1.5600000000000001E-2</v>
      </c>
      <c r="AE281">
        <f>'FF-5'!D604/100</f>
        <v>2.9999999999999997E-4</v>
      </c>
      <c r="AF281">
        <f>'FF-5'!E604/100</f>
        <v>-3.7000000000000002E-3</v>
      </c>
      <c r="AG281">
        <f>'FF-5'!F604/100</f>
        <v>0</v>
      </c>
      <c r="AH281" t="s">
        <v>5442</v>
      </c>
      <c r="AI281" t="str">
        <f t="shared" si="9"/>
        <v>Normal</v>
      </c>
    </row>
    <row r="282" spans="1:35">
      <c r="A282" s="5">
        <v>41486</v>
      </c>
      <c r="B282" s="11">
        <v>5.1236262481088257E-2</v>
      </c>
      <c r="C282" s="11">
        <v>6.1146754810633697E-2</v>
      </c>
      <c r="D282" s="11">
        <v>3.4925483324646178E-2</v>
      </c>
      <c r="E282" s="11">
        <v>5.0940533511280695E-2</v>
      </c>
      <c r="F282" s="11">
        <v>5.2945028218639889E-2</v>
      </c>
      <c r="G282" s="11">
        <v>5.9861223067918079E-2</v>
      </c>
      <c r="H282" s="11" t="str">
        <f t="shared" si="8"/>
        <v>USA MOMENTUM Standard (Large+Mid Cap)</v>
      </c>
      <c r="I282" s="9">
        <f>_xlfn.XLOOKUP($A282,macro_changes!$A:$A,macro_changes!B:B,"NA",1)</f>
        <v>14.21</v>
      </c>
      <c r="J282" s="16">
        <f ca="1">IF(_xlfn.XLOOKUP($A282, macro_changes!$A:$A, macro_changes!C:C, "NA", 1) = 0, OFFSET(J282, -1, 0), _xlfn.XLOOKUP($A282, macro_changes!$A:$A, macro_changes!C:C, "NA", 1))</f>
        <v>8.5139356908439101E-3</v>
      </c>
      <c r="K282" s="17">
        <f>_xlfn.XLOOKUP($A281,macro_changes!$A:$A,macro_changes!D:D,"NA",1)</f>
        <v>1.9574523005443378E-3</v>
      </c>
      <c r="L282" s="9">
        <f>_xlfn.XLOOKUP($A281,macro_changes!$A:$A,macro_changes!E:E,"NA",1)</f>
        <v>90.1</v>
      </c>
      <c r="M282" s="9">
        <f>_xlfn.XLOOKUP($A282,macro_changes!$A:$A,macro_changes!F:F,"NA",1)</f>
        <v>2.58</v>
      </c>
      <c r="N282" s="9">
        <v>5.2843331014091692</v>
      </c>
      <c r="O282" t="s">
        <v>4332</v>
      </c>
      <c r="P282">
        <f>_xlfn.XLOOKUP($A282,Macro!A:A,Macro!H:H,"NA",1)</f>
        <v>2.8E-3</v>
      </c>
      <c r="Q282">
        <v>0</v>
      </c>
      <c r="R282" s="9">
        <f>Spreads!B201</f>
        <v>4.76</v>
      </c>
      <c r="S282" s="9">
        <v>1.55</v>
      </c>
      <c r="T282" s="9">
        <f>Spreads!H448</f>
        <v>2.39</v>
      </c>
      <c r="U282" t="s">
        <v>5435</v>
      </c>
      <c r="V282" t="s">
        <v>5435</v>
      </c>
      <c r="W282" t="s">
        <v>5437</v>
      </c>
      <c r="X282" t="s">
        <v>5438</v>
      </c>
      <c r="Y282" t="s">
        <v>5439</v>
      </c>
      <c r="Z282" t="s">
        <v>5440</v>
      </c>
      <c r="AA282">
        <f>_xlfn.XLOOKUP($A282,Kmeans!$B:$B,Kmeans!M:M)</f>
        <v>1</v>
      </c>
      <c r="AB282">
        <f>_xlfn.XLOOKUP($A282,Kmeans!$B:$B,Kmeans!N:N)</f>
        <v>0</v>
      </c>
      <c r="AC282">
        <f>_xlfn.XLOOKUP($A282,Kmeans!$B:$B,Kmeans!O:O)</f>
        <v>0</v>
      </c>
      <c r="AD282">
        <f>'FF-5'!C605/100</f>
        <v>1.8100000000000002E-2</v>
      </c>
      <c r="AE282">
        <f>'FF-5'!D605/100</f>
        <v>5.6999999999999993E-3</v>
      </c>
      <c r="AF282">
        <f>'FF-5'!E605/100</f>
        <v>-1.3500000000000002E-2</v>
      </c>
      <c r="AG282">
        <f>'FF-5'!F605/100</f>
        <v>5.0000000000000001E-3</v>
      </c>
      <c r="AH282" t="s">
        <v>5442</v>
      </c>
      <c r="AI282" t="str">
        <f t="shared" si="9"/>
        <v>Normal</v>
      </c>
    </row>
    <row r="283" spans="1:35">
      <c r="A283" s="5">
        <v>41516</v>
      </c>
      <c r="B283" s="11">
        <v>-2.9846307442236375E-2</v>
      </c>
      <c r="C283" s="11">
        <v>-3.6106796084077741E-2</v>
      </c>
      <c r="D283" s="11">
        <v>-3.4388270268780774E-2</v>
      </c>
      <c r="E283" s="11">
        <v>-3.4472349767526334E-2</v>
      </c>
      <c r="F283" s="11">
        <v>-2.9139151292605581E-2</v>
      </c>
      <c r="G283" s="11">
        <v>-3.4611254008232395E-2</v>
      </c>
      <c r="H283" s="11" t="str">
        <f t="shared" si="8"/>
        <v>USA SECTOR NEUTRAL QUALITY Standard (Large+Mid Cap)</v>
      </c>
      <c r="I283" s="9">
        <f>_xlfn.XLOOKUP($A283,macro_changes!$A:$A,macro_changes!B:B,"NA",1)</f>
        <v>14.69</v>
      </c>
      <c r="J283" s="16">
        <f ca="1">IF(_xlfn.XLOOKUP($A283, macro_changes!$A:$A, macro_changes!C:C, "NA", 1) = 0, OFFSET(J283, -1, 0), _xlfn.XLOOKUP($A283, macro_changes!$A:$A, macro_changes!C:C, "NA", 1))</f>
        <v>8.5139356908439101E-3</v>
      </c>
      <c r="K283" s="17">
        <f>_xlfn.XLOOKUP($A282,macro_changes!$A:$A,macro_changes!D:D,"NA",1)</f>
        <v>2.3872906826962748E-3</v>
      </c>
      <c r="L283" s="9">
        <f>_xlfn.XLOOKUP($A282,macro_changes!$A:$A,macro_changes!E:E,"NA",1)</f>
        <v>90.4</v>
      </c>
      <c r="M283" s="9">
        <f>_xlfn.XLOOKUP($A283,macro_changes!$A:$A,macro_changes!F:F,"NA",1)</f>
        <v>2.74</v>
      </c>
      <c r="N283" s="9">
        <v>3.881192728197997</v>
      </c>
      <c r="O283" t="s">
        <v>4332</v>
      </c>
      <c r="P283">
        <f>_xlfn.XLOOKUP($A283,Macro!A:A,Macro!H:H,"NA",1)</f>
        <v>-2.24E-2</v>
      </c>
      <c r="Q283">
        <v>-2.9846307442236399E-2</v>
      </c>
      <c r="R283" s="9">
        <f>Spreads!B202</f>
        <v>4.83</v>
      </c>
      <c r="S283" s="9">
        <v>1.56</v>
      </c>
      <c r="T283" s="9">
        <f>Spreads!H449</f>
        <v>2.31</v>
      </c>
      <c r="U283" t="s">
        <v>5435</v>
      </c>
      <c r="V283" t="s">
        <v>5435</v>
      </c>
      <c r="W283" t="s">
        <v>5437</v>
      </c>
      <c r="X283" t="s">
        <v>5438</v>
      </c>
      <c r="Y283" t="s">
        <v>5439</v>
      </c>
      <c r="Z283" t="s">
        <v>5440</v>
      </c>
      <c r="AA283">
        <f>_xlfn.XLOOKUP($A283,Kmeans!$B:$B,Kmeans!M:M)</f>
        <v>1</v>
      </c>
      <c r="AB283">
        <f>_xlfn.XLOOKUP($A283,Kmeans!$B:$B,Kmeans!N:N)</f>
        <v>0</v>
      </c>
      <c r="AC283">
        <f>_xlfn.XLOOKUP($A283,Kmeans!$B:$B,Kmeans!O:O)</f>
        <v>0</v>
      </c>
      <c r="AD283">
        <f>'FF-5'!C606/100</f>
        <v>-5.9999999999999995E-4</v>
      </c>
      <c r="AE283">
        <f>'FF-5'!D606/100</f>
        <v>-2.69E-2</v>
      </c>
      <c r="AF283">
        <f>'FF-5'!E606/100</f>
        <v>6.6E-3</v>
      </c>
      <c r="AG283">
        <f>'FF-5'!F606/100</f>
        <v>-2.1600000000000001E-2</v>
      </c>
      <c r="AH283" t="s">
        <v>5442</v>
      </c>
      <c r="AI283" t="str">
        <f t="shared" si="9"/>
        <v>Normal</v>
      </c>
    </row>
    <row r="284" spans="1:35">
      <c r="A284" s="5">
        <v>41547</v>
      </c>
      <c r="B284" s="11">
        <v>3.1489612792447108E-2</v>
      </c>
      <c r="C284" s="11">
        <v>3.0219923012177796E-2</v>
      </c>
      <c r="D284" s="11">
        <v>2.2844659486161545E-2</v>
      </c>
      <c r="E284" s="11">
        <v>3.1376255383174456E-2</v>
      </c>
      <c r="F284" s="11">
        <v>3.8249199328961314E-2</v>
      </c>
      <c r="G284" s="11">
        <v>2.6540719655731015E-2</v>
      </c>
      <c r="H284" s="11" t="str">
        <f t="shared" si="8"/>
        <v>USA SECTOR NEUTRAL QUALITY Standard (Large+Mid Cap)</v>
      </c>
      <c r="I284" s="9">
        <f>_xlfn.XLOOKUP($A284,macro_changes!$A:$A,macro_changes!B:B,"NA",1)</f>
        <v>15.41</v>
      </c>
      <c r="J284" s="16">
        <f ca="1">IF(_xlfn.XLOOKUP($A284, macro_changes!$A:$A, macro_changes!C:C, "NA", 1) = 0, OFFSET(J284, -1, 0), _xlfn.XLOOKUP($A284, macro_changes!$A:$A, macro_changes!C:C, "NA", 1))</f>
        <v>8.7174175342725757E-3</v>
      </c>
      <c r="K284" s="17">
        <f>_xlfn.XLOOKUP($A283,macro_changes!$A:$A,macro_changes!D:D,"NA",1)</f>
        <v>3.7694469193350066E-4</v>
      </c>
      <c r="L284" s="9">
        <f>_xlfn.XLOOKUP($A283,macro_changes!$A:$A,macro_changes!E:E,"NA",1)</f>
        <v>90.9</v>
      </c>
      <c r="M284" s="9">
        <f>_xlfn.XLOOKUP($A284,macro_changes!$A:$A,macro_changes!F:F,"NA",1)</f>
        <v>2.81</v>
      </c>
      <c r="N284" s="9">
        <v>4.4583624024858501</v>
      </c>
      <c r="O284" t="s">
        <v>4332</v>
      </c>
      <c r="P284">
        <f>_xlfn.XLOOKUP($A284,Macro!A:A,Macro!H:H,"NA",1)</f>
        <v>-5.8740000000000001E-2</v>
      </c>
      <c r="Q284">
        <v>0</v>
      </c>
      <c r="R284" s="9">
        <f>Spreads!B203</f>
        <v>4.3600000000000003</v>
      </c>
      <c r="S284" s="9">
        <v>1.45</v>
      </c>
      <c r="T284" s="9">
        <f>Spreads!H450</f>
        <v>2.2599999999999998</v>
      </c>
      <c r="U284" t="s">
        <v>5435</v>
      </c>
      <c r="V284" t="s">
        <v>5435</v>
      </c>
      <c r="W284" t="s">
        <v>5437</v>
      </c>
      <c r="X284" t="s">
        <v>5438</v>
      </c>
      <c r="Y284" t="s">
        <v>5439</v>
      </c>
      <c r="Z284" t="s">
        <v>5440</v>
      </c>
      <c r="AA284">
        <f>_xlfn.XLOOKUP($A284,Kmeans!$B:$B,Kmeans!M:M)</f>
        <v>1</v>
      </c>
      <c r="AB284">
        <f>_xlfn.XLOOKUP($A284,Kmeans!$B:$B,Kmeans!N:N)</f>
        <v>0</v>
      </c>
      <c r="AC284">
        <f>_xlfn.XLOOKUP($A284,Kmeans!$B:$B,Kmeans!O:O)</f>
        <v>0</v>
      </c>
      <c r="AD284">
        <f>'FF-5'!C607/100</f>
        <v>2.63E-2</v>
      </c>
      <c r="AE284">
        <f>'FF-5'!D607/100</f>
        <v>-1.2199999999999999E-2</v>
      </c>
      <c r="AF284">
        <f>'FF-5'!E607/100</f>
        <v>-5.6999999999999993E-3</v>
      </c>
      <c r="AG284">
        <f>'FF-5'!F607/100</f>
        <v>-1.3500000000000002E-2</v>
      </c>
      <c r="AH284" t="s">
        <v>5442</v>
      </c>
      <c r="AI284" t="str">
        <f t="shared" si="9"/>
        <v>Normal</v>
      </c>
    </row>
    <row r="285" spans="1:35">
      <c r="A285" s="5">
        <v>41578</v>
      </c>
      <c r="B285" s="11">
        <v>4.3081096273555941E-2</v>
      </c>
      <c r="C285" s="11">
        <v>5.1021328291358081E-2</v>
      </c>
      <c r="D285" s="11">
        <v>4.5587980012151474E-2</v>
      </c>
      <c r="E285" s="11">
        <v>4.0641573398186415E-2</v>
      </c>
      <c r="F285" s="11">
        <v>4.129968565469011E-2</v>
      </c>
      <c r="G285" s="11">
        <v>4.7285545147070618E-2</v>
      </c>
      <c r="H285" s="11" t="str">
        <f t="shared" si="8"/>
        <v>USA MOMENTUM Standard (Large+Mid Cap)</v>
      </c>
      <c r="I285" s="9">
        <f>_xlfn.XLOOKUP($A285,macro_changes!$A:$A,macro_changes!B:B,"NA",1)</f>
        <v>12.92</v>
      </c>
      <c r="J285" s="16">
        <f ca="1">IF(_xlfn.XLOOKUP($A285, macro_changes!$A:$A, macro_changes!C:C, "NA", 1) = 0, OFFSET(J285, -1, 0), _xlfn.XLOOKUP($A285, macro_changes!$A:$A, macro_changes!C:C, "NA", 1))</f>
        <v>8.7174175342725757E-3</v>
      </c>
      <c r="K285" s="17">
        <f>_xlfn.XLOOKUP($A284,macro_changes!$A:$A,macro_changes!D:D,"NA",1)</f>
        <v>5.3523104853914205E-4</v>
      </c>
      <c r="L285" s="9">
        <f>_xlfn.XLOOKUP($A284,macro_changes!$A:$A,macro_changes!E:E,"NA",1)</f>
        <v>91.6</v>
      </c>
      <c r="M285" s="9">
        <f>_xlfn.XLOOKUP($A285,macro_changes!$A:$A,macro_changes!F:F,"NA",1)</f>
        <v>2.62</v>
      </c>
      <c r="N285" s="9">
        <v>5.3549092460584244</v>
      </c>
      <c r="O285" t="s">
        <v>4332</v>
      </c>
      <c r="P285">
        <f>_xlfn.XLOOKUP($A285,Macro!A:A,Macro!H:H,"NA",1)</f>
        <v>-5.1799999999999999E-2</v>
      </c>
      <c r="Q285">
        <v>0</v>
      </c>
      <c r="R285" s="9">
        <f>Spreads!B204</f>
        <v>4.2699999999999996</v>
      </c>
      <c r="S285" s="9">
        <v>1.41</v>
      </c>
      <c r="T285" s="9">
        <f>Spreads!H451</f>
        <v>2.4700000000000002</v>
      </c>
      <c r="U285" t="s">
        <v>5435</v>
      </c>
      <c r="V285" t="s">
        <v>5435</v>
      </c>
      <c r="W285" t="s">
        <v>5437</v>
      </c>
      <c r="X285" t="s">
        <v>5438</v>
      </c>
      <c r="Y285" t="s">
        <v>5439</v>
      </c>
      <c r="Z285" t="s">
        <v>5440</v>
      </c>
      <c r="AA285">
        <f>_xlfn.XLOOKUP($A285,Kmeans!$B:$B,Kmeans!M:M)</f>
        <v>1</v>
      </c>
      <c r="AB285">
        <f>_xlfn.XLOOKUP($A285,Kmeans!$B:$B,Kmeans!N:N)</f>
        <v>0</v>
      </c>
      <c r="AC285">
        <f>_xlfn.XLOOKUP($A285,Kmeans!$B:$B,Kmeans!O:O)</f>
        <v>0</v>
      </c>
      <c r="AD285">
        <f>'FF-5'!C608/100</f>
        <v>-1.4800000000000001E-2</v>
      </c>
      <c r="AE285">
        <f>'FF-5'!D608/100</f>
        <v>1.2500000000000001E-2</v>
      </c>
      <c r="AF285">
        <f>'FF-5'!E608/100</f>
        <v>2.7699999999999999E-2</v>
      </c>
      <c r="AG285">
        <f>'FF-5'!F608/100</f>
        <v>8.6999999999999994E-3</v>
      </c>
      <c r="AH285" t="s">
        <v>5442</v>
      </c>
      <c r="AI285" t="str">
        <f t="shared" si="9"/>
        <v>Normal</v>
      </c>
    </row>
    <row r="286" spans="1:35">
      <c r="A286" s="5">
        <v>41607</v>
      </c>
      <c r="B286" s="11">
        <v>2.6157708809311675E-2</v>
      </c>
      <c r="C286" s="11">
        <v>2.8645376562314029E-2</v>
      </c>
      <c r="D286" s="11">
        <v>1.1360722200398632E-2</v>
      </c>
      <c r="E286" s="11">
        <v>1.344794024998186E-2</v>
      </c>
      <c r="F286" s="11">
        <v>3.5920642802329317E-2</v>
      </c>
      <c r="G286" s="11">
        <v>3.8043438234189431E-2</v>
      </c>
      <c r="H286" s="11" t="str">
        <f t="shared" si="8"/>
        <v>USA ENHANCED VALUE Standard (Large+Mid Cap)</v>
      </c>
      <c r="I286" s="9">
        <f>_xlfn.XLOOKUP($A286,macro_changes!$A:$A,macro_changes!B:B,"NA",1)</f>
        <v>14.19</v>
      </c>
      <c r="J286" s="16">
        <f ca="1">IF(_xlfn.XLOOKUP($A286, macro_changes!$A:$A, macro_changes!C:C, "NA", 1) = 0, OFFSET(J286, -1, 0), _xlfn.XLOOKUP($A286, macro_changes!$A:$A, macro_changes!C:C, "NA", 1))</f>
        <v>8.7174175342725757E-3</v>
      </c>
      <c r="K286" s="17">
        <f>_xlfn.XLOOKUP($A285,macro_changes!$A:$A,macro_changes!D:D,"NA",1)</f>
        <v>1.8444894273523804E-3</v>
      </c>
      <c r="L286" s="9">
        <f>_xlfn.XLOOKUP($A285,macro_changes!$A:$A,macro_changes!E:E,"NA",1)</f>
        <v>91.8</v>
      </c>
      <c r="M286" s="9">
        <f>_xlfn.XLOOKUP($A286,macro_changes!$A:$A,macro_changes!F:F,"NA",1)</f>
        <v>2.72</v>
      </c>
      <c r="N286" s="9">
        <v>5.2314301610087721</v>
      </c>
      <c r="O286" t="s">
        <v>4333</v>
      </c>
      <c r="P286">
        <f>_xlfn.XLOOKUP($A286,Macro!A:A,Macro!H:H,"NA",1)</f>
        <v>-7.5799999999999999E-3</v>
      </c>
      <c r="Q286">
        <v>0</v>
      </c>
      <c r="R286" s="9">
        <f>Spreads!B205</f>
        <v>4</v>
      </c>
      <c r="S286" s="9">
        <v>1.28</v>
      </c>
      <c r="T286" s="9">
        <f>Spreads!H452</f>
        <v>2.66</v>
      </c>
      <c r="U286" t="s">
        <v>5435</v>
      </c>
      <c r="V286" t="s">
        <v>5435</v>
      </c>
      <c r="W286" t="s">
        <v>5437</v>
      </c>
      <c r="X286" t="s">
        <v>5438</v>
      </c>
      <c r="Y286" t="s">
        <v>5439</v>
      </c>
      <c r="Z286" t="s">
        <v>5440</v>
      </c>
      <c r="AA286">
        <f>_xlfn.XLOOKUP($A286,Kmeans!$B:$B,Kmeans!M:M)</f>
        <v>1</v>
      </c>
      <c r="AB286">
        <f>_xlfn.XLOOKUP($A286,Kmeans!$B:$B,Kmeans!N:N)</f>
        <v>0</v>
      </c>
      <c r="AC286">
        <f>_xlfn.XLOOKUP($A286,Kmeans!$B:$B,Kmeans!O:O)</f>
        <v>0</v>
      </c>
      <c r="AD286">
        <f>'FF-5'!C609/100</f>
        <v>1.41E-2</v>
      </c>
      <c r="AE286">
        <f>'FF-5'!D609/100</f>
        <v>3.2000000000000002E-3</v>
      </c>
      <c r="AF286">
        <f>'FF-5'!E609/100</f>
        <v>1.4000000000000002E-3</v>
      </c>
      <c r="AG286">
        <f>'FF-5'!F609/100</f>
        <v>4.0000000000000002E-4</v>
      </c>
      <c r="AH286" t="s">
        <v>5442</v>
      </c>
      <c r="AI286" t="str">
        <f t="shared" si="9"/>
        <v>Normal</v>
      </c>
    </row>
    <row r="287" spans="1:35">
      <c r="A287" s="5">
        <v>41639</v>
      </c>
      <c r="B287" s="11">
        <v>2.5072993102680741E-2</v>
      </c>
      <c r="C287" s="11">
        <v>2.9232386524913112E-2</v>
      </c>
      <c r="D287" s="11">
        <v>1.0465080488780698E-2</v>
      </c>
      <c r="E287" s="11">
        <v>2.1230942775711359E-2</v>
      </c>
      <c r="F287" s="11">
        <v>2.2109047333732867E-2</v>
      </c>
      <c r="G287" s="11">
        <v>2.478280457910742E-2</v>
      </c>
      <c r="H287" s="11" t="str">
        <f t="shared" si="8"/>
        <v>USA MOMENTUM Standard (Large+Mid Cap)</v>
      </c>
      <c r="I287" s="9">
        <f>_xlfn.XLOOKUP($A287,macro_changes!$A:$A,macro_changes!B:B,"NA",1)</f>
        <v>14.24</v>
      </c>
      <c r="J287" s="16">
        <f ca="1">IF(_xlfn.XLOOKUP($A287, macro_changes!$A:$A, macro_changes!C:C, "NA", 1) = 0, OFFSET(J287, -1, 0), _xlfn.XLOOKUP($A287, macro_changes!$A:$A, macro_changes!C:C, "NA", 1))</f>
        <v>-3.4509598528477126E-3</v>
      </c>
      <c r="K287" s="17">
        <f>_xlfn.XLOOKUP($A286,macro_changes!$A:$A,macro_changes!D:D,"NA",1)</f>
        <v>2.6441691584793148E-3</v>
      </c>
      <c r="L287" s="9">
        <f>_xlfn.XLOOKUP($A286,macro_changes!$A:$A,macro_changes!E:E,"NA",1)</f>
        <v>92.6</v>
      </c>
      <c r="M287" s="9">
        <f>_xlfn.XLOOKUP($A287,macro_changes!$A:$A,macro_changes!F:F,"NA",1)</f>
        <v>2.9</v>
      </c>
      <c r="N287" s="9">
        <v>2.0554382982730339</v>
      </c>
      <c r="O287" t="s">
        <v>4332</v>
      </c>
      <c r="P287">
        <f>_xlfn.XLOOKUP($A287,Macro!A:A,Macro!H:H,"NA",1)</f>
        <v>2.717E-2</v>
      </c>
      <c r="Q287">
        <v>0</v>
      </c>
      <c r="R287" s="9">
        <f>Spreads!B206</f>
        <v>4.21</v>
      </c>
      <c r="S287" s="9">
        <v>1.3</v>
      </c>
      <c r="T287" s="9">
        <f>Spreads!H453</f>
        <v>2.33</v>
      </c>
      <c r="U287" t="s">
        <v>5435</v>
      </c>
      <c r="V287" t="s">
        <v>5435</v>
      </c>
      <c r="W287" t="s">
        <v>5437</v>
      </c>
      <c r="X287" t="s">
        <v>5438</v>
      </c>
      <c r="Y287" t="s">
        <v>5439</v>
      </c>
      <c r="Z287" t="s">
        <v>5440</v>
      </c>
      <c r="AA287">
        <f>_xlfn.XLOOKUP($A287,Kmeans!$B:$B,Kmeans!M:M)</f>
        <v>1</v>
      </c>
      <c r="AB287">
        <f>_xlfn.XLOOKUP($A287,Kmeans!$B:$B,Kmeans!N:N)</f>
        <v>0</v>
      </c>
      <c r="AC287">
        <f>_xlfn.XLOOKUP($A287,Kmeans!$B:$B,Kmeans!O:O)</f>
        <v>0</v>
      </c>
      <c r="AD287">
        <f>'FF-5'!C610/100</f>
        <v>-4.5000000000000005E-3</v>
      </c>
      <c r="AE287">
        <f>'FF-5'!D610/100</f>
        <v>-2.0000000000000001E-4</v>
      </c>
      <c r="AF287">
        <f>'FF-5'!E610/100</f>
        <v>-4.5000000000000005E-3</v>
      </c>
      <c r="AG287">
        <f>'FF-5'!F610/100</f>
        <v>1E-3</v>
      </c>
      <c r="AH287" t="s">
        <v>5442</v>
      </c>
      <c r="AI287" t="str">
        <f t="shared" si="9"/>
        <v>Normal</v>
      </c>
    </row>
    <row r="288" spans="1:35">
      <c r="A288" s="5">
        <v>41670</v>
      </c>
      <c r="B288" s="11">
        <v>-3.4964584165055879E-2</v>
      </c>
      <c r="C288" s="11">
        <v>-2.2635250577263233E-2</v>
      </c>
      <c r="D288" s="11">
        <v>-3.1303623828525584E-2</v>
      </c>
      <c r="E288" s="11">
        <v>-2.6267492461313435E-2</v>
      </c>
      <c r="F288" s="11">
        <v>-4.3746569392855816E-2</v>
      </c>
      <c r="G288" s="11">
        <v>-3.4509736045002182E-2</v>
      </c>
      <c r="H288" s="11" t="str">
        <f t="shared" si="8"/>
        <v>USA MOMENTUM Standard (Large+Mid Cap)</v>
      </c>
      <c r="I288" s="9">
        <f>_xlfn.XLOOKUP($A288,macro_changes!$A:$A,macro_changes!B:B,"NA",1)</f>
        <v>15.47</v>
      </c>
      <c r="J288" s="16">
        <f ca="1">IF(_xlfn.XLOOKUP($A288, macro_changes!$A:$A, macro_changes!C:C, "NA", 1) = 0, OFFSET(J288, -1, 0), _xlfn.XLOOKUP($A288, macro_changes!$A:$A, macro_changes!C:C, "NA", 1))</f>
        <v>-3.4509598528477126E-3</v>
      </c>
      <c r="K288" s="17">
        <f>_xlfn.XLOOKUP($A287,macro_changes!$A:$A,macro_changes!D:D,"NA",1)</f>
        <v>2.4241752904536895E-3</v>
      </c>
      <c r="L288" s="9">
        <f>_xlfn.XLOOKUP($A287,macro_changes!$A:$A,macro_changes!E:E,"NA",1)</f>
        <v>92.7</v>
      </c>
      <c r="M288" s="9">
        <f>_xlfn.XLOOKUP($A288,macro_changes!$A:$A,macro_changes!F:F,"NA",1)</f>
        <v>2.86</v>
      </c>
      <c r="N288" s="9">
        <v>9.8626031448836002</v>
      </c>
      <c r="O288" t="s">
        <v>4332</v>
      </c>
      <c r="P288">
        <f>_xlfn.XLOOKUP($A288,Macro!A:A,Macro!H:H,"NA",1)</f>
        <v>-2.155E-2</v>
      </c>
      <c r="Q288">
        <v>-3.4964584165055927E-2</v>
      </c>
      <c r="R288" s="9">
        <f>Spreads!B207</f>
        <v>3.81</v>
      </c>
      <c r="S288" s="9">
        <v>1.22</v>
      </c>
      <c r="T288" s="9">
        <f>Spreads!H454</f>
        <v>2.33</v>
      </c>
      <c r="U288" t="s">
        <v>5435</v>
      </c>
      <c r="V288" t="s">
        <v>5435</v>
      </c>
      <c r="W288" t="s">
        <v>5437</v>
      </c>
      <c r="X288" t="s">
        <v>5438</v>
      </c>
      <c r="Y288" t="s">
        <v>5439</v>
      </c>
      <c r="Z288" t="s">
        <v>5444</v>
      </c>
      <c r="AA288">
        <f>_xlfn.XLOOKUP($A288,Kmeans!$B:$B,Kmeans!M:M)</f>
        <v>0</v>
      </c>
      <c r="AB288">
        <f>_xlfn.XLOOKUP($A288,Kmeans!$B:$B,Kmeans!N:N)</f>
        <v>1</v>
      </c>
      <c r="AC288">
        <f>_xlfn.XLOOKUP($A288,Kmeans!$B:$B,Kmeans!O:O)</f>
        <v>0</v>
      </c>
      <c r="AD288">
        <f>'FF-5'!C611/100</f>
        <v>5.7999999999999996E-3</v>
      </c>
      <c r="AE288">
        <f>'FF-5'!D611/100</f>
        <v>-2.07E-2</v>
      </c>
      <c r="AF288">
        <f>'FF-5'!E611/100</f>
        <v>-3.8699999999999998E-2</v>
      </c>
      <c r="AG288">
        <f>'FF-5'!F611/100</f>
        <v>-1.43E-2</v>
      </c>
      <c r="AH288" t="s">
        <v>5446</v>
      </c>
      <c r="AI288" t="str">
        <f t="shared" si="9"/>
        <v>Drawdown</v>
      </c>
    </row>
    <row r="289" spans="1:35">
      <c r="A289" s="5">
        <v>41698</v>
      </c>
      <c r="B289" s="11">
        <v>4.4459523282155189E-2</v>
      </c>
      <c r="C289" s="11">
        <v>6.5079561207573189E-2</v>
      </c>
      <c r="D289" s="11">
        <v>4.1417850105117004E-2</v>
      </c>
      <c r="E289" s="11">
        <v>4.6441673089014479E-2</v>
      </c>
      <c r="F289" s="11">
        <v>4.5747882300490428E-2</v>
      </c>
      <c r="G289" s="11">
        <v>3.6621657475995439E-2</v>
      </c>
      <c r="H289" s="11" t="str">
        <f t="shared" si="8"/>
        <v>USA MOMENTUM Standard (Large+Mid Cap)</v>
      </c>
      <c r="I289" s="9">
        <f>_xlfn.XLOOKUP($A289,macro_changes!$A:$A,macro_changes!B:B,"NA",1)</f>
        <v>14.84</v>
      </c>
      <c r="J289" s="16">
        <f ca="1">IF(_xlfn.XLOOKUP($A289, macro_changes!$A:$A, macro_changes!C:C, "NA", 1) = 0, OFFSET(J289, -1, 0), _xlfn.XLOOKUP($A289, macro_changes!$A:$A, macro_changes!C:C, "NA", 1))</f>
        <v>-3.4509598528477126E-3</v>
      </c>
      <c r="K289" s="17">
        <f>_xlfn.XLOOKUP($A288,macro_changes!$A:$A,macro_changes!D:D,"NA",1)</f>
        <v>1.1007786202441583E-3</v>
      </c>
      <c r="L289" s="9">
        <f>_xlfn.XLOOKUP($A288,macro_changes!$A:$A,macro_changes!E:E,"NA",1)</f>
        <v>92.9</v>
      </c>
      <c r="M289" s="9">
        <f>_xlfn.XLOOKUP($A289,macro_changes!$A:$A,macro_changes!F:F,"NA",1)</f>
        <v>2.71</v>
      </c>
      <c r="N289" s="9">
        <v>5.0268164234332691</v>
      </c>
      <c r="O289" t="s">
        <v>4332</v>
      </c>
      <c r="P289">
        <f>_xlfn.XLOOKUP($A289,Macro!A:A,Macro!H:H,"NA",1)</f>
        <v>-9.2000000000000003E-4</v>
      </c>
      <c r="Q289">
        <v>0</v>
      </c>
      <c r="R289" s="9">
        <f>Spreads!B208</f>
        <v>3.77</v>
      </c>
      <c r="S289" s="9">
        <v>1.19</v>
      </c>
      <c r="T289" s="9">
        <f>Spreads!H455</f>
        <v>2.29</v>
      </c>
      <c r="U289" t="s">
        <v>5435</v>
      </c>
      <c r="V289" t="s">
        <v>5435</v>
      </c>
      <c r="W289" t="s">
        <v>5437</v>
      </c>
      <c r="X289" t="s">
        <v>5438</v>
      </c>
      <c r="Y289" t="s">
        <v>5439</v>
      </c>
      <c r="Z289" t="s">
        <v>5440</v>
      </c>
      <c r="AA289">
        <f>_xlfn.XLOOKUP($A289,Kmeans!$B:$B,Kmeans!M:M)</f>
        <v>1</v>
      </c>
      <c r="AB289">
        <f>_xlfn.XLOOKUP($A289,Kmeans!$B:$B,Kmeans!N:N)</f>
        <v>0</v>
      </c>
      <c r="AC289">
        <f>_xlfn.XLOOKUP($A289,Kmeans!$B:$B,Kmeans!O:O)</f>
        <v>0</v>
      </c>
      <c r="AD289">
        <f>'FF-5'!C612/100</f>
        <v>1.2999999999999999E-3</v>
      </c>
      <c r="AE289">
        <f>'FF-5'!D612/100</f>
        <v>-3.0999999999999999E-3</v>
      </c>
      <c r="AF289">
        <f>'FF-5'!E612/100</f>
        <v>-2.0999999999999999E-3</v>
      </c>
      <c r="AG289">
        <f>'FF-5'!F612/100</f>
        <v>-4.4000000000000003E-3</v>
      </c>
      <c r="AH289" t="s">
        <v>5442</v>
      </c>
      <c r="AI289" t="str">
        <f t="shared" si="9"/>
        <v>Normal</v>
      </c>
    </row>
    <row r="290" spans="1:35">
      <c r="A290" s="5">
        <v>41729</v>
      </c>
      <c r="B290" s="11">
        <v>5.3600080787226112E-3</v>
      </c>
      <c r="C290" s="11">
        <v>-3.4380827764283084E-2</v>
      </c>
      <c r="D290" s="11">
        <v>6.2157794239439124E-3</v>
      </c>
      <c r="E290" s="11">
        <v>6.8423739982699239E-3</v>
      </c>
      <c r="F290" s="11">
        <v>-5.3290984764109428E-4</v>
      </c>
      <c r="G290" s="11">
        <v>2.4408550083010461E-2</v>
      </c>
      <c r="H290" s="11" t="str">
        <f t="shared" si="8"/>
        <v>USA ENHANCED VALUE Standard (Large+Mid Cap)</v>
      </c>
      <c r="I290" s="9">
        <f>_xlfn.XLOOKUP($A290,macro_changes!$A:$A,macro_changes!B:B,"NA",1)</f>
        <v>14.2</v>
      </c>
      <c r="J290" s="16">
        <f ca="1">IF(_xlfn.XLOOKUP($A290, macro_changes!$A:$A, macro_changes!C:C, "NA", 1) = 0, OFFSET(J290, -1, 0), _xlfn.XLOOKUP($A290, macro_changes!$A:$A, macro_changes!C:C, "NA", 1))</f>
        <v>1.2918421292132942E-2</v>
      </c>
      <c r="K290" s="17">
        <f>_xlfn.XLOOKUP($A289,macro_changes!$A:$A,macro_changes!D:D,"NA",1)</f>
        <v>2.0420553010651599E-3</v>
      </c>
      <c r="L290" s="9">
        <f>_xlfn.XLOOKUP($A289,macro_changes!$A:$A,macro_changes!E:E,"NA",1)</f>
        <v>93.6</v>
      </c>
      <c r="M290" s="9">
        <f>_xlfn.XLOOKUP($A290,macro_changes!$A:$A,macro_changes!F:F,"NA",1)</f>
        <v>2.72</v>
      </c>
      <c r="N290" s="9">
        <v>6.02057034905161</v>
      </c>
      <c r="O290" t="s">
        <v>4333</v>
      </c>
      <c r="P290">
        <f>_xlfn.XLOOKUP($A290,Macro!A:A,Macro!H:H,"NA",1)</f>
        <v>6.8500000000000002E-3</v>
      </c>
      <c r="Q290">
        <v>0</v>
      </c>
      <c r="R290" s="9">
        <f>Spreads!B209</f>
        <v>3.71</v>
      </c>
      <c r="S290" s="9">
        <v>1.1399999999999999</v>
      </c>
      <c r="T290" s="9">
        <f>Spreads!H456</f>
        <v>2.25</v>
      </c>
      <c r="U290" t="s">
        <v>5435</v>
      </c>
      <c r="V290" t="s">
        <v>5435</v>
      </c>
      <c r="W290" t="s">
        <v>5437</v>
      </c>
      <c r="X290" t="s">
        <v>5438</v>
      </c>
      <c r="Y290" t="s">
        <v>5439</v>
      </c>
      <c r="Z290" t="s">
        <v>5440</v>
      </c>
      <c r="AA290">
        <f>_xlfn.XLOOKUP($A290,Kmeans!$B:$B,Kmeans!M:M)</f>
        <v>1</v>
      </c>
      <c r="AB290">
        <f>_xlfn.XLOOKUP($A290,Kmeans!$B:$B,Kmeans!N:N)</f>
        <v>0</v>
      </c>
      <c r="AC290">
        <f>_xlfn.XLOOKUP($A290,Kmeans!$B:$B,Kmeans!O:O)</f>
        <v>0</v>
      </c>
      <c r="AD290">
        <f>'FF-5'!C613/100</f>
        <v>-1.0800000000000001E-2</v>
      </c>
      <c r="AE290">
        <f>'FF-5'!D613/100</f>
        <v>4.9299999999999997E-2</v>
      </c>
      <c r="AF290">
        <f>'FF-5'!E613/100</f>
        <v>2.1299999999999999E-2</v>
      </c>
      <c r="AG290">
        <f>'FF-5'!F613/100</f>
        <v>1.9199999999999998E-2</v>
      </c>
      <c r="AH290" t="s">
        <v>5442</v>
      </c>
      <c r="AI290" t="str">
        <f t="shared" si="9"/>
        <v>Normal</v>
      </c>
    </row>
    <row r="291" spans="1:35">
      <c r="A291" s="5">
        <v>41759</v>
      </c>
      <c r="B291" s="11">
        <v>4.8559888483015179E-3</v>
      </c>
      <c r="C291" s="11">
        <v>-9.2342768705041545E-3</v>
      </c>
      <c r="D291" s="11">
        <v>1.2637697892716737E-2</v>
      </c>
      <c r="E291" s="11">
        <v>6.8885696303113697E-3</v>
      </c>
      <c r="F291" s="11">
        <v>5.5932049757663194E-3</v>
      </c>
      <c r="G291" s="11">
        <v>2.1709990985119276E-3</v>
      </c>
      <c r="H291" s="11" t="str">
        <f t="shared" si="8"/>
        <v>USA MINIMUM VOLATILITY (USD) Standard (Large+Mid Cap)</v>
      </c>
      <c r="I291" s="9">
        <f>_xlfn.XLOOKUP($A291,macro_changes!$A:$A,macro_changes!B:B,"NA",1)</f>
        <v>12.48</v>
      </c>
      <c r="J291" s="16">
        <f ca="1">IF(_xlfn.XLOOKUP($A291, macro_changes!$A:$A, macro_changes!C:C, "NA", 1) = 0, OFFSET(J291, -1, 0), _xlfn.XLOOKUP($A291, macro_changes!$A:$A, macro_changes!C:C, "NA", 1))</f>
        <v>1.2918421292132942E-2</v>
      </c>
      <c r="K291" s="17">
        <f>_xlfn.XLOOKUP($A290,macro_changes!$A:$A,macro_changes!D:D,"NA",1)</f>
        <v>1.8641856050976013E-3</v>
      </c>
      <c r="L291" s="9">
        <f>_xlfn.XLOOKUP($A290,macro_changes!$A:$A,macro_changes!E:E,"NA",1)</f>
        <v>94.4</v>
      </c>
      <c r="M291" s="9">
        <f>_xlfn.XLOOKUP($A291,macro_changes!$A:$A,macro_changes!F:F,"NA",1)</f>
        <v>2.71</v>
      </c>
      <c r="N291" s="9">
        <v>4.1136006483424614</v>
      </c>
      <c r="O291" t="s">
        <v>4332</v>
      </c>
      <c r="P291">
        <f>_xlfn.XLOOKUP($A291,Macro!A:A,Macro!H:H,"NA",1)</f>
        <v>-2.1479999999999999E-2</v>
      </c>
      <c r="Q291">
        <v>0</v>
      </c>
      <c r="R291" s="9">
        <f>Spreads!B210</f>
        <v>3.67</v>
      </c>
      <c r="S291" s="9">
        <v>1.1200000000000001</v>
      </c>
      <c r="T291" s="9">
        <f>Spreads!H457</f>
        <v>2.11</v>
      </c>
      <c r="U291" t="s">
        <v>5435</v>
      </c>
      <c r="V291" t="s">
        <v>5435</v>
      </c>
      <c r="W291" t="s">
        <v>5437</v>
      </c>
      <c r="X291" t="s">
        <v>5438</v>
      </c>
      <c r="Y291" t="s">
        <v>5439</v>
      </c>
      <c r="Z291" t="s">
        <v>5440</v>
      </c>
      <c r="AA291">
        <f>_xlfn.XLOOKUP($A291,Kmeans!$B:$B,Kmeans!M:M)</f>
        <v>1</v>
      </c>
      <c r="AB291">
        <f>_xlfn.XLOOKUP($A291,Kmeans!$B:$B,Kmeans!N:N)</f>
        <v>0</v>
      </c>
      <c r="AC291">
        <f>_xlfn.XLOOKUP($A291,Kmeans!$B:$B,Kmeans!O:O)</f>
        <v>0</v>
      </c>
      <c r="AD291">
        <f>'FF-5'!C614/100</f>
        <v>-4.1100000000000005E-2</v>
      </c>
      <c r="AE291">
        <f>'FF-5'!D614/100</f>
        <v>1.1699999999999999E-2</v>
      </c>
      <c r="AF291">
        <f>'FF-5'!E614/100</f>
        <v>3.4700000000000002E-2</v>
      </c>
      <c r="AG291">
        <f>'FF-5'!F614/100</f>
        <v>0.01</v>
      </c>
      <c r="AH291" t="s">
        <v>5442</v>
      </c>
      <c r="AI291" t="str">
        <f t="shared" si="9"/>
        <v>Normal</v>
      </c>
    </row>
    <row r="292" spans="1:35">
      <c r="A292" s="5">
        <v>41789</v>
      </c>
      <c r="B292" s="11">
        <v>2.1499225863489846E-2</v>
      </c>
      <c r="C292" s="11">
        <v>3.8407556289963507E-2</v>
      </c>
      <c r="D292" s="11">
        <v>9.1327938136327447E-3</v>
      </c>
      <c r="E292" s="11">
        <v>1.8047525110613583E-2</v>
      </c>
      <c r="F292" s="11">
        <v>1.3441287818534597E-2</v>
      </c>
      <c r="G292" s="11">
        <v>2.4401994474765765E-2</v>
      </c>
      <c r="H292" s="11" t="str">
        <f t="shared" si="8"/>
        <v>USA MOMENTUM Standard (Large+Mid Cap)</v>
      </c>
      <c r="I292" s="9">
        <f>_xlfn.XLOOKUP($A292,macro_changes!$A:$A,macro_changes!B:B,"NA",1)</f>
        <v>11.54</v>
      </c>
      <c r="J292" s="16">
        <f ca="1">IF(_xlfn.XLOOKUP($A292, macro_changes!$A:$A, macro_changes!C:C, "NA", 1) = 0, OFFSET(J292, -1, 0), _xlfn.XLOOKUP($A292, macro_changes!$A:$A, macro_changes!C:C, "NA", 1))</f>
        <v>1.2918421292132942E-2</v>
      </c>
      <c r="K292" s="17">
        <f>_xlfn.XLOOKUP($A291,macro_changes!$A:$A,macro_changes!D:D,"NA",1)</f>
        <v>1.9030059035471947E-3</v>
      </c>
      <c r="L292" s="9">
        <f>_xlfn.XLOOKUP($A291,macro_changes!$A:$A,macro_changes!E:E,"NA",1)</f>
        <v>94.6</v>
      </c>
      <c r="M292" s="9">
        <f>_xlfn.XLOOKUP($A292,macro_changes!$A:$A,macro_changes!F:F,"NA",1)</f>
        <v>2.56</v>
      </c>
      <c r="N292" s="9">
        <v>1.1334478210870651</v>
      </c>
      <c r="O292" t="s">
        <v>4332</v>
      </c>
      <c r="P292">
        <f>_xlfn.XLOOKUP($A292,Macro!A:A,Macro!H:H,"NA",1)</f>
        <v>-4.9699999999999996E-3</v>
      </c>
      <c r="Q292">
        <v>0</v>
      </c>
      <c r="R292" s="9">
        <f>Spreads!B211</f>
        <v>3.53</v>
      </c>
      <c r="S292" s="9">
        <v>1.0900000000000001</v>
      </c>
      <c r="T292" s="9">
        <f>Spreads!H458</f>
        <v>2.06</v>
      </c>
      <c r="U292" t="s">
        <v>5435</v>
      </c>
      <c r="V292" t="s">
        <v>5435</v>
      </c>
      <c r="W292" t="s">
        <v>5437</v>
      </c>
      <c r="X292" t="s">
        <v>5438</v>
      </c>
      <c r="Y292" t="s">
        <v>5439</v>
      </c>
      <c r="Z292" t="s">
        <v>5440</v>
      </c>
      <c r="AA292">
        <f>_xlfn.XLOOKUP($A292,Kmeans!$B:$B,Kmeans!M:M)</f>
        <v>1</v>
      </c>
      <c r="AB292">
        <f>_xlfn.XLOOKUP($A292,Kmeans!$B:$B,Kmeans!N:N)</f>
        <v>0</v>
      </c>
      <c r="AC292">
        <f>_xlfn.XLOOKUP($A292,Kmeans!$B:$B,Kmeans!O:O)</f>
        <v>0</v>
      </c>
      <c r="AD292">
        <f>'FF-5'!C615/100</f>
        <v>-1.89E-2</v>
      </c>
      <c r="AE292">
        <f>'FF-5'!D615/100</f>
        <v>-1.2999999999999999E-3</v>
      </c>
      <c r="AF292">
        <f>'FF-5'!E615/100</f>
        <v>5.9999999999999995E-4</v>
      </c>
      <c r="AG292">
        <f>'FF-5'!F615/100</f>
        <v>-0.01</v>
      </c>
      <c r="AH292" t="s">
        <v>5442</v>
      </c>
      <c r="AI292" t="str">
        <f t="shared" si="9"/>
        <v>Normal</v>
      </c>
    </row>
    <row r="293" spans="1:35">
      <c r="A293" s="5">
        <v>41820</v>
      </c>
      <c r="B293" s="11">
        <v>1.9807766536372728E-2</v>
      </c>
      <c r="C293" s="11">
        <v>1.9702865439863659E-2</v>
      </c>
      <c r="D293" s="11">
        <v>1.1098727918257945E-2</v>
      </c>
      <c r="E293" s="11">
        <v>2.1301491214273716E-2</v>
      </c>
      <c r="F293" s="11">
        <v>1.2896778682906618E-2</v>
      </c>
      <c r="G293" s="11">
        <v>2.5826884560107732E-2</v>
      </c>
      <c r="H293" s="11" t="str">
        <f t="shared" si="8"/>
        <v>USA ENHANCED VALUE Standard (Large+Mid Cap)</v>
      </c>
      <c r="I293" s="9">
        <f>_xlfn.XLOOKUP($A293,macro_changes!$A:$A,macro_changes!B:B,"NA",1)</f>
        <v>12.3</v>
      </c>
      <c r="J293" s="16">
        <f ca="1">IF(_xlfn.XLOOKUP($A293, macro_changes!$A:$A, macro_changes!C:C, "NA", 1) = 0, OFFSET(J293, -1, 0), _xlfn.XLOOKUP($A293, macro_changes!$A:$A, macro_changes!C:C, "NA", 1))</f>
        <v>1.2153914093167906E-2</v>
      </c>
      <c r="K293" s="17">
        <f>_xlfn.XLOOKUP($A292,macro_changes!$A:$A,macro_changes!D:D,"NA",1)</f>
        <v>1.321132206079767E-3</v>
      </c>
      <c r="L293" s="9">
        <f>_xlfn.XLOOKUP($A292,macro_changes!$A:$A,macro_changes!E:E,"NA",1)</f>
        <v>95.1</v>
      </c>
      <c r="M293" s="9">
        <f>_xlfn.XLOOKUP($A293,macro_changes!$A:$A,macro_changes!F:F,"NA",1)</f>
        <v>2.6</v>
      </c>
      <c r="N293" s="9">
        <v>3.3044618061943969</v>
      </c>
      <c r="O293" t="s">
        <v>4332</v>
      </c>
      <c r="P293">
        <f>_xlfn.XLOOKUP($A293,Macro!A:A,Macro!H:H,"NA",1)</f>
        <v>3.9320000000000001E-2</v>
      </c>
      <c r="Q293">
        <v>0</v>
      </c>
      <c r="R293" s="9">
        <f>Spreads!B212</f>
        <v>4.04</v>
      </c>
      <c r="S293" s="9">
        <v>1.1000000000000001</v>
      </c>
      <c r="T293" s="9">
        <f>Spreads!H459</f>
        <v>2.0499999999999998</v>
      </c>
      <c r="U293" t="s">
        <v>5435</v>
      </c>
      <c r="V293" t="s">
        <v>5435</v>
      </c>
      <c r="W293" t="s">
        <v>5437</v>
      </c>
      <c r="X293" t="s">
        <v>5438</v>
      </c>
      <c r="Y293" t="s">
        <v>5439</v>
      </c>
      <c r="Z293" t="s">
        <v>5440</v>
      </c>
      <c r="AA293">
        <f>_xlfn.XLOOKUP($A293,Kmeans!$B:$B,Kmeans!M:M)</f>
        <v>1</v>
      </c>
      <c r="AB293">
        <f>_xlfn.XLOOKUP($A293,Kmeans!$B:$B,Kmeans!N:N)</f>
        <v>0</v>
      </c>
      <c r="AC293">
        <f>_xlfn.XLOOKUP($A293,Kmeans!$B:$B,Kmeans!O:O)</f>
        <v>0</v>
      </c>
      <c r="AD293">
        <f>'FF-5'!C616/100</f>
        <v>3.1E-2</v>
      </c>
      <c r="AE293">
        <f>'FF-5'!D616/100</f>
        <v>-6.9999999999999993E-3</v>
      </c>
      <c r="AF293">
        <f>'FF-5'!E616/100</f>
        <v>-1.8799999999999997E-2</v>
      </c>
      <c r="AG293">
        <f>'FF-5'!F616/100</f>
        <v>-0.02</v>
      </c>
      <c r="AH293" t="s">
        <v>5442</v>
      </c>
      <c r="AI293" t="str">
        <f t="shared" si="9"/>
        <v>Normal</v>
      </c>
    </row>
    <row r="294" spans="1:35">
      <c r="A294" s="5">
        <v>41851</v>
      </c>
      <c r="B294" s="11">
        <v>-1.531293563236158E-2</v>
      </c>
      <c r="C294" s="11">
        <v>-1.1129022351134554E-2</v>
      </c>
      <c r="D294" s="11">
        <v>-1.6730192624719198E-2</v>
      </c>
      <c r="E294" s="11">
        <v>-2.7276698982335534E-2</v>
      </c>
      <c r="F294" s="11">
        <v>-1.7412369962499619E-2</v>
      </c>
      <c r="G294" s="11">
        <v>-5.3411816001743828E-3</v>
      </c>
      <c r="H294" s="11" t="str">
        <f t="shared" si="8"/>
        <v>USA ENHANCED VALUE Standard (Large+Mid Cap)</v>
      </c>
      <c r="I294" s="9">
        <f>_xlfn.XLOOKUP($A294,macro_changes!$A:$A,macro_changes!B:B,"NA",1)</f>
        <v>13.49</v>
      </c>
      <c r="J294" s="16">
        <f ca="1">IF(_xlfn.XLOOKUP($A294, macro_changes!$A:$A, macro_changes!C:C, "NA", 1) = 0, OFFSET(J294, -1, 0), _xlfn.XLOOKUP($A294, macro_changes!$A:$A, macro_changes!C:C, "NA", 1))</f>
        <v>1.2153914093167906E-2</v>
      </c>
      <c r="K294" s="17">
        <f>_xlfn.XLOOKUP($A293,macro_changes!$A:$A,macro_changes!D:D,"NA",1)</f>
        <v>1.1254852864928111E-3</v>
      </c>
      <c r="L294" s="9">
        <f>_xlfn.XLOOKUP($A293,macro_changes!$A:$A,macro_changes!E:E,"NA",1)</f>
        <v>95.8</v>
      </c>
      <c r="M294" s="9">
        <f>_xlfn.XLOOKUP($A294,macro_changes!$A:$A,macro_changes!F:F,"NA",1)</f>
        <v>2.54</v>
      </c>
      <c r="N294" s="9">
        <v>8.0965881614344113</v>
      </c>
      <c r="O294" t="s">
        <v>4332</v>
      </c>
      <c r="P294">
        <f>_xlfn.XLOOKUP($A294,Macro!A:A,Macro!H:H,"NA",1)</f>
        <v>2.6929999999999999E-2</v>
      </c>
      <c r="Q294">
        <v>-1.5312935632361567E-2</v>
      </c>
      <c r="R294" s="9">
        <f>Spreads!B213</f>
        <v>3.84</v>
      </c>
      <c r="S294" s="9">
        <v>1.1200000000000001</v>
      </c>
      <c r="T294" s="9">
        <f>Spreads!H460</f>
        <v>1.87</v>
      </c>
      <c r="U294" t="s">
        <v>5435</v>
      </c>
      <c r="V294" t="s">
        <v>5435</v>
      </c>
      <c r="W294" t="s">
        <v>5437</v>
      </c>
      <c r="X294" t="s">
        <v>5438</v>
      </c>
      <c r="Y294" t="s">
        <v>5439</v>
      </c>
      <c r="Z294" t="s">
        <v>5440</v>
      </c>
      <c r="AA294">
        <f>_xlfn.XLOOKUP($A294,Kmeans!$B:$B,Kmeans!M:M)</f>
        <v>1</v>
      </c>
      <c r="AB294">
        <f>_xlfn.XLOOKUP($A294,Kmeans!$B:$B,Kmeans!N:N)</f>
        <v>0</v>
      </c>
      <c r="AC294">
        <f>_xlfn.XLOOKUP($A294,Kmeans!$B:$B,Kmeans!O:O)</f>
        <v>0</v>
      </c>
      <c r="AD294">
        <f>'FF-5'!C617/100</f>
        <v>-4.2999999999999997E-2</v>
      </c>
      <c r="AE294">
        <f>'FF-5'!D617/100</f>
        <v>4.0000000000000002E-4</v>
      </c>
      <c r="AF294">
        <f>'FF-5'!E617/100</f>
        <v>9.0000000000000011E-3</v>
      </c>
      <c r="AG294">
        <f>'FF-5'!F617/100</f>
        <v>5.3E-3</v>
      </c>
      <c r="AH294" t="s">
        <v>5442</v>
      </c>
      <c r="AI294" t="str">
        <f t="shared" si="9"/>
        <v>Normal</v>
      </c>
    </row>
    <row r="295" spans="1:35">
      <c r="A295" s="5">
        <v>41880</v>
      </c>
      <c r="B295" s="11">
        <v>3.7864482388990428E-2</v>
      </c>
      <c r="C295" s="11">
        <v>4.4574418100033153E-2</v>
      </c>
      <c r="D295" s="11">
        <v>3.8411065492491181E-2</v>
      </c>
      <c r="E295" s="11">
        <v>4.0504556722303242E-2</v>
      </c>
      <c r="F295" s="11">
        <v>4.6013447092158266E-2</v>
      </c>
      <c r="G295" s="11">
        <v>3.8549556809024832E-2</v>
      </c>
      <c r="H295" s="11" t="str">
        <f t="shared" si="8"/>
        <v>USA SECTOR NEUTRAL QUALITY Standard (Large+Mid Cap)</v>
      </c>
      <c r="I295" s="9">
        <f>_xlfn.XLOOKUP($A295,macro_changes!$A:$A,macro_changes!B:B,"NA",1)</f>
        <v>13.47</v>
      </c>
      <c r="J295" s="16">
        <f ca="1">IF(_xlfn.XLOOKUP($A295, macro_changes!$A:$A, macro_changes!C:C, "NA", 1) = 0, OFFSET(J295, -1, 0), _xlfn.XLOOKUP($A295, macro_changes!$A:$A, macro_changes!C:C, "NA", 1))</f>
        <v>1.2153914093167906E-2</v>
      </c>
      <c r="K295" s="17">
        <f>_xlfn.XLOOKUP($A294,macro_changes!$A:$A,macro_changes!D:D,"NA",1)</f>
        <v>-1.6000134737970129E-4</v>
      </c>
      <c r="L295" s="9">
        <f>_xlfn.XLOOKUP($A294,macro_changes!$A:$A,macro_changes!E:E,"NA",1)</f>
        <v>96.3</v>
      </c>
      <c r="M295" s="9">
        <f>_xlfn.XLOOKUP($A295,macro_changes!$A:$A,macro_changes!F:F,"NA",1)</f>
        <v>2.42</v>
      </c>
      <c r="N295" s="9">
        <v>3.6497488124803819</v>
      </c>
      <c r="O295" t="s">
        <v>4332</v>
      </c>
      <c r="P295">
        <f>_xlfn.XLOOKUP($A295,Macro!A:A,Macro!H:H,"NA",1)</f>
        <v>5.3859999999999998E-2</v>
      </c>
      <c r="Q295">
        <v>0</v>
      </c>
      <c r="R295" s="9">
        <f>Spreads!B214</f>
        <v>4.4000000000000004</v>
      </c>
      <c r="S295" s="9">
        <v>1.2</v>
      </c>
      <c r="T295" s="9">
        <f>Spreads!H461</f>
        <v>1.94</v>
      </c>
      <c r="U295" t="s">
        <v>5435</v>
      </c>
      <c r="V295" t="s">
        <v>5435</v>
      </c>
      <c r="W295" t="s">
        <v>5437</v>
      </c>
      <c r="X295" t="s">
        <v>5438</v>
      </c>
      <c r="Y295" t="s">
        <v>5439</v>
      </c>
      <c r="Z295" t="s">
        <v>5440</v>
      </c>
      <c r="AA295">
        <f>_xlfn.XLOOKUP($A295,Kmeans!$B:$B,Kmeans!M:M)</f>
        <v>1</v>
      </c>
      <c r="AB295">
        <f>_xlfn.XLOOKUP($A295,Kmeans!$B:$B,Kmeans!N:N)</f>
        <v>0</v>
      </c>
      <c r="AC295">
        <f>_xlfn.XLOOKUP($A295,Kmeans!$B:$B,Kmeans!O:O)</f>
        <v>0</v>
      </c>
      <c r="AD295">
        <f>'FF-5'!C618/100</f>
        <v>3.0999999999999999E-3</v>
      </c>
      <c r="AE295">
        <f>'FF-5'!D618/100</f>
        <v>-4.5000000000000005E-3</v>
      </c>
      <c r="AF295">
        <f>'FF-5'!E618/100</f>
        <v>-6.4000000000000003E-3</v>
      </c>
      <c r="AG295">
        <f>'FF-5'!F618/100</f>
        <v>-6.8999999999999999E-3</v>
      </c>
      <c r="AH295" t="s">
        <v>5442</v>
      </c>
      <c r="AI295" t="str">
        <f t="shared" si="9"/>
        <v>Normal</v>
      </c>
    </row>
    <row r="296" spans="1:35">
      <c r="A296" s="5">
        <v>41912</v>
      </c>
      <c r="B296" s="11">
        <v>-1.7128645059859227E-2</v>
      </c>
      <c r="C296" s="11">
        <v>-7.1064380001969463E-3</v>
      </c>
      <c r="D296" s="11">
        <v>-9.3501617281340765E-3</v>
      </c>
      <c r="E296" s="11">
        <v>-2.2599104044380036E-2</v>
      </c>
      <c r="F296" s="11">
        <v>-1.4795456829832077E-2</v>
      </c>
      <c r="G296" s="11">
        <v>-1.8494149778095048E-2</v>
      </c>
      <c r="H296" s="11" t="str">
        <f t="shared" si="8"/>
        <v>USA MOMENTUM Standard (Large+Mid Cap)</v>
      </c>
      <c r="I296" s="9">
        <f>_xlfn.XLOOKUP($A296,macro_changes!$A:$A,macro_changes!B:B,"NA",1)</f>
        <v>18.059999999999999</v>
      </c>
      <c r="J296" s="16">
        <f ca="1">IF(_xlfn.XLOOKUP($A296, macro_changes!$A:$A, macro_changes!C:C, "NA", 1) = 0, OFFSET(J296, -1, 0), _xlfn.XLOOKUP($A296, macro_changes!$A:$A, macro_changes!C:C, "NA", 1))</f>
        <v>5.0573313621204985E-3</v>
      </c>
      <c r="K296" s="17">
        <f>_xlfn.XLOOKUP($A295,macro_changes!$A:$A,macro_changes!D:D,"NA",1)</f>
        <v>7.1591004800808378E-5</v>
      </c>
      <c r="L296" s="9">
        <f>_xlfn.XLOOKUP($A295,macro_changes!$A:$A,macro_changes!E:E,"NA",1)</f>
        <v>96.4</v>
      </c>
      <c r="M296" s="9">
        <f>_xlfn.XLOOKUP($A296,macro_changes!$A:$A,macro_changes!F:F,"NA",1)</f>
        <v>2.5299999999999998</v>
      </c>
      <c r="N296" s="9">
        <v>4.9765980544163249</v>
      </c>
      <c r="O296" t="s">
        <v>4332</v>
      </c>
      <c r="P296">
        <f>_xlfn.XLOOKUP($A296,Macro!A:A,Macro!H:H,"NA",1)</f>
        <v>3.5950000000000003E-2</v>
      </c>
      <c r="Q296">
        <v>-1.7128645059859202E-2</v>
      </c>
      <c r="R296" s="9">
        <f>Spreads!B215</f>
        <v>4.3</v>
      </c>
      <c r="S296" s="9">
        <v>1.27</v>
      </c>
      <c r="T296" s="9">
        <f>Spreads!H462</f>
        <v>1.85</v>
      </c>
      <c r="U296" t="s">
        <v>5435</v>
      </c>
      <c r="V296" t="s">
        <v>5435</v>
      </c>
      <c r="W296" t="s">
        <v>5437</v>
      </c>
      <c r="X296" t="s">
        <v>5438</v>
      </c>
      <c r="Y296" t="s">
        <v>5439</v>
      </c>
      <c r="Z296" t="s">
        <v>5440</v>
      </c>
      <c r="AA296">
        <f>_xlfn.XLOOKUP($A296,Kmeans!$B:$B,Kmeans!M:M)</f>
        <v>1</v>
      </c>
      <c r="AB296">
        <f>_xlfn.XLOOKUP($A296,Kmeans!$B:$B,Kmeans!N:N)</f>
        <v>0</v>
      </c>
      <c r="AC296">
        <f>_xlfn.XLOOKUP($A296,Kmeans!$B:$B,Kmeans!O:O)</f>
        <v>0</v>
      </c>
      <c r="AD296">
        <f>'FF-5'!C619/100</f>
        <v>-3.7100000000000001E-2</v>
      </c>
      <c r="AE296">
        <f>'FF-5'!D619/100</f>
        <v>-1.3500000000000002E-2</v>
      </c>
      <c r="AF296">
        <f>'FF-5'!E619/100</f>
        <v>1.29E-2</v>
      </c>
      <c r="AG296">
        <f>'FF-5'!F619/100</f>
        <v>-5.1999999999999998E-3</v>
      </c>
      <c r="AH296" t="s">
        <v>5442</v>
      </c>
      <c r="AI296" t="str">
        <f t="shared" si="9"/>
        <v>Normal</v>
      </c>
    </row>
    <row r="297" spans="1:35">
      <c r="A297" s="5">
        <v>41943</v>
      </c>
      <c r="B297" s="11">
        <v>2.2925905562124704E-2</v>
      </c>
      <c r="C297" s="11">
        <v>2.2839108389742346E-2</v>
      </c>
      <c r="D297" s="11">
        <v>4.1453540122482035E-2</v>
      </c>
      <c r="E297" s="11">
        <v>3.8026892416737068E-2</v>
      </c>
      <c r="F297" s="11">
        <v>2.8438654124752549E-2</v>
      </c>
      <c r="G297" s="11">
        <v>9.3912746520961043E-3</v>
      </c>
      <c r="H297" s="11" t="str">
        <f t="shared" si="8"/>
        <v>USA MINIMUM VOLATILITY (USD) Standard (Large+Mid Cap)</v>
      </c>
      <c r="I297" s="9">
        <f>_xlfn.XLOOKUP($A297,macro_changes!$A:$A,macro_changes!B:B,"NA",1)</f>
        <v>13.41</v>
      </c>
      <c r="J297" s="16">
        <f ca="1">IF(_xlfn.XLOOKUP($A297, macro_changes!$A:$A, macro_changes!C:C, "NA", 1) = 0, OFFSET(J297, -1, 0), _xlfn.XLOOKUP($A297, macro_changes!$A:$A, macro_changes!C:C, "NA", 1))</f>
        <v>5.0573313621204985E-3</v>
      </c>
      <c r="K297" s="17">
        <f>_xlfn.XLOOKUP($A296,macro_changes!$A:$A,macro_changes!D:D,"NA",1)</f>
        <v>-1.9791390324119806E-4</v>
      </c>
      <c r="L297" s="9">
        <f>_xlfn.XLOOKUP($A296,macro_changes!$A:$A,macro_changes!E:E,"NA",1)</f>
        <v>97.1</v>
      </c>
      <c r="M297" s="9">
        <f>_xlfn.XLOOKUP($A297,macro_changes!$A:$A,macro_changes!F:F,"NA",1)</f>
        <v>2.2999999999999998</v>
      </c>
      <c r="N297" s="9">
        <v>7.8137399404144512</v>
      </c>
      <c r="O297" t="s">
        <v>4332</v>
      </c>
      <c r="P297">
        <f>_xlfn.XLOOKUP($A297,Macro!A:A,Macro!H:H,"NA",1)</f>
        <v>-1.478E-2</v>
      </c>
      <c r="Q297">
        <v>0</v>
      </c>
      <c r="R297" s="9">
        <f>Spreads!B216</f>
        <v>4.67</v>
      </c>
      <c r="S297" s="9">
        <v>1.35</v>
      </c>
      <c r="T297" s="9">
        <f>Spreads!H463</f>
        <v>1.71</v>
      </c>
      <c r="U297" t="s">
        <v>5435</v>
      </c>
      <c r="V297" t="s">
        <v>5435</v>
      </c>
      <c r="W297" t="s">
        <v>5437</v>
      </c>
      <c r="X297" t="s">
        <v>5438</v>
      </c>
      <c r="Y297" t="s">
        <v>5439</v>
      </c>
      <c r="Z297" t="s">
        <v>5440</v>
      </c>
      <c r="AA297">
        <f>_xlfn.XLOOKUP($A297,Kmeans!$B:$B,Kmeans!M:M)</f>
        <v>1</v>
      </c>
      <c r="AB297">
        <f>_xlfn.XLOOKUP($A297,Kmeans!$B:$B,Kmeans!N:N)</f>
        <v>0</v>
      </c>
      <c r="AC297">
        <f>_xlfn.XLOOKUP($A297,Kmeans!$B:$B,Kmeans!O:O)</f>
        <v>0</v>
      </c>
      <c r="AD297">
        <f>'FF-5'!C620/100</f>
        <v>3.73E-2</v>
      </c>
      <c r="AE297">
        <f>'FF-5'!D620/100</f>
        <v>-1.8000000000000002E-2</v>
      </c>
      <c r="AF297">
        <f>'FF-5'!E620/100</f>
        <v>-5.6000000000000008E-3</v>
      </c>
      <c r="AG297">
        <f>'FF-5'!F620/100</f>
        <v>-1E-3</v>
      </c>
      <c r="AH297" t="s">
        <v>5442</v>
      </c>
      <c r="AI297" t="str">
        <f t="shared" si="9"/>
        <v>Normal</v>
      </c>
    </row>
    <row r="298" spans="1:35">
      <c r="A298" s="5">
        <v>41971</v>
      </c>
      <c r="B298" s="11">
        <v>2.423730519517564E-2</v>
      </c>
      <c r="C298" s="11">
        <v>3.6059314998836856E-2</v>
      </c>
      <c r="D298" s="11">
        <v>3.2195470341647825E-2</v>
      </c>
      <c r="E298" s="11">
        <v>2.5667775168425555E-2</v>
      </c>
      <c r="F298" s="11">
        <v>1.3193724548759667E-2</v>
      </c>
      <c r="G298" s="11">
        <v>3.2388220073240825E-2</v>
      </c>
      <c r="H298" s="11" t="str">
        <f t="shared" si="8"/>
        <v>USA MOMENTUM Standard (Large+Mid Cap)</v>
      </c>
      <c r="I298" s="9">
        <f>_xlfn.XLOOKUP($A298,macro_changes!$A:$A,macro_changes!B:B,"NA",1)</f>
        <v>16.29</v>
      </c>
      <c r="J298" s="16">
        <f ca="1">IF(_xlfn.XLOOKUP($A298, macro_changes!$A:$A, macro_changes!C:C, "NA", 1) = 0, OFFSET(J298, -1, 0), _xlfn.XLOOKUP($A298, macro_changes!$A:$A, macro_changes!C:C, "NA", 1))</f>
        <v>5.0573313621204985E-3</v>
      </c>
      <c r="K298" s="17">
        <f>_xlfn.XLOOKUP($A297,macro_changes!$A:$A,macro_changes!D:D,"NA",1)</f>
        <v>-1.8826601524659647E-3</v>
      </c>
      <c r="L298" s="9">
        <f>_xlfn.XLOOKUP($A297,macro_changes!$A:$A,macro_changes!E:E,"NA",1)</f>
        <v>97.2</v>
      </c>
      <c r="M298" s="9">
        <f>_xlfn.XLOOKUP($A298,macro_changes!$A:$A,macro_changes!F:F,"NA",1)</f>
        <v>2.33</v>
      </c>
      <c r="N298" s="9">
        <v>8.970162942927594</v>
      </c>
      <c r="O298" t="s">
        <v>4332</v>
      </c>
      <c r="P298">
        <f>_xlfn.XLOOKUP($A298,Macro!A:A,Macro!H:H,"NA",1)</f>
        <v>8.6290000000000006E-2</v>
      </c>
      <c r="Q298">
        <v>0</v>
      </c>
      <c r="R298" s="9">
        <f>Spreads!B217</f>
        <v>5.04</v>
      </c>
      <c r="S298" s="9">
        <v>1.44</v>
      </c>
      <c r="T298" s="9">
        <f>Spreads!H464</f>
        <v>1.5</v>
      </c>
      <c r="U298" t="s">
        <v>5435</v>
      </c>
      <c r="V298" t="s">
        <v>5435</v>
      </c>
      <c r="W298" t="s">
        <v>5437</v>
      </c>
      <c r="X298" t="s">
        <v>5438</v>
      </c>
      <c r="Y298" t="s">
        <v>5439</v>
      </c>
      <c r="Z298" t="s">
        <v>5440</v>
      </c>
      <c r="AA298">
        <f>_xlfn.XLOOKUP($A298,Kmeans!$B:$B,Kmeans!M:M)</f>
        <v>1</v>
      </c>
      <c r="AB298">
        <f>_xlfn.XLOOKUP($A298,Kmeans!$B:$B,Kmeans!N:N)</f>
        <v>0</v>
      </c>
      <c r="AC298">
        <f>_xlfn.XLOOKUP($A298,Kmeans!$B:$B,Kmeans!O:O)</f>
        <v>0</v>
      </c>
      <c r="AD298">
        <f>'FF-5'!C621/100</f>
        <v>-2.2799999999999997E-2</v>
      </c>
      <c r="AE298">
        <f>'FF-5'!D621/100</f>
        <v>-3.1E-2</v>
      </c>
      <c r="AF298">
        <f>'FF-5'!E621/100</f>
        <v>1.4999999999999999E-2</v>
      </c>
      <c r="AG298">
        <f>'FF-5'!F621/100</f>
        <v>2.5999999999999999E-3</v>
      </c>
      <c r="AH298" t="s">
        <v>5442</v>
      </c>
      <c r="AI298" t="str">
        <f t="shared" si="9"/>
        <v>Normal</v>
      </c>
    </row>
    <row r="299" spans="1:35">
      <c r="A299" s="5">
        <v>42004</v>
      </c>
      <c r="B299" s="11">
        <v>-4.7736807286954397E-3</v>
      </c>
      <c r="C299" s="11">
        <v>-1.2076694962668721E-2</v>
      </c>
      <c r="D299" s="11">
        <v>-1.0162627478016439E-3</v>
      </c>
      <c r="E299" s="11">
        <v>3.5745138756904105E-3</v>
      </c>
      <c r="F299" s="11">
        <v>-2.8099926078590798E-3</v>
      </c>
      <c r="G299" s="11">
        <v>9.163733462798751E-3</v>
      </c>
      <c r="H299" s="11" t="str">
        <f t="shared" si="8"/>
        <v>USA ENHANCED VALUE Standard (Large+Mid Cap)</v>
      </c>
      <c r="I299" s="9">
        <f>_xlfn.XLOOKUP($A299,macro_changes!$A:$A,macro_changes!B:B,"NA",1)</f>
        <v>19.12</v>
      </c>
      <c r="J299" s="16">
        <f ca="1">IF(_xlfn.XLOOKUP($A299, macro_changes!$A:$A, macro_changes!C:C, "NA", 1) = 0, OFFSET(J299, -1, 0), _xlfn.XLOOKUP($A299, macro_changes!$A:$A, macro_changes!C:C, "NA", 1))</f>
        <v>9.0048497756571866E-3</v>
      </c>
      <c r="K299" s="17">
        <f>_xlfn.XLOOKUP($A298,macro_changes!$A:$A,macro_changes!D:D,"NA",1)</f>
        <v>-3.0846094445592387E-3</v>
      </c>
      <c r="L299" s="9">
        <f>_xlfn.XLOOKUP($A298,macro_changes!$A:$A,macro_changes!E:E,"NA",1)</f>
        <v>97.6</v>
      </c>
      <c r="M299" s="9">
        <f>_xlfn.XLOOKUP($A299,macro_changes!$A:$A,macro_changes!F:F,"NA",1)</f>
        <v>2.21</v>
      </c>
      <c r="N299" s="9">
        <v>8.9320138831869897</v>
      </c>
      <c r="O299" t="s">
        <v>4332</v>
      </c>
      <c r="P299">
        <f>_xlfn.XLOOKUP($A299,Macro!A:A,Macro!H:H,"NA",1)</f>
        <v>7.4359999999999996E-2</v>
      </c>
      <c r="Q299">
        <v>-4.7736807286954354E-3</v>
      </c>
      <c r="R299" s="9">
        <f>Spreads!B218</f>
        <v>5.26</v>
      </c>
      <c r="S299" s="9">
        <v>1.53</v>
      </c>
      <c r="T299" s="9">
        <f>Spreads!H465</f>
        <v>1.21</v>
      </c>
      <c r="U299" t="s">
        <v>5435</v>
      </c>
      <c r="V299" t="s">
        <v>5435</v>
      </c>
      <c r="W299" t="s">
        <v>5437</v>
      </c>
      <c r="X299" t="s">
        <v>5438</v>
      </c>
      <c r="Y299" t="s">
        <v>5439</v>
      </c>
      <c r="Z299" t="s">
        <v>5440</v>
      </c>
      <c r="AA299">
        <f>_xlfn.XLOOKUP($A299,Kmeans!$B:$B,Kmeans!M:M)</f>
        <v>1</v>
      </c>
      <c r="AB299">
        <f>_xlfn.XLOOKUP($A299,Kmeans!$B:$B,Kmeans!N:N)</f>
        <v>0</v>
      </c>
      <c r="AC299">
        <f>_xlfn.XLOOKUP($A299,Kmeans!$B:$B,Kmeans!O:O)</f>
        <v>0</v>
      </c>
      <c r="AD299">
        <f>'FF-5'!C622/100</f>
        <v>2.86E-2</v>
      </c>
      <c r="AE299">
        <f>'FF-5'!D622/100</f>
        <v>2.2700000000000001E-2</v>
      </c>
      <c r="AF299">
        <f>'FF-5'!E622/100</f>
        <v>-1.2199999999999999E-2</v>
      </c>
      <c r="AG299">
        <f>'FF-5'!F622/100</f>
        <v>9.5999999999999992E-3</v>
      </c>
      <c r="AH299" t="s">
        <v>5442</v>
      </c>
      <c r="AI299" t="str">
        <f t="shared" si="9"/>
        <v>Normal</v>
      </c>
    </row>
    <row r="300" spans="1:35">
      <c r="A300" s="5">
        <v>42034</v>
      </c>
      <c r="B300" s="11">
        <v>-2.922329434926052E-2</v>
      </c>
      <c r="C300" s="11">
        <v>-6.0505079357936475E-3</v>
      </c>
      <c r="D300" s="11">
        <v>-5.8949727214274716E-3</v>
      </c>
      <c r="E300" s="11">
        <v>-1.8328492391634477E-2</v>
      </c>
      <c r="F300" s="11">
        <v>-1.8262419181431233E-2</v>
      </c>
      <c r="G300" s="11">
        <v>-5.2222021769198324E-2</v>
      </c>
      <c r="H300" s="11" t="str">
        <f t="shared" si="8"/>
        <v>USA MINIMUM VOLATILITY (USD) Standard (Large+Mid Cap)</v>
      </c>
      <c r="I300" s="9">
        <f>_xlfn.XLOOKUP($A300,macro_changes!$A:$A,macro_changes!B:B,"NA",1)</f>
        <v>15.9</v>
      </c>
      <c r="J300" s="16">
        <f ca="1">IF(_xlfn.XLOOKUP($A300, macro_changes!$A:$A, macro_changes!C:C, "NA", 1) = 0, OFFSET(J300, -1, 0), _xlfn.XLOOKUP($A300, macro_changes!$A:$A, macro_changes!C:C, "NA", 1))</f>
        <v>9.0048497756571866E-3</v>
      </c>
      <c r="K300" s="17">
        <f>_xlfn.XLOOKUP($A299,macro_changes!$A:$A,macro_changes!D:D,"NA",1)</f>
        <v>-6.3703164417655556E-3</v>
      </c>
      <c r="L300" s="9">
        <f>_xlfn.XLOOKUP($A299,macro_changes!$A:$A,macro_changes!E:E,"NA",1)</f>
        <v>98.2</v>
      </c>
      <c r="M300" s="9">
        <f>_xlfn.XLOOKUP($A300,macro_changes!$A:$A,macro_changes!F:F,"NA",1)</f>
        <v>1.88</v>
      </c>
      <c r="N300" s="9">
        <v>5.4116121835783888</v>
      </c>
      <c r="O300" t="s">
        <v>4332</v>
      </c>
      <c r="P300">
        <f>_xlfn.XLOOKUP($A300,Macro!A:A,Macro!H:H,"NA",1)</f>
        <v>-2.7879999999999999E-2</v>
      </c>
      <c r="Q300">
        <v>-3.3857472400891896E-2</v>
      </c>
      <c r="R300" s="9">
        <f>Spreads!B219</f>
        <v>4.46</v>
      </c>
      <c r="S300" s="9">
        <v>1.32</v>
      </c>
      <c r="T300" s="9">
        <f>Spreads!H466</f>
        <v>1.37</v>
      </c>
      <c r="U300" t="s">
        <v>5435</v>
      </c>
      <c r="V300" t="s">
        <v>5435</v>
      </c>
      <c r="W300" t="s">
        <v>5437</v>
      </c>
      <c r="X300" t="s">
        <v>5438</v>
      </c>
      <c r="Y300" t="s">
        <v>5439</v>
      </c>
      <c r="Z300" t="s">
        <v>5444</v>
      </c>
      <c r="AA300">
        <f>_xlfn.XLOOKUP($A300,Kmeans!$B:$B,Kmeans!M:M)</f>
        <v>0</v>
      </c>
      <c r="AB300">
        <f>_xlfn.XLOOKUP($A300,Kmeans!$B:$B,Kmeans!N:N)</f>
        <v>1</v>
      </c>
      <c r="AC300">
        <f>_xlfn.XLOOKUP($A300,Kmeans!$B:$B,Kmeans!O:O)</f>
        <v>0</v>
      </c>
      <c r="AD300">
        <f>'FF-5'!C623/100</f>
        <v>-9.1999999999999998E-3</v>
      </c>
      <c r="AE300">
        <f>'FF-5'!D623/100</f>
        <v>-3.5900000000000001E-2</v>
      </c>
      <c r="AF300">
        <f>'FF-5'!E623/100</f>
        <v>1.61E-2</v>
      </c>
      <c r="AG300">
        <f>'FF-5'!F623/100</f>
        <v>-1.6500000000000001E-2</v>
      </c>
      <c r="AH300" t="s">
        <v>5446</v>
      </c>
      <c r="AI300" t="str">
        <f t="shared" si="9"/>
        <v>Drawdown</v>
      </c>
    </row>
    <row r="301" spans="1:35">
      <c r="A301" s="5">
        <v>42062</v>
      </c>
      <c r="B301" s="11">
        <v>5.5885804045261445E-2</v>
      </c>
      <c r="C301" s="11">
        <v>5.2325718957938916E-2</v>
      </c>
      <c r="D301" s="11">
        <v>3.4507578910967895E-2</v>
      </c>
      <c r="E301" s="11">
        <v>4.270097221571123E-2</v>
      </c>
      <c r="F301" s="11">
        <v>5.2856078449021515E-2</v>
      </c>
      <c r="G301" s="11">
        <v>5.881438523914051E-2</v>
      </c>
      <c r="H301" s="11" t="str">
        <f t="shared" ref="H301:H364" si="10">INDEX($B$1:$G$1, MATCH(MAX(B301:G301), B301:G301, 0))</f>
        <v>USA ENHANCED VALUE Standard (Large+Mid Cap)</v>
      </c>
      <c r="I301" s="9">
        <f>_xlfn.XLOOKUP($A301,macro_changes!$A:$A,macro_changes!B:B,"NA",1)</f>
        <v>14.81</v>
      </c>
      <c r="J301" s="16">
        <f ca="1">IF(_xlfn.XLOOKUP($A301, macro_changes!$A:$A, macro_changes!C:C, "NA", 1) = 0, OFFSET(J301, -1, 0), _xlfn.XLOOKUP($A301, macro_changes!$A:$A, macro_changes!C:C, "NA", 1))</f>
        <v>9.0048497756571866E-3</v>
      </c>
      <c r="K301" s="17">
        <f>_xlfn.XLOOKUP($A300,macro_changes!$A:$A,macro_changes!D:D,"NA",1)</f>
        <v>2.5346436802173855E-3</v>
      </c>
      <c r="L301" s="9">
        <f>_xlfn.XLOOKUP($A300,macro_changes!$A:$A,macro_changes!E:E,"NA",1)</f>
        <v>98.2</v>
      </c>
      <c r="M301" s="9">
        <f>_xlfn.XLOOKUP($A301,macro_changes!$A:$A,macro_changes!F:F,"NA",1)</f>
        <v>1.98</v>
      </c>
      <c r="N301" s="9">
        <v>9.3547621904781462</v>
      </c>
      <c r="O301" t="s">
        <v>4332</v>
      </c>
      <c r="P301">
        <f>_xlfn.XLOOKUP($A301,Macro!A:A,Macro!H:H,"NA",1)</f>
        <v>-1.145E-2</v>
      </c>
      <c r="Q301">
        <v>0</v>
      </c>
      <c r="R301" s="9">
        <f>Spreads!B220</f>
        <v>4.82</v>
      </c>
      <c r="S301" s="9">
        <v>1.36</v>
      </c>
      <c r="T301" s="9">
        <f>Spreads!H467</f>
        <v>1.38</v>
      </c>
      <c r="U301" t="s">
        <v>5435</v>
      </c>
      <c r="V301" t="s">
        <v>5435</v>
      </c>
      <c r="W301" t="s">
        <v>5437</v>
      </c>
      <c r="X301" t="s">
        <v>5438</v>
      </c>
      <c r="Y301" t="s">
        <v>5439</v>
      </c>
      <c r="Z301" t="s">
        <v>5440</v>
      </c>
      <c r="AA301">
        <f>_xlfn.XLOOKUP($A301,Kmeans!$B:$B,Kmeans!M:M)</f>
        <v>1</v>
      </c>
      <c r="AB301">
        <f>_xlfn.XLOOKUP($A301,Kmeans!$B:$B,Kmeans!N:N)</f>
        <v>0</v>
      </c>
      <c r="AC301">
        <f>_xlfn.XLOOKUP($A301,Kmeans!$B:$B,Kmeans!O:O)</f>
        <v>0</v>
      </c>
      <c r="AD301">
        <f>'FF-5'!C624/100</f>
        <v>3.2000000000000002E-3</v>
      </c>
      <c r="AE301">
        <f>'FF-5'!D624/100</f>
        <v>-1.8600000000000002E-2</v>
      </c>
      <c r="AF301">
        <f>'FF-5'!E624/100</f>
        <v>-1.1200000000000002E-2</v>
      </c>
      <c r="AG301">
        <f>'FF-5'!F624/100</f>
        <v>-1.8200000000000001E-2</v>
      </c>
      <c r="AH301" t="s">
        <v>5442</v>
      </c>
      <c r="AI301" t="str">
        <f t="shared" si="9"/>
        <v>Normal</v>
      </c>
    </row>
    <row r="302" spans="1:35">
      <c r="A302" s="5">
        <v>42094</v>
      </c>
      <c r="B302" s="11">
        <v>-1.6033487097238841E-2</v>
      </c>
      <c r="C302" s="11">
        <v>-1.2776164447692917E-2</v>
      </c>
      <c r="D302" s="11">
        <v>-9.4115840976169984E-3</v>
      </c>
      <c r="E302" s="11">
        <v>-6.5340397010712481E-3</v>
      </c>
      <c r="F302" s="11">
        <v>-1.2244296997819926E-2</v>
      </c>
      <c r="G302" s="11">
        <v>-1.6167741819500092E-2</v>
      </c>
      <c r="H302" s="11" t="str">
        <f t="shared" si="10"/>
        <v>USA RISK WEIGHTED Standard (Large+Mid Cap)</v>
      </c>
      <c r="I302" s="9">
        <f>_xlfn.XLOOKUP($A302,macro_changes!$A:$A,macro_changes!B:B,"NA",1)</f>
        <v>13.49</v>
      </c>
      <c r="J302" s="16">
        <f ca="1">IF(_xlfn.XLOOKUP($A302, macro_changes!$A:$A, macro_changes!C:C, "NA", 1) = 0, OFFSET(J302, -1, 0), _xlfn.XLOOKUP($A302, macro_changes!$A:$A, macro_changes!C:C, "NA", 1))</f>
        <v>6.1940508675886186E-3</v>
      </c>
      <c r="K302" s="17">
        <f>_xlfn.XLOOKUP($A301,macro_changes!$A:$A,macro_changes!D:D,"NA",1)</f>
        <v>2.6939517808124425E-3</v>
      </c>
      <c r="L302" s="9">
        <f>_xlfn.XLOOKUP($A301,macro_changes!$A:$A,macro_changes!E:E,"NA",1)</f>
        <v>98.5</v>
      </c>
      <c r="M302" s="9">
        <f>_xlfn.XLOOKUP($A302,macro_changes!$A:$A,macro_changes!F:F,"NA",1)</f>
        <v>2.04</v>
      </c>
      <c r="N302" s="9">
        <v>3.7077043935747271</v>
      </c>
      <c r="O302" t="s">
        <v>4332</v>
      </c>
      <c r="P302">
        <f>_xlfn.XLOOKUP($A302,Macro!A:A,Macro!H:H,"NA",1)</f>
        <v>-1.0109999999999999E-2</v>
      </c>
      <c r="Q302">
        <v>-1.6033487097238841E-2</v>
      </c>
      <c r="R302" s="9">
        <f>Spreads!B221</f>
        <v>4.59</v>
      </c>
      <c r="S302" s="9">
        <v>1.34</v>
      </c>
      <c r="T302" s="9">
        <f>Spreads!H468</f>
        <v>1.47</v>
      </c>
      <c r="U302" t="s">
        <v>5435</v>
      </c>
      <c r="V302" t="s">
        <v>5435</v>
      </c>
      <c r="W302" t="s">
        <v>5437</v>
      </c>
      <c r="X302" t="s">
        <v>5438</v>
      </c>
      <c r="Y302" t="s">
        <v>5439</v>
      </c>
      <c r="Z302" t="s">
        <v>5440</v>
      </c>
      <c r="AA302">
        <f>_xlfn.XLOOKUP($A302,Kmeans!$B:$B,Kmeans!M:M)</f>
        <v>1</v>
      </c>
      <c r="AB302">
        <f>_xlfn.XLOOKUP($A302,Kmeans!$B:$B,Kmeans!N:N)</f>
        <v>0</v>
      </c>
      <c r="AC302">
        <f>_xlfn.XLOOKUP($A302,Kmeans!$B:$B,Kmeans!O:O)</f>
        <v>0</v>
      </c>
      <c r="AD302">
        <f>'FF-5'!C625/100</f>
        <v>3.0699999999999998E-2</v>
      </c>
      <c r="AE302">
        <f>'FF-5'!D625/100</f>
        <v>-3.8E-3</v>
      </c>
      <c r="AF302">
        <f>'FF-5'!E625/100</f>
        <v>8.9999999999999998E-4</v>
      </c>
      <c r="AG302">
        <f>'FF-5'!F625/100</f>
        <v>-5.1999999999999998E-3</v>
      </c>
      <c r="AH302" t="s">
        <v>5442</v>
      </c>
      <c r="AI302" t="str">
        <f t="shared" si="9"/>
        <v>Normal</v>
      </c>
    </row>
    <row r="303" spans="1:35">
      <c r="A303" s="5">
        <v>42124</v>
      </c>
      <c r="B303" s="11">
        <v>8.081266842280721E-3</v>
      </c>
      <c r="C303" s="11">
        <v>-9.0197339457943615E-3</v>
      </c>
      <c r="D303" s="11">
        <v>-6.6864468846157266E-3</v>
      </c>
      <c r="E303" s="11">
        <v>-7.3319620532330543E-3</v>
      </c>
      <c r="F303" s="11">
        <v>3.8082598848867555E-3</v>
      </c>
      <c r="G303" s="11">
        <v>4.5895448523700644E-3</v>
      </c>
      <c r="H303" s="11" t="str">
        <f t="shared" si="10"/>
        <v>USA Standard (Large+Mid Cap)</v>
      </c>
      <c r="I303" s="9">
        <f>_xlfn.XLOOKUP($A303,macro_changes!$A:$A,macro_changes!B:B,"NA",1)</f>
        <v>13.34</v>
      </c>
      <c r="J303" s="16">
        <f ca="1">IF(_xlfn.XLOOKUP($A303, macro_changes!$A:$A, macro_changes!C:C, "NA", 1) = 0, OFFSET(J303, -1, 0), _xlfn.XLOOKUP($A303, macro_changes!$A:$A, macro_changes!C:C, "NA", 1))</f>
        <v>6.1940508675886186E-3</v>
      </c>
      <c r="K303" s="17">
        <f>_xlfn.XLOOKUP($A302,macro_changes!$A:$A,macro_changes!D:D,"NA",1)</f>
        <v>1.0424788961589382E-3</v>
      </c>
      <c r="L303" s="9">
        <f>_xlfn.XLOOKUP($A302,macro_changes!$A:$A,macro_changes!E:E,"NA",1)</f>
        <v>98.8</v>
      </c>
      <c r="M303" s="9">
        <f>_xlfn.XLOOKUP($A303,macro_changes!$A:$A,macro_changes!F:F,"NA",1)</f>
        <v>1.94</v>
      </c>
      <c r="N303" s="9">
        <v>6.7565874137408102</v>
      </c>
      <c r="O303" t="s">
        <v>4332</v>
      </c>
      <c r="P303">
        <f>_xlfn.XLOOKUP($A303,Macro!A:A,Macro!H:H,"NA",1)</f>
        <v>1.021E-2</v>
      </c>
      <c r="Q303">
        <v>-8.0817911426031824E-3</v>
      </c>
      <c r="R303" s="9">
        <f>Spreads!B222</f>
        <v>4.58</v>
      </c>
      <c r="S303" s="9">
        <v>1.38</v>
      </c>
      <c r="T303" s="9">
        <f>Spreads!H469</f>
        <v>1.51</v>
      </c>
      <c r="U303" t="s">
        <v>5435</v>
      </c>
      <c r="V303" t="s">
        <v>5435</v>
      </c>
      <c r="W303" t="s">
        <v>5437</v>
      </c>
      <c r="X303" t="s">
        <v>5438</v>
      </c>
      <c r="Y303" t="s">
        <v>5439</v>
      </c>
      <c r="Z303" t="s">
        <v>5440</v>
      </c>
      <c r="AA303">
        <f>_xlfn.XLOOKUP($A303,Kmeans!$B:$B,Kmeans!M:M)</f>
        <v>1</v>
      </c>
      <c r="AB303">
        <f>_xlfn.XLOOKUP($A303,Kmeans!$B:$B,Kmeans!N:N)</f>
        <v>0</v>
      </c>
      <c r="AC303">
        <f>_xlfn.XLOOKUP($A303,Kmeans!$B:$B,Kmeans!O:O)</f>
        <v>0</v>
      </c>
      <c r="AD303">
        <f>'FF-5'!C626/100</f>
        <v>-3.0899999999999997E-2</v>
      </c>
      <c r="AE303">
        <f>'FF-5'!D626/100</f>
        <v>1.8200000000000001E-2</v>
      </c>
      <c r="AF303">
        <f>'FF-5'!E626/100</f>
        <v>5.9999999999999995E-4</v>
      </c>
      <c r="AG303">
        <f>'FF-5'!F626/100</f>
        <v>-6.0999999999999995E-3</v>
      </c>
      <c r="AH303" t="s">
        <v>5442</v>
      </c>
      <c r="AI303" t="str">
        <f t="shared" si="9"/>
        <v>Normal</v>
      </c>
    </row>
    <row r="304" spans="1:35">
      <c r="A304" s="5">
        <v>42153</v>
      </c>
      <c r="B304" s="11">
        <v>1.1038558614841376E-2</v>
      </c>
      <c r="C304" s="11">
        <v>3.0805544133303719E-2</v>
      </c>
      <c r="D304" s="11">
        <v>8.3356820034827805E-3</v>
      </c>
      <c r="E304" s="11">
        <v>1.0663513083113862E-2</v>
      </c>
      <c r="F304" s="11">
        <v>1.0097671499945005E-2</v>
      </c>
      <c r="G304" s="11">
        <v>1.7749846905675604E-2</v>
      </c>
      <c r="H304" s="11" t="str">
        <f t="shared" si="10"/>
        <v>USA MOMENTUM Standard (Large+Mid Cap)</v>
      </c>
      <c r="I304" s="9">
        <f>_xlfn.XLOOKUP($A304,macro_changes!$A:$A,macro_changes!B:B,"NA",1)</f>
        <v>14.34</v>
      </c>
      <c r="J304" s="16">
        <f ca="1">IF(_xlfn.XLOOKUP($A304, macro_changes!$A:$A, macro_changes!C:C, "NA", 1) = 0, OFFSET(J304, -1, 0), _xlfn.XLOOKUP($A304, macro_changes!$A:$A, macro_changes!C:C, "NA", 1))</f>
        <v>6.1940508675886186E-3</v>
      </c>
      <c r="K304" s="17">
        <f>_xlfn.XLOOKUP($A303,macro_changes!$A:$A,macro_changes!D:D,"NA",1)</f>
        <v>3.2977453412468272E-3</v>
      </c>
      <c r="L304" s="9">
        <f>_xlfn.XLOOKUP($A303,macro_changes!$A:$A,macro_changes!E:E,"NA",1)</f>
        <v>99.2</v>
      </c>
      <c r="M304" s="9">
        <f>_xlfn.XLOOKUP($A304,macro_changes!$A:$A,macro_changes!F:F,"NA",1)</f>
        <v>2.2000000000000002</v>
      </c>
      <c r="N304" s="9">
        <v>4.3573145522591794</v>
      </c>
      <c r="O304" t="s">
        <v>4332</v>
      </c>
      <c r="P304">
        <f>_xlfn.XLOOKUP($A304,Macro!A:A,Macro!H:H,"NA",1)</f>
        <v>9.9699999999999997E-3</v>
      </c>
      <c r="Q304">
        <v>0</v>
      </c>
      <c r="R304" s="9">
        <f>Spreads!B223</f>
        <v>5</v>
      </c>
      <c r="S304" s="9">
        <v>1.48</v>
      </c>
      <c r="T304" s="9">
        <f>Spreads!H470</f>
        <v>1.71</v>
      </c>
      <c r="U304" t="s">
        <v>5435</v>
      </c>
      <c r="V304" t="s">
        <v>5435</v>
      </c>
      <c r="W304" t="s">
        <v>5437</v>
      </c>
      <c r="X304" t="s">
        <v>5438</v>
      </c>
      <c r="Y304" t="s">
        <v>5439</v>
      </c>
      <c r="Z304" t="s">
        <v>5440</v>
      </c>
      <c r="AA304">
        <f>_xlfn.XLOOKUP($A304,Kmeans!$B:$B,Kmeans!M:M)</f>
        <v>1</v>
      </c>
      <c r="AB304">
        <f>_xlfn.XLOOKUP($A304,Kmeans!$B:$B,Kmeans!N:N)</f>
        <v>0</v>
      </c>
      <c r="AC304">
        <f>_xlfn.XLOOKUP($A304,Kmeans!$B:$B,Kmeans!O:O)</f>
        <v>0</v>
      </c>
      <c r="AD304">
        <f>'FF-5'!C627/100</f>
        <v>8.3999999999999995E-3</v>
      </c>
      <c r="AE304">
        <f>'FF-5'!D627/100</f>
        <v>-1.15E-2</v>
      </c>
      <c r="AF304">
        <f>'FF-5'!E627/100</f>
        <v>-1.8000000000000002E-2</v>
      </c>
      <c r="AG304">
        <f>'FF-5'!F627/100</f>
        <v>-7.4999999999999997E-3</v>
      </c>
      <c r="AH304" t="s">
        <v>5442</v>
      </c>
      <c r="AI304" t="str">
        <f t="shared" si="9"/>
        <v>Normal</v>
      </c>
    </row>
    <row r="305" spans="1:35">
      <c r="A305" s="5">
        <v>42185</v>
      </c>
      <c r="B305" s="11">
        <v>-2.058835907579637E-2</v>
      </c>
      <c r="C305" s="11">
        <v>-3.7756873645535816E-3</v>
      </c>
      <c r="D305" s="11">
        <v>-2.4628120004841492E-2</v>
      </c>
      <c r="E305" s="11">
        <v>-2.2728817600511264E-2</v>
      </c>
      <c r="F305" s="11">
        <v>-1.8234069493382132E-2</v>
      </c>
      <c r="G305" s="11">
        <v>-3.3739727210716164E-2</v>
      </c>
      <c r="H305" s="11" t="str">
        <f t="shared" si="10"/>
        <v>USA MOMENTUM Standard (Large+Mid Cap)</v>
      </c>
      <c r="I305" s="9">
        <f>_xlfn.XLOOKUP($A305,macro_changes!$A:$A,macro_changes!B:B,"NA",1)</f>
        <v>14.35</v>
      </c>
      <c r="J305" s="16">
        <f ca="1">IF(_xlfn.XLOOKUP($A305, macro_changes!$A:$A, macro_changes!C:C, "NA", 1) = 0, OFFSET(J305, -1, 0), _xlfn.XLOOKUP($A305, macro_changes!$A:$A, macro_changes!C:C, "NA", 1))</f>
        <v>4.0024506125282411E-3</v>
      </c>
      <c r="K305" s="17">
        <f>_xlfn.XLOOKUP($A304,macro_changes!$A:$A,macro_changes!D:D,"NA",1)</f>
        <v>2.7679208104607333E-3</v>
      </c>
      <c r="L305" s="9">
        <f>_xlfn.XLOOKUP($A304,macro_changes!$A:$A,macro_changes!E:E,"NA",1)</f>
        <v>99.5</v>
      </c>
      <c r="M305" s="9">
        <f>_xlfn.XLOOKUP($A305,macro_changes!$A:$A,macro_changes!F:F,"NA",1)</f>
        <v>2.36</v>
      </c>
      <c r="N305" s="9">
        <v>5.2506613006453611</v>
      </c>
      <c r="O305" t="s">
        <v>4332</v>
      </c>
      <c r="P305">
        <f>_xlfn.XLOOKUP($A305,Macro!A:A,Macro!H:H,"NA",1)</f>
        <v>2.5690000000000001E-2</v>
      </c>
      <c r="Q305">
        <v>-2.0588359075796384E-2</v>
      </c>
      <c r="R305" s="9">
        <f>Spreads!B224</f>
        <v>5.36</v>
      </c>
      <c r="S305" s="9">
        <v>1.58</v>
      </c>
      <c r="T305" s="9">
        <f>Spreads!H471</f>
        <v>1.53</v>
      </c>
      <c r="U305" t="s">
        <v>5435</v>
      </c>
      <c r="V305" t="s">
        <v>5435</v>
      </c>
      <c r="W305" t="s">
        <v>5437</v>
      </c>
      <c r="X305" t="s">
        <v>5438</v>
      </c>
      <c r="Y305" t="s">
        <v>5439</v>
      </c>
      <c r="Z305" t="s">
        <v>5440</v>
      </c>
      <c r="AA305">
        <f>_xlfn.XLOOKUP($A305,Kmeans!$B:$B,Kmeans!M:M)</f>
        <v>1</v>
      </c>
      <c r="AB305">
        <f>_xlfn.XLOOKUP($A305,Kmeans!$B:$B,Kmeans!N:N)</f>
        <v>0</v>
      </c>
      <c r="AC305">
        <f>_xlfn.XLOOKUP($A305,Kmeans!$B:$B,Kmeans!O:O)</f>
        <v>0</v>
      </c>
      <c r="AD305">
        <f>'FF-5'!C628/100</f>
        <v>2.8999999999999998E-2</v>
      </c>
      <c r="AE305">
        <f>'FF-5'!D628/100</f>
        <v>-7.9000000000000008E-3</v>
      </c>
      <c r="AF305">
        <f>'FF-5'!E628/100</f>
        <v>4.4000000000000003E-3</v>
      </c>
      <c r="AG305">
        <f>'FF-5'!F628/100</f>
        <v>-1.5800000000000002E-2</v>
      </c>
      <c r="AH305" t="s">
        <v>5442</v>
      </c>
      <c r="AI305" t="str">
        <f t="shared" si="9"/>
        <v>Normal</v>
      </c>
    </row>
    <row r="306" spans="1:35">
      <c r="A306" s="5">
        <v>42216</v>
      </c>
      <c r="B306" s="11">
        <v>1.8808424030497761E-2</v>
      </c>
      <c r="C306" s="11">
        <v>3.7965540047080637E-2</v>
      </c>
      <c r="D306" s="11">
        <v>3.8483286936586536E-2</v>
      </c>
      <c r="E306" s="11">
        <v>2.1491959765111313E-2</v>
      </c>
      <c r="F306" s="11">
        <v>2.37943426849061E-2</v>
      </c>
      <c r="G306" s="11">
        <v>-6.0544406424365427E-3</v>
      </c>
      <c r="H306" s="11" t="str">
        <f t="shared" si="10"/>
        <v>USA MINIMUM VOLATILITY (USD) Standard (Large+Mid Cap)</v>
      </c>
      <c r="I306" s="9">
        <f>_xlfn.XLOOKUP($A306,macro_changes!$A:$A,macro_changes!B:B,"NA",1)</f>
        <v>19.43</v>
      </c>
      <c r="J306" s="16">
        <f ca="1">IF(_xlfn.XLOOKUP($A306, macro_changes!$A:$A, macro_changes!C:C, "NA", 1) = 0, OFFSET(J306, -1, 0), _xlfn.XLOOKUP($A306, macro_changes!$A:$A, macro_changes!C:C, "NA", 1))</f>
        <v>4.0024506125282411E-3</v>
      </c>
      <c r="K306" s="17">
        <f>_xlfn.XLOOKUP($A305,macro_changes!$A:$A,macro_changes!D:D,"NA",1)</f>
        <v>1.5863197801873063E-3</v>
      </c>
      <c r="L306" s="9">
        <f>_xlfn.XLOOKUP($A305,macro_changes!$A:$A,macro_changes!E:E,"NA",1)</f>
        <v>100.1</v>
      </c>
      <c r="M306" s="9">
        <f>_xlfn.XLOOKUP($A306,macro_changes!$A:$A,macro_changes!F:F,"NA",1)</f>
        <v>2.3199999999999998</v>
      </c>
      <c r="N306" s="9">
        <v>12.403553710393931</v>
      </c>
      <c r="O306" t="s">
        <v>4330</v>
      </c>
      <c r="P306">
        <f>_xlfn.XLOOKUP($A306,Macro!A:A,Macro!H:H,"NA",1)</f>
        <v>9.1689999999999994E-2</v>
      </c>
      <c r="Q306">
        <v>-2.1671696328883069E-3</v>
      </c>
      <c r="R306" s="9">
        <f>Spreads!B225</f>
        <v>5.7</v>
      </c>
      <c r="S306" s="9">
        <v>1.69</v>
      </c>
      <c r="T306" s="9">
        <f>Spreads!H472</f>
        <v>1.47</v>
      </c>
      <c r="U306" t="s">
        <v>5435</v>
      </c>
      <c r="V306" t="s">
        <v>5435</v>
      </c>
      <c r="W306" t="s">
        <v>5437</v>
      </c>
      <c r="X306" t="s">
        <v>5441</v>
      </c>
      <c r="Y306" t="s">
        <v>5439</v>
      </c>
      <c r="Z306" t="s">
        <v>5440</v>
      </c>
      <c r="AA306">
        <f>_xlfn.XLOOKUP($A306,Kmeans!$B:$B,Kmeans!M:M)</f>
        <v>1</v>
      </c>
      <c r="AB306">
        <f>_xlfn.XLOOKUP($A306,Kmeans!$B:$B,Kmeans!N:N)</f>
        <v>0</v>
      </c>
      <c r="AC306">
        <f>_xlfn.XLOOKUP($A306,Kmeans!$B:$B,Kmeans!O:O)</f>
        <v>0</v>
      </c>
      <c r="AD306">
        <f>'FF-5'!C629/100</f>
        <v>-4.5499999999999999E-2</v>
      </c>
      <c r="AE306">
        <f>'FF-5'!D629/100</f>
        <v>-4.1299999999999996E-2</v>
      </c>
      <c r="AF306">
        <f>'FF-5'!E629/100</f>
        <v>3.0000000000000001E-3</v>
      </c>
      <c r="AG306">
        <f>'FF-5'!F629/100</f>
        <v>-2.4199999999999999E-2</v>
      </c>
      <c r="AH306" t="s">
        <v>5442</v>
      </c>
      <c r="AI306" t="str">
        <f t="shared" si="9"/>
        <v>Normal</v>
      </c>
    </row>
    <row r="307" spans="1:35">
      <c r="A307" s="5">
        <v>42247</v>
      </c>
      <c r="B307" s="11">
        <v>-6.2805288323174335E-2</v>
      </c>
      <c r="C307" s="11">
        <v>-6.0625181743961254E-2</v>
      </c>
      <c r="D307" s="11">
        <v>-4.7156434594607943E-2</v>
      </c>
      <c r="E307" s="11">
        <v>-5.5067193382882906E-2</v>
      </c>
      <c r="F307" s="11">
        <v>-6.4241566407171491E-2</v>
      </c>
      <c r="G307" s="11">
        <v>-6.3143170836098772E-2</v>
      </c>
      <c r="H307" s="11" t="str">
        <f t="shared" si="10"/>
        <v>USA MINIMUM VOLATILITY (USD) Standard (Large+Mid Cap)</v>
      </c>
      <c r="I307" s="9">
        <f>_xlfn.XLOOKUP($A307,macro_changes!$A:$A,macro_changes!B:B,"NA",1)</f>
        <v>24.38</v>
      </c>
      <c r="J307" s="16">
        <f ca="1">IF(_xlfn.XLOOKUP($A307, macro_changes!$A:$A, macro_changes!C:C, "NA", 1) = 0, OFFSET(J307, -1, 0), _xlfn.XLOOKUP($A307, macro_changes!$A:$A, macro_changes!C:C, "NA", 1))</f>
        <v>4.0024506125282411E-3</v>
      </c>
      <c r="K307" s="17">
        <f>_xlfn.XLOOKUP($A306,macro_changes!$A:$A,macro_changes!D:D,"NA",1)</f>
        <v>-4.2010805179071298E-6</v>
      </c>
      <c r="L307" s="9">
        <f>_xlfn.XLOOKUP($A306,macro_changes!$A:$A,macro_changes!E:E,"NA",1)</f>
        <v>99.7</v>
      </c>
      <c r="M307" s="9">
        <f>_xlfn.XLOOKUP($A307,macro_changes!$A:$A,macro_changes!F:F,"NA",1)</f>
        <v>2.17</v>
      </c>
      <c r="N307" s="9">
        <v>5.088472227028678</v>
      </c>
      <c r="O307" t="s">
        <v>4330</v>
      </c>
      <c r="P307">
        <f>_xlfn.XLOOKUP($A307,Macro!A:A,Macro!H:H,"NA",1)</f>
        <v>3.29E-3</v>
      </c>
      <c r="Q307">
        <v>-6.280528832317428E-2</v>
      </c>
      <c r="R307" s="9">
        <f>Spreads!B226</f>
        <v>6.62</v>
      </c>
      <c r="S307" s="9">
        <v>1.78</v>
      </c>
      <c r="T307" s="9">
        <f>Spreads!H473</f>
        <v>1.42</v>
      </c>
      <c r="U307" t="s">
        <v>5442</v>
      </c>
      <c r="V307" t="s">
        <v>5436</v>
      </c>
      <c r="W307" t="s">
        <v>5437</v>
      </c>
      <c r="X307" t="s">
        <v>5438</v>
      </c>
      <c r="Y307" t="s">
        <v>5443</v>
      </c>
      <c r="Z307" t="s">
        <v>5444</v>
      </c>
      <c r="AA307">
        <f>_xlfn.XLOOKUP($A307,Kmeans!$B:$B,Kmeans!M:M)</f>
        <v>0</v>
      </c>
      <c r="AB307">
        <f>_xlfn.XLOOKUP($A307,Kmeans!$B:$B,Kmeans!N:N)</f>
        <v>1</v>
      </c>
      <c r="AC307">
        <f>_xlfn.XLOOKUP($A307,Kmeans!$B:$B,Kmeans!O:O)</f>
        <v>0</v>
      </c>
      <c r="AD307">
        <f>'FF-5'!C630/100</f>
        <v>2.5000000000000001E-3</v>
      </c>
      <c r="AE307">
        <f>'FF-5'!D630/100</f>
        <v>2.7699999999999999E-2</v>
      </c>
      <c r="AF307">
        <f>'FF-5'!E630/100</f>
        <v>6.8000000000000005E-3</v>
      </c>
      <c r="AG307">
        <f>'FF-5'!F630/100</f>
        <v>1.1899999999999999E-2</v>
      </c>
      <c r="AH307" t="s">
        <v>5446</v>
      </c>
      <c r="AI307" t="str">
        <f t="shared" si="9"/>
        <v>Drawdown</v>
      </c>
    </row>
    <row r="308" spans="1:35">
      <c r="A308" s="5">
        <v>42277</v>
      </c>
      <c r="B308" s="11">
        <v>-2.8188163936092692E-2</v>
      </c>
      <c r="C308" s="11">
        <v>-2.0501130473503548E-2</v>
      </c>
      <c r="D308" s="11">
        <v>-8.1774764501607589E-3</v>
      </c>
      <c r="E308" s="11">
        <v>-2.1336165197772816E-2</v>
      </c>
      <c r="F308" s="11">
        <v>-1.3497433622071786E-2</v>
      </c>
      <c r="G308" s="11">
        <v>-3.050647703986209E-2</v>
      </c>
      <c r="H308" s="11" t="str">
        <f t="shared" si="10"/>
        <v>USA MINIMUM VOLATILITY (USD) Standard (Large+Mid Cap)</v>
      </c>
      <c r="I308" s="9">
        <f>_xlfn.XLOOKUP($A308,macro_changes!$A:$A,macro_changes!B:B,"NA",1)</f>
        <v>16.79</v>
      </c>
      <c r="J308" s="16">
        <f ca="1">IF(_xlfn.XLOOKUP($A308, macro_changes!$A:$A, macro_changes!C:C, "NA", 1) = 0, OFFSET(J308, -1, 0), _xlfn.XLOOKUP($A308, macro_changes!$A:$A, macro_changes!C:C, "NA", 1))</f>
        <v>1.8447912646364362E-3</v>
      </c>
      <c r="K308" s="17">
        <f>_xlfn.XLOOKUP($A307,macro_changes!$A:$A,macro_changes!D:D,"NA",1)</f>
        <v>-2.2475875193775918E-3</v>
      </c>
      <c r="L308" s="9">
        <f>_xlfn.XLOOKUP($A307,macro_changes!$A:$A,macro_changes!E:E,"NA",1)</f>
        <v>99.7</v>
      </c>
      <c r="M308" s="9">
        <f>_xlfn.XLOOKUP($A308,macro_changes!$A:$A,macro_changes!F:F,"NA",1)</f>
        <v>2.17</v>
      </c>
      <c r="N308" s="9">
        <v>9.2155178104583069</v>
      </c>
      <c r="O308" t="s">
        <v>4330</v>
      </c>
      <c r="P308">
        <f>_xlfn.XLOOKUP($A308,Macro!A:A,Macro!H:H,"NA",1)</f>
        <v>-7.4620000000000006E-2</v>
      </c>
      <c r="Q308">
        <v>-8.9223086495959725E-2</v>
      </c>
      <c r="R308" s="9">
        <f>Spreads!B227</f>
        <v>5.9</v>
      </c>
      <c r="S308" s="9">
        <v>1.66</v>
      </c>
      <c r="T308" s="9">
        <f>Spreads!H474</f>
        <v>1.41</v>
      </c>
      <c r="U308" t="s">
        <v>5435</v>
      </c>
      <c r="V308" t="s">
        <v>5435</v>
      </c>
      <c r="W308" t="s">
        <v>5437</v>
      </c>
      <c r="X308" t="s">
        <v>5438</v>
      </c>
      <c r="Y308" t="s">
        <v>5443</v>
      </c>
      <c r="Z308" t="s">
        <v>5444</v>
      </c>
      <c r="AA308">
        <f>_xlfn.XLOOKUP($A308,Kmeans!$B:$B,Kmeans!M:M)</f>
        <v>0</v>
      </c>
      <c r="AB308">
        <f>_xlfn.XLOOKUP($A308,Kmeans!$B:$B,Kmeans!N:N)</f>
        <v>1</v>
      </c>
      <c r="AC308">
        <f>_xlfn.XLOOKUP($A308,Kmeans!$B:$B,Kmeans!O:O)</f>
        <v>0</v>
      </c>
      <c r="AD308">
        <f>'FF-5'!C631/100</f>
        <v>-2.7900000000000001E-2</v>
      </c>
      <c r="AE308">
        <f>'FF-5'!D631/100</f>
        <v>5.6000000000000008E-3</v>
      </c>
      <c r="AF308">
        <f>'FF-5'!E631/100</f>
        <v>1.77E-2</v>
      </c>
      <c r="AG308">
        <f>'FF-5'!F631/100</f>
        <v>-5.7999999999999996E-3</v>
      </c>
      <c r="AH308" t="s">
        <v>5446</v>
      </c>
      <c r="AI308" t="str">
        <f t="shared" si="9"/>
        <v>Drawdown</v>
      </c>
    </row>
    <row r="309" spans="1:35">
      <c r="A309" s="5">
        <v>42307</v>
      </c>
      <c r="B309" s="11">
        <v>8.1156265118529358E-2</v>
      </c>
      <c r="C309" s="11">
        <v>7.2122548659473651E-2</v>
      </c>
      <c r="D309" s="11">
        <v>5.8585058027142312E-2</v>
      </c>
      <c r="E309" s="11">
        <v>6.3776876741841626E-2</v>
      </c>
      <c r="F309" s="11">
        <v>8.5097900918443825E-2</v>
      </c>
      <c r="G309" s="11">
        <v>7.2384685779848024E-2</v>
      </c>
      <c r="H309" s="11" t="str">
        <f t="shared" si="10"/>
        <v>USA SECTOR NEUTRAL QUALITY Standard (Large+Mid Cap)</v>
      </c>
      <c r="I309" s="9">
        <f>_xlfn.XLOOKUP($A309,macro_changes!$A:$A,macro_changes!B:B,"NA",1)</f>
        <v>16.21</v>
      </c>
      <c r="J309" s="16">
        <f ca="1">IF(_xlfn.XLOOKUP($A309, macro_changes!$A:$A, macro_changes!C:C, "NA", 1) = 0, OFFSET(J309, -1, 0), _xlfn.XLOOKUP($A309, macro_changes!$A:$A, macro_changes!C:C, "NA", 1))</f>
        <v>1.8447912646364362E-3</v>
      </c>
      <c r="K309" s="17">
        <f>_xlfn.XLOOKUP($A308,macro_changes!$A:$A,macro_changes!D:D,"NA",1)</f>
        <v>9.8948201669069036E-4</v>
      </c>
      <c r="L309" s="9">
        <f>_xlfn.XLOOKUP($A308,macro_changes!$A:$A,macro_changes!E:E,"NA",1)</f>
        <v>99.6</v>
      </c>
      <c r="M309" s="9">
        <f>_xlfn.XLOOKUP($A309,macro_changes!$A:$A,macro_changes!F:F,"NA",1)</f>
        <v>2.0699999999999998</v>
      </c>
      <c r="N309" s="9">
        <v>9.0428319855237849</v>
      </c>
      <c r="O309" t="s">
        <v>4332</v>
      </c>
      <c r="P309">
        <f>_xlfn.XLOOKUP($A309,Macro!A:A,Macro!H:H,"NA",1)</f>
        <v>2.068E-2</v>
      </c>
      <c r="Q309">
        <v>0</v>
      </c>
      <c r="R309" s="9">
        <f>Spreads!B228</f>
        <v>6.4</v>
      </c>
      <c r="S309" s="9">
        <v>1.62</v>
      </c>
      <c r="T309" s="9">
        <f>Spreads!H475</f>
        <v>1.27</v>
      </c>
      <c r="U309" t="s">
        <v>5435</v>
      </c>
      <c r="V309" t="s">
        <v>5435</v>
      </c>
      <c r="W309" t="s">
        <v>5437</v>
      </c>
      <c r="X309" t="s">
        <v>5438</v>
      </c>
      <c r="Y309" t="s">
        <v>5439</v>
      </c>
      <c r="Z309" t="s">
        <v>5440</v>
      </c>
      <c r="AA309">
        <f>_xlfn.XLOOKUP($A309,Kmeans!$B:$B,Kmeans!M:M)</f>
        <v>1</v>
      </c>
      <c r="AB309">
        <f>_xlfn.XLOOKUP($A309,Kmeans!$B:$B,Kmeans!N:N)</f>
        <v>0</v>
      </c>
      <c r="AC309">
        <f>_xlfn.XLOOKUP($A309,Kmeans!$B:$B,Kmeans!O:O)</f>
        <v>0</v>
      </c>
      <c r="AD309">
        <f>'FF-5'!C632/100</f>
        <v>-2.0799999999999999E-2</v>
      </c>
      <c r="AE309">
        <f>'FF-5'!D632/100</f>
        <v>-4.5999999999999999E-3</v>
      </c>
      <c r="AF309">
        <f>'FF-5'!E632/100</f>
        <v>9.0000000000000011E-3</v>
      </c>
      <c r="AG309">
        <f>'FF-5'!F632/100</f>
        <v>5.3E-3</v>
      </c>
      <c r="AH309" t="s">
        <v>5442</v>
      </c>
      <c r="AI309" t="str">
        <f t="shared" si="9"/>
        <v>Normal</v>
      </c>
    </row>
    <row r="310" spans="1:35">
      <c r="A310" s="5">
        <v>42338</v>
      </c>
      <c r="B310" s="11">
        <v>1.0607430341180724E-3</v>
      </c>
      <c r="C310" s="11">
        <v>4.0569264593763865E-3</v>
      </c>
      <c r="D310" s="11">
        <v>-4.6288315001895564E-3</v>
      </c>
      <c r="E310" s="11">
        <v>2.2572665822522264E-3</v>
      </c>
      <c r="F310" s="11">
        <v>1.2058010334090596E-3</v>
      </c>
      <c r="G310" s="11">
        <v>-9.3169877408055823E-3</v>
      </c>
      <c r="H310" s="11" t="str">
        <f t="shared" si="10"/>
        <v>USA MOMENTUM Standard (Large+Mid Cap)</v>
      </c>
      <c r="I310" s="9">
        <f>_xlfn.XLOOKUP($A310,macro_changes!$A:$A,macro_changes!B:B,"NA",1)</f>
        <v>18.03</v>
      </c>
      <c r="J310" s="16">
        <f ca="1">IF(_xlfn.XLOOKUP($A310, macro_changes!$A:$A, macro_changes!C:C, "NA", 1) = 0, OFFSET(J310, -1, 0), _xlfn.XLOOKUP($A310, macro_changes!$A:$A, macro_changes!C:C, "NA", 1))</f>
        <v>1.8447912646364362E-3</v>
      </c>
      <c r="K310" s="17">
        <f>_xlfn.XLOOKUP($A309,macro_changes!$A:$A,macro_changes!D:D,"NA",1)</f>
        <v>1.1946174910508756E-3</v>
      </c>
      <c r="L310" s="9">
        <f>_xlfn.XLOOKUP($A309,macro_changes!$A:$A,macro_changes!E:E,"NA",1)</f>
        <v>99.8</v>
      </c>
      <c r="M310" s="9">
        <f>_xlfn.XLOOKUP($A310,macro_changes!$A:$A,macro_changes!F:F,"NA",1)</f>
        <v>2.2599999999999998</v>
      </c>
      <c r="N310" s="9">
        <v>2.6053429196640798</v>
      </c>
      <c r="O310" t="s">
        <v>4332</v>
      </c>
      <c r="P310">
        <f>_xlfn.XLOOKUP($A310,Macro!A:A,Macro!H:H,"NA",1)</f>
        <v>9.1859999999999997E-2</v>
      </c>
      <c r="Q310">
        <v>0</v>
      </c>
      <c r="R310" s="9">
        <f>Spreads!B229</f>
        <v>6.95</v>
      </c>
      <c r="S310" s="9">
        <v>1.73</v>
      </c>
      <c r="T310" s="9">
        <f>Spreads!H476</f>
        <v>1.21</v>
      </c>
      <c r="U310" t="s">
        <v>5435</v>
      </c>
      <c r="V310" t="s">
        <v>5435</v>
      </c>
      <c r="W310" t="s">
        <v>5437</v>
      </c>
      <c r="X310" t="s">
        <v>5438</v>
      </c>
      <c r="Y310" t="s">
        <v>5439</v>
      </c>
      <c r="Z310" t="s">
        <v>5440</v>
      </c>
      <c r="AA310">
        <f>_xlfn.XLOOKUP($A310,Kmeans!$B:$B,Kmeans!M:M)</f>
        <v>1</v>
      </c>
      <c r="AB310">
        <f>_xlfn.XLOOKUP($A310,Kmeans!$B:$B,Kmeans!N:N)</f>
        <v>0</v>
      </c>
      <c r="AC310">
        <f>_xlfn.XLOOKUP($A310,Kmeans!$B:$B,Kmeans!O:O)</f>
        <v>0</v>
      </c>
      <c r="AD310">
        <f>'FF-5'!C633/100</f>
        <v>3.3000000000000002E-2</v>
      </c>
      <c r="AE310">
        <f>'FF-5'!D633/100</f>
        <v>-4.1999999999999997E-3</v>
      </c>
      <c r="AF310">
        <f>'FF-5'!E633/100</f>
        <v>-2.7400000000000001E-2</v>
      </c>
      <c r="AG310">
        <f>'FF-5'!F633/100</f>
        <v>-0.01</v>
      </c>
      <c r="AH310" t="s">
        <v>5442</v>
      </c>
      <c r="AI310" t="str">
        <f t="shared" si="9"/>
        <v>Normal</v>
      </c>
    </row>
    <row r="311" spans="1:35">
      <c r="A311" s="5">
        <v>42369</v>
      </c>
      <c r="B311" s="11">
        <v>-1.8554659479714575E-2</v>
      </c>
      <c r="C311" s="11">
        <v>-2.0901628204241796E-3</v>
      </c>
      <c r="D311" s="11">
        <v>2.5781709089782723E-3</v>
      </c>
      <c r="E311" s="11">
        <v>-2.0546944199341111E-2</v>
      </c>
      <c r="F311" s="11">
        <v>-1.7947620234942119E-2</v>
      </c>
      <c r="G311" s="11">
        <v>-2.2981190779239213E-2</v>
      </c>
      <c r="H311" s="11" t="str">
        <f t="shared" si="10"/>
        <v>USA MINIMUM VOLATILITY (USD) Standard (Large+Mid Cap)</v>
      </c>
      <c r="I311" s="9">
        <f>_xlfn.XLOOKUP($A311,macro_changes!$A:$A,macro_changes!B:B,"NA",1)</f>
        <v>23.72</v>
      </c>
      <c r="J311" s="16">
        <f ca="1">IF(_xlfn.XLOOKUP($A311, macro_changes!$A:$A, macro_changes!C:C, "NA", 1) = 0, OFFSET(J311, -1, 0), _xlfn.XLOOKUP($A311, macro_changes!$A:$A, macro_changes!C:C, "NA", 1))</f>
        <v>5.7951940604501484E-3</v>
      </c>
      <c r="K311" s="17">
        <f>_xlfn.XLOOKUP($A310,macro_changes!$A:$A,macro_changes!D:D,"NA",1)</f>
        <v>-1.0755534268560574E-3</v>
      </c>
      <c r="L311" s="9">
        <f>_xlfn.XLOOKUP($A310,macro_changes!$A:$A,macro_changes!E:E,"NA",1)</f>
        <v>100.1</v>
      </c>
      <c r="M311" s="9">
        <f>_xlfn.XLOOKUP($A311,macro_changes!$A:$A,macro_changes!F:F,"NA",1)</f>
        <v>2.2400000000000002</v>
      </c>
      <c r="N311" s="9">
        <v>5.6589094861218863</v>
      </c>
      <c r="O311" t="s">
        <v>4330</v>
      </c>
      <c r="P311">
        <f>_xlfn.XLOOKUP($A311,Macro!A:A,Macro!H:H,"NA",1)</f>
        <v>6.8309999999999996E-2</v>
      </c>
      <c r="Q311">
        <v>-1.8554659479714537E-2</v>
      </c>
      <c r="R311" s="9">
        <f>Spreads!B230</f>
        <v>7.77</v>
      </c>
      <c r="S311" s="9">
        <v>2.02</v>
      </c>
      <c r="T311" s="9">
        <f>Spreads!H477</f>
        <v>1.18</v>
      </c>
      <c r="U311" t="s">
        <v>5442</v>
      </c>
      <c r="V311" t="s">
        <v>5436</v>
      </c>
      <c r="W311" t="s">
        <v>5437</v>
      </c>
      <c r="X311" t="s">
        <v>5438</v>
      </c>
      <c r="Y311" t="s">
        <v>5439</v>
      </c>
      <c r="Z311" t="s">
        <v>5440</v>
      </c>
      <c r="AA311">
        <f>_xlfn.XLOOKUP($A311,Kmeans!$B:$B,Kmeans!M:M)</f>
        <v>1</v>
      </c>
      <c r="AB311">
        <f>_xlfn.XLOOKUP($A311,Kmeans!$B:$B,Kmeans!N:N)</f>
        <v>0</v>
      </c>
      <c r="AC311">
        <f>_xlfn.XLOOKUP($A311,Kmeans!$B:$B,Kmeans!O:O)</f>
        <v>0</v>
      </c>
      <c r="AD311">
        <f>'FF-5'!C634/100</f>
        <v>-0.03</v>
      </c>
      <c r="AE311">
        <f>'FF-5'!D634/100</f>
        <v>-2.6099999999999998E-2</v>
      </c>
      <c r="AF311">
        <f>'FF-5'!E634/100</f>
        <v>5.0000000000000001E-3</v>
      </c>
      <c r="AG311">
        <f>'FF-5'!F634/100</f>
        <v>-1E-4</v>
      </c>
      <c r="AH311" t="s">
        <v>5442</v>
      </c>
      <c r="AI311" t="str">
        <f t="shared" si="9"/>
        <v>Normal</v>
      </c>
    </row>
    <row r="312" spans="1:35">
      <c r="A312" s="5">
        <v>42398</v>
      </c>
      <c r="B312" s="11">
        <v>-5.4278010548273303E-2</v>
      </c>
      <c r="C312" s="11">
        <v>-3.7062864994037104E-2</v>
      </c>
      <c r="D312" s="11">
        <v>-1.5220709542959177E-2</v>
      </c>
      <c r="E312" s="11">
        <v>-4.7719405831329609E-2</v>
      </c>
      <c r="F312" s="11">
        <v>-4.5552532239829802E-2</v>
      </c>
      <c r="G312" s="11">
        <v>-8.3421608427036498E-2</v>
      </c>
      <c r="H312" s="11" t="str">
        <f t="shared" si="10"/>
        <v>USA MINIMUM VOLATILITY (USD) Standard (Large+Mid Cap)</v>
      </c>
      <c r="I312" s="9">
        <f>_xlfn.XLOOKUP($A312,macro_changes!$A:$A,macro_changes!B:B,"NA",1)</f>
        <v>22.52</v>
      </c>
      <c r="J312" s="16">
        <f ca="1">IF(_xlfn.XLOOKUP($A312, macro_changes!$A:$A, macro_changes!C:C, "NA", 1) = 0, OFFSET(J312, -1, 0), _xlfn.XLOOKUP($A312, macro_changes!$A:$A, macro_changes!C:C, "NA", 1))</f>
        <v>5.7951940604501484E-3</v>
      </c>
      <c r="K312" s="17">
        <f>_xlfn.XLOOKUP($A311,macro_changes!$A:$A,macro_changes!D:D,"NA",1)</f>
        <v>-4.5844356307389589E-4</v>
      </c>
      <c r="L312" s="9">
        <f>_xlfn.XLOOKUP($A311,macro_changes!$A:$A,macro_changes!E:E,"NA",1)</f>
        <v>100</v>
      </c>
      <c r="M312" s="9">
        <f>_xlfn.XLOOKUP($A312,macro_changes!$A:$A,macro_changes!F:F,"NA",1)</f>
        <v>2.09</v>
      </c>
      <c r="N312" s="9">
        <v>20.259282711220841</v>
      </c>
      <c r="O312" t="s">
        <v>4330</v>
      </c>
      <c r="P312">
        <f>_xlfn.XLOOKUP($A312,Macro!A:A,Macro!H:H,"NA",1)</f>
        <v>-2.1420000000000002E-2</v>
      </c>
      <c r="Q312">
        <v>-7.1825560025028226E-2</v>
      </c>
      <c r="R312" s="9">
        <f>Spreads!B231</f>
        <v>7.75</v>
      </c>
      <c r="S312" s="9">
        <v>2.0499999999999998</v>
      </c>
      <c r="T312" s="9">
        <f>Spreads!H478</f>
        <v>0.96</v>
      </c>
      <c r="U312" t="s">
        <v>5435</v>
      </c>
      <c r="V312" t="s">
        <v>5436</v>
      </c>
      <c r="W312" t="s">
        <v>5437</v>
      </c>
      <c r="X312" t="s">
        <v>5441</v>
      </c>
      <c r="Y312" t="s">
        <v>5443</v>
      </c>
      <c r="Z312" t="s">
        <v>5444</v>
      </c>
      <c r="AA312">
        <f>_xlfn.XLOOKUP($A312,Kmeans!$B:$B,Kmeans!M:M)</f>
        <v>0</v>
      </c>
      <c r="AB312">
        <f>_xlfn.XLOOKUP($A312,Kmeans!$B:$B,Kmeans!N:N)</f>
        <v>1</v>
      </c>
      <c r="AC312">
        <f>_xlfn.XLOOKUP($A312,Kmeans!$B:$B,Kmeans!O:O)</f>
        <v>0</v>
      </c>
      <c r="AD312">
        <f>'FF-5'!C635/100</f>
        <v>-3.4700000000000002E-2</v>
      </c>
      <c r="AE312">
        <f>'FF-5'!D635/100</f>
        <v>2.0899999999999998E-2</v>
      </c>
      <c r="AF312">
        <f>'FF-5'!E635/100</f>
        <v>2.81E-2</v>
      </c>
      <c r="AG312">
        <f>'FF-5'!F635/100</f>
        <v>3.0699999999999998E-2</v>
      </c>
      <c r="AH312" t="s">
        <v>5446</v>
      </c>
      <c r="AI312" t="str">
        <f t="shared" si="9"/>
        <v>Drawdown</v>
      </c>
    </row>
    <row r="313" spans="1:35">
      <c r="A313" s="5">
        <v>42429</v>
      </c>
      <c r="B313" s="11">
        <v>-4.828413175065327E-3</v>
      </c>
      <c r="C313" s="11">
        <v>-1.4497382046365637E-2</v>
      </c>
      <c r="D313" s="11">
        <v>8.5806579339762212E-3</v>
      </c>
      <c r="E313" s="11">
        <v>7.0875013529223541E-3</v>
      </c>
      <c r="F313" s="11">
        <v>2.1080210199808658E-3</v>
      </c>
      <c r="G313" s="11">
        <v>9.486174519769186E-3</v>
      </c>
      <c r="H313" s="11" t="str">
        <f t="shared" si="10"/>
        <v>USA ENHANCED VALUE Standard (Large+Mid Cap)</v>
      </c>
      <c r="I313" s="9">
        <f>_xlfn.XLOOKUP($A313,macro_changes!$A:$A,macro_changes!B:B,"NA",1)</f>
        <v>15.85</v>
      </c>
      <c r="J313" s="16">
        <f ca="1">IF(_xlfn.XLOOKUP($A313, macro_changes!$A:$A, macro_changes!C:C, "NA", 1) = 0, OFFSET(J313, -1, 0), _xlfn.XLOOKUP($A313, macro_changes!$A:$A, macro_changes!C:C, "NA", 1))</f>
        <v>5.7951940604501484E-3</v>
      </c>
      <c r="K313" s="17">
        <f>_xlfn.XLOOKUP($A312,macro_changes!$A:$A,macro_changes!D:D,"NA",1)</f>
        <v>-1.3296753235823022E-3</v>
      </c>
      <c r="L313" s="9">
        <f>_xlfn.XLOOKUP($A312,macro_changes!$A:$A,macro_changes!E:E,"NA",1)</f>
        <v>99.6</v>
      </c>
      <c r="M313" s="9">
        <f>_xlfn.XLOOKUP($A313,macro_changes!$A:$A,macro_changes!F:F,"NA",1)</f>
        <v>1.78</v>
      </c>
      <c r="N313" s="9">
        <v>9.8247872180487299</v>
      </c>
      <c r="O313" t="s">
        <v>4330</v>
      </c>
      <c r="P313">
        <f>_xlfn.XLOOKUP($A313,Macro!A:A,Macro!H:H,"NA",1)</f>
        <v>-6.6470000000000001E-2</v>
      </c>
      <c r="Q313">
        <v>-5.8844347062091032E-2</v>
      </c>
      <c r="R313" s="9">
        <f>Spreads!B232</f>
        <v>7.05</v>
      </c>
      <c r="S313" s="9">
        <v>1.7</v>
      </c>
      <c r="T313" s="9">
        <f>Spreads!H479</f>
        <v>1.05</v>
      </c>
      <c r="U313" t="s">
        <v>5435</v>
      </c>
      <c r="V313" t="s">
        <v>5435</v>
      </c>
      <c r="W313" t="s">
        <v>5437</v>
      </c>
      <c r="X313" t="s">
        <v>5438</v>
      </c>
      <c r="Y313" t="s">
        <v>5443</v>
      </c>
      <c r="Z313" t="s">
        <v>5444</v>
      </c>
      <c r="AA313">
        <f>_xlfn.XLOOKUP($A313,Kmeans!$B:$B,Kmeans!M:M)</f>
        <v>0</v>
      </c>
      <c r="AB313">
        <f>_xlfn.XLOOKUP($A313,Kmeans!$B:$B,Kmeans!N:N)</f>
        <v>1</v>
      </c>
      <c r="AC313">
        <f>_xlfn.XLOOKUP($A313,Kmeans!$B:$B,Kmeans!O:O)</f>
        <v>0</v>
      </c>
      <c r="AD313">
        <f>'FF-5'!C636/100</f>
        <v>8.8000000000000005E-3</v>
      </c>
      <c r="AE313">
        <f>'FF-5'!D636/100</f>
        <v>-5.6999999999999993E-3</v>
      </c>
      <c r="AF313">
        <f>'FF-5'!E636/100</f>
        <v>3.2500000000000001E-2</v>
      </c>
      <c r="AG313">
        <f>'FF-5'!F636/100</f>
        <v>2.0199999999999999E-2</v>
      </c>
      <c r="AH313" t="s">
        <v>5446</v>
      </c>
      <c r="AI313" t="str">
        <f t="shared" si="9"/>
        <v>Drawdown</v>
      </c>
    </row>
    <row r="314" spans="1:35">
      <c r="A314" s="5">
        <v>42460</v>
      </c>
      <c r="B314" s="11">
        <v>6.6617837636936628E-2</v>
      </c>
      <c r="C314" s="11">
        <v>5.0946382117498468E-2</v>
      </c>
      <c r="D314" s="11">
        <v>5.7306173765905299E-2</v>
      </c>
      <c r="E314" s="11">
        <v>7.1062649249595156E-2</v>
      </c>
      <c r="F314" s="11">
        <v>6.2115907622496414E-2</v>
      </c>
      <c r="G314" s="11">
        <v>6.8100931881290849E-2</v>
      </c>
      <c r="H314" s="11" t="str">
        <f t="shared" si="10"/>
        <v>USA RISK WEIGHTED Standard (Large+Mid Cap)</v>
      </c>
      <c r="I314" s="9">
        <f>_xlfn.XLOOKUP($A314,macro_changes!$A:$A,macro_changes!B:B,"NA",1)</f>
        <v>14.3</v>
      </c>
      <c r="J314" s="16">
        <f ca="1">IF(_xlfn.XLOOKUP($A314, macro_changes!$A:$A, macro_changes!C:C, "NA", 1) = 0, OFFSET(J314, -1, 0), _xlfn.XLOOKUP($A314, macro_changes!$A:$A, macro_changes!C:C, "NA", 1))</f>
        <v>3.2112406843811669E-3</v>
      </c>
      <c r="K314" s="17">
        <f>_xlfn.XLOOKUP($A313,macro_changes!$A:$A,macro_changes!D:D,"NA",1)</f>
        <v>3.1347962382444194E-3</v>
      </c>
      <c r="L314" s="9">
        <f>_xlfn.XLOOKUP($A313,macro_changes!$A:$A,macro_changes!E:E,"NA",1)</f>
        <v>99.4</v>
      </c>
      <c r="M314" s="9">
        <f>_xlfn.XLOOKUP($A314,macro_changes!$A:$A,macro_changes!F:F,"NA",1)</f>
        <v>1.89</v>
      </c>
      <c r="N314" s="9">
        <v>5.0045099865798504</v>
      </c>
      <c r="O314" t="s">
        <v>4332</v>
      </c>
      <c r="P314">
        <f>_xlfn.XLOOKUP($A314,Macro!A:A,Macro!H:H,"NA",1)</f>
        <v>-5.2599999999999999E-3</v>
      </c>
      <c r="Q314">
        <v>0</v>
      </c>
      <c r="R314" s="9">
        <f>Spreads!B233</f>
        <v>6.21</v>
      </c>
      <c r="S314" s="9">
        <v>1.52</v>
      </c>
      <c r="T314" s="9">
        <f>Spreads!H480</f>
        <v>1.06</v>
      </c>
      <c r="U314" t="s">
        <v>5435</v>
      </c>
      <c r="V314" t="s">
        <v>5435</v>
      </c>
      <c r="W314" t="s">
        <v>5437</v>
      </c>
      <c r="X314" t="s">
        <v>5438</v>
      </c>
      <c r="Y314" t="s">
        <v>5439</v>
      </c>
      <c r="Z314" t="s">
        <v>5440</v>
      </c>
      <c r="AA314">
        <f>_xlfn.XLOOKUP($A314,Kmeans!$B:$B,Kmeans!M:M)</f>
        <v>1</v>
      </c>
      <c r="AB314">
        <f>_xlfn.XLOOKUP($A314,Kmeans!$B:$B,Kmeans!N:N)</f>
        <v>0</v>
      </c>
      <c r="AC314">
        <f>_xlfn.XLOOKUP($A314,Kmeans!$B:$B,Kmeans!O:O)</f>
        <v>0</v>
      </c>
      <c r="AD314">
        <f>'FF-5'!C637/100</f>
        <v>1.0700000000000001E-2</v>
      </c>
      <c r="AE314">
        <f>'FF-5'!D637/100</f>
        <v>1.1899999999999999E-2</v>
      </c>
      <c r="AF314">
        <f>'FF-5'!E637/100</f>
        <v>7.7000000000000002E-3</v>
      </c>
      <c r="AG314">
        <f>'FF-5'!F637/100</f>
        <v>-8.0000000000000004E-4</v>
      </c>
      <c r="AH314" t="s">
        <v>5442</v>
      </c>
      <c r="AI314" t="str">
        <f t="shared" si="9"/>
        <v>Normal</v>
      </c>
    </row>
    <row r="315" spans="1:35">
      <c r="A315" s="5">
        <v>42489</v>
      </c>
      <c r="B315" s="11">
        <v>3.7900773343362282E-3</v>
      </c>
      <c r="C315" s="11">
        <v>-7.0055015864413095E-3</v>
      </c>
      <c r="D315" s="11">
        <v>-5.7952009813770911E-3</v>
      </c>
      <c r="E315" s="11">
        <v>4.5233462014011572E-3</v>
      </c>
      <c r="F315" s="11">
        <v>-4.2770712200734806E-3</v>
      </c>
      <c r="G315" s="11">
        <v>6.1315588872652427E-3</v>
      </c>
      <c r="H315" s="11" t="str">
        <f t="shared" si="10"/>
        <v>USA ENHANCED VALUE Standard (Large+Mid Cap)</v>
      </c>
      <c r="I315" s="9">
        <f>_xlfn.XLOOKUP($A315,macro_changes!$A:$A,macro_changes!B:B,"NA",1)</f>
        <v>14.85</v>
      </c>
      <c r="J315" s="16">
        <f ca="1">IF(_xlfn.XLOOKUP($A315, macro_changes!$A:$A, macro_changes!C:C, "NA", 1) = 0, OFFSET(J315, -1, 0), _xlfn.XLOOKUP($A315, macro_changes!$A:$A, macro_changes!C:C, "NA", 1))</f>
        <v>3.2112406843811669E-3</v>
      </c>
      <c r="K315" s="17">
        <f>_xlfn.XLOOKUP($A314,macro_changes!$A:$A,macro_changes!D:D,"NA",1)</f>
        <v>3.8306451612901693E-3</v>
      </c>
      <c r="L315" s="9">
        <f>_xlfn.XLOOKUP($A314,macro_changes!$A:$A,macro_changes!E:E,"NA",1)</f>
        <v>99.5</v>
      </c>
      <c r="M315" s="9">
        <f>_xlfn.XLOOKUP($A315,macro_changes!$A:$A,macro_changes!F:F,"NA",1)</f>
        <v>1.81</v>
      </c>
      <c r="N315" s="9">
        <v>9.2535274925734807</v>
      </c>
      <c r="O315" t="s">
        <v>4332</v>
      </c>
      <c r="P315">
        <f>_xlfn.XLOOKUP($A315,Macro!A:A,Macro!H:H,"NA",1)</f>
        <v>5.9300000000000004E-3</v>
      </c>
      <c r="Q315">
        <v>0</v>
      </c>
      <c r="R315" s="9">
        <f>Spreads!B234</f>
        <v>5.97</v>
      </c>
      <c r="S315" s="9">
        <v>1.54</v>
      </c>
      <c r="T315" s="9">
        <f>Spreads!H481</f>
        <v>0.97</v>
      </c>
      <c r="U315" t="s">
        <v>5435</v>
      </c>
      <c r="V315" t="s">
        <v>5435</v>
      </c>
      <c r="W315" t="s">
        <v>5437</v>
      </c>
      <c r="X315" t="s">
        <v>5438</v>
      </c>
      <c r="Y315" t="s">
        <v>5439</v>
      </c>
      <c r="Z315" t="s">
        <v>5440</v>
      </c>
      <c r="AA315">
        <f>_xlfn.XLOOKUP($A315,Kmeans!$B:$B,Kmeans!M:M)</f>
        <v>1</v>
      </c>
      <c r="AB315">
        <f>_xlfn.XLOOKUP($A315,Kmeans!$B:$B,Kmeans!N:N)</f>
        <v>0</v>
      </c>
      <c r="AC315">
        <f>_xlfn.XLOOKUP($A315,Kmeans!$B:$B,Kmeans!O:O)</f>
        <v>0</v>
      </c>
      <c r="AD315">
        <f>'FF-5'!C638/100</f>
        <v>1.23E-2</v>
      </c>
      <c r="AE315">
        <f>'FF-5'!D638/100</f>
        <v>3.2799999999999996E-2</v>
      </c>
      <c r="AF315">
        <f>'FF-5'!E638/100</f>
        <v>-2.9700000000000001E-2</v>
      </c>
      <c r="AG315">
        <f>'FF-5'!F638/100</f>
        <v>1.9E-2</v>
      </c>
      <c r="AH315" t="s">
        <v>5442</v>
      </c>
      <c r="AI315" t="str">
        <f t="shared" si="9"/>
        <v>Normal</v>
      </c>
    </row>
    <row r="316" spans="1:35">
      <c r="A316" s="5">
        <v>42521</v>
      </c>
      <c r="B316" s="11">
        <v>1.5739318366678079E-2</v>
      </c>
      <c r="C316" s="11">
        <v>2.3389412040379476E-2</v>
      </c>
      <c r="D316" s="11">
        <v>1.3870422175656483E-2</v>
      </c>
      <c r="E316" s="11">
        <v>1.5769616728641411E-2</v>
      </c>
      <c r="F316" s="11">
        <v>7.1511787605254007E-3</v>
      </c>
      <c r="G316" s="11">
        <v>1.1665646556715314E-2</v>
      </c>
      <c r="H316" s="11" t="str">
        <f t="shared" si="10"/>
        <v>USA MOMENTUM Standard (Large+Mid Cap)</v>
      </c>
      <c r="I316" s="9">
        <f>_xlfn.XLOOKUP($A316,macro_changes!$A:$A,macro_changes!B:B,"NA",1)</f>
        <v>17.77</v>
      </c>
      <c r="J316" s="16">
        <f ca="1">IF(_xlfn.XLOOKUP($A316, macro_changes!$A:$A, macro_changes!C:C, "NA", 1) = 0, OFFSET(J316, -1, 0), _xlfn.XLOOKUP($A316, macro_changes!$A:$A, macro_changes!C:C, "NA", 1))</f>
        <v>3.2112406843811669E-3</v>
      </c>
      <c r="K316" s="17">
        <f>_xlfn.XLOOKUP($A315,macro_changes!$A:$A,macro_changes!D:D,"NA",1)</f>
        <v>2.3640958693178504E-3</v>
      </c>
      <c r="L316" s="9">
        <f>_xlfn.XLOOKUP($A315,macro_changes!$A:$A,macro_changes!E:E,"NA",1)</f>
        <v>99.8</v>
      </c>
      <c r="M316" s="9">
        <f>_xlfn.XLOOKUP($A316,macro_changes!$A:$A,macro_changes!F:F,"NA",1)</f>
        <v>1.81</v>
      </c>
      <c r="N316" s="9">
        <v>2.394254194033119</v>
      </c>
      <c r="O316" t="s">
        <v>4330</v>
      </c>
      <c r="P316">
        <f>_xlfn.XLOOKUP($A316,Macro!A:A,Macro!H:H,"NA",1)</f>
        <v>3.814E-2</v>
      </c>
      <c r="Q316">
        <v>0</v>
      </c>
      <c r="R316" s="9">
        <f>Spreads!B235</f>
        <v>6.21</v>
      </c>
      <c r="S316" s="9">
        <v>1.62</v>
      </c>
      <c r="T316" s="9">
        <f>Spreads!H482</f>
        <v>0.91</v>
      </c>
      <c r="U316" t="s">
        <v>5435</v>
      </c>
      <c r="V316" t="s">
        <v>5435</v>
      </c>
      <c r="W316" t="s">
        <v>5437</v>
      </c>
      <c r="X316" t="s">
        <v>5438</v>
      </c>
      <c r="Y316" t="s">
        <v>5439</v>
      </c>
      <c r="Z316" t="s">
        <v>5440</v>
      </c>
      <c r="AA316">
        <f>_xlfn.XLOOKUP($A316,Kmeans!$B:$B,Kmeans!M:M)</f>
        <v>1</v>
      </c>
      <c r="AB316">
        <f>_xlfn.XLOOKUP($A316,Kmeans!$B:$B,Kmeans!N:N)</f>
        <v>0</v>
      </c>
      <c r="AC316">
        <f>_xlfn.XLOOKUP($A316,Kmeans!$B:$B,Kmeans!O:O)</f>
        <v>0</v>
      </c>
      <c r="AD316">
        <f>'FF-5'!C639/100</f>
        <v>-6.0999999999999995E-3</v>
      </c>
      <c r="AE316">
        <f>'FF-5'!D639/100</f>
        <v>-1.66E-2</v>
      </c>
      <c r="AF316">
        <f>'FF-5'!E639/100</f>
        <v>-1.09E-2</v>
      </c>
      <c r="AG316">
        <f>'FF-5'!F639/100</f>
        <v>-2.4900000000000002E-2</v>
      </c>
      <c r="AH316" t="s">
        <v>5442</v>
      </c>
      <c r="AI316" t="str">
        <f t="shared" si="9"/>
        <v>Normal</v>
      </c>
    </row>
    <row r="317" spans="1:35">
      <c r="A317" s="5">
        <v>42551</v>
      </c>
      <c r="B317" s="11">
        <v>8.9047864354596662E-4</v>
      </c>
      <c r="C317" s="11">
        <v>2.7952980717412368E-2</v>
      </c>
      <c r="D317" s="11">
        <v>4.3014362600585443E-2</v>
      </c>
      <c r="E317" s="11">
        <v>8.1320951130898766E-3</v>
      </c>
      <c r="F317" s="11">
        <v>3.6113305495992787E-3</v>
      </c>
      <c r="G317" s="11">
        <v>-1.3771293834476395E-2</v>
      </c>
      <c r="H317" s="11" t="str">
        <f t="shared" si="10"/>
        <v>USA MINIMUM VOLATILITY (USD) Standard (Large+Mid Cap)</v>
      </c>
      <c r="I317" s="9">
        <f>_xlfn.XLOOKUP($A317,macro_changes!$A:$A,macro_changes!B:B,"NA",1)</f>
        <v>13.16</v>
      </c>
      <c r="J317" s="16">
        <f ca="1">IF(_xlfn.XLOOKUP($A317, macro_changes!$A:$A, macro_changes!C:C, "NA", 1) = 0, OFFSET(J317, -1, 0), _xlfn.XLOOKUP($A317, macro_changes!$A:$A, macro_changes!C:C, "NA", 1))</f>
        <v>7.0939025507863462E-3</v>
      </c>
      <c r="K317" s="17">
        <f>_xlfn.XLOOKUP($A316,macro_changes!$A:$A,macro_changes!D:D,"NA",1)</f>
        <v>2.7759572878272021E-3</v>
      </c>
      <c r="L317" s="9">
        <f>_xlfn.XLOOKUP($A316,macro_changes!$A:$A,macro_changes!E:E,"NA",1)</f>
        <v>99.7</v>
      </c>
      <c r="M317" s="9">
        <f>_xlfn.XLOOKUP($A317,macro_changes!$A:$A,macro_changes!F:F,"NA",1)</f>
        <v>1.64</v>
      </c>
      <c r="N317" s="9">
        <v>10.767735640910811</v>
      </c>
      <c r="O317" t="s">
        <v>4332</v>
      </c>
      <c r="P317">
        <f>_xlfn.XLOOKUP($A317,Macro!A:A,Macro!H:H,"NA",1)</f>
        <v>-4.9300000000000004E-3</v>
      </c>
      <c r="Q317">
        <v>0</v>
      </c>
      <c r="R317" s="9">
        <f>Spreads!B236</f>
        <v>5.69</v>
      </c>
      <c r="S317" s="9">
        <v>1.5</v>
      </c>
      <c r="T317" s="9">
        <f>Spreads!H483</f>
        <v>0.79</v>
      </c>
      <c r="U317" t="s">
        <v>5435</v>
      </c>
      <c r="V317" t="s">
        <v>5435</v>
      </c>
      <c r="W317" t="s">
        <v>5437</v>
      </c>
      <c r="X317" t="s">
        <v>5438</v>
      </c>
      <c r="Y317" t="s">
        <v>5439</v>
      </c>
      <c r="Z317" t="s">
        <v>5440</v>
      </c>
      <c r="AA317">
        <f>_xlfn.XLOOKUP($A317,Kmeans!$B:$B,Kmeans!M:M)</f>
        <v>1</v>
      </c>
      <c r="AB317">
        <f>_xlfn.XLOOKUP($A317,Kmeans!$B:$B,Kmeans!N:N)</f>
        <v>0</v>
      </c>
      <c r="AC317">
        <f>_xlfn.XLOOKUP($A317,Kmeans!$B:$B,Kmeans!O:O)</f>
        <v>0</v>
      </c>
      <c r="AD317">
        <f>'FF-5'!C640/100</f>
        <v>4.5000000000000005E-3</v>
      </c>
      <c r="AE317">
        <f>'FF-5'!D640/100</f>
        <v>-1.4800000000000001E-2</v>
      </c>
      <c r="AF317">
        <f>'FF-5'!E640/100</f>
        <v>1.41E-2</v>
      </c>
      <c r="AG317">
        <f>'FF-5'!F640/100</f>
        <v>1.9400000000000001E-2</v>
      </c>
      <c r="AH317" t="s">
        <v>5442</v>
      </c>
      <c r="AI317" t="str">
        <f t="shared" si="9"/>
        <v>Normal</v>
      </c>
    </row>
    <row r="318" spans="1:35">
      <c r="A318" s="5">
        <v>42580</v>
      </c>
      <c r="B318" s="11">
        <v>3.6724472083523363E-2</v>
      </c>
      <c r="C318" s="11">
        <v>2.5857318272203944E-2</v>
      </c>
      <c r="D318" s="11">
        <v>1.344393368896224E-2</v>
      </c>
      <c r="E318" s="11">
        <v>3.1371345403965689E-2</v>
      </c>
      <c r="F318" s="11">
        <v>2.9681584767045299E-2</v>
      </c>
      <c r="G318" s="11">
        <v>4.3840567695725641E-2</v>
      </c>
      <c r="H318" s="11" t="str">
        <f t="shared" si="10"/>
        <v>USA ENHANCED VALUE Standard (Large+Mid Cap)</v>
      </c>
      <c r="I318" s="9">
        <f>_xlfn.XLOOKUP($A318,macro_changes!$A:$A,macro_changes!B:B,"NA",1)</f>
        <v>12.4</v>
      </c>
      <c r="J318" s="16">
        <f ca="1">IF(_xlfn.XLOOKUP($A318, macro_changes!$A:$A, macro_changes!C:C, "NA", 1) = 0, OFFSET(J318, -1, 0), _xlfn.XLOOKUP($A318, macro_changes!$A:$A, macro_changes!C:C, "NA", 1))</f>
        <v>7.0939025507863462E-3</v>
      </c>
      <c r="K318" s="17">
        <f>_xlfn.XLOOKUP($A317,macro_changes!$A:$A,macro_changes!D:D,"NA",1)</f>
        <v>-5.0370074347894089E-4</v>
      </c>
      <c r="L318" s="9">
        <f>_xlfn.XLOOKUP($A317,macro_changes!$A:$A,macro_changes!E:E,"NA",1)</f>
        <v>99.9</v>
      </c>
      <c r="M318" s="9">
        <f>_xlfn.XLOOKUP($A318,macro_changes!$A:$A,macro_changes!F:F,"NA",1)</f>
        <v>1.5</v>
      </c>
      <c r="N318" s="9">
        <v>5.4342826335653562</v>
      </c>
      <c r="O318" t="s">
        <v>4332</v>
      </c>
      <c r="P318">
        <f>_xlfn.XLOOKUP($A318,Macro!A:A,Macro!H:H,"NA",1)</f>
        <v>8.5599999999999999E-3</v>
      </c>
      <c r="Q318">
        <v>0</v>
      </c>
      <c r="R318" s="9">
        <f>Spreads!B237</f>
        <v>5.0999999999999996</v>
      </c>
      <c r="S318" s="9">
        <v>1.39</v>
      </c>
      <c r="T318" s="9">
        <f>Spreads!H484</f>
        <v>0.78</v>
      </c>
      <c r="U318" t="s">
        <v>5435</v>
      </c>
      <c r="V318" t="s">
        <v>5435</v>
      </c>
      <c r="W318" t="s">
        <v>5437</v>
      </c>
      <c r="X318" t="s">
        <v>5438</v>
      </c>
      <c r="Y318" t="s">
        <v>5439</v>
      </c>
      <c r="Z318" t="s">
        <v>5440</v>
      </c>
      <c r="AA318">
        <f>_xlfn.XLOOKUP($A318,Kmeans!$B:$B,Kmeans!M:M)</f>
        <v>1</v>
      </c>
      <c r="AB318">
        <f>_xlfn.XLOOKUP($A318,Kmeans!$B:$B,Kmeans!N:N)</f>
        <v>0</v>
      </c>
      <c r="AC318">
        <f>_xlfn.XLOOKUP($A318,Kmeans!$B:$B,Kmeans!O:O)</f>
        <v>0</v>
      </c>
      <c r="AD318">
        <f>'FF-5'!C641/100</f>
        <v>2.4799999999999999E-2</v>
      </c>
      <c r="AE318">
        <f>'FF-5'!D641/100</f>
        <v>-1.32E-2</v>
      </c>
      <c r="AF318">
        <f>'FF-5'!E641/100</f>
        <v>1.2500000000000001E-2</v>
      </c>
      <c r="AG318">
        <f>'FF-5'!F641/100</f>
        <v>-1.18E-2</v>
      </c>
      <c r="AH318" t="s">
        <v>5442</v>
      </c>
      <c r="AI318" t="str">
        <f t="shared" si="9"/>
        <v>Normal</v>
      </c>
    </row>
    <row r="319" spans="1:35">
      <c r="A319" s="5">
        <v>42613</v>
      </c>
      <c r="B319" s="11">
        <v>-1.0199528271818137E-3</v>
      </c>
      <c r="C319" s="11">
        <v>-1.6351255484712279E-2</v>
      </c>
      <c r="D319" s="11">
        <v>-2.1629233928331271E-2</v>
      </c>
      <c r="E319" s="11">
        <v>-3.3367656009226643E-3</v>
      </c>
      <c r="F319" s="11">
        <v>-5.3101694066898242E-3</v>
      </c>
      <c r="G319" s="11">
        <v>8.7963124739907084E-3</v>
      </c>
      <c r="H319" s="11" t="str">
        <f t="shared" si="10"/>
        <v>USA ENHANCED VALUE Standard (Large+Mid Cap)</v>
      </c>
      <c r="I319" s="9">
        <f>_xlfn.XLOOKUP($A319,macro_changes!$A:$A,macro_changes!B:B,"NA",1)</f>
        <v>14.22</v>
      </c>
      <c r="J319" s="16">
        <f ca="1">IF(_xlfn.XLOOKUP($A319, macro_changes!$A:$A, macro_changes!C:C, "NA", 1) = 0, OFFSET(J319, -1, 0), _xlfn.XLOOKUP($A319, macro_changes!$A:$A, macro_changes!C:C, "NA", 1))</f>
        <v>7.0939025507863462E-3</v>
      </c>
      <c r="K319" s="17">
        <f>_xlfn.XLOOKUP($A318,macro_changes!$A:$A,macro_changes!D:D,"NA",1)</f>
        <v>1.8492217858316895E-3</v>
      </c>
      <c r="L319" s="9">
        <f>_xlfn.XLOOKUP($A318,macro_changes!$A:$A,macro_changes!E:E,"NA",1)</f>
        <v>100.2</v>
      </c>
      <c r="M319" s="9">
        <f>_xlfn.XLOOKUP($A319,macro_changes!$A:$A,macro_changes!F:F,"NA",1)</f>
        <v>1.56</v>
      </c>
      <c r="N319" s="9">
        <v>8.3647341379209337</v>
      </c>
      <c r="O319" t="s">
        <v>4332</v>
      </c>
      <c r="P319">
        <f>_xlfn.XLOOKUP($A319,Macro!A:A,Macro!H:H,"NA",1)</f>
        <v>2.2800000000000001E-2</v>
      </c>
      <c r="Q319">
        <v>-1.0199528271817716E-3</v>
      </c>
      <c r="R319" s="9">
        <f>Spreads!B238</f>
        <v>4.97</v>
      </c>
      <c r="S319" s="9">
        <v>1.43</v>
      </c>
      <c r="T319" s="9">
        <f>Spreads!H485</f>
        <v>0.83</v>
      </c>
      <c r="U319" t="s">
        <v>5435</v>
      </c>
      <c r="V319" t="s">
        <v>5435</v>
      </c>
      <c r="W319" t="s">
        <v>5437</v>
      </c>
      <c r="X319" t="s">
        <v>5438</v>
      </c>
      <c r="Y319" t="s">
        <v>5439</v>
      </c>
      <c r="Z319" t="s">
        <v>5440</v>
      </c>
      <c r="AA319">
        <f>_xlfn.XLOOKUP($A319,Kmeans!$B:$B,Kmeans!M:M)</f>
        <v>1</v>
      </c>
      <c r="AB319">
        <f>_xlfn.XLOOKUP($A319,Kmeans!$B:$B,Kmeans!N:N)</f>
        <v>0</v>
      </c>
      <c r="AC319">
        <f>_xlfn.XLOOKUP($A319,Kmeans!$B:$B,Kmeans!O:O)</f>
        <v>0</v>
      </c>
      <c r="AD319">
        <f>'FF-5'!C642/100</f>
        <v>1.6899999999999998E-2</v>
      </c>
      <c r="AE319">
        <f>'FF-5'!D642/100</f>
        <v>3.1800000000000002E-2</v>
      </c>
      <c r="AF319">
        <f>'FF-5'!E642/100</f>
        <v>-1.8500000000000003E-2</v>
      </c>
      <c r="AG319">
        <f>'FF-5'!F642/100</f>
        <v>-3.4000000000000002E-3</v>
      </c>
      <c r="AH319" t="s">
        <v>5442</v>
      </c>
      <c r="AI319" t="str">
        <f t="shared" si="9"/>
        <v>Normal</v>
      </c>
    </row>
    <row r="320" spans="1:35">
      <c r="A320" s="5">
        <v>42643</v>
      </c>
      <c r="B320" s="11">
        <v>-4.4088385610951963E-4</v>
      </c>
      <c r="C320" s="11">
        <v>3.2595583596213284E-3</v>
      </c>
      <c r="D320" s="11">
        <v>-9.1583452532719711E-3</v>
      </c>
      <c r="E320" s="11">
        <v>-5.7183333690677962E-3</v>
      </c>
      <c r="F320" s="11">
        <v>-2.0219579139981736E-3</v>
      </c>
      <c r="G320" s="11">
        <v>5.8823529411764497E-3</v>
      </c>
      <c r="H320" s="11" t="str">
        <f t="shared" si="10"/>
        <v>USA ENHANCED VALUE Standard (Large+Mid Cap)</v>
      </c>
      <c r="I320" s="9">
        <f>_xlfn.XLOOKUP($A320,macro_changes!$A:$A,macro_changes!B:B,"NA",1)</f>
        <v>14.59</v>
      </c>
      <c r="J320" s="16">
        <f ca="1">IF(_xlfn.XLOOKUP($A320, macro_changes!$A:$A, macro_changes!C:C, "NA", 1) = 0, OFFSET(J320, -1, 0), _xlfn.XLOOKUP($A320, macro_changes!$A:$A, macro_changes!C:C, "NA", 1))</f>
        <v>5.5429911274846866E-3</v>
      </c>
      <c r="K320" s="17">
        <f>_xlfn.XLOOKUP($A319,macro_changes!$A:$A,macro_changes!D:D,"NA",1)</f>
        <v>2.6232097944252075E-3</v>
      </c>
      <c r="L320" s="9">
        <f>_xlfn.XLOOKUP($A319,macro_changes!$A:$A,macro_changes!E:E,"NA",1)</f>
        <v>100.2</v>
      </c>
      <c r="M320" s="9">
        <f>_xlfn.XLOOKUP($A320,macro_changes!$A:$A,macro_changes!F:F,"NA",1)</f>
        <v>1.63</v>
      </c>
      <c r="N320" s="9">
        <v>2.280873518837542</v>
      </c>
      <c r="O320" t="s">
        <v>4332</v>
      </c>
      <c r="P320">
        <f>_xlfn.XLOOKUP($A320,Macro!A:A,Macro!H:H,"NA",1)</f>
        <v>-4.283E-2</v>
      </c>
      <c r="Q320">
        <v>-1.4603870025557781E-3</v>
      </c>
      <c r="R320" s="9">
        <f>Spreads!B239</f>
        <v>4.91</v>
      </c>
      <c r="S320" s="9">
        <v>1.38</v>
      </c>
      <c r="T320" s="9">
        <f>Spreads!H486</f>
        <v>0.98</v>
      </c>
      <c r="U320" t="s">
        <v>5435</v>
      </c>
      <c r="V320" t="s">
        <v>5435</v>
      </c>
      <c r="W320" t="s">
        <v>5437</v>
      </c>
      <c r="X320" t="s">
        <v>5438</v>
      </c>
      <c r="Y320" t="s">
        <v>5439</v>
      </c>
      <c r="Z320" t="s">
        <v>5440</v>
      </c>
      <c r="AA320">
        <f>_xlfn.XLOOKUP($A320,Kmeans!$B:$B,Kmeans!M:M)</f>
        <v>1</v>
      </c>
      <c r="AB320">
        <f>_xlfn.XLOOKUP($A320,Kmeans!$B:$B,Kmeans!N:N)</f>
        <v>0</v>
      </c>
      <c r="AC320">
        <f>_xlfn.XLOOKUP($A320,Kmeans!$B:$B,Kmeans!O:O)</f>
        <v>0</v>
      </c>
      <c r="AD320">
        <f>'FF-5'!C643/100</f>
        <v>1.8600000000000002E-2</v>
      </c>
      <c r="AE320">
        <f>'FF-5'!D643/100</f>
        <v>-1.24E-2</v>
      </c>
      <c r="AF320">
        <f>'FF-5'!E643/100</f>
        <v>-2.2099999999999998E-2</v>
      </c>
      <c r="AG320">
        <f>'FF-5'!F643/100</f>
        <v>2.0000000000000001E-4</v>
      </c>
      <c r="AH320" t="s">
        <v>5442</v>
      </c>
      <c r="AI320" t="str">
        <f t="shared" si="9"/>
        <v>Normal</v>
      </c>
    </row>
    <row r="321" spans="1:35">
      <c r="A321" s="5">
        <v>42674</v>
      </c>
      <c r="B321" s="11">
        <v>-2.0100983720727772E-2</v>
      </c>
      <c r="C321" s="11">
        <v>-2.0764395754082288E-2</v>
      </c>
      <c r="D321" s="11">
        <v>-2.9505917792510994E-2</v>
      </c>
      <c r="E321" s="11">
        <v>-2.3266447405202006E-2</v>
      </c>
      <c r="F321" s="11">
        <v>-2.1195647191485034E-2</v>
      </c>
      <c r="G321" s="11">
        <v>-1.3524174461850502E-2</v>
      </c>
      <c r="H321" s="11" t="str">
        <f t="shared" si="10"/>
        <v>USA ENHANCED VALUE Standard (Large+Mid Cap)</v>
      </c>
      <c r="I321" s="9">
        <f>_xlfn.XLOOKUP($A321,macro_changes!$A:$A,macro_changes!B:B,"NA",1)</f>
        <v>15.24</v>
      </c>
      <c r="J321" s="16">
        <f ca="1">IF(_xlfn.XLOOKUP($A321, macro_changes!$A:$A, macro_changes!C:C, "NA", 1) = 0, OFFSET(J321, -1, 0), _xlfn.XLOOKUP($A321, macro_changes!$A:$A, macro_changes!C:C, "NA", 1))</f>
        <v>5.5429911274846866E-3</v>
      </c>
      <c r="K321" s="17">
        <f>_xlfn.XLOOKUP($A320,macro_changes!$A:$A,macro_changes!D:D,"NA",1)</f>
        <v>2.3426874979268764E-3</v>
      </c>
      <c r="L321" s="9">
        <f>_xlfn.XLOOKUP($A320,macro_changes!$A:$A,macro_changes!E:E,"NA",1)</f>
        <v>100.4</v>
      </c>
      <c r="M321" s="9">
        <f>_xlfn.XLOOKUP($A321,macro_changes!$A:$A,macro_changes!F:F,"NA",1)</f>
        <v>1.76</v>
      </c>
      <c r="N321" s="9">
        <v>15.1726250589322</v>
      </c>
      <c r="O321" t="s">
        <v>4330</v>
      </c>
      <c r="P321">
        <f>_xlfn.XLOOKUP($A321,Macro!A:A,Macro!H:H,"NA",1)</f>
        <v>-4.956E-2</v>
      </c>
      <c r="Q321">
        <v>-2.053300537762295E-2</v>
      </c>
      <c r="R321" s="9">
        <f>Spreads!B240</f>
        <v>4.67</v>
      </c>
      <c r="S321" s="9">
        <v>1.36</v>
      </c>
      <c r="T321" s="9">
        <f>Spreads!H487</f>
        <v>1.26</v>
      </c>
      <c r="U321" t="s">
        <v>5435</v>
      </c>
      <c r="V321" t="s">
        <v>5435</v>
      </c>
      <c r="W321" t="s">
        <v>5437</v>
      </c>
      <c r="X321" t="s">
        <v>5441</v>
      </c>
      <c r="Y321" t="s">
        <v>5439</v>
      </c>
      <c r="Z321" t="s">
        <v>5440</v>
      </c>
      <c r="AA321">
        <f>_xlfn.XLOOKUP($A321,Kmeans!$B:$B,Kmeans!M:M)</f>
        <v>1</v>
      </c>
      <c r="AB321">
        <f>_xlfn.XLOOKUP($A321,Kmeans!$B:$B,Kmeans!N:N)</f>
        <v>0</v>
      </c>
      <c r="AC321">
        <f>_xlfn.XLOOKUP($A321,Kmeans!$B:$B,Kmeans!O:O)</f>
        <v>0</v>
      </c>
      <c r="AD321">
        <f>'FF-5'!C644/100</f>
        <v>-4.0300000000000002E-2</v>
      </c>
      <c r="AE321">
        <f>'FF-5'!D644/100</f>
        <v>4.0899999999999999E-2</v>
      </c>
      <c r="AF321">
        <f>'FF-5'!E644/100</f>
        <v>9.300000000000001E-3</v>
      </c>
      <c r="AG321">
        <f>'FF-5'!F644/100</f>
        <v>2.7000000000000001E-3</v>
      </c>
      <c r="AH321" t="s">
        <v>5442</v>
      </c>
      <c r="AI321" t="str">
        <f t="shared" si="9"/>
        <v>Normal</v>
      </c>
    </row>
    <row r="322" spans="1:35">
      <c r="A322" s="5">
        <v>42704</v>
      </c>
      <c r="B322" s="11">
        <v>3.3321685328152828E-2</v>
      </c>
      <c r="C322" s="11">
        <v>-7.9621370357536581E-3</v>
      </c>
      <c r="D322" s="11">
        <v>3.7134849438582584E-3</v>
      </c>
      <c r="E322" s="11">
        <v>3.8047124556554124E-2</v>
      </c>
      <c r="F322" s="11">
        <v>2.6028641808798714E-2</v>
      </c>
      <c r="G322" s="11">
        <v>6.6393109663988259E-2</v>
      </c>
      <c r="H322" s="11" t="str">
        <f t="shared" si="10"/>
        <v>USA ENHANCED VALUE Standard (Large+Mid Cap)</v>
      </c>
      <c r="I322" s="9">
        <f>_xlfn.XLOOKUP($A322,macro_changes!$A:$A,macro_changes!B:B,"NA",1)</f>
        <v>12.47</v>
      </c>
      <c r="J322" s="16">
        <f ca="1">IF(_xlfn.XLOOKUP($A322, macro_changes!$A:$A, macro_changes!C:C, "NA", 1) = 0, OFFSET(J322, -1, 0), _xlfn.XLOOKUP($A322, macro_changes!$A:$A, macro_changes!C:C, "NA", 1))</f>
        <v>5.5429911274846866E-3</v>
      </c>
      <c r="K322" s="17">
        <f>_xlfn.XLOOKUP($A321,macro_changes!$A:$A,macro_changes!D:D,"NA",1)</f>
        <v>1.1789477167711837E-3</v>
      </c>
      <c r="L322" s="9">
        <f>_xlfn.XLOOKUP($A321,macro_changes!$A:$A,macro_changes!E:E,"NA",1)</f>
        <v>100.1</v>
      </c>
      <c r="M322" s="9">
        <f>_xlfn.XLOOKUP($A322,macro_changes!$A:$A,macro_changes!F:F,"NA",1)</f>
        <v>2.14</v>
      </c>
      <c r="N322" s="9">
        <v>22.12566609987395</v>
      </c>
      <c r="O322" t="s">
        <v>4332</v>
      </c>
      <c r="P322">
        <f>_xlfn.XLOOKUP($A322,Macro!A:A,Macro!H:H,"NA",1)</f>
        <v>-3.2719999999999999E-2</v>
      </c>
      <c r="Q322">
        <v>0</v>
      </c>
      <c r="R322" s="9">
        <f>Spreads!B241</f>
        <v>4.22</v>
      </c>
      <c r="S322" s="9">
        <v>1.3</v>
      </c>
      <c r="T322" s="9">
        <f>Spreads!H488</f>
        <v>1.25</v>
      </c>
      <c r="U322" t="s">
        <v>5435</v>
      </c>
      <c r="V322" t="s">
        <v>5435</v>
      </c>
      <c r="W322" t="s">
        <v>5441</v>
      </c>
      <c r="X322" t="s">
        <v>5441</v>
      </c>
      <c r="Y322" t="s">
        <v>5439</v>
      </c>
      <c r="Z322" t="s">
        <v>5440</v>
      </c>
      <c r="AA322">
        <f>_xlfn.XLOOKUP($A322,Kmeans!$B:$B,Kmeans!M:M)</f>
        <v>1</v>
      </c>
      <c r="AB322">
        <f>_xlfn.XLOOKUP($A322,Kmeans!$B:$B,Kmeans!N:N)</f>
        <v>0</v>
      </c>
      <c r="AC322">
        <f>_xlfn.XLOOKUP($A322,Kmeans!$B:$B,Kmeans!O:O)</f>
        <v>0</v>
      </c>
      <c r="AD322">
        <f>'FF-5'!C645/100</f>
        <v>7.0699999999999999E-2</v>
      </c>
      <c r="AE322">
        <f>'FF-5'!D645/100</f>
        <v>8.2100000000000006E-2</v>
      </c>
      <c r="AF322">
        <f>'FF-5'!E645/100</f>
        <v>-1.8E-3</v>
      </c>
      <c r="AG322">
        <f>'FF-5'!F645/100</f>
        <v>3.6900000000000002E-2</v>
      </c>
      <c r="AH322" t="s">
        <v>5442</v>
      </c>
      <c r="AI322" t="str">
        <f t="shared" si="9"/>
        <v>Normal</v>
      </c>
    </row>
    <row r="323" spans="1:35">
      <c r="A323" s="5">
        <v>42734</v>
      </c>
      <c r="B323" s="11">
        <v>1.7073372274028165E-2</v>
      </c>
      <c r="C323" s="11">
        <v>9.5237602015831868E-3</v>
      </c>
      <c r="D323" s="11">
        <v>2.1542144754897796E-2</v>
      </c>
      <c r="E323" s="11">
        <v>1.4757811316875369E-2</v>
      </c>
      <c r="F323" s="11">
        <v>1.8594928158033985E-2</v>
      </c>
      <c r="G323" s="11">
        <v>2.0272059851976998E-2</v>
      </c>
      <c r="H323" s="11" t="str">
        <f t="shared" si="10"/>
        <v>USA MINIMUM VOLATILITY (USD) Standard (Large+Mid Cap)</v>
      </c>
      <c r="I323" s="9">
        <f>_xlfn.XLOOKUP($A323,macro_changes!$A:$A,macro_changes!B:B,"NA",1)</f>
        <v>11.61</v>
      </c>
      <c r="J323" s="16">
        <f ca="1">IF(_xlfn.XLOOKUP($A323, macro_changes!$A:$A, macro_changes!C:C, "NA", 1) = 0, OFFSET(J323, -1, 0), _xlfn.XLOOKUP($A323, macro_changes!$A:$A, macro_changes!C:C, "NA", 1))</f>
        <v>4.8689021004175714E-3</v>
      </c>
      <c r="K323" s="17">
        <f>_xlfn.XLOOKUP($A322,macro_changes!$A:$A,macro_changes!D:D,"NA",1)</f>
        <v>2.5245221587761879E-3</v>
      </c>
      <c r="L323" s="9">
        <f>_xlfn.XLOOKUP($A322,macro_changes!$A:$A,macro_changes!E:E,"NA",1)</f>
        <v>100.3</v>
      </c>
      <c r="M323" s="9">
        <f>_xlfn.XLOOKUP($A323,macro_changes!$A:$A,macro_changes!F:F,"NA",1)</f>
        <v>2.4900000000000002</v>
      </c>
      <c r="N323" s="9">
        <v>5.3296142303865706</v>
      </c>
      <c r="O323" t="s">
        <v>4332</v>
      </c>
      <c r="P323">
        <f>_xlfn.XLOOKUP($A323,Macro!A:A,Macro!H:H,"NA",1)</f>
        <v>-2.6089999999999999E-2</v>
      </c>
      <c r="Q323">
        <v>0</v>
      </c>
      <c r="R323" s="9">
        <f>Spreads!B242</f>
        <v>4</v>
      </c>
      <c r="S323" s="9">
        <v>1.28</v>
      </c>
      <c r="T323" s="9">
        <f>Spreads!H489</f>
        <v>1.26</v>
      </c>
      <c r="U323" t="s">
        <v>5435</v>
      </c>
      <c r="V323" t="s">
        <v>5435</v>
      </c>
      <c r="W323" t="s">
        <v>5437</v>
      </c>
      <c r="X323" t="s">
        <v>5438</v>
      </c>
      <c r="Y323" t="s">
        <v>5439</v>
      </c>
      <c r="Z323" t="s">
        <v>5440</v>
      </c>
      <c r="AA323">
        <f>_xlfn.XLOOKUP($A323,Kmeans!$B:$B,Kmeans!M:M)</f>
        <v>1</v>
      </c>
      <c r="AB323">
        <f>_xlfn.XLOOKUP($A323,Kmeans!$B:$B,Kmeans!N:N)</f>
        <v>0</v>
      </c>
      <c r="AC323">
        <f>_xlfn.XLOOKUP($A323,Kmeans!$B:$B,Kmeans!O:O)</f>
        <v>0</v>
      </c>
      <c r="AD323">
        <f>'FF-5'!C646/100</f>
        <v>4.0999999999999995E-3</v>
      </c>
      <c r="AE323">
        <f>'FF-5'!D646/100</f>
        <v>3.5299999999999998E-2</v>
      </c>
      <c r="AF323">
        <f>'FF-5'!E646/100</f>
        <v>1.2199999999999999E-2</v>
      </c>
      <c r="AG323">
        <f>'FF-5'!F646/100</f>
        <v>-2.3999999999999998E-3</v>
      </c>
      <c r="AH323" t="s">
        <v>5442</v>
      </c>
      <c r="AI323" t="str">
        <f t="shared" ref="AI323:AI386" si="11">IF(AA323=1,"Normal","Drawdown")</f>
        <v>Normal</v>
      </c>
    </row>
    <row r="324" spans="1:35">
      <c r="A324" s="5">
        <v>42766</v>
      </c>
      <c r="B324" s="11">
        <v>1.9645376348529808E-2</v>
      </c>
      <c r="C324" s="11">
        <v>3.2398997306078092E-2</v>
      </c>
      <c r="D324" s="11">
        <v>1.1982106294464279E-2</v>
      </c>
      <c r="E324" s="11">
        <v>1.8163893449463009E-2</v>
      </c>
      <c r="F324" s="11">
        <v>1.1305485602645549E-2</v>
      </c>
      <c r="G324" s="11">
        <v>1.2180573502002412E-2</v>
      </c>
      <c r="H324" s="11" t="str">
        <f t="shared" si="10"/>
        <v>USA MOMENTUM Standard (Large+Mid Cap)</v>
      </c>
      <c r="I324" s="9">
        <f>_xlfn.XLOOKUP($A324,macro_changes!$A:$A,macro_changes!B:B,"NA",1)</f>
        <v>11.53</v>
      </c>
      <c r="J324" s="16">
        <f ca="1">IF(_xlfn.XLOOKUP($A324, macro_changes!$A:$A, macro_changes!C:C, "NA", 1) = 0, OFFSET(J324, -1, 0), _xlfn.XLOOKUP($A324, macro_changes!$A:$A, macro_changes!C:C, "NA", 1))</f>
        <v>4.8689021004175714E-3</v>
      </c>
      <c r="K324" s="17">
        <f>_xlfn.XLOOKUP($A323,macro_changes!$A:$A,macro_changes!D:D,"NA",1)</f>
        <v>4.0430766948156283E-3</v>
      </c>
      <c r="L324" s="9">
        <f>_xlfn.XLOOKUP($A323,macro_changes!$A:$A,macro_changes!E:E,"NA",1)</f>
        <v>100.9</v>
      </c>
      <c r="M324" s="9">
        <f>_xlfn.XLOOKUP($A324,macro_changes!$A:$A,macro_changes!F:F,"NA",1)</f>
        <v>2.4300000000000002</v>
      </c>
      <c r="N324" s="9">
        <v>4.3118458318322199</v>
      </c>
      <c r="O324" t="s">
        <v>4332</v>
      </c>
      <c r="P324">
        <f>_xlfn.XLOOKUP($A324,Macro!A:A,Macro!H:H,"NA",1)</f>
        <v>-2.0600000000000002E-3</v>
      </c>
      <c r="Q324">
        <v>0</v>
      </c>
      <c r="R324" s="9">
        <f>Spreads!B243</f>
        <v>3.74</v>
      </c>
      <c r="S324" s="9">
        <v>1.21</v>
      </c>
      <c r="T324" s="9">
        <f>Spreads!H490</f>
        <v>1.1399999999999999</v>
      </c>
      <c r="U324" t="s">
        <v>5435</v>
      </c>
      <c r="V324" t="s">
        <v>5435</v>
      </c>
      <c r="W324" t="s">
        <v>5437</v>
      </c>
      <c r="X324" t="s">
        <v>5438</v>
      </c>
      <c r="Y324" t="s">
        <v>5439</v>
      </c>
      <c r="Z324" t="s">
        <v>5440</v>
      </c>
      <c r="AA324">
        <f>_xlfn.XLOOKUP($A324,Kmeans!$B:$B,Kmeans!M:M)</f>
        <v>1</v>
      </c>
      <c r="AB324">
        <f>_xlfn.XLOOKUP($A324,Kmeans!$B:$B,Kmeans!N:N)</f>
        <v>0</v>
      </c>
      <c r="AC324">
        <f>_xlfn.XLOOKUP($A324,Kmeans!$B:$B,Kmeans!O:O)</f>
        <v>0</v>
      </c>
      <c r="AD324">
        <f>'FF-5'!C647/100</f>
        <v>-1.4499999999999999E-2</v>
      </c>
      <c r="AE324">
        <f>'FF-5'!D647/100</f>
        <v>-2.75E-2</v>
      </c>
      <c r="AF324">
        <f>'FF-5'!E647/100</f>
        <v>-5.0000000000000001E-3</v>
      </c>
      <c r="AG324">
        <f>'FF-5'!F647/100</f>
        <v>-9.8999999999999991E-3</v>
      </c>
      <c r="AH324" t="s">
        <v>5442</v>
      </c>
      <c r="AI324" t="str">
        <f t="shared" si="11"/>
        <v>Normal</v>
      </c>
    </row>
    <row r="325" spans="1:35">
      <c r="A325" s="5">
        <v>42794</v>
      </c>
      <c r="B325" s="11">
        <v>3.6892705744504983E-2</v>
      </c>
      <c r="C325" s="11">
        <v>3.5331374006589034E-2</v>
      </c>
      <c r="D325" s="11">
        <v>4.3557289748554551E-2</v>
      </c>
      <c r="E325" s="11">
        <v>3.8392011674166282E-2</v>
      </c>
      <c r="F325" s="11">
        <v>4.4384086065337724E-2</v>
      </c>
      <c r="G325" s="11">
        <v>4.3234193137511978E-2</v>
      </c>
      <c r="H325" s="11" t="str">
        <f t="shared" si="10"/>
        <v>USA SECTOR NEUTRAL QUALITY Standard (Large+Mid Cap)</v>
      </c>
      <c r="I325" s="9">
        <f>_xlfn.XLOOKUP($A325,macro_changes!$A:$A,macro_changes!B:B,"NA",1)</f>
        <v>11.9</v>
      </c>
      <c r="J325" s="16">
        <f ca="1">IF(_xlfn.XLOOKUP($A325, macro_changes!$A:$A, macro_changes!C:C, "NA", 1) = 0, OFFSET(J325, -1, 0), _xlfn.XLOOKUP($A325, macro_changes!$A:$A, macro_changes!C:C, "NA", 1))</f>
        <v>4.8689021004175714E-3</v>
      </c>
      <c r="K325" s="17">
        <f>_xlfn.XLOOKUP($A324,macro_changes!$A:$A,macro_changes!D:D,"NA",1)</f>
        <v>1.5926573570097524E-3</v>
      </c>
      <c r="L325" s="9">
        <f>_xlfn.XLOOKUP($A324,macro_changes!$A:$A,macro_changes!E:E,"NA",1)</f>
        <v>101.6</v>
      </c>
      <c r="M325" s="9">
        <f>_xlfn.XLOOKUP($A325,macro_changes!$A:$A,macro_changes!F:F,"NA",1)</f>
        <v>2.42</v>
      </c>
      <c r="N325" s="9">
        <v>7.2440627218301659</v>
      </c>
      <c r="O325" t="s">
        <v>4332</v>
      </c>
      <c r="P325">
        <f>_xlfn.XLOOKUP($A325,Macro!A:A,Macro!H:H,"NA",1)</f>
        <v>5.0000000000000001E-3</v>
      </c>
      <c r="Q325">
        <v>0</v>
      </c>
      <c r="R325" s="9">
        <f>Spreads!B244</f>
        <v>3.92</v>
      </c>
      <c r="S325" s="9">
        <v>1.24</v>
      </c>
      <c r="T325" s="9">
        <f>Spreads!H491</f>
        <v>1.1299999999999999</v>
      </c>
      <c r="U325" t="s">
        <v>5435</v>
      </c>
      <c r="V325" t="s">
        <v>5435</v>
      </c>
      <c r="W325" t="s">
        <v>5437</v>
      </c>
      <c r="X325" t="s">
        <v>5438</v>
      </c>
      <c r="Y325" t="s">
        <v>5439</v>
      </c>
      <c r="Z325" t="s">
        <v>5440</v>
      </c>
      <c r="AA325">
        <f>_xlfn.XLOOKUP($A325,Kmeans!$B:$B,Kmeans!M:M)</f>
        <v>1</v>
      </c>
      <c r="AB325">
        <f>_xlfn.XLOOKUP($A325,Kmeans!$B:$B,Kmeans!N:N)</f>
        <v>0</v>
      </c>
      <c r="AC325">
        <f>_xlfn.XLOOKUP($A325,Kmeans!$B:$B,Kmeans!O:O)</f>
        <v>0</v>
      </c>
      <c r="AD325">
        <f>'FF-5'!C648/100</f>
        <v>-2.2200000000000001E-2</v>
      </c>
      <c r="AE325">
        <f>'FF-5'!D648/100</f>
        <v>-1.67E-2</v>
      </c>
      <c r="AF325">
        <f>'FF-5'!E648/100</f>
        <v>4.6999999999999993E-3</v>
      </c>
      <c r="AG325">
        <f>'FF-5'!F648/100</f>
        <v>-1.83E-2</v>
      </c>
      <c r="AH325" t="s">
        <v>5442</v>
      </c>
      <c r="AI325" t="str">
        <f t="shared" si="11"/>
        <v>Normal</v>
      </c>
    </row>
    <row r="326" spans="1:35">
      <c r="A326" s="5">
        <v>42825</v>
      </c>
      <c r="B326" s="11">
        <v>-1.7012475963784635E-4</v>
      </c>
      <c r="C326" s="11">
        <v>2.0002796460248717E-2</v>
      </c>
      <c r="D326" s="11">
        <v>-1.3141955856452725E-3</v>
      </c>
      <c r="E326" s="11">
        <v>-4.8536329190925764E-3</v>
      </c>
      <c r="F326" s="11">
        <v>-1.994009486394055E-3</v>
      </c>
      <c r="G326" s="11">
        <v>-1.337218938180218E-2</v>
      </c>
      <c r="H326" s="11" t="str">
        <f t="shared" si="10"/>
        <v>USA MOMENTUM Standard (Large+Mid Cap)</v>
      </c>
      <c r="I326" s="9">
        <f>_xlfn.XLOOKUP($A326,macro_changes!$A:$A,macro_changes!B:B,"NA",1)</f>
        <v>13.14</v>
      </c>
      <c r="J326" s="16">
        <f ca="1">IF(_xlfn.XLOOKUP($A326, macro_changes!$A:$A, macro_changes!C:C, "NA", 1) = 0, OFFSET(J326, -1, 0), _xlfn.XLOOKUP($A326, macro_changes!$A:$A, macro_changes!C:C, "NA", 1))</f>
        <v>5.5987256231111449E-3</v>
      </c>
      <c r="K326" s="17">
        <f>_xlfn.XLOOKUP($A325,macro_changes!$A:$A,macro_changes!D:D,"NA",1)</f>
        <v>-4.6720162618951733E-4</v>
      </c>
      <c r="L326" s="9">
        <f>_xlfn.XLOOKUP($A325,macro_changes!$A:$A,macro_changes!E:E,"NA",1)</f>
        <v>102.1</v>
      </c>
      <c r="M326" s="9">
        <f>_xlfn.XLOOKUP($A326,macro_changes!$A:$A,macro_changes!F:F,"NA",1)</f>
        <v>2.48</v>
      </c>
      <c r="N326" s="9">
        <v>2.6714185633627818</v>
      </c>
      <c r="O326" t="s">
        <v>4332</v>
      </c>
      <c r="P326">
        <f>_xlfn.XLOOKUP($A326,Macro!A:A,Macro!H:H,"NA",1)</f>
        <v>-2.8459999999999999E-2</v>
      </c>
      <c r="Q326">
        <v>-1.7012475963780555E-4</v>
      </c>
      <c r="R326" s="9">
        <f>Spreads!B245</f>
        <v>3.81</v>
      </c>
      <c r="S326" s="9">
        <v>1.23</v>
      </c>
      <c r="T326" s="9">
        <f>Spreads!H492</f>
        <v>1.01</v>
      </c>
      <c r="U326" t="s">
        <v>5435</v>
      </c>
      <c r="V326" t="s">
        <v>5435</v>
      </c>
      <c r="W326" t="s">
        <v>5437</v>
      </c>
      <c r="X326" t="s">
        <v>5438</v>
      </c>
      <c r="Y326" t="s">
        <v>5439</v>
      </c>
      <c r="Z326" t="s">
        <v>5440</v>
      </c>
      <c r="AA326">
        <f>_xlfn.XLOOKUP($A326,Kmeans!$B:$B,Kmeans!M:M)</f>
        <v>1</v>
      </c>
      <c r="AB326">
        <f>_xlfn.XLOOKUP($A326,Kmeans!$B:$B,Kmeans!N:N)</f>
        <v>0</v>
      </c>
      <c r="AC326">
        <f>_xlfn.XLOOKUP($A326,Kmeans!$B:$B,Kmeans!O:O)</f>
        <v>0</v>
      </c>
      <c r="AD326">
        <f>'FF-5'!C649/100</f>
        <v>7.4000000000000003E-3</v>
      </c>
      <c r="AE326">
        <f>'FF-5'!D649/100</f>
        <v>-3.3500000000000002E-2</v>
      </c>
      <c r="AF326">
        <f>'FF-5'!E649/100</f>
        <v>6.0999999999999995E-3</v>
      </c>
      <c r="AG326">
        <f>'FF-5'!F649/100</f>
        <v>-9.4999999999999998E-3</v>
      </c>
      <c r="AH326" t="s">
        <v>5442</v>
      </c>
      <c r="AI326" t="str">
        <f t="shared" si="11"/>
        <v>Normal</v>
      </c>
    </row>
    <row r="327" spans="1:35">
      <c r="A327" s="5">
        <v>42853</v>
      </c>
      <c r="B327" s="11">
        <v>9.6467822290224881E-3</v>
      </c>
      <c r="C327" s="11">
        <v>2.4497557845885476E-2</v>
      </c>
      <c r="D327" s="11">
        <v>1.3149494062620448E-2</v>
      </c>
      <c r="E327" s="11">
        <v>8.6381172811040852E-3</v>
      </c>
      <c r="F327" s="11">
        <v>4.6378955602033312E-3</v>
      </c>
      <c r="G327" s="11">
        <v>6.5793341713815678E-4</v>
      </c>
      <c r="H327" s="11" t="str">
        <f t="shared" si="10"/>
        <v>USA MOMENTUM Standard (Large+Mid Cap)</v>
      </c>
      <c r="I327" s="9">
        <f>_xlfn.XLOOKUP($A327,macro_changes!$A:$A,macro_changes!B:B,"NA",1)</f>
        <v>10.86</v>
      </c>
      <c r="J327" s="16">
        <f ca="1">IF(_xlfn.XLOOKUP($A327, macro_changes!$A:$A, macro_changes!C:C, "NA", 1) = 0, OFFSET(J327, -1, 0), _xlfn.XLOOKUP($A327, macro_changes!$A:$A, macro_changes!C:C, "NA", 1))</f>
        <v>5.5987256231111449E-3</v>
      </c>
      <c r="K327" s="17">
        <f>_xlfn.XLOOKUP($A326,macro_changes!$A:$A,macro_changes!D:D,"NA",1)</f>
        <v>1.2341528217407749E-3</v>
      </c>
      <c r="L327" s="9">
        <f>_xlfn.XLOOKUP($A326,macro_changes!$A:$A,macro_changes!E:E,"NA",1)</f>
        <v>102.7</v>
      </c>
      <c r="M327" s="9">
        <f>_xlfn.XLOOKUP($A327,macro_changes!$A:$A,macro_changes!F:F,"NA",1)</f>
        <v>2.2999999999999998</v>
      </c>
      <c r="N327" s="9">
        <v>2.867476327821016</v>
      </c>
      <c r="O327" t="s">
        <v>4332</v>
      </c>
      <c r="P327">
        <f>_xlfn.XLOOKUP($A327,Macro!A:A,Macro!H:H,"NA",1)</f>
        <v>-5.178E-2</v>
      </c>
      <c r="Q327">
        <v>0</v>
      </c>
      <c r="R327" s="9">
        <f>Spreads!B246</f>
        <v>3.74</v>
      </c>
      <c r="S327" s="9">
        <v>1.19</v>
      </c>
      <c r="T327" s="9">
        <f>Spreads!H493</f>
        <v>0.93</v>
      </c>
      <c r="U327" t="s">
        <v>5435</v>
      </c>
      <c r="V327" t="s">
        <v>5435</v>
      </c>
      <c r="W327" t="s">
        <v>5437</v>
      </c>
      <c r="X327" t="s">
        <v>5438</v>
      </c>
      <c r="Y327" t="s">
        <v>5439</v>
      </c>
      <c r="Z327" t="s">
        <v>5440</v>
      </c>
      <c r="AA327">
        <f>_xlfn.XLOOKUP($A327,Kmeans!$B:$B,Kmeans!M:M)</f>
        <v>1</v>
      </c>
      <c r="AB327">
        <f>_xlfn.XLOOKUP($A327,Kmeans!$B:$B,Kmeans!N:N)</f>
        <v>0</v>
      </c>
      <c r="AC327">
        <f>_xlfn.XLOOKUP($A327,Kmeans!$B:$B,Kmeans!O:O)</f>
        <v>0</v>
      </c>
      <c r="AD327">
        <f>'FF-5'!C650/100</f>
        <v>4.7999999999999996E-3</v>
      </c>
      <c r="AE327">
        <f>'FF-5'!D650/100</f>
        <v>-2.1299999999999999E-2</v>
      </c>
      <c r="AF327">
        <f>'FF-5'!E650/100</f>
        <v>1.9E-2</v>
      </c>
      <c r="AG327">
        <f>'FF-5'!F650/100</f>
        <v>-1.6E-2</v>
      </c>
      <c r="AH327" t="s">
        <v>5442</v>
      </c>
      <c r="AI327" t="str">
        <f t="shared" si="11"/>
        <v>Normal</v>
      </c>
    </row>
    <row r="328" spans="1:35">
      <c r="A328" s="5">
        <v>42886</v>
      </c>
      <c r="B328" s="11">
        <v>1.1063442194471529E-2</v>
      </c>
      <c r="C328" s="11">
        <v>4.6511753704209235E-2</v>
      </c>
      <c r="D328" s="11">
        <v>1.8404238474080792E-2</v>
      </c>
      <c r="E328" s="11">
        <v>1.1629278526450904E-2</v>
      </c>
      <c r="F328" s="11">
        <v>1.3020095037807877E-2</v>
      </c>
      <c r="G328" s="11">
        <v>-4.2471755443266312E-3</v>
      </c>
      <c r="H328" s="11" t="str">
        <f t="shared" si="10"/>
        <v>USA MOMENTUM Standard (Large+Mid Cap)</v>
      </c>
      <c r="I328" s="9">
        <f>_xlfn.XLOOKUP($A328,macro_changes!$A:$A,macro_changes!B:B,"NA",1)</f>
        <v>10.51</v>
      </c>
      <c r="J328" s="16">
        <f ca="1">IF(_xlfn.XLOOKUP($A328, macro_changes!$A:$A, macro_changes!C:C, "NA", 1) = 0, OFFSET(J328, -1, 0), _xlfn.XLOOKUP($A328, macro_changes!$A:$A, macro_changes!C:C, "NA", 1))</f>
        <v>5.5987256231111449E-3</v>
      </c>
      <c r="K328" s="17">
        <f>_xlfn.XLOOKUP($A327,macro_changes!$A:$A,macro_changes!D:D,"NA",1)</f>
        <v>-7.7397796005629349E-4</v>
      </c>
      <c r="L328" s="9">
        <f>_xlfn.XLOOKUP($A327,macro_changes!$A:$A,macro_changes!E:E,"NA",1)</f>
        <v>102.9</v>
      </c>
      <c r="M328" s="9">
        <f>_xlfn.XLOOKUP($A328,macro_changes!$A:$A,macro_changes!F:F,"NA",1)</f>
        <v>2.2999999999999998</v>
      </c>
      <c r="N328" s="9">
        <v>4.3908668950874574</v>
      </c>
      <c r="O328" t="s">
        <v>4332</v>
      </c>
      <c r="P328">
        <f>_xlfn.XLOOKUP($A328,Macro!A:A,Macro!H:H,"NA",1)</f>
        <v>-2.5180000000000001E-2</v>
      </c>
      <c r="Q328">
        <v>0</v>
      </c>
      <c r="R328" s="9">
        <f>Spreads!B247</f>
        <v>3.77</v>
      </c>
      <c r="S328" s="9">
        <v>1.1499999999999999</v>
      </c>
      <c r="T328" s="9">
        <f>Spreads!H494</f>
        <v>0.93</v>
      </c>
      <c r="U328" t="s">
        <v>5435</v>
      </c>
      <c r="V328" t="s">
        <v>5435</v>
      </c>
      <c r="W328" t="s">
        <v>5437</v>
      </c>
      <c r="X328" t="s">
        <v>5438</v>
      </c>
      <c r="Y328" t="s">
        <v>5439</v>
      </c>
      <c r="Z328" t="s">
        <v>5440</v>
      </c>
      <c r="AA328">
        <f>_xlfn.XLOOKUP($A328,Kmeans!$B:$B,Kmeans!M:M)</f>
        <v>1</v>
      </c>
      <c r="AB328">
        <f>_xlfn.XLOOKUP($A328,Kmeans!$B:$B,Kmeans!N:N)</f>
        <v>0</v>
      </c>
      <c r="AC328">
        <f>_xlfn.XLOOKUP($A328,Kmeans!$B:$B,Kmeans!O:O)</f>
        <v>0</v>
      </c>
      <c r="AD328">
        <f>'FF-5'!C651/100</f>
        <v>-3.0600000000000002E-2</v>
      </c>
      <c r="AE328">
        <f>'FF-5'!D651/100</f>
        <v>-3.78E-2</v>
      </c>
      <c r="AF328">
        <f>'FF-5'!E651/100</f>
        <v>9.4999999999999998E-3</v>
      </c>
      <c r="AG328">
        <f>'FF-5'!F651/100</f>
        <v>-1.7899999999999999E-2</v>
      </c>
      <c r="AH328" t="s">
        <v>5442</v>
      </c>
      <c r="AI328" t="str">
        <f t="shared" si="11"/>
        <v>Normal</v>
      </c>
    </row>
    <row r="329" spans="1:35">
      <c r="A329" s="5">
        <v>42916</v>
      </c>
      <c r="B329" s="11">
        <v>4.8112011552106093E-3</v>
      </c>
      <c r="C329" s="11">
        <v>2.8592616750096056E-3</v>
      </c>
      <c r="D329" s="11">
        <v>-6.2224360684878244E-3</v>
      </c>
      <c r="E329" s="11">
        <v>7.5589417589998487E-3</v>
      </c>
      <c r="F329" s="11">
        <v>4.0809677365458707E-3</v>
      </c>
      <c r="G329" s="11">
        <v>1.0418774023872146E-2</v>
      </c>
      <c r="H329" s="11" t="str">
        <f t="shared" si="10"/>
        <v>USA ENHANCED VALUE Standard (Large+Mid Cap)</v>
      </c>
      <c r="I329" s="9">
        <f>_xlfn.XLOOKUP($A329,macro_changes!$A:$A,macro_changes!B:B,"NA",1)</f>
        <v>10.26</v>
      </c>
      <c r="J329" s="16">
        <f ca="1">IF(_xlfn.XLOOKUP($A329, macro_changes!$A:$A, macro_changes!C:C, "NA", 1) = 0, OFFSET(J329, -1, 0), _xlfn.XLOOKUP($A329, macro_changes!$A:$A, macro_changes!C:C, "NA", 1))</f>
        <v>7.8852413055470194E-3</v>
      </c>
      <c r="K329" s="17">
        <f>_xlfn.XLOOKUP($A328,macro_changes!$A:$A,macro_changes!D:D,"NA",1)</f>
        <v>6.5162866182522095E-4</v>
      </c>
      <c r="L329" s="9">
        <f>_xlfn.XLOOKUP($A328,macro_changes!$A:$A,macro_changes!E:E,"NA",1)</f>
        <v>103.2</v>
      </c>
      <c r="M329" s="9">
        <f>_xlfn.XLOOKUP($A329,macro_changes!$A:$A,macro_changes!F:F,"NA",1)</f>
        <v>2.19</v>
      </c>
      <c r="N329" s="9">
        <v>10.53928722442614</v>
      </c>
      <c r="O329" t="s">
        <v>4332</v>
      </c>
      <c r="P329">
        <f>_xlfn.XLOOKUP($A329,Macro!A:A,Macro!H:H,"NA",1)</f>
        <v>-6.2700000000000004E-3</v>
      </c>
      <c r="Q329">
        <v>0</v>
      </c>
      <c r="R329" s="9">
        <f>Spreads!B248</f>
        <v>3.61</v>
      </c>
      <c r="S329" s="9">
        <v>1.0900000000000001</v>
      </c>
      <c r="T329" s="9">
        <f>Spreads!H495</f>
        <v>0.96</v>
      </c>
      <c r="U329" t="s">
        <v>5435</v>
      </c>
      <c r="V329" t="s">
        <v>5435</v>
      </c>
      <c r="W329" t="s">
        <v>5437</v>
      </c>
      <c r="X329" t="s">
        <v>5438</v>
      </c>
      <c r="Y329" t="s">
        <v>5439</v>
      </c>
      <c r="Z329" t="s">
        <v>5440</v>
      </c>
      <c r="AA329">
        <f>_xlfn.XLOOKUP($A329,Kmeans!$B:$B,Kmeans!M:M)</f>
        <v>1</v>
      </c>
      <c r="AB329">
        <f>_xlfn.XLOOKUP($A329,Kmeans!$B:$B,Kmeans!N:N)</f>
        <v>0</v>
      </c>
      <c r="AC329">
        <f>_xlfn.XLOOKUP($A329,Kmeans!$B:$B,Kmeans!O:O)</f>
        <v>0</v>
      </c>
      <c r="AD329">
        <f>'FF-5'!C652/100</f>
        <v>2.58E-2</v>
      </c>
      <c r="AE329">
        <f>'FF-5'!D652/100</f>
        <v>1.4800000000000001E-2</v>
      </c>
      <c r="AF329">
        <f>'FF-5'!E652/100</f>
        <v>-2.2200000000000001E-2</v>
      </c>
      <c r="AG329">
        <f>'FF-5'!F652/100</f>
        <v>0</v>
      </c>
      <c r="AH329" t="s">
        <v>5442</v>
      </c>
      <c r="AI329" t="str">
        <f t="shared" si="11"/>
        <v>Normal</v>
      </c>
    </row>
    <row r="330" spans="1:35">
      <c r="A330" s="5">
        <v>42947</v>
      </c>
      <c r="B330" s="11">
        <v>1.9170848460120959E-2</v>
      </c>
      <c r="C330" s="11">
        <v>3.3503795677026327E-2</v>
      </c>
      <c r="D330" s="11">
        <v>1.8852905265049458E-2</v>
      </c>
      <c r="E330" s="11">
        <v>1.3587088157649863E-2</v>
      </c>
      <c r="F330" s="11">
        <v>8.4158065737307552E-3</v>
      </c>
      <c r="G330" s="11">
        <v>1.8139397782004796E-2</v>
      </c>
      <c r="H330" s="11" t="str">
        <f t="shared" si="10"/>
        <v>USA MOMENTUM Standard (Large+Mid Cap)</v>
      </c>
      <c r="I330" s="9">
        <f>_xlfn.XLOOKUP($A330,macro_changes!$A:$A,macro_changes!B:B,"NA",1)</f>
        <v>11.98</v>
      </c>
      <c r="J330" s="16">
        <f ca="1">IF(_xlfn.XLOOKUP($A330, macro_changes!$A:$A, macro_changes!C:C, "NA", 1) = 0, OFFSET(J330, -1, 0), _xlfn.XLOOKUP($A330, macro_changes!$A:$A, macro_changes!C:C, "NA", 1))</f>
        <v>7.8852413055470194E-3</v>
      </c>
      <c r="K330" s="17">
        <f>_xlfn.XLOOKUP($A329,macro_changes!$A:$A,macro_changes!D:D,"NA",1)</f>
        <v>3.2764997153544861E-4</v>
      </c>
      <c r="L330" s="9">
        <f>_xlfn.XLOOKUP($A329,macro_changes!$A:$A,macro_changes!E:E,"NA",1)</f>
        <v>103.8</v>
      </c>
      <c r="M330" s="9">
        <f>_xlfn.XLOOKUP($A330,macro_changes!$A:$A,macro_changes!F:F,"NA",1)</f>
        <v>2.3199999999999998</v>
      </c>
      <c r="N330" s="9">
        <v>2.378167638883137</v>
      </c>
      <c r="O330" t="s">
        <v>4332</v>
      </c>
      <c r="P330">
        <f>_xlfn.XLOOKUP($A330,Macro!A:A,Macro!H:H,"NA",1)</f>
        <v>2.4119999999999999E-2</v>
      </c>
      <c r="Q330">
        <v>0</v>
      </c>
      <c r="R330" s="9">
        <f>Spreads!B249</f>
        <v>3.85</v>
      </c>
      <c r="S330" s="9">
        <v>1.1599999999999999</v>
      </c>
      <c r="T330" s="9">
        <f>Spreads!H496</f>
        <v>0.79</v>
      </c>
      <c r="U330" t="s">
        <v>5435</v>
      </c>
      <c r="V330" t="s">
        <v>5435</v>
      </c>
      <c r="W330" t="s">
        <v>5437</v>
      </c>
      <c r="X330" t="s">
        <v>5438</v>
      </c>
      <c r="Y330" t="s">
        <v>5439</v>
      </c>
      <c r="Z330" t="s">
        <v>5440</v>
      </c>
      <c r="AA330">
        <f>_xlfn.XLOOKUP($A330,Kmeans!$B:$B,Kmeans!M:M)</f>
        <v>1</v>
      </c>
      <c r="AB330">
        <f>_xlfn.XLOOKUP($A330,Kmeans!$B:$B,Kmeans!N:N)</f>
        <v>0</v>
      </c>
      <c r="AC330">
        <f>_xlfn.XLOOKUP($A330,Kmeans!$B:$B,Kmeans!O:O)</f>
        <v>0</v>
      </c>
      <c r="AD330">
        <f>'FF-5'!C653/100</f>
        <v>-1.6899999999999998E-2</v>
      </c>
      <c r="AE330">
        <f>'FF-5'!D653/100</f>
        <v>-3.0999999999999999E-3</v>
      </c>
      <c r="AF330">
        <f>'FF-5'!E653/100</f>
        <v>-6.7000000000000002E-3</v>
      </c>
      <c r="AG330">
        <f>'FF-5'!F653/100</f>
        <v>-2E-3</v>
      </c>
      <c r="AH330" t="s">
        <v>5442</v>
      </c>
      <c r="AI330" t="str">
        <f t="shared" si="11"/>
        <v>Normal</v>
      </c>
    </row>
    <row r="331" spans="1:35">
      <c r="A331" s="5">
        <v>42978</v>
      </c>
      <c r="B331" s="11">
        <v>8.486749281793049E-4</v>
      </c>
      <c r="C331" s="11">
        <v>1.3051099154328893E-2</v>
      </c>
      <c r="D331" s="11">
        <v>6.3530503045792219E-3</v>
      </c>
      <c r="E331" s="11">
        <v>-5.6981232002527582E-3</v>
      </c>
      <c r="F331" s="11">
        <v>2.9454959489116916E-3</v>
      </c>
      <c r="G331" s="11">
        <v>-9.7780278427983536E-4</v>
      </c>
      <c r="H331" s="11" t="str">
        <f t="shared" si="10"/>
        <v>USA MOMENTUM Standard (Large+Mid Cap)</v>
      </c>
      <c r="I331" s="9">
        <f>_xlfn.XLOOKUP($A331,macro_changes!$A:$A,macro_changes!B:B,"NA",1)</f>
        <v>10.44</v>
      </c>
      <c r="J331" s="16">
        <f ca="1">IF(_xlfn.XLOOKUP($A331, macro_changes!$A:$A, macro_changes!C:C, "NA", 1) = 0, OFFSET(J331, -1, 0), _xlfn.XLOOKUP($A331, macro_changes!$A:$A, macro_changes!C:C, "NA", 1))</f>
        <v>7.8852413055470194E-3</v>
      </c>
      <c r="K331" s="17">
        <f>_xlfn.XLOOKUP($A330,macro_changes!$A:$A,macro_changes!D:D,"NA",1)</f>
        <v>3.8486261632881824E-3</v>
      </c>
      <c r="L331" s="9">
        <f>_xlfn.XLOOKUP($A330,macro_changes!$A:$A,macro_changes!E:E,"NA",1)</f>
        <v>104</v>
      </c>
      <c r="M331" s="9">
        <f>_xlfn.XLOOKUP($A331,macro_changes!$A:$A,macro_changes!F:F,"NA",1)</f>
        <v>2.21</v>
      </c>
      <c r="N331" s="9">
        <v>6.368348429515315</v>
      </c>
      <c r="O331" t="s">
        <v>4332</v>
      </c>
      <c r="P331">
        <f>_xlfn.XLOOKUP($A331,Macro!A:A,Macro!H:H,"NA",1)</f>
        <v>-2.945E-2</v>
      </c>
      <c r="Q331">
        <v>0</v>
      </c>
      <c r="R331" s="9">
        <f>Spreads!B250</f>
        <v>3.56</v>
      </c>
      <c r="S331" s="9">
        <v>1.07</v>
      </c>
      <c r="T331" s="9">
        <f>Spreads!H497</f>
        <v>0.86</v>
      </c>
      <c r="U331" t="s">
        <v>5435</v>
      </c>
      <c r="V331" t="s">
        <v>5435</v>
      </c>
      <c r="W331" t="s">
        <v>5437</v>
      </c>
      <c r="X331" t="s">
        <v>5438</v>
      </c>
      <c r="Y331" t="s">
        <v>5439</v>
      </c>
      <c r="Z331" t="s">
        <v>5440</v>
      </c>
      <c r="AA331">
        <f>_xlfn.XLOOKUP($A331,Kmeans!$B:$B,Kmeans!M:M)</f>
        <v>1</v>
      </c>
      <c r="AB331">
        <f>_xlfn.XLOOKUP($A331,Kmeans!$B:$B,Kmeans!N:N)</f>
        <v>0</v>
      </c>
      <c r="AC331">
        <f>_xlfn.XLOOKUP($A331,Kmeans!$B:$B,Kmeans!O:O)</f>
        <v>0</v>
      </c>
      <c r="AD331">
        <f>'FF-5'!C654/100</f>
        <v>-1.83E-2</v>
      </c>
      <c r="AE331">
        <f>'FF-5'!D654/100</f>
        <v>-2.1000000000000001E-2</v>
      </c>
      <c r="AF331">
        <f>'FF-5'!E654/100</f>
        <v>1.5E-3</v>
      </c>
      <c r="AG331">
        <f>'FF-5'!F654/100</f>
        <v>-2.3799999999999998E-2</v>
      </c>
      <c r="AH331" t="s">
        <v>5442</v>
      </c>
      <c r="AI331" t="str">
        <f t="shared" si="11"/>
        <v>Normal</v>
      </c>
    </row>
    <row r="332" spans="1:35">
      <c r="A332" s="5">
        <v>43007</v>
      </c>
      <c r="B332" s="11">
        <v>1.9044387932963369E-2</v>
      </c>
      <c r="C332" s="11">
        <v>2.7657022162343559E-2</v>
      </c>
      <c r="D332" s="11">
        <v>3.2600895751366821E-3</v>
      </c>
      <c r="E332" s="11">
        <v>1.6181690101479296E-2</v>
      </c>
      <c r="F332" s="11">
        <v>2.503722472215153E-2</v>
      </c>
      <c r="G332" s="11">
        <v>3.3720736311715793E-2</v>
      </c>
      <c r="H332" s="11" t="str">
        <f t="shared" si="10"/>
        <v>USA ENHANCED VALUE Standard (Large+Mid Cap)</v>
      </c>
      <c r="I332" s="9">
        <f>_xlfn.XLOOKUP($A332,macro_changes!$A:$A,macro_changes!B:B,"NA",1)</f>
        <v>10.130000000000001</v>
      </c>
      <c r="J332" s="16">
        <f ca="1">IF(_xlfn.XLOOKUP($A332, macro_changes!$A:$A, macro_changes!C:C, "NA", 1) = 0, OFFSET(J332, -1, 0), _xlfn.XLOOKUP($A332, macro_changes!$A:$A, macro_changes!C:C, "NA", 1))</f>
        <v>1.1270466267692791E-2</v>
      </c>
      <c r="K332" s="17">
        <f>_xlfn.XLOOKUP($A331,macro_changes!$A:$A,macro_changes!D:D,"NA",1)</f>
        <v>5.106389920997767E-3</v>
      </c>
      <c r="L332" s="9">
        <f>_xlfn.XLOOKUP($A331,macro_changes!$A:$A,macro_changes!E:E,"NA",1)</f>
        <v>104.5</v>
      </c>
      <c r="M332" s="9">
        <f>_xlfn.XLOOKUP($A332,macro_changes!$A:$A,macro_changes!F:F,"NA",1)</f>
        <v>2.2000000000000002</v>
      </c>
      <c r="N332" s="9">
        <v>6.3822249214584046</v>
      </c>
      <c r="O332" t="s">
        <v>4332</v>
      </c>
      <c r="P332">
        <f>_xlfn.XLOOKUP($A332,Macro!A:A,Macro!H:H,"NA",1)</f>
        <v>-3.083E-2</v>
      </c>
      <c r="Q332">
        <v>0</v>
      </c>
      <c r="R332" s="9">
        <f>Spreads!B251</f>
        <v>3.51</v>
      </c>
      <c r="S332" s="9">
        <v>1.01</v>
      </c>
      <c r="T332" s="9">
        <f>Spreads!H498</f>
        <v>0.78</v>
      </c>
      <c r="U332" t="s">
        <v>5435</v>
      </c>
      <c r="V332" t="s">
        <v>5435</v>
      </c>
      <c r="W332" t="s">
        <v>5437</v>
      </c>
      <c r="X332" t="s">
        <v>5438</v>
      </c>
      <c r="Y332" t="s">
        <v>5439</v>
      </c>
      <c r="Z332" t="s">
        <v>5440</v>
      </c>
      <c r="AA332">
        <f>_xlfn.XLOOKUP($A332,Kmeans!$B:$B,Kmeans!M:M)</f>
        <v>1</v>
      </c>
      <c r="AB332">
        <f>_xlfn.XLOOKUP($A332,Kmeans!$B:$B,Kmeans!N:N)</f>
        <v>0</v>
      </c>
      <c r="AC332">
        <f>_xlfn.XLOOKUP($A332,Kmeans!$B:$B,Kmeans!O:O)</f>
        <v>0</v>
      </c>
      <c r="AD332">
        <f>'FF-5'!C655/100</f>
        <v>4.7699999999999992E-2</v>
      </c>
      <c r="AE332">
        <f>'FF-5'!D655/100</f>
        <v>3.1200000000000002E-2</v>
      </c>
      <c r="AF332">
        <f>'FF-5'!E655/100</f>
        <v>-1.4999999999999999E-2</v>
      </c>
      <c r="AG332">
        <f>'FF-5'!F655/100</f>
        <v>1.7100000000000001E-2</v>
      </c>
      <c r="AH332" t="s">
        <v>5442</v>
      </c>
      <c r="AI332" t="str">
        <f t="shared" si="11"/>
        <v>Normal</v>
      </c>
    </row>
    <row r="333" spans="1:35">
      <c r="A333" s="5">
        <v>43039</v>
      </c>
      <c r="B333" s="11">
        <v>2.1761902857085902E-2</v>
      </c>
      <c r="C333" s="11">
        <v>4.9014022689991776E-2</v>
      </c>
      <c r="D333" s="11">
        <v>1.7958551970353787E-2</v>
      </c>
      <c r="E333" s="11">
        <v>1.5089235331700923E-2</v>
      </c>
      <c r="F333" s="11">
        <v>2.7595754499307734E-2</v>
      </c>
      <c r="G333" s="11">
        <v>2.441662721533544E-2</v>
      </c>
      <c r="H333" s="11" t="str">
        <f t="shared" si="10"/>
        <v>USA MOMENTUM Standard (Large+Mid Cap)</v>
      </c>
      <c r="I333" s="9">
        <f>_xlfn.XLOOKUP($A333,macro_changes!$A:$A,macro_changes!B:B,"NA",1)</f>
        <v>10.54</v>
      </c>
      <c r="J333" s="16">
        <f ca="1">IF(_xlfn.XLOOKUP($A333, macro_changes!$A:$A, macro_changes!C:C, "NA", 1) = 0, OFFSET(J333, -1, 0), _xlfn.XLOOKUP($A333, macro_changes!$A:$A, macro_changes!C:C, "NA", 1))</f>
        <v>1.1270466267692791E-2</v>
      </c>
      <c r="K333" s="17">
        <f>_xlfn.XLOOKUP($A332,macro_changes!$A:$A,macro_changes!D:D,"NA",1)</f>
        <v>7.7505224501384085E-4</v>
      </c>
      <c r="L333" s="9">
        <f>_xlfn.XLOOKUP($A332,macro_changes!$A:$A,macro_changes!E:E,"NA",1)</f>
        <v>104.8</v>
      </c>
      <c r="M333" s="9">
        <f>_xlfn.XLOOKUP($A333,macro_changes!$A:$A,macro_changes!F:F,"NA",1)</f>
        <v>2.36</v>
      </c>
      <c r="N333" s="9">
        <v>11.887777205860459</v>
      </c>
      <c r="O333" t="s">
        <v>4333</v>
      </c>
      <c r="P333">
        <f>_xlfn.XLOOKUP($A333,Macro!A:A,Macro!H:H,"NA",1)</f>
        <v>-1.617E-2</v>
      </c>
      <c r="Q333">
        <v>0</v>
      </c>
      <c r="R333" s="9">
        <f>Spreads!B252</f>
        <v>3.61</v>
      </c>
      <c r="S333" s="9">
        <v>1.03</v>
      </c>
      <c r="T333" s="9">
        <f>Spreads!H499</f>
        <v>0.64</v>
      </c>
      <c r="U333" t="s">
        <v>5435</v>
      </c>
      <c r="V333" t="s">
        <v>5435</v>
      </c>
      <c r="W333" t="s">
        <v>5437</v>
      </c>
      <c r="X333" t="s">
        <v>5438</v>
      </c>
      <c r="Y333" t="s">
        <v>5439</v>
      </c>
      <c r="Z333" t="s">
        <v>5440</v>
      </c>
      <c r="AA333">
        <f>_xlfn.XLOOKUP($A333,Kmeans!$B:$B,Kmeans!M:M)</f>
        <v>1</v>
      </c>
      <c r="AB333">
        <f>_xlfn.XLOOKUP($A333,Kmeans!$B:$B,Kmeans!N:N)</f>
        <v>0</v>
      </c>
      <c r="AC333">
        <f>_xlfn.XLOOKUP($A333,Kmeans!$B:$B,Kmeans!O:O)</f>
        <v>0</v>
      </c>
      <c r="AD333">
        <f>'FF-5'!C656/100</f>
        <v>-1.9400000000000001E-2</v>
      </c>
      <c r="AE333">
        <f>'FF-5'!D656/100</f>
        <v>1.9E-3</v>
      </c>
      <c r="AF333">
        <f>'FF-5'!E656/100</f>
        <v>9.1000000000000004E-3</v>
      </c>
      <c r="AG333">
        <f>'FF-5'!F656/100</f>
        <v>-3.2599999999999997E-2</v>
      </c>
      <c r="AH333" t="s">
        <v>5442</v>
      </c>
      <c r="AI333" t="str">
        <f t="shared" si="11"/>
        <v>Normal</v>
      </c>
    </row>
    <row r="334" spans="1:35">
      <c r="A334" s="5">
        <v>43069</v>
      </c>
      <c r="B334" s="11">
        <v>2.7890569723365788E-2</v>
      </c>
      <c r="C334" s="11">
        <v>2.5945763193193194E-2</v>
      </c>
      <c r="D334" s="11">
        <v>2.9072766718254206E-2</v>
      </c>
      <c r="E334" s="11">
        <v>3.5080873419119696E-2</v>
      </c>
      <c r="F334" s="11">
        <v>3.4926312665474413E-2</v>
      </c>
      <c r="G334" s="11">
        <v>3.9216698723327337E-2</v>
      </c>
      <c r="H334" s="11" t="str">
        <f t="shared" si="10"/>
        <v>USA ENHANCED VALUE Standard (Large+Mid Cap)</v>
      </c>
      <c r="I334" s="9">
        <f>_xlfn.XLOOKUP($A334,macro_changes!$A:$A,macro_changes!B:B,"NA",1)</f>
        <v>10.26</v>
      </c>
      <c r="J334" s="16">
        <f ca="1">IF(_xlfn.XLOOKUP($A334, macro_changes!$A:$A, macro_changes!C:C, "NA", 1) = 0, OFFSET(J334, -1, 0), _xlfn.XLOOKUP($A334, macro_changes!$A:$A, macro_changes!C:C, "NA", 1))</f>
        <v>1.1270466267692791E-2</v>
      </c>
      <c r="K334" s="17">
        <f>_xlfn.XLOOKUP($A333,macro_changes!$A:$A,macro_changes!D:D,"NA",1)</f>
        <v>2.6680074282516841E-3</v>
      </c>
      <c r="L334" s="9">
        <f>_xlfn.XLOOKUP($A333,macro_changes!$A:$A,macro_changes!E:E,"NA",1)</f>
        <v>105.9</v>
      </c>
      <c r="M334" s="9">
        <f>_xlfn.XLOOKUP($A334,macro_changes!$A:$A,macro_changes!F:F,"NA",1)</f>
        <v>2.35</v>
      </c>
      <c r="N334" s="9">
        <v>4.4058496878717142</v>
      </c>
      <c r="O334" t="s">
        <v>4332</v>
      </c>
      <c r="P334">
        <f>_xlfn.XLOOKUP($A334,Macro!A:A,Macro!H:H,"NA",1)</f>
        <v>-1.0240000000000001E-2</v>
      </c>
      <c r="Q334">
        <v>0</v>
      </c>
      <c r="R334" s="9">
        <f>Spreads!B253</f>
        <v>3.63</v>
      </c>
      <c r="S334" s="9">
        <v>0.99</v>
      </c>
      <c r="T334" s="9">
        <f>Spreads!H500</f>
        <v>0.51</v>
      </c>
      <c r="U334" t="s">
        <v>5435</v>
      </c>
      <c r="V334" t="s">
        <v>5435</v>
      </c>
      <c r="W334" t="s">
        <v>5437</v>
      </c>
      <c r="X334" t="s">
        <v>5438</v>
      </c>
      <c r="Y334" t="s">
        <v>5439</v>
      </c>
      <c r="Z334" t="s">
        <v>5440</v>
      </c>
      <c r="AA334">
        <f>_xlfn.XLOOKUP($A334,Kmeans!$B:$B,Kmeans!M:M)</f>
        <v>1</v>
      </c>
      <c r="AB334">
        <f>_xlfn.XLOOKUP($A334,Kmeans!$B:$B,Kmeans!N:N)</f>
        <v>0</v>
      </c>
      <c r="AC334">
        <f>_xlfn.XLOOKUP($A334,Kmeans!$B:$B,Kmeans!O:O)</f>
        <v>0</v>
      </c>
      <c r="AD334">
        <f>'FF-5'!C657/100</f>
        <v>-3.2000000000000002E-3</v>
      </c>
      <c r="AE334">
        <f>'FF-5'!D657/100</f>
        <v>-2.9999999999999997E-4</v>
      </c>
      <c r="AF334">
        <f>'FF-5'!E657/100</f>
        <v>3.1899999999999998E-2</v>
      </c>
      <c r="AG334">
        <f>'FF-5'!F657/100</f>
        <v>-5.9999999999999995E-4</v>
      </c>
      <c r="AH334" t="s">
        <v>5442</v>
      </c>
      <c r="AI334" t="str">
        <f t="shared" si="11"/>
        <v>Normal</v>
      </c>
    </row>
    <row r="335" spans="1:35">
      <c r="A335" s="5">
        <v>43098</v>
      </c>
      <c r="B335" s="11">
        <v>9.5348350973023521E-3</v>
      </c>
      <c r="C335" s="11">
        <v>5.7065248884269337E-4</v>
      </c>
      <c r="D335" s="11">
        <v>8.7310797991291267E-5</v>
      </c>
      <c r="E335" s="11">
        <v>2.6566038188866603E-3</v>
      </c>
      <c r="F335" s="11">
        <v>9.5085010527269365E-3</v>
      </c>
      <c r="G335" s="11">
        <v>1.454816471026632E-2</v>
      </c>
      <c r="H335" s="11" t="str">
        <f t="shared" si="10"/>
        <v>USA ENHANCED VALUE Standard (Large+Mid Cap)</v>
      </c>
      <c r="I335" s="9">
        <f>_xlfn.XLOOKUP($A335,macro_changes!$A:$A,macro_changes!B:B,"NA",1)</f>
        <v>11.06</v>
      </c>
      <c r="J335" s="16">
        <f ca="1">IF(_xlfn.XLOOKUP($A335, macro_changes!$A:$A, macro_changes!C:C, "NA", 1) = 0, OFFSET(J335, -1, 0), _xlfn.XLOOKUP($A335, macro_changes!$A:$A, macro_changes!C:C, "NA", 1))</f>
        <v>8.134098018182323E-3</v>
      </c>
      <c r="K335" s="17">
        <f>_xlfn.XLOOKUP($A334,macro_changes!$A:$A,macro_changes!D:D,"NA",1)</f>
        <v>2.1068892447551058E-3</v>
      </c>
      <c r="L335" s="9">
        <f>_xlfn.XLOOKUP($A334,macro_changes!$A:$A,macro_changes!E:E,"NA",1)</f>
        <v>106.4</v>
      </c>
      <c r="M335" s="9">
        <f>_xlfn.XLOOKUP($A335,macro_changes!$A:$A,macro_changes!F:F,"NA",1)</f>
        <v>2.4</v>
      </c>
      <c r="N335" s="9">
        <v>8.9047615602643191</v>
      </c>
      <c r="O335" t="s">
        <v>4332</v>
      </c>
      <c r="P335">
        <f>_xlfn.XLOOKUP($A335,Macro!A:A,Macro!H:H,"NA",1)</f>
        <v>1.8489999999999999E-2</v>
      </c>
      <c r="Q335">
        <v>0</v>
      </c>
      <c r="R335" s="9">
        <f>Spreads!B254</f>
        <v>3.29</v>
      </c>
      <c r="S335" s="9">
        <v>0.91</v>
      </c>
      <c r="T335" s="9">
        <f>Spreads!H501</f>
        <v>0.57999999999999996</v>
      </c>
      <c r="U335" t="s">
        <v>5435</v>
      </c>
      <c r="V335" t="s">
        <v>5435</v>
      </c>
      <c r="W335" t="s">
        <v>5437</v>
      </c>
      <c r="X335" t="s">
        <v>5438</v>
      </c>
      <c r="Y335" t="s">
        <v>5439</v>
      </c>
      <c r="Z335" t="s">
        <v>5440</v>
      </c>
      <c r="AA335">
        <f>_xlfn.XLOOKUP($A335,Kmeans!$B:$B,Kmeans!M:M)</f>
        <v>1</v>
      </c>
      <c r="AB335">
        <f>_xlfn.XLOOKUP($A335,Kmeans!$B:$B,Kmeans!N:N)</f>
        <v>0</v>
      </c>
      <c r="AC335">
        <f>_xlfn.XLOOKUP($A335,Kmeans!$B:$B,Kmeans!O:O)</f>
        <v>0</v>
      </c>
      <c r="AD335">
        <f>'FF-5'!C658/100</f>
        <v>-1.06E-2</v>
      </c>
      <c r="AE335">
        <f>'FF-5'!D658/100</f>
        <v>5.9999999999999995E-4</v>
      </c>
      <c r="AF335">
        <f>'FF-5'!E658/100</f>
        <v>7.4999999999999997E-3</v>
      </c>
      <c r="AG335">
        <f>'FF-5'!F658/100</f>
        <v>1.7000000000000001E-2</v>
      </c>
      <c r="AH335" t="s">
        <v>5442</v>
      </c>
      <c r="AI335" t="str">
        <f t="shared" si="11"/>
        <v>Normal</v>
      </c>
    </row>
    <row r="336" spans="1:35">
      <c r="A336" s="5">
        <v>43131</v>
      </c>
      <c r="B336" s="11">
        <v>5.6340142577556929E-2</v>
      </c>
      <c r="C336" s="11">
        <v>8.1093117575414375E-2</v>
      </c>
      <c r="D336" s="11">
        <v>3.3962897131354808E-2</v>
      </c>
      <c r="E336" s="11">
        <v>3.8290895061728447E-2</v>
      </c>
      <c r="F336" s="11">
        <v>4.4784822049292572E-2</v>
      </c>
      <c r="G336" s="11">
        <v>4.2024482040055711E-2</v>
      </c>
      <c r="H336" s="11" t="str">
        <f t="shared" si="10"/>
        <v>USA MOMENTUM Standard (Large+Mid Cap)</v>
      </c>
      <c r="I336" s="9">
        <f>_xlfn.XLOOKUP($A336,macro_changes!$A:$A,macro_changes!B:B,"NA",1)</f>
        <v>22.46</v>
      </c>
      <c r="J336" s="16">
        <f ca="1">IF(_xlfn.XLOOKUP($A336, macro_changes!$A:$A, macro_changes!C:C, "NA", 1) = 0, OFFSET(J336, -1, 0), _xlfn.XLOOKUP($A336, macro_changes!$A:$A, macro_changes!C:C, "NA", 1))</f>
        <v>8.134098018182323E-3</v>
      </c>
      <c r="K336" s="17">
        <f>_xlfn.XLOOKUP($A335,macro_changes!$A:$A,macro_changes!D:D,"NA",1)</f>
        <v>4.2533443635115464E-3</v>
      </c>
      <c r="L336" s="9">
        <f>_xlfn.XLOOKUP($A335,macro_changes!$A:$A,macro_changes!E:E,"NA",1)</f>
        <v>107.2</v>
      </c>
      <c r="M336" s="9">
        <f>_xlfn.XLOOKUP($A336,macro_changes!$A:$A,macro_changes!F:F,"NA",1)</f>
        <v>2.58</v>
      </c>
      <c r="N336" s="9">
        <v>9.505021381384184</v>
      </c>
      <c r="O336" t="s">
        <v>4332</v>
      </c>
      <c r="P336">
        <f>_xlfn.XLOOKUP($A336,Macro!A:A,Macro!H:H,"NA",1)</f>
        <v>7.4260000000000007E-2</v>
      </c>
      <c r="Q336">
        <v>0</v>
      </c>
      <c r="R336" s="9">
        <f>Spreads!B255</f>
        <v>3.47</v>
      </c>
      <c r="S336" s="9">
        <v>1.01</v>
      </c>
      <c r="T336" s="9">
        <f>Spreads!H502</f>
        <v>0.62</v>
      </c>
      <c r="U336" t="s">
        <v>5435</v>
      </c>
      <c r="V336" t="s">
        <v>5436</v>
      </c>
      <c r="W336" t="s">
        <v>5437</v>
      </c>
      <c r="X336" t="s">
        <v>5438</v>
      </c>
      <c r="Y336" t="s">
        <v>5439</v>
      </c>
      <c r="Z336" t="s">
        <v>5440</v>
      </c>
      <c r="AA336">
        <f>_xlfn.XLOOKUP($A336,Kmeans!$B:$B,Kmeans!M:M)</f>
        <v>1</v>
      </c>
      <c r="AB336">
        <f>_xlfn.XLOOKUP($A336,Kmeans!$B:$B,Kmeans!N:N)</f>
        <v>0</v>
      </c>
      <c r="AC336">
        <f>_xlfn.XLOOKUP($A336,Kmeans!$B:$B,Kmeans!O:O)</f>
        <v>0</v>
      </c>
      <c r="AD336">
        <f>'FF-5'!C659/100</f>
        <v>-3.1699999999999999E-2</v>
      </c>
      <c r="AE336">
        <f>'FF-5'!D659/100</f>
        <v>-1.2800000000000001E-2</v>
      </c>
      <c r="AF336">
        <f>'FF-5'!E659/100</f>
        <v>-7.4999999999999997E-3</v>
      </c>
      <c r="AG336">
        <f>'FF-5'!F659/100</f>
        <v>-9.1000000000000004E-3</v>
      </c>
      <c r="AH336" t="s">
        <v>5442</v>
      </c>
      <c r="AI336" t="str">
        <f t="shared" si="11"/>
        <v>Normal</v>
      </c>
    </row>
    <row r="337" spans="1:35">
      <c r="A337" s="5">
        <v>43159</v>
      </c>
      <c r="B337" s="11">
        <v>-3.8719585467245965E-2</v>
      </c>
      <c r="C337" s="11">
        <v>-1.566615513923586E-2</v>
      </c>
      <c r="D337" s="11">
        <v>-4.3763204905987285E-2</v>
      </c>
      <c r="E337" s="11">
        <v>-4.401973188974484E-2</v>
      </c>
      <c r="F337" s="11">
        <v>-3.0229529778770137E-2</v>
      </c>
      <c r="G337" s="11">
        <v>-3.4917740392862773E-2</v>
      </c>
      <c r="H337" s="11" t="str">
        <f t="shared" si="10"/>
        <v>USA MOMENTUM Standard (Large+Mid Cap)</v>
      </c>
      <c r="I337" s="9">
        <f>_xlfn.XLOOKUP($A337,macro_changes!$A:$A,macro_changes!B:B,"NA",1)</f>
        <v>19.02</v>
      </c>
      <c r="J337" s="16">
        <f ca="1">IF(_xlfn.XLOOKUP($A337, macro_changes!$A:$A, macro_changes!C:C, "NA", 1) = 0, OFFSET(J337, -1, 0), _xlfn.XLOOKUP($A337, macro_changes!$A:$A, macro_changes!C:C, "NA", 1))</f>
        <v>8.134098018182323E-3</v>
      </c>
      <c r="K337" s="17">
        <f>_xlfn.XLOOKUP($A336,macro_changes!$A:$A,macro_changes!D:D,"NA",1)</f>
        <v>2.6922876006090224E-3</v>
      </c>
      <c r="L337" s="9">
        <f>_xlfn.XLOOKUP($A336,macro_changes!$A:$A,macro_changes!E:E,"NA",1)</f>
        <v>108</v>
      </c>
      <c r="M337" s="9">
        <f>_xlfn.XLOOKUP($A337,macro_changes!$A:$A,macro_changes!F:F,"NA",1)</f>
        <v>2.86</v>
      </c>
      <c r="N337" s="9">
        <v>11.44377466312479</v>
      </c>
      <c r="O337" t="s">
        <v>4333</v>
      </c>
      <c r="P337">
        <f>_xlfn.XLOOKUP($A337,Macro!A:A,Macro!H:H,"NA",1)</f>
        <v>4.8239999999999998E-2</v>
      </c>
      <c r="Q337">
        <v>-3.8719585467245972E-2</v>
      </c>
      <c r="R337" s="9">
        <f>Spreads!B256</f>
        <v>3.72</v>
      </c>
      <c r="S337" s="9">
        <v>1.17</v>
      </c>
      <c r="T337" s="9">
        <f>Spreads!H503</f>
        <v>0.47</v>
      </c>
      <c r="U337" t="s">
        <v>5435</v>
      </c>
      <c r="V337" t="s">
        <v>5435</v>
      </c>
      <c r="W337" t="s">
        <v>5437</v>
      </c>
      <c r="X337" t="s">
        <v>5438</v>
      </c>
      <c r="Y337" t="s">
        <v>5439</v>
      </c>
      <c r="Z337" t="s">
        <v>5444</v>
      </c>
      <c r="AA337">
        <f>_xlfn.XLOOKUP($A337,Kmeans!$B:$B,Kmeans!M:M)</f>
        <v>0</v>
      </c>
      <c r="AB337">
        <f>_xlfn.XLOOKUP($A337,Kmeans!$B:$B,Kmeans!N:N)</f>
        <v>1</v>
      </c>
      <c r="AC337">
        <f>_xlfn.XLOOKUP($A337,Kmeans!$B:$B,Kmeans!O:O)</f>
        <v>0</v>
      </c>
      <c r="AD337">
        <f>'FF-5'!C660/100</f>
        <v>3.2000000000000002E-3</v>
      </c>
      <c r="AE337">
        <f>'FF-5'!D660/100</f>
        <v>-1.04E-2</v>
      </c>
      <c r="AF337">
        <f>'FF-5'!E660/100</f>
        <v>4.7999999999999996E-3</v>
      </c>
      <c r="AG337">
        <f>'FF-5'!F660/100</f>
        <v>-2.2799999999999997E-2</v>
      </c>
      <c r="AH337" t="s">
        <v>5446</v>
      </c>
      <c r="AI337" t="str">
        <f t="shared" si="11"/>
        <v>Drawdown</v>
      </c>
    </row>
    <row r="338" spans="1:35">
      <c r="A338" s="5">
        <v>43189</v>
      </c>
      <c r="B338" s="11">
        <v>-2.590420710671526E-2</v>
      </c>
      <c r="C338" s="11">
        <v>-3.7299646522263807E-2</v>
      </c>
      <c r="D338" s="11">
        <v>-4.8634329764962736E-3</v>
      </c>
      <c r="E338" s="11">
        <v>-6.3779412262388036E-3</v>
      </c>
      <c r="F338" s="11">
        <v>-1.4999372874228034E-2</v>
      </c>
      <c r="G338" s="11">
        <v>-2.4878008395749607E-2</v>
      </c>
      <c r="H338" s="11" t="str">
        <f t="shared" si="10"/>
        <v>USA MINIMUM VOLATILITY (USD) Standard (Large+Mid Cap)</v>
      </c>
      <c r="I338" s="9">
        <f>_xlfn.XLOOKUP($A338,macro_changes!$A:$A,macro_changes!B:B,"NA",1)</f>
        <v>18.27</v>
      </c>
      <c r="J338" s="16">
        <f ca="1">IF(_xlfn.XLOOKUP($A338, macro_changes!$A:$A, macro_changes!C:C, "NA", 1) = 0, OFFSET(J338, -1, 0), _xlfn.XLOOKUP($A338, macro_changes!$A:$A, macro_changes!C:C, "NA", 1))</f>
        <v>5.308251410129694E-3</v>
      </c>
      <c r="K338" s="17">
        <f>_xlfn.XLOOKUP($A337,macro_changes!$A:$A,macro_changes!D:D,"NA",1)</f>
        <v>1.9236241078202099E-4</v>
      </c>
      <c r="L338" s="9">
        <f>_xlfn.XLOOKUP($A337,macro_changes!$A:$A,macro_changes!E:E,"NA",1)</f>
        <v>108.9</v>
      </c>
      <c r="M338" s="9">
        <f>_xlfn.XLOOKUP($A338,macro_changes!$A:$A,macro_changes!F:F,"NA",1)</f>
        <v>2.84</v>
      </c>
      <c r="N338" s="9">
        <v>3.9853984427285019</v>
      </c>
      <c r="O338" t="s">
        <v>4332</v>
      </c>
      <c r="P338">
        <f>_xlfn.XLOOKUP($A338,Macro!A:A,Macro!H:H,"NA",1)</f>
        <v>-4.1369999999999997E-2</v>
      </c>
      <c r="Q338">
        <v>-6.3620792412931518E-2</v>
      </c>
      <c r="R338" s="9">
        <f>Spreads!B257</f>
        <v>3.46</v>
      </c>
      <c r="S338" s="9">
        <v>1.1399999999999999</v>
      </c>
      <c r="T338" s="9">
        <f>Spreads!H504</f>
        <v>0.46</v>
      </c>
      <c r="U338" t="s">
        <v>5435</v>
      </c>
      <c r="V338" t="s">
        <v>5435</v>
      </c>
      <c r="W338" t="s">
        <v>5437</v>
      </c>
      <c r="X338" t="s">
        <v>5438</v>
      </c>
      <c r="Y338" t="s">
        <v>5443</v>
      </c>
      <c r="Z338" t="s">
        <v>5444</v>
      </c>
      <c r="AA338">
        <f>_xlfn.XLOOKUP($A338,Kmeans!$B:$B,Kmeans!M:M)</f>
        <v>0</v>
      </c>
      <c r="AB338">
        <f>_xlfn.XLOOKUP($A338,Kmeans!$B:$B,Kmeans!N:N)</f>
        <v>1</v>
      </c>
      <c r="AC338">
        <f>_xlfn.XLOOKUP($A338,Kmeans!$B:$B,Kmeans!O:O)</f>
        <v>0</v>
      </c>
      <c r="AD338">
        <f>'FF-5'!C661/100</f>
        <v>3.6000000000000004E-2</v>
      </c>
      <c r="AE338">
        <f>'FF-5'!D661/100</f>
        <v>-2E-3</v>
      </c>
      <c r="AF338">
        <f>'FF-5'!E661/100</f>
        <v>-4.1999999999999997E-3</v>
      </c>
      <c r="AG338">
        <f>'FF-5'!F661/100</f>
        <v>-2.0000000000000001E-4</v>
      </c>
      <c r="AH338" t="s">
        <v>5446</v>
      </c>
      <c r="AI338" t="str">
        <f t="shared" si="11"/>
        <v>Drawdown</v>
      </c>
    </row>
    <row r="339" spans="1:35">
      <c r="A339" s="5">
        <v>43220</v>
      </c>
      <c r="B339" s="11">
        <v>2.9186315249551953E-3</v>
      </c>
      <c r="C339" s="11">
        <v>6.3169744262612237E-3</v>
      </c>
      <c r="D339" s="11">
        <v>-5.174332122334091E-4</v>
      </c>
      <c r="E339" s="11">
        <v>-2.4595395044668678E-3</v>
      </c>
      <c r="F339" s="11">
        <v>-1.4362650367773622E-2</v>
      </c>
      <c r="G339" s="11">
        <v>3.1563150022348996E-3</v>
      </c>
      <c r="H339" s="11" t="str">
        <f t="shared" si="10"/>
        <v>USA MOMENTUM Standard (Large+Mid Cap)</v>
      </c>
      <c r="I339" s="9">
        <f>_xlfn.XLOOKUP($A339,macro_changes!$A:$A,macro_changes!B:B,"NA",1)</f>
        <v>14.12</v>
      </c>
      <c r="J339" s="16">
        <f ca="1">IF(_xlfn.XLOOKUP($A339, macro_changes!$A:$A, macro_changes!C:C, "NA", 1) = 0, OFFSET(J339, -1, 0), _xlfn.XLOOKUP($A339, macro_changes!$A:$A, macro_changes!C:C, "NA", 1))</f>
        <v>5.308251410129694E-3</v>
      </c>
      <c r="K339" s="17">
        <f>_xlfn.XLOOKUP($A338,macro_changes!$A:$A,macro_changes!D:D,"NA",1)</f>
        <v>2.6044066560619861E-3</v>
      </c>
      <c r="L339" s="9">
        <f>_xlfn.XLOOKUP($A338,macro_changes!$A:$A,macro_changes!E:E,"NA",1)</f>
        <v>109.4</v>
      </c>
      <c r="M339" s="9">
        <f>_xlfn.XLOOKUP($A339,macro_changes!$A:$A,macro_changes!F:F,"NA",1)</f>
        <v>2.87</v>
      </c>
      <c r="N339" s="9">
        <v>10.45489285545735</v>
      </c>
      <c r="O339" t="s">
        <v>4332</v>
      </c>
      <c r="P339">
        <f>_xlfn.XLOOKUP($A339,Macro!A:A,Macro!H:H,"NA",1)</f>
        <v>-1.494E-2</v>
      </c>
      <c r="Q339">
        <v>-2.3061180417250696E-2</v>
      </c>
      <c r="R339" s="9">
        <f>Spreads!B258</f>
        <v>3.63</v>
      </c>
      <c r="S339" s="9">
        <v>1.22</v>
      </c>
      <c r="T339" s="9">
        <f>Spreads!H505</f>
        <v>0.43</v>
      </c>
      <c r="U339" t="s">
        <v>5435</v>
      </c>
      <c r="V339" t="s">
        <v>5435</v>
      </c>
      <c r="W339" t="s">
        <v>5437</v>
      </c>
      <c r="X339" t="s">
        <v>5438</v>
      </c>
      <c r="Y339" t="s">
        <v>5439</v>
      </c>
      <c r="Z339" t="s">
        <v>5440</v>
      </c>
      <c r="AA339">
        <f>_xlfn.XLOOKUP($A339,Kmeans!$B:$B,Kmeans!M:M)</f>
        <v>1</v>
      </c>
      <c r="AB339">
        <f>_xlfn.XLOOKUP($A339,Kmeans!$B:$B,Kmeans!N:N)</f>
        <v>0</v>
      </c>
      <c r="AC339">
        <f>_xlfn.XLOOKUP($A339,Kmeans!$B:$B,Kmeans!O:O)</f>
        <v>0</v>
      </c>
      <c r="AD339">
        <f>'FF-5'!C662/100</f>
        <v>9.300000000000001E-3</v>
      </c>
      <c r="AE339">
        <f>'FF-5'!D662/100</f>
        <v>5.4000000000000003E-3</v>
      </c>
      <c r="AF339">
        <f>'FF-5'!E662/100</f>
        <v>-2.4399999999999998E-2</v>
      </c>
      <c r="AG339">
        <f>'FF-5'!F662/100</f>
        <v>1.2800000000000001E-2</v>
      </c>
      <c r="AH339" t="s">
        <v>5442</v>
      </c>
      <c r="AI339" t="str">
        <f t="shared" si="11"/>
        <v>Normal</v>
      </c>
    </row>
    <row r="340" spans="1:35">
      <c r="A340" s="5">
        <v>43251</v>
      </c>
      <c r="B340" s="11">
        <v>2.1978156931147463E-2</v>
      </c>
      <c r="C340" s="11">
        <v>3.3068957959707435E-2</v>
      </c>
      <c r="D340" s="11">
        <v>8.808898473729343E-3</v>
      </c>
      <c r="E340" s="11">
        <v>8.9459480565050598E-3</v>
      </c>
      <c r="F340" s="11">
        <v>2.5146574358701601E-2</v>
      </c>
      <c r="G340" s="11">
        <v>1.6341780942969342E-2</v>
      </c>
      <c r="H340" s="11" t="str">
        <f t="shared" si="10"/>
        <v>USA MOMENTUM Standard (Large+Mid Cap)</v>
      </c>
      <c r="I340" s="9">
        <f>_xlfn.XLOOKUP($A340,macro_changes!$A:$A,macro_changes!B:B,"NA",1)</f>
        <v>13.68</v>
      </c>
      <c r="J340" s="16">
        <f ca="1">IF(_xlfn.XLOOKUP($A340, macro_changes!$A:$A, macro_changes!C:C, "NA", 1) = 0, OFFSET(J340, -1, 0), _xlfn.XLOOKUP($A340, macro_changes!$A:$A, macro_changes!C:C, "NA", 1))</f>
        <v>5.308251410129694E-3</v>
      </c>
      <c r="K340" s="17">
        <f>_xlfn.XLOOKUP($A339,macro_changes!$A:$A,macro_changes!D:D,"NA",1)</f>
        <v>2.2579497815982119E-3</v>
      </c>
      <c r="L340" s="9">
        <f>_xlfn.XLOOKUP($A339,macro_changes!$A:$A,macro_changes!E:E,"NA",1)</f>
        <v>109.9</v>
      </c>
      <c r="M340" s="9">
        <f>_xlfn.XLOOKUP($A340,macro_changes!$A:$A,macro_changes!F:F,"NA",1)</f>
        <v>2.98</v>
      </c>
      <c r="N340" s="9">
        <v>5.8503599206764783</v>
      </c>
      <c r="O340" t="s">
        <v>4332</v>
      </c>
      <c r="P340">
        <f>_xlfn.XLOOKUP($A340,Macro!A:A,Macro!H:H,"NA",1)</f>
        <v>2.332E-2</v>
      </c>
      <c r="Q340">
        <v>0</v>
      </c>
      <c r="R340" s="9">
        <f>Spreads!B259</f>
        <v>3.71</v>
      </c>
      <c r="S340" s="9">
        <v>1.3</v>
      </c>
      <c r="T340" s="9">
        <f>Spreads!H506</f>
        <v>0.33</v>
      </c>
      <c r="U340" t="s">
        <v>5435</v>
      </c>
      <c r="V340" t="s">
        <v>5435</v>
      </c>
      <c r="W340" t="s">
        <v>5437</v>
      </c>
      <c r="X340" t="s">
        <v>5438</v>
      </c>
      <c r="Y340" t="s">
        <v>5439</v>
      </c>
      <c r="Z340" t="s">
        <v>5440</v>
      </c>
      <c r="AA340">
        <f>_xlfn.XLOOKUP($A340,Kmeans!$B:$B,Kmeans!M:M)</f>
        <v>1</v>
      </c>
      <c r="AB340">
        <f>_xlfn.XLOOKUP($A340,Kmeans!$B:$B,Kmeans!N:N)</f>
        <v>0</v>
      </c>
      <c r="AC340">
        <f>_xlfn.XLOOKUP($A340,Kmeans!$B:$B,Kmeans!O:O)</f>
        <v>0</v>
      </c>
      <c r="AD340">
        <f>'FF-5'!C663/100</f>
        <v>4.7500000000000001E-2</v>
      </c>
      <c r="AE340">
        <f>'FF-5'!D663/100</f>
        <v>-3.2199999999999999E-2</v>
      </c>
      <c r="AF340">
        <f>'FF-5'!E663/100</f>
        <v>-2.0499999999999997E-2</v>
      </c>
      <c r="AG340">
        <f>'FF-5'!F663/100</f>
        <v>-1.5300000000000001E-2</v>
      </c>
      <c r="AH340" t="s">
        <v>5442</v>
      </c>
      <c r="AI340" t="str">
        <f t="shared" si="11"/>
        <v>Normal</v>
      </c>
    </row>
    <row r="341" spans="1:35">
      <c r="A341" s="5">
        <v>43280</v>
      </c>
      <c r="B341" s="11">
        <v>5.4683423794015251E-3</v>
      </c>
      <c r="C341" s="11">
        <v>-1.8556278064243426E-3</v>
      </c>
      <c r="D341" s="11">
        <v>1.4489686949987091E-2</v>
      </c>
      <c r="E341" s="11">
        <v>9.6655723687428807E-3</v>
      </c>
      <c r="F341" s="11">
        <v>-1.7717155618154345E-3</v>
      </c>
      <c r="G341" s="11">
        <v>-1.200109724317644E-2</v>
      </c>
      <c r="H341" s="11" t="str">
        <f t="shared" si="10"/>
        <v>USA MINIMUM VOLATILITY (USD) Standard (Large+Mid Cap)</v>
      </c>
      <c r="I341" s="9">
        <f>_xlfn.XLOOKUP($A341,macro_changes!$A:$A,macro_changes!B:B,"NA",1)</f>
        <v>13.15</v>
      </c>
      <c r="J341" s="16">
        <f ca="1">IF(_xlfn.XLOOKUP($A341, macro_changes!$A:$A, macro_changes!C:C, "NA", 1) = 0, OFFSET(J341, -1, 0), _xlfn.XLOOKUP($A341, macro_changes!$A:$A, macro_changes!C:C, "NA", 1))</f>
        <v>6.2369742531143135E-3</v>
      </c>
      <c r="K341" s="17">
        <f>_xlfn.XLOOKUP($A340,macro_changes!$A:$A,macro_changes!D:D,"NA",1)</f>
        <v>9.0114517209483047E-4</v>
      </c>
      <c r="L341" s="9">
        <f>_xlfn.XLOOKUP($A340,macro_changes!$A:$A,macro_changes!E:E,"NA",1)</f>
        <v>110.4</v>
      </c>
      <c r="M341" s="9">
        <f>_xlfn.XLOOKUP($A341,macro_changes!$A:$A,macro_changes!F:F,"NA",1)</f>
        <v>2.91</v>
      </c>
      <c r="N341" s="9">
        <v>5.6371456276414156</v>
      </c>
      <c r="O341" t="s">
        <v>4332</v>
      </c>
      <c r="P341">
        <f>_xlfn.XLOOKUP($A341,Macro!A:A,Macro!H:H,"NA",1)</f>
        <v>-2.972E-2</v>
      </c>
      <c r="Q341">
        <v>0</v>
      </c>
      <c r="R341" s="9">
        <f>Spreads!B260</f>
        <v>3.46</v>
      </c>
      <c r="S341" s="9">
        <v>1.1599999999999999</v>
      </c>
      <c r="T341" s="9">
        <f>Spreads!H507</f>
        <v>0.28999999999999998</v>
      </c>
      <c r="U341" t="s">
        <v>5435</v>
      </c>
      <c r="V341" t="s">
        <v>5435</v>
      </c>
      <c r="W341" t="s">
        <v>5437</v>
      </c>
      <c r="X341" t="s">
        <v>5438</v>
      </c>
      <c r="Y341" t="s">
        <v>5439</v>
      </c>
      <c r="Z341" t="s">
        <v>5440</v>
      </c>
      <c r="AA341">
        <f>_xlfn.XLOOKUP($A341,Kmeans!$B:$B,Kmeans!M:M)</f>
        <v>1</v>
      </c>
      <c r="AB341">
        <f>_xlfn.XLOOKUP($A341,Kmeans!$B:$B,Kmeans!N:N)</f>
        <v>0</v>
      </c>
      <c r="AC341">
        <f>_xlfn.XLOOKUP($A341,Kmeans!$B:$B,Kmeans!O:O)</f>
        <v>0</v>
      </c>
      <c r="AD341">
        <f>'FF-5'!C664/100</f>
        <v>8.0000000000000002E-3</v>
      </c>
      <c r="AE341">
        <f>'FF-5'!D664/100</f>
        <v>-2.3300000000000001E-2</v>
      </c>
      <c r="AF341">
        <f>'FF-5'!E664/100</f>
        <v>8.0000000000000002E-3</v>
      </c>
      <c r="AG341">
        <f>'FF-5'!F664/100</f>
        <v>2E-3</v>
      </c>
      <c r="AH341" t="s">
        <v>5442</v>
      </c>
      <c r="AI341" t="str">
        <f t="shared" si="11"/>
        <v>Normal</v>
      </c>
    </row>
    <row r="342" spans="1:35">
      <c r="A342" s="5">
        <v>43312</v>
      </c>
      <c r="B342" s="11">
        <v>3.4731954053121461E-2</v>
      </c>
      <c r="C342" s="11">
        <v>1.7601783628037326E-2</v>
      </c>
      <c r="D342" s="11">
        <v>3.2284789189800378E-2</v>
      </c>
      <c r="E342" s="11">
        <v>3.2073802116838079E-2</v>
      </c>
      <c r="F342" s="11">
        <v>3.654800848071238E-2</v>
      </c>
      <c r="G342" s="11">
        <v>3.2732104433360831E-2</v>
      </c>
      <c r="H342" s="11" t="str">
        <f t="shared" si="10"/>
        <v>USA SECTOR NEUTRAL QUALITY Standard (Large+Mid Cap)</v>
      </c>
      <c r="I342" s="9">
        <f>_xlfn.XLOOKUP($A342,macro_changes!$A:$A,macro_changes!B:B,"NA",1)</f>
        <v>12.55</v>
      </c>
      <c r="J342" s="16">
        <f ca="1">IF(_xlfn.XLOOKUP($A342, macro_changes!$A:$A, macro_changes!C:C, "NA", 1) = 0, OFFSET(J342, -1, 0), _xlfn.XLOOKUP($A342, macro_changes!$A:$A, macro_changes!C:C, "NA", 1))</f>
        <v>6.2369742531143135E-3</v>
      </c>
      <c r="K342" s="17">
        <f>_xlfn.XLOOKUP($A341,macro_changes!$A:$A,macro_changes!D:D,"NA",1)</f>
        <v>7.8082049892835848E-4</v>
      </c>
      <c r="L342" s="9">
        <f>_xlfn.XLOOKUP($A341,macro_changes!$A:$A,macro_changes!E:E,"NA",1)</f>
        <v>111.2</v>
      </c>
      <c r="M342" s="9">
        <f>_xlfn.XLOOKUP($A342,macro_changes!$A:$A,macro_changes!F:F,"NA",1)</f>
        <v>2.89</v>
      </c>
      <c r="N342" s="9">
        <v>3.8214604444602198</v>
      </c>
      <c r="O342" t="s">
        <v>4332</v>
      </c>
      <c r="P342">
        <f>_xlfn.XLOOKUP($A342,Macro!A:A,Macro!H:H,"NA",1)</f>
        <v>-3.5360000000000003E-2</v>
      </c>
      <c r="Q342">
        <v>0</v>
      </c>
      <c r="R342" s="9">
        <f>Spreads!B261</f>
        <v>3.49</v>
      </c>
      <c r="S342" s="9">
        <v>1.21</v>
      </c>
      <c r="T342" s="9">
        <f>Spreads!H508</f>
        <v>0.24</v>
      </c>
      <c r="U342" t="s">
        <v>5435</v>
      </c>
      <c r="V342" t="s">
        <v>5435</v>
      </c>
      <c r="W342" t="s">
        <v>5437</v>
      </c>
      <c r="X342" t="s">
        <v>5438</v>
      </c>
      <c r="Y342" t="s">
        <v>5439</v>
      </c>
      <c r="Z342" t="s">
        <v>5440</v>
      </c>
      <c r="AA342">
        <f>_xlfn.XLOOKUP($A342,Kmeans!$B:$B,Kmeans!M:M)</f>
        <v>1</v>
      </c>
      <c r="AB342">
        <f>_xlfn.XLOOKUP($A342,Kmeans!$B:$B,Kmeans!N:N)</f>
        <v>0</v>
      </c>
      <c r="AC342">
        <f>_xlfn.XLOOKUP($A342,Kmeans!$B:$B,Kmeans!O:O)</f>
        <v>0</v>
      </c>
      <c r="AD342">
        <f>'FF-5'!C665/100</f>
        <v>-1.9299999999999998E-2</v>
      </c>
      <c r="AE342">
        <f>'FF-5'!D665/100</f>
        <v>4.5000000000000005E-3</v>
      </c>
      <c r="AF342">
        <f>'FF-5'!E665/100</f>
        <v>1.55E-2</v>
      </c>
      <c r="AG342">
        <f>'FF-5'!F665/100</f>
        <v>3.4999999999999996E-3</v>
      </c>
      <c r="AH342" t="s">
        <v>5442</v>
      </c>
      <c r="AI342" t="str">
        <f t="shared" si="11"/>
        <v>Normal</v>
      </c>
    </row>
    <row r="343" spans="1:35">
      <c r="A343" s="5">
        <v>43343</v>
      </c>
      <c r="B343" s="11">
        <v>3.0854094051502301E-2</v>
      </c>
      <c r="C343" s="11">
        <v>5.7159738383990799E-2</v>
      </c>
      <c r="D343" s="11">
        <v>2.8716346998162612E-2</v>
      </c>
      <c r="E343" s="11">
        <v>1.9000270412702358E-2</v>
      </c>
      <c r="F343" s="11">
        <v>3.426350480011453E-2</v>
      </c>
      <c r="G343" s="11">
        <v>3.3370139222275608E-2</v>
      </c>
      <c r="H343" s="11" t="str">
        <f t="shared" si="10"/>
        <v>USA MOMENTUM Standard (Large+Mid Cap)</v>
      </c>
      <c r="I343" s="9">
        <f>_xlfn.XLOOKUP($A343,macro_changes!$A:$A,macro_changes!B:B,"NA",1)</f>
        <v>12.91</v>
      </c>
      <c r="J343" s="16">
        <f ca="1">IF(_xlfn.XLOOKUP($A343, macro_changes!$A:$A, macro_changes!C:C, "NA", 1) = 0, OFFSET(J343, -1, 0), _xlfn.XLOOKUP($A343, macro_changes!$A:$A, macro_changes!C:C, "NA", 1))</f>
        <v>6.2369742531143135E-3</v>
      </c>
      <c r="K343" s="17">
        <f>_xlfn.XLOOKUP($A342,macro_changes!$A:$A,macro_changes!D:D,"NA",1)</f>
        <v>1.7873207703393845E-3</v>
      </c>
      <c r="L343" s="9">
        <f>_xlfn.XLOOKUP($A342,macro_changes!$A:$A,macro_changes!E:E,"NA",1)</f>
        <v>111.6</v>
      </c>
      <c r="M343" s="9">
        <f>_xlfn.XLOOKUP($A343,macro_changes!$A:$A,macro_changes!F:F,"NA",1)</f>
        <v>2.89</v>
      </c>
      <c r="N343" s="9">
        <v>4.7160445871432231</v>
      </c>
      <c r="O343" t="s">
        <v>4332</v>
      </c>
      <c r="P343">
        <f>_xlfn.XLOOKUP($A343,Macro!A:A,Macro!H:H,"NA",1)</f>
        <v>4.4999999999999999E-4</v>
      </c>
      <c r="Q343">
        <v>0</v>
      </c>
      <c r="R343" s="9">
        <f>Spreads!B262</f>
        <v>3.28</v>
      </c>
      <c r="S343" s="9">
        <v>1.1299999999999999</v>
      </c>
      <c r="T343" s="9">
        <f>Spreads!H509</f>
        <v>0.24</v>
      </c>
      <c r="U343" t="s">
        <v>5435</v>
      </c>
      <c r="V343" t="s">
        <v>5435</v>
      </c>
      <c r="W343" t="s">
        <v>5437</v>
      </c>
      <c r="X343" t="s">
        <v>5438</v>
      </c>
      <c r="Y343" t="s">
        <v>5439</v>
      </c>
      <c r="Z343" t="s">
        <v>5440</v>
      </c>
      <c r="AA343">
        <f>_xlfn.XLOOKUP($A343,Kmeans!$B:$B,Kmeans!M:M)</f>
        <v>1</v>
      </c>
      <c r="AB343">
        <f>_xlfn.XLOOKUP($A343,Kmeans!$B:$B,Kmeans!N:N)</f>
        <v>0</v>
      </c>
      <c r="AC343">
        <f>_xlfn.XLOOKUP($A343,Kmeans!$B:$B,Kmeans!O:O)</f>
        <v>0</v>
      </c>
      <c r="AD343">
        <f>'FF-5'!C666/100</f>
        <v>6.5000000000000006E-3</v>
      </c>
      <c r="AE343">
        <f>'FF-5'!D666/100</f>
        <v>-0.04</v>
      </c>
      <c r="AF343">
        <f>'FF-5'!E666/100</f>
        <v>-3.0999999999999999E-3</v>
      </c>
      <c r="AG343">
        <f>'FF-5'!F666/100</f>
        <v>-2.7000000000000003E-2</v>
      </c>
      <c r="AH343" t="s">
        <v>5442</v>
      </c>
      <c r="AI343" t="str">
        <f t="shared" si="11"/>
        <v>Normal</v>
      </c>
    </row>
    <row r="344" spans="1:35">
      <c r="A344" s="5">
        <v>43371</v>
      </c>
      <c r="B344" s="11">
        <v>3.1748257713157813E-3</v>
      </c>
      <c r="C344" s="11">
        <v>8.8492152322376949E-3</v>
      </c>
      <c r="D344" s="11">
        <v>1.0222737836061757E-2</v>
      </c>
      <c r="E344" s="11">
        <v>-4.2219482618843784E-4</v>
      </c>
      <c r="F344" s="11">
        <v>9.8328859641527711E-3</v>
      </c>
      <c r="G344" s="11">
        <v>-3.3751294999792014E-3</v>
      </c>
      <c r="H344" s="11" t="str">
        <f t="shared" si="10"/>
        <v>USA MINIMUM VOLATILITY (USD) Standard (Large+Mid Cap)</v>
      </c>
      <c r="I344" s="9">
        <f>_xlfn.XLOOKUP($A344,macro_changes!$A:$A,macro_changes!B:B,"NA",1)</f>
        <v>19.350000000000001</v>
      </c>
      <c r="J344" s="16">
        <f ca="1">IF(_xlfn.XLOOKUP($A344, macro_changes!$A:$A, macro_changes!C:C, "NA", 1) = 0, OFFSET(J344, -1, 0), _xlfn.XLOOKUP($A344, macro_changes!$A:$A, macro_changes!C:C, "NA", 1))</f>
        <v>1.4164421911571079E-3</v>
      </c>
      <c r="K344" s="17">
        <f>_xlfn.XLOOKUP($A343,macro_changes!$A:$A,macro_changes!D:D,"NA",1)</f>
        <v>2.0622817021174189E-3</v>
      </c>
      <c r="L344" s="9">
        <f>_xlfn.XLOOKUP($A343,macro_changes!$A:$A,macro_changes!E:E,"NA",1)</f>
        <v>111.9</v>
      </c>
      <c r="M344" s="9">
        <f>_xlfn.XLOOKUP($A344,macro_changes!$A:$A,macro_changes!F:F,"NA",1)</f>
        <v>3</v>
      </c>
      <c r="N344" s="9">
        <v>4.1374433701276141</v>
      </c>
      <c r="O344" t="s">
        <v>4332</v>
      </c>
      <c r="P344">
        <f>_xlfn.XLOOKUP($A344,Macro!A:A,Macro!H:H,"NA",1)</f>
        <v>5.3030000000000001E-2</v>
      </c>
      <c r="Q344">
        <v>0</v>
      </c>
      <c r="R344" s="9">
        <f>Spreads!B263</f>
        <v>3.81</v>
      </c>
      <c r="S344" s="9">
        <v>1.25</v>
      </c>
      <c r="T344" s="9">
        <f>Spreads!H510</f>
        <v>0.28000000000000003</v>
      </c>
      <c r="U344" t="s">
        <v>5435</v>
      </c>
      <c r="V344" t="s">
        <v>5435</v>
      </c>
      <c r="W344" t="s">
        <v>5437</v>
      </c>
      <c r="X344" t="s">
        <v>5438</v>
      </c>
      <c r="Y344" t="s">
        <v>5439</v>
      </c>
      <c r="Z344" t="s">
        <v>5440</v>
      </c>
      <c r="AA344">
        <f>_xlfn.XLOOKUP($A344,Kmeans!$B:$B,Kmeans!M:M)</f>
        <v>1</v>
      </c>
      <c r="AB344">
        <f>_xlfn.XLOOKUP($A344,Kmeans!$B:$B,Kmeans!N:N)</f>
        <v>0</v>
      </c>
      <c r="AC344">
        <f>_xlfn.XLOOKUP($A344,Kmeans!$B:$B,Kmeans!O:O)</f>
        <v>0</v>
      </c>
      <c r="AD344">
        <f>'FF-5'!C667/100</f>
        <v>-2.4900000000000002E-2</v>
      </c>
      <c r="AE344">
        <f>'FF-5'!D667/100</f>
        <v>-1.7100000000000001E-2</v>
      </c>
      <c r="AF344">
        <f>'FF-5'!E667/100</f>
        <v>6.3E-3</v>
      </c>
      <c r="AG344">
        <f>'FF-5'!F667/100</f>
        <v>1.29E-2</v>
      </c>
      <c r="AH344" t="s">
        <v>5442</v>
      </c>
      <c r="AI344" t="str">
        <f t="shared" si="11"/>
        <v>Normal</v>
      </c>
    </row>
    <row r="345" spans="1:35">
      <c r="A345" s="5">
        <v>43404</v>
      </c>
      <c r="B345" s="11">
        <v>-7.0468916070688725E-2</v>
      </c>
      <c r="C345" s="11">
        <v>-9.9108799813409698E-2</v>
      </c>
      <c r="D345" s="11">
        <v>-4.1482006414275019E-2</v>
      </c>
      <c r="E345" s="11">
        <v>-6.0344432992456953E-2</v>
      </c>
      <c r="F345" s="11">
        <v>-7.6065632245407522E-2</v>
      </c>
      <c r="G345" s="11">
        <v>-5.9944202177373618E-2</v>
      </c>
      <c r="H345" s="11" t="str">
        <f t="shared" si="10"/>
        <v>USA MINIMUM VOLATILITY (USD) Standard (Large+Mid Cap)</v>
      </c>
      <c r="I345" s="9">
        <f>_xlfn.XLOOKUP($A345,macro_changes!$A:$A,macro_changes!B:B,"NA",1)</f>
        <v>19.39</v>
      </c>
      <c r="J345" s="16">
        <f ca="1">IF(_xlfn.XLOOKUP($A345, macro_changes!$A:$A, macro_changes!C:C, "NA", 1) = 0, OFFSET(J345, -1, 0), _xlfn.XLOOKUP($A345, macro_changes!$A:$A, macro_changes!C:C, "NA", 1))</f>
        <v>1.4164421911571079E-3</v>
      </c>
      <c r="K345" s="17">
        <f>_xlfn.XLOOKUP($A344,macro_changes!$A:$A,macro_changes!D:D,"NA",1)</f>
        <v>2.3395801444987541E-3</v>
      </c>
      <c r="L345" s="9">
        <f>_xlfn.XLOOKUP($A344,macro_changes!$A:$A,macro_changes!E:E,"NA",1)</f>
        <v>112.5</v>
      </c>
      <c r="M345" s="9">
        <f>_xlfn.XLOOKUP($A345,macro_changes!$A:$A,macro_changes!F:F,"NA",1)</f>
        <v>3.15</v>
      </c>
      <c r="N345" s="9">
        <v>19.472741841363732</v>
      </c>
      <c r="O345" t="s">
        <v>4330</v>
      </c>
      <c r="P345">
        <f>_xlfn.XLOOKUP($A345,Macro!A:A,Macro!H:H,"NA",1)</f>
        <v>9.6750000000000003E-2</v>
      </c>
      <c r="Q345">
        <v>-7.0468916070688781E-2</v>
      </c>
      <c r="R345" s="9">
        <f>Spreads!B264</f>
        <v>4.29</v>
      </c>
      <c r="S345" s="9">
        <v>1.45</v>
      </c>
      <c r="T345" s="9">
        <f>Spreads!H511</f>
        <v>0.21</v>
      </c>
      <c r="U345" t="s">
        <v>5435</v>
      </c>
      <c r="V345" t="s">
        <v>5435</v>
      </c>
      <c r="W345" t="s">
        <v>5437</v>
      </c>
      <c r="X345" t="s">
        <v>5441</v>
      </c>
      <c r="Y345" t="s">
        <v>5443</v>
      </c>
      <c r="Z345" t="s">
        <v>5444</v>
      </c>
      <c r="AA345">
        <f>_xlfn.XLOOKUP($A345,Kmeans!$B:$B,Kmeans!M:M)</f>
        <v>0</v>
      </c>
      <c r="AB345">
        <f>_xlfn.XLOOKUP($A345,Kmeans!$B:$B,Kmeans!N:N)</f>
        <v>1</v>
      </c>
      <c r="AC345">
        <f>_xlfn.XLOOKUP($A345,Kmeans!$B:$B,Kmeans!O:O)</f>
        <v>0</v>
      </c>
      <c r="AD345">
        <f>'FF-5'!C668/100</f>
        <v>-4.4500000000000005E-2</v>
      </c>
      <c r="AE345">
        <f>'FF-5'!D668/100</f>
        <v>3.4000000000000002E-2</v>
      </c>
      <c r="AF345">
        <f>'FF-5'!E668/100</f>
        <v>9.4999999999999998E-3</v>
      </c>
      <c r="AG345">
        <f>'FF-5'!F668/100</f>
        <v>3.5799999999999998E-2</v>
      </c>
      <c r="AH345" t="s">
        <v>5446</v>
      </c>
      <c r="AI345" t="str">
        <f t="shared" si="11"/>
        <v>Drawdown</v>
      </c>
    </row>
    <row r="346" spans="1:35">
      <c r="A346" s="5">
        <v>43434</v>
      </c>
      <c r="B346" s="11">
        <v>1.7011116451417729E-2</v>
      </c>
      <c r="C346" s="11">
        <v>1.2215555632181907E-2</v>
      </c>
      <c r="D346" s="11">
        <v>3.4847944857499424E-2</v>
      </c>
      <c r="E346" s="11">
        <v>3.1598724071146833E-2</v>
      </c>
      <c r="F346" s="11">
        <v>7.2089863615776295E-3</v>
      </c>
      <c r="G346" s="11">
        <v>-8.5810626534102985E-3</v>
      </c>
      <c r="H346" s="11" t="str">
        <f t="shared" si="10"/>
        <v>USA MINIMUM VOLATILITY (USD) Standard (Large+Mid Cap)</v>
      </c>
      <c r="I346" s="9">
        <f>_xlfn.XLOOKUP($A346,macro_changes!$A:$A,macro_changes!B:B,"NA",1)</f>
        <v>24.95</v>
      </c>
      <c r="J346" s="16">
        <f ca="1">IF(_xlfn.XLOOKUP($A346, macro_changes!$A:$A, macro_changes!C:C, "NA", 1) = 0, OFFSET(J346, -1, 0), _xlfn.XLOOKUP($A346, macro_changes!$A:$A, macro_changes!C:C, "NA", 1))</f>
        <v>1.4164421911571079E-3</v>
      </c>
      <c r="K346" s="17">
        <f>_xlfn.XLOOKUP($A345,macro_changes!$A:$A,macro_changes!D:D,"NA",1)</f>
        <v>-7.0419191999115949E-4</v>
      </c>
      <c r="L346" s="9">
        <f>_xlfn.XLOOKUP($A345,macro_changes!$A:$A,macro_changes!E:E,"NA",1)</f>
        <v>112.5</v>
      </c>
      <c r="M346" s="9">
        <f>_xlfn.XLOOKUP($A346,macro_changes!$A:$A,macro_changes!F:F,"NA",1)</f>
        <v>3.12</v>
      </c>
      <c r="N346" s="9">
        <v>8.791709198702284</v>
      </c>
      <c r="O346" t="s">
        <v>4330</v>
      </c>
      <c r="P346">
        <f>_xlfn.XLOOKUP($A346,Macro!A:A,Macro!H:H,"NA",1)</f>
        <v>4.7440000000000003E-2</v>
      </c>
      <c r="Q346">
        <v>-5.4656554556754666E-2</v>
      </c>
      <c r="R346" s="9">
        <f>Spreads!B265</f>
        <v>5.33</v>
      </c>
      <c r="S346" s="9">
        <v>1.59</v>
      </c>
      <c r="T346" s="9">
        <f>Spreads!H512</f>
        <v>0.21</v>
      </c>
      <c r="U346" t="s">
        <v>5442</v>
      </c>
      <c r="V346" t="s">
        <v>5436</v>
      </c>
      <c r="W346" t="s">
        <v>5437</v>
      </c>
      <c r="X346" t="s">
        <v>5438</v>
      </c>
      <c r="Y346" t="s">
        <v>5443</v>
      </c>
      <c r="Z346" t="s">
        <v>5444</v>
      </c>
      <c r="AA346">
        <f>_xlfn.XLOOKUP($A346,Kmeans!$B:$B,Kmeans!M:M)</f>
        <v>0</v>
      </c>
      <c r="AB346">
        <f>_xlfn.XLOOKUP($A346,Kmeans!$B:$B,Kmeans!N:N)</f>
        <v>1</v>
      </c>
      <c r="AC346">
        <f>_xlfn.XLOOKUP($A346,Kmeans!$B:$B,Kmeans!O:O)</f>
        <v>0</v>
      </c>
      <c r="AD346">
        <f>'FF-5'!C669/100</f>
        <v>-7.7000000000000002E-3</v>
      </c>
      <c r="AE346">
        <f>'FF-5'!D669/100</f>
        <v>2.8000000000000004E-3</v>
      </c>
      <c r="AF346">
        <f>'FF-5'!E669/100</f>
        <v>-5.5000000000000005E-3</v>
      </c>
      <c r="AG346">
        <f>'FF-5'!F669/100</f>
        <v>3.9000000000000003E-3</v>
      </c>
      <c r="AH346" t="s">
        <v>5446</v>
      </c>
      <c r="AI346" t="str">
        <f t="shared" si="11"/>
        <v>Drawdown</v>
      </c>
    </row>
    <row r="347" spans="1:35">
      <c r="A347" s="5">
        <v>43465</v>
      </c>
      <c r="B347" s="11">
        <v>-9.1581524539531167E-2</v>
      </c>
      <c r="C347" s="11">
        <v>-7.7830063365515678E-2</v>
      </c>
      <c r="D347" s="11">
        <v>-7.3406932001681691E-2</v>
      </c>
      <c r="E347" s="11">
        <v>-9.0503396034830264E-2</v>
      </c>
      <c r="F347" s="11">
        <v>-8.8435399221606259E-2</v>
      </c>
      <c r="G347" s="11">
        <v>-0.11441747172198902</v>
      </c>
      <c r="H347" s="11" t="str">
        <f t="shared" si="10"/>
        <v>USA MINIMUM VOLATILITY (USD) Standard (Large+Mid Cap)</v>
      </c>
      <c r="I347" s="9">
        <f>_xlfn.XLOOKUP($A347,macro_changes!$A:$A,macro_changes!B:B,"NA",1)</f>
        <v>19.57</v>
      </c>
      <c r="J347" s="16">
        <f ca="1">IF(_xlfn.XLOOKUP($A347, macro_changes!$A:$A, macro_changes!C:C, "NA", 1) = 0, OFFSET(J347, -1, 0), _xlfn.XLOOKUP($A347, macro_changes!$A:$A, macro_changes!C:C, "NA", 1))</f>
        <v>6.2431808244660658E-3</v>
      </c>
      <c r="K347" s="17">
        <f>_xlfn.XLOOKUP($A346,macro_changes!$A:$A,macro_changes!D:D,"NA",1)</f>
        <v>6.8489354458134422E-4</v>
      </c>
      <c r="L347" s="9">
        <f>_xlfn.XLOOKUP($A346,macro_changes!$A:$A,macro_changes!E:E,"NA",1)</f>
        <v>112.5</v>
      </c>
      <c r="M347" s="9">
        <f>_xlfn.XLOOKUP($A347,macro_changes!$A:$A,macro_changes!F:F,"NA",1)</f>
        <v>2.83</v>
      </c>
      <c r="N347" s="9">
        <v>10.898552927845479</v>
      </c>
      <c r="O347" t="s">
        <v>4330</v>
      </c>
      <c r="P347">
        <f>_xlfn.XLOOKUP($A347,Macro!A:A,Macro!H:H,"NA",1)</f>
        <v>-0.10357</v>
      </c>
      <c r="Q347">
        <v>-9.1581524539531223E-2</v>
      </c>
      <c r="R347" s="9">
        <f>Spreads!B266</f>
        <v>4.37</v>
      </c>
      <c r="S347" s="9">
        <v>1.38</v>
      </c>
      <c r="T347" s="9">
        <f>Spreads!H513</f>
        <v>0.18</v>
      </c>
      <c r="U347" t="s">
        <v>5435</v>
      </c>
      <c r="V347" t="s">
        <v>5435</v>
      </c>
      <c r="W347" t="s">
        <v>5437</v>
      </c>
      <c r="X347" t="s">
        <v>5438</v>
      </c>
      <c r="Y347" t="s">
        <v>5443</v>
      </c>
      <c r="Z347" t="s">
        <v>5444</v>
      </c>
      <c r="AA347">
        <f>_xlfn.XLOOKUP($A347,Kmeans!$B:$B,Kmeans!M:M)</f>
        <v>0</v>
      </c>
      <c r="AB347">
        <f>_xlfn.XLOOKUP($A347,Kmeans!$B:$B,Kmeans!N:N)</f>
        <v>1</v>
      </c>
      <c r="AC347">
        <f>_xlfn.XLOOKUP($A347,Kmeans!$B:$B,Kmeans!O:O)</f>
        <v>0</v>
      </c>
      <c r="AD347">
        <f>'FF-5'!C670/100</f>
        <v>-2.8799999999999999E-2</v>
      </c>
      <c r="AE347">
        <f>'FF-5'!D670/100</f>
        <v>-1.8799999999999997E-2</v>
      </c>
      <c r="AF347">
        <f>'FF-5'!E670/100</f>
        <v>-2.9999999999999997E-4</v>
      </c>
      <c r="AG347">
        <f>'FF-5'!F670/100</f>
        <v>2.0999999999999999E-3</v>
      </c>
      <c r="AH347" t="s">
        <v>5446</v>
      </c>
      <c r="AI347" t="str">
        <f t="shared" si="11"/>
        <v>Drawdown</v>
      </c>
    </row>
    <row r="348" spans="1:35">
      <c r="A348" s="5">
        <v>43496</v>
      </c>
      <c r="B348" s="11">
        <v>8.0805033831861106E-2</v>
      </c>
      <c r="C348" s="11">
        <v>6.5156785472390233E-2</v>
      </c>
      <c r="D348" s="11">
        <v>5.6282268372028099E-2</v>
      </c>
      <c r="E348" s="11">
        <v>8.6324190011936031E-2</v>
      </c>
      <c r="F348" s="11">
        <v>8.3187443648846005E-2</v>
      </c>
      <c r="G348" s="11">
        <v>9.7326589799416441E-2</v>
      </c>
      <c r="H348" s="11" t="str">
        <f t="shared" si="10"/>
        <v>USA ENHANCED VALUE Standard (Large+Mid Cap)</v>
      </c>
      <c r="I348" s="9">
        <f>_xlfn.XLOOKUP($A348,macro_changes!$A:$A,macro_changes!B:B,"NA",1)</f>
        <v>15.23</v>
      </c>
      <c r="J348" s="16">
        <f ca="1">IF(_xlfn.XLOOKUP($A348, macro_changes!$A:$A, macro_changes!C:C, "NA", 1) = 0, OFFSET(J348, -1, 0), _xlfn.XLOOKUP($A348, macro_changes!$A:$A, macro_changes!C:C, "NA", 1))</f>
        <v>6.2431808244660658E-3</v>
      </c>
      <c r="K348" s="17">
        <f>_xlfn.XLOOKUP($A347,macro_changes!$A:$A,macro_changes!D:D,"NA",1)</f>
        <v>-8.1497980353439914E-4</v>
      </c>
      <c r="L348" s="9">
        <f>_xlfn.XLOOKUP($A347,macro_changes!$A:$A,macro_changes!E:E,"NA",1)</f>
        <v>112.3</v>
      </c>
      <c r="M348" s="9">
        <f>_xlfn.XLOOKUP($A348,macro_changes!$A:$A,macro_changes!F:F,"NA",1)</f>
        <v>2.71</v>
      </c>
      <c r="N348" s="9">
        <v>8.4966261897889552</v>
      </c>
      <c r="O348" t="s">
        <v>4330</v>
      </c>
      <c r="P348">
        <f>_xlfn.XLOOKUP($A348,Macro!A:A,Macro!H:H,"NA",1)</f>
        <v>-8.4919999999999995E-2</v>
      </c>
      <c r="Q348">
        <v>-1.8176738896460331E-2</v>
      </c>
      <c r="R348" s="9">
        <f>Spreads!B267</f>
        <v>3.92</v>
      </c>
      <c r="S348" s="9">
        <v>1.29</v>
      </c>
      <c r="T348" s="9">
        <f>Spreads!H514</f>
        <v>0.21</v>
      </c>
      <c r="U348" t="s">
        <v>5435</v>
      </c>
      <c r="V348" t="s">
        <v>5435</v>
      </c>
      <c r="W348" t="s">
        <v>5437</v>
      </c>
      <c r="X348" t="s">
        <v>5438</v>
      </c>
      <c r="Y348" t="s">
        <v>5439</v>
      </c>
      <c r="Z348" t="s">
        <v>5440</v>
      </c>
      <c r="AA348">
        <f>_xlfn.XLOOKUP($A348,Kmeans!$B:$B,Kmeans!M:M)</f>
        <v>1</v>
      </c>
      <c r="AB348">
        <f>_xlfn.XLOOKUP($A348,Kmeans!$B:$B,Kmeans!N:N)</f>
        <v>0</v>
      </c>
      <c r="AC348">
        <f>_xlfn.XLOOKUP($A348,Kmeans!$B:$B,Kmeans!O:O)</f>
        <v>0</v>
      </c>
      <c r="AD348">
        <f>'FF-5'!C671/100</f>
        <v>3.0099999999999998E-2</v>
      </c>
      <c r="AE348">
        <f>'FF-5'!D671/100</f>
        <v>-4.5000000000000005E-3</v>
      </c>
      <c r="AF348">
        <f>'FF-5'!E671/100</f>
        <v>-7.8000000000000005E-3</v>
      </c>
      <c r="AG348">
        <f>'FF-5'!F671/100</f>
        <v>-1.52E-2</v>
      </c>
      <c r="AH348" t="s">
        <v>5442</v>
      </c>
      <c r="AI348" t="str">
        <f t="shared" si="11"/>
        <v>Normal</v>
      </c>
    </row>
    <row r="349" spans="1:35">
      <c r="A349" s="5">
        <v>43524</v>
      </c>
      <c r="B349" s="11">
        <v>3.1172813747619932E-2</v>
      </c>
      <c r="C349" s="11">
        <v>3.3979174570438753E-2</v>
      </c>
      <c r="D349" s="11">
        <v>3.5521304172866586E-2</v>
      </c>
      <c r="E349" s="11">
        <v>3.6884989238238797E-2</v>
      </c>
      <c r="F349" s="11">
        <v>4.0148110545410898E-2</v>
      </c>
      <c r="G349" s="11">
        <v>1.6133016969391178E-2</v>
      </c>
      <c r="H349" s="11" t="str">
        <f t="shared" si="10"/>
        <v>USA SECTOR NEUTRAL QUALITY Standard (Large+Mid Cap)</v>
      </c>
      <c r="I349" s="9">
        <f>_xlfn.XLOOKUP($A349,macro_changes!$A:$A,macro_changes!B:B,"NA",1)</f>
        <v>14.49</v>
      </c>
      <c r="J349" s="16">
        <f ca="1">IF(_xlfn.XLOOKUP($A349, macro_changes!$A:$A, macro_changes!C:C, "NA", 1) = 0, OFFSET(J349, -1, 0), _xlfn.XLOOKUP($A349, macro_changes!$A:$A, macro_changes!C:C, "NA", 1))</f>
        <v>6.2431808244660658E-3</v>
      </c>
      <c r="K349" s="17">
        <f>_xlfn.XLOOKUP($A348,macro_changes!$A:$A,macro_changes!D:D,"NA",1)</f>
        <v>3.001255142321968E-3</v>
      </c>
      <c r="L349" s="9">
        <f>_xlfn.XLOOKUP($A348,macro_changes!$A:$A,macro_changes!E:E,"NA",1)</f>
        <v>112.1</v>
      </c>
      <c r="M349" s="9">
        <f>_xlfn.XLOOKUP($A349,macro_changes!$A:$A,macro_changes!F:F,"NA",1)</f>
        <v>2.68</v>
      </c>
      <c r="N349" s="9">
        <v>3.4734394066220862</v>
      </c>
      <c r="O349" t="s">
        <v>4332</v>
      </c>
      <c r="P349">
        <f>_xlfn.XLOOKUP($A349,Macro!A:A,Macro!H:H,"NA",1)</f>
        <v>-2.5930000000000002E-2</v>
      </c>
      <c r="Q349">
        <v>0</v>
      </c>
      <c r="R349" s="9">
        <f>Spreads!B268</f>
        <v>4.05</v>
      </c>
      <c r="S349" s="9">
        <v>1.27</v>
      </c>
      <c r="T349" s="9">
        <f>Spreads!H515</f>
        <v>0.14000000000000001</v>
      </c>
      <c r="U349" t="s">
        <v>5435</v>
      </c>
      <c r="V349" t="s">
        <v>5435</v>
      </c>
      <c r="W349" t="s">
        <v>5437</v>
      </c>
      <c r="X349" t="s">
        <v>5438</v>
      </c>
      <c r="Y349" t="s">
        <v>5439</v>
      </c>
      <c r="Z349" t="s">
        <v>5440</v>
      </c>
      <c r="AA349">
        <f>_xlfn.XLOOKUP($A349,Kmeans!$B:$B,Kmeans!M:M)</f>
        <v>1</v>
      </c>
      <c r="AB349">
        <f>_xlfn.XLOOKUP($A349,Kmeans!$B:$B,Kmeans!N:N)</f>
        <v>0</v>
      </c>
      <c r="AC349">
        <f>_xlfn.XLOOKUP($A349,Kmeans!$B:$B,Kmeans!O:O)</f>
        <v>0</v>
      </c>
      <c r="AD349">
        <f>'FF-5'!C672/100</f>
        <v>1.7500000000000002E-2</v>
      </c>
      <c r="AE349">
        <f>'FF-5'!D672/100</f>
        <v>-2.7099999999999999E-2</v>
      </c>
      <c r="AF349">
        <f>'FF-5'!E672/100</f>
        <v>1.1999999999999999E-3</v>
      </c>
      <c r="AG349">
        <f>'FF-5'!F672/100</f>
        <v>-1.6E-2</v>
      </c>
      <c r="AH349" t="s">
        <v>5442</v>
      </c>
      <c r="AI349" t="str">
        <f t="shared" si="11"/>
        <v>Normal</v>
      </c>
    </row>
    <row r="350" spans="1:35">
      <c r="A350" s="5">
        <v>43553</v>
      </c>
      <c r="B350" s="11">
        <v>1.6968063901559249E-2</v>
      </c>
      <c r="C350" s="11">
        <v>2.021080685181964E-2</v>
      </c>
      <c r="D350" s="11">
        <v>2.4231672611694011E-2</v>
      </c>
      <c r="E350" s="11">
        <v>1.0911550180479068E-2</v>
      </c>
      <c r="F350" s="11">
        <v>2.4610283351993889E-2</v>
      </c>
      <c r="G350" s="11">
        <v>-1.1667692370033178E-2</v>
      </c>
      <c r="H350" s="11" t="str">
        <f t="shared" si="10"/>
        <v>USA SECTOR NEUTRAL QUALITY Standard (Large+Mid Cap)</v>
      </c>
      <c r="I350" s="9">
        <f>_xlfn.XLOOKUP($A350,macro_changes!$A:$A,macro_changes!B:B,"NA",1)</f>
        <v>12.95</v>
      </c>
      <c r="J350" s="16">
        <f ca="1">IF(_xlfn.XLOOKUP($A350, macro_changes!$A:$A, macro_changes!C:C, "NA", 1) = 0, OFFSET(J350, -1, 0), _xlfn.XLOOKUP($A350, macro_changes!$A:$A, macro_changes!C:C, "NA", 1))</f>
        <v>8.3514584070853992E-3</v>
      </c>
      <c r="K350" s="17">
        <f>_xlfn.XLOOKUP($A349,macro_changes!$A:$A,macro_changes!D:D,"NA",1)</f>
        <v>3.7817929172307974E-3</v>
      </c>
      <c r="L350" s="9">
        <f>_xlfn.XLOOKUP($A349,macro_changes!$A:$A,macro_changes!E:E,"NA",1)</f>
        <v>112.5</v>
      </c>
      <c r="M350" s="9">
        <f>_xlfn.XLOOKUP($A350,macro_changes!$A:$A,macro_changes!F:F,"NA",1)</f>
        <v>2.57</v>
      </c>
      <c r="N350" s="9">
        <v>5.7017913094837214</v>
      </c>
      <c r="O350" t="s">
        <v>4332</v>
      </c>
      <c r="P350">
        <f>_xlfn.XLOOKUP($A350,Macro!A:A,Macro!H:H,"NA",1)</f>
        <v>-1.24E-2</v>
      </c>
      <c r="Q350">
        <v>0</v>
      </c>
      <c r="R350" s="9">
        <f>Spreads!B269</f>
        <v>3.73</v>
      </c>
      <c r="S350" s="9">
        <v>1.17</v>
      </c>
      <c r="T350" s="9">
        <f>Spreads!H516</f>
        <v>0.24</v>
      </c>
      <c r="U350" t="s">
        <v>5435</v>
      </c>
      <c r="V350" t="s">
        <v>5435</v>
      </c>
      <c r="W350" t="s">
        <v>5437</v>
      </c>
      <c r="X350" t="s">
        <v>5438</v>
      </c>
      <c r="Y350" t="s">
        <v>5439</v>
      </c>
      <c r="Z350" t="s">
        <v>5440</v>
      </c>
      <c r="AA350">
        <f>_xlfn.XLOOKUP($A350,Kmeans!$B:$B,Kmeans!M:M)</f>
        <v>1</v>
      </c>
      <c r="AB350">
        <f>_xlfn.XLOOKUP($A350,Kmeans!$B:$B,Kmeans!N:N)</f>
        <v>0</v>
      </c>
      <c r="AC350">
        <f>_xlfn.XLOOKUP($A350,Kmeans!$B:$B,Kmeans!O:O)</f>
        <v>0</v>
      </c>
      <c r="AD350">
        <f>'FF-5'!C673/100</f>
        <v>-3.5099999999999999E-2</v>
      </c>
      <c r="AE350">
        <f>'FF-5'!D673/100</f>
        <v>-4.1200000000000001E-2</v>
      </c>
      <c r="AF350">
        <f>'FF-5'!E673/100</f>
        <v>9.1000000000000004E-3</v>
      </c>
      <c r="AG350">
        <f>'FF-5'!F673/100</f>
        <v>-9.3999999999999986E-3</v>
      </c>
      <c r="AH350" t="s">
        <v>5442</v>
      </c>
      <c r="AI350" t="str">
        <f t="shared" si="11"/>
        <v>Normal</v>
      </c>
    </row>
    <row r="351" spans="1:35">
      <c r="A351" s="5">
        <v>43585</v>
      </c>
      <c r="B351" s="11">
        <v>3.892711405659588E-2</v>
      </c>
      <c r="C351" s="11">
        <v>2.1779576387397137E-2</v>
      </c>
      <c r="D351" s="11">
        <v>2.0338115658143252E-2</v>
      </c>
      <c r="E351" s="11">
        <v>3.4541615640036216E-2</v>
      </c>
      <c r="F351" s="11">
        <v>3.7167013400018378E-2</v>
      </c>
      <c r="G351" s="11">
        <v>3.26769918307519E-2</v>
      </c>
      <c r="H351" s="11" t="str">
        <f t="shared" si="10"/>
        <v>USA Standard (Large+Mid Cap)</v>
      </c>
      <c r="I351" s="9">
        <f>_xlfn.XLOOKUP($A351,macro_changes!$A:$A,macro_changes!B:B,"NA",1)</f>
        <v>16.72</v>
      </c>
      <c r="J351" s="16">
        <f ca="1">IF(_xlfn.XLOOKUP($A351, macro_changes!$A:$A, macro_changes!C:C, "NA", 1) = 0, OFFSET(J351, -1, 0), _xlfn.XLOOKUP($A351, macro_changes!$A:$A, macro_changes!C:C, "NA", 1))</f>
        <v>8.3514584070853992E-3</v>
      </c>
      <c r="K351" s="17">
        <f>_xlfn.XLOOKUP($A350,macro_changes!$A:$A,macro_changes!D:D,"NA",1)</f>
        <v>3.7596794047436433E-3</v>
      </c>
      <c r="L351" s="9">
        <f>_xlfn.XLOOKUP($A350,macro_changes!$A:$A,macro_changes!E:E,"NA",1)</f>
        <v>112.7</v>
      </c>
      <c r="M351" s="9">
        <f>_xlfn.XLOOKUP($A351,macro_changes!$A:$A,macro_changes!F:F,"NA",1)</f>
        <v>2.5299999999999998</v>
      </c>
      <c r="N351" s="9">
        <v>8.5844336985856735</v>
      </c>
      <c r="O351" t="s">
        <v>4332</v>
      </c>
      <c r="P351">
        <f>_xlfn.XLOOKUP($A351,Macro!A:A,Macro!H:H,"NA",1)</f>
        <v>4.1360000000000001E-2</v>
      </c>
      <c r="Q351">
        <v>0</v>
      </c>
      <c r="R351" s="9">
        <f>Spreads!B270</f>
        <v>4.59</v>
      </c>
      <c r="S351" s="9">
        <v>1.35</v>
      </c>
      <c r="T351" s="9">
        <f>Spreads!H517</f>
        <v>0.19</v>
      </c>
      <c r="U351" t="s">
        <v>5435</v>
      </c>
      <c r="V351" t="s">
        <v>5435</v>
      </c>
      <c r="W351" t="s">
        <v>5437</v>
      </c>
      <c r="X351" t="s">
        <v>5438</v>
      </c>
      <c r="Y351" t="s">
        <v>5439</v>
      </c>
      <c r="Z351" t="s">
        <v>5440</v>
      </c>
      <c r="AA351">
        <f>_xlfn.XLOOKUP($A351,Kmeans!$B:$B,Kmeans!M:M)</f>
        <v>1</v>
      </c>
      <c r="AB351">
        <f>_xlfn.XLOOKUP($A351,Kmeans!$B:$B,Kmeans!N:N)</f>
        <v>0</v>
      </c>
      <c r="AC351">
        <f>_xlfn.XLOOKUP($A351,Kmeans!$B:$B,Kmeans!O:O)</f>
        <v>0</v>
      </c>
      <c r="AD351">
        <f>'FF-5'!C674/100</f>
        <v>-1.15E-2</v>
      </c>
      <c r="AE351">
        <f>'FF-5'!D674/100</f>
        <v>2.1600000000000001E-2</v>
      </c>
      <c r="AF351">
        <f>'FF-5'!E674/100</f>
        <v>1.5900000000000001E-2</v>
      </c>
      <c r="AG351">
        <f>'FF-5'!F674/100</f>
        <v>-2.2200000000000001E-2</v>
      </c>
      <c r="AH351" t="s">
        <v>5442</v>
      </c>
      <c r="AI351" t="str">
        <f t="shared" si="11"/>
        <v>Normal</v>
      </c>
    </row>
    <row r="352" spans="1:35">
      <c r="A352" s="5">
        <v>43616</v>
      </c>
      <c r="B352" s="11">
        <v>-6.5396039974361386E-2</v>
      </c>
      <c r="C352" s="11">
        <v>-2.4657366815970749E-2</v>
      </c>
      <c r="D352" s="11">
        <v>-1.8178988057662382E-2</v>
      </c>
      <c r="E352" s="11">
        <v>-5.0673760557476744E-2</v>
      </c>
      <c r="F352" s="11">
        <v>-6.8465627047215261E-2</v>
      </c>
      <c r="G352" s="11">
        <v>-9.959155922143148E-2</v>
      </c>
      <c r="H352" s="11" t="str">
        <f t="shared" si="10"/>
        <v>USA MINIMUM VOLATILITY (USD) Standard (Large+Mid Cap)</v>
      </c>
      <c r="I352" s="9">
        <f>_xlfn.XLOOKUP($A352,macro_changes!$A:$A,macro_changes!B:B,"NA",1)</f>
        <v>15.84</v>
      </c>
      <c r="J352" s="16">
        <f ca="1">IF(_xlfn.XLOOKUP($A352, macro_changes!$A:$A, macro_changes!C:C, "NA", 1) = 0, OFFSET(J352, -1, 0), _xlfn.XLOOKUP($A352, macro_changes!$A:$A, macro_changes!C:C, "NA", 1))</f>
        <v>8.3514584070853992E-3</v>
      </c>
      <c r="K352" s="17">
        <f>_xlfn.XLOOKUP($A351,macro_changes!$A:$A,macro_changes!D:D,"NA",1)</f>
        <v>2.4683328566443841E-4</v>
      </c>
      <c r="L352" s="9">
        <f>_xlfn.XLOOKUP($A351,macro_changes!$A:$A,macro_changes!E:E,"NA",1)</f>
        <v>112.8</v>
      </c>
      <c r="M352" s="9">
        <f>_xlfn.XLOOKUP($A352,macro_changes!$A:$A,macro_changes!F:F,"NA",1)</f>
        <v>2.4</v>
      </c>
      <c r="N352" s="9">
        <v>7.1482837957594301</v>
      </c>
      <c r="O352" t="s">
        <v>4332</v>
      </c>
      <c r="P352">
        <f>_xlfn.XLOOKUP($A352,Macro!A:A,Macro!H:H,"NA",1)</f>
        <v>4.2599999999999999E-3</v>
      </c>
      <c r="Q352">
        <v>-6.5396039974361345E-2</v>
      </c>
      <c r="R352" s="9">
        <f>Spreads!B271</f>
        <v>4.07</v>
      </c>
      <c r="S352" s="9">
        <v>1.22</v>
      </c>
      <c r="T352" s="9">
        <f>Spreads!H518</f>
        <v>0.25</v>
      </c>
      <c r="U352" t="s">
        <v>5435</v>
      </c>
      <c r="V352" t="s">
        <v>5435</v>
      </c>
      <c r="W352" t="s">
        <v>5437</v>
      </c>
      <c r="X352" t="s">
        <v>5438</v>
      </c>
      <c r="Y352" t="s">
        <v>5443</v>
      </c>
      <c r="Z352" t="s">
        <v>5444</v>
      </c>
      <c r="AA352">
        <f>_xlfn.XLOOKUP($A352,Kmeans!$B:$B,Kmeans!M:M)</f>
        <v>0</v>
      </c>
      <c r="AB352">
        <f>_xlfn.XLOOKUP($A352,Kmeans!$B:$B,Kmeans!N:N)</f>
        <v>1</v>
      </c>
      <c r="AC352">
        <f>_xlfn.XLOOKUP($A352,Kmeans!$B:$B,Kmeans!O:O)</f>
        <v>0</v>
      </c>
      <c r="AD352">
        <f>'FF-5'!C675/100</f>
        <v>-1.5900000000000001E-2</v>
      </c>
      <c r="AE352">
        <f>'FF-5'!D675/100</f>
        <v>-2.3700000000000002E-2</v>
      </c>
      <c r="AF352">
        <f>'FF-5'!E675/100</f>
        <v>-4.5999999999999999E-3</v>
      </c>
      <c r="AG352">
        <f>'FF-5'!F675/100</f>
        <v>1.77E-2</v>
      </c>
      <c r="AH352" t="s">
        <v>5446</v>
      </c>
      <c r="AI352" t="str">
        <f t="shared" si="11"/>
        <v>Drawdown</v>
      </c>
    </row>
    <row r="353" spans="1:35">
      <c r="A353" s="5">
        <v>43644</v>
      </c>
      <c r="B353" s="11">
        <v>6.8682638291643006E-2</v>
      </c>
      <c r="C353" s="11">
        <v>6.1084367015030505E-2</v>
      </c>
      <c r="D353" s="11">
        <v>4.7997653624199499E-2</v>
      </c>
      <c r="E353" s="11">
        <v>6.278359863373173E-2</v>
      </c>
      <c r="F353" s="11">
        <v>7.0452658785828959E-2</v>
      </c>
      <c r="G353" s="11">
        <v>9.2597440893344984E-2</v>
      </c>
      <c r="H353" s="11" t="str">
        <f t="shared" si="10"/>
        <v>USA ENHANCED VALUE Standard (Large+Mid Cap)</v>
      </c>
      <c r="I353" s="9">
        <f>_xlfn.XLOOKUP($A353,macro_changes!$A:$A,macro_changes!B:B,"NA",1)</f>
        <v>13.31</v>
      </c>
      <c r="J353" s="16">
        <f ca="1">IF(_xlfn.XLOOKUP($A353, macro_changes!$A:$A, macro_changes!C:C, "NA", 1) = 0, OFFSET(J353, -1, 0), _xlfn.XLOOKUP($A353, macro_changes!$A:$A, macro_changes!C:C, "NA", 1))</f>
        <v>1.170001856591063E-2</v>
      </c>
      <c r="K353" s="17">
        <f>_xlfn.XLOOKUP($A352,macro_changes!$A:$A,macro_changes!D:D,"NA",1)</f>
        <v>-3.2511281022806759E-4</v>
      </c>
      <c r="L353" s="9">
        <f>_xlfn.XLOOKUP($A352,macro_changes!$A:$A,macro_changes!E:E,"NA",1)</f>
        <v>112.8</v>
      </c>
      <c r="M353" s="9">
        <f>_xlfn.XLOOKUP($A353,macro_changes!$A:$A,macro_changes!F:F,"NA",1)</f>
        <v>2.0699999999999998</v>
      </c>
      <c r="N353" s="9">
        <v>5.0171919370652658</v>
      </c>
      <c r="O353" t="s">
        <v>4332</v>
      </c>
      <c r="P353">
        <f>_xlfn.XLOOKUP($A353,Macro!A:A,Macro!H:H,"NA",1)</f>
        <v>-5.0000000000000002E-5</v>
      </c>
      <c r="Q353">
        <v>-1.2049742419832637E-3</v>
      </c>
      <c r="R353" s="9">
        <f>Spreads!B272</f>
        <v>3.93</v>
      </c>
      <c r="S353" s="9">
        <v>1.1399999999999999</v>
      </c>
      <c r="T353" s="9">
        <f>Spreads!H519</f>
        <v>0.13</v>
      </c>
      <c r="U353" t="s">
        <v>5435</v>
      </c>
      <c r="V353" t="s">
        <v>5435</v>
      </c>
      <c r="W353" t="s">
        <v>5437</v>
      </c>
      <c r="X353" t="s">
        <v>5438</v>
      </c>
      <c r="Y353" t="s">
        <v>5439</v>
      </c>
      <c r="Z353" t="s">
        <v>5440</v>
      </c>
      <c r="AA353">
        <f>_xlfn.XLOOKUP($A353,Kmeans!$B:$B,Kmeans!M:M)</f>
        <v>1</v>
      </c>
      <c r="AB353">
        <f>_xlfn.XLOOKUP($A353,Kmeans!$B:$B,Kmeans!N:N)</f>
        <v>0</v>
      </c>
      <c r="AC353">
        <f>_xlfn.XLOOKUP($A353,Kmeans!$B:$B,Kmeans!O:O)</f>
        <v>0</v>
      </c>
      <c r="AD353">
        <f>'FF-5'!C676/100</f>
        <v>3.7000000000000002E-3</v>
      </c>
      <c r="AE353">
        <f>'FF-5'!D676/100</f>
        <v>-6.9999999999999993E-3</v>
      </c>
      <c r="AF353">
        <f>'FF-5'!E676/100</f>
        <v>9.0000000000000011E-3</v>
      </c>
      <c r="AG353">
        <f>'FF-5'!F676/100</f>
        <v>-4.4000000000000003E-3</v>
      </c>
      <c r="AH353" t="s">
        <v>5442</v>
      </c>
      <c r="AI353" t="str">
        <f t="shared" si="11"/>
        <v>Normal</v>
      </c>
    </row>
    <row r="354" spans="1:35">
      <c r="A354" s="5">
        <v>43677</v>
      </c>
      <c r="B354" s="11">
        <v>1.4242770261087223E-2</v>
      </c>
      <c r="C354" s="11">
        <v>1.6915121207050854E-2</v>
      </c>
      <c r="D354" s="11">
        <v>1.5244612194849294E-2</v>
      </c>
      <c r="E354" s="11">
        <v>1.1167578142769807E-2</v>
      </c>
      <c r="F354" s="11">
        <v>1.249940737028199E-2</v>
      </c>
      <c r="G354" s="11">
        <v>1.4952290389218525E-2</v>
      </c>
      <c r="H354" s="11" t="str">
        <f t="shared" si="10"/>
        <v>USA MOMENTUM Standard (Large+Mid Cap)</v>
      </c>
      <c r="I354" s="9">
        <f>_xlfn.XLOOKUP($A354,macro_changes!$A:$A,macro_changes!B:B,"NA",1)</f>
        <v>18.98</v>
      </c>
      <c r="J354" s="16">
        <f ca="1">IF(_xlfn.XLOOKUP($A354, macro_changes!$A:$A, macro_changes!C:C, "NA", 1) = 0, OFFSET(J354, -1, 0), _xlfn.XLOOKUP($A354, macro_changes!$A:$A, macro_changes!C:C, "NA", 1))</f>
        <v>1.170001856591063E-2</v>
      </c>
      <c r="K354" s="17">
        <f>_xlfn.XLOOKUP($A353,macro_changes!$A:$A,macro_changes!D:D,"NA",1)</f>
        <v>2.3078761661827762E-3</v>
      </c>
      <c r="L354" s="9">
        <f>_xlfn.XLOOKUP($A353,macro_changes!$A:$A,macro_changes!E:E,"NA",1)</f>
        <v>112.8</v>
      </c>
      <c r="M354" s="9">
        <f>_xlfn.XLOOKUP($A354,macro_changes!$A:$A,macro_changes!F:F,"NA",1)</f>
        <v>2.06</v>
      </c>
      <c r="N354" s="9">
        <v>7.347904166960558</v>
      </c>
      <c r="O354" t="s">
        <v>4332</v>
      </c>
      <c r="P354">
        <f>_xlfn.XLOOKUP($A354,Macro!A:A,Macro!H:H,"NA",1)</f>
        <v>7.8450000000000006E-2</v>
      </c>
      <c r="Q354">
        <v>0</v>
      </c>
      <c r="R354" s="9">
        <f>Spreads!B273</f>
        <v>4.13</v>
      </c>
      <c r="S354" s="9">
        <v>1.26</v>
      </c>
      <c r="T354" s="9">
        <f>Spreads!H520</f>
        <v>0</v>
      </c>
      <c r="U354" t="s">
        <v>5435</v>
      </c>
      <c r="V354" t="s">
        <v>5435</v>
      </c>
      <c r="W354" t="s">
        <v>5437</v>
      </c>
      <c r="X354" t="s">
        <v>5438</v>
      </c>
      <c r="Y354" t="s">
        <v>5439</v>
      </c>
      <c r="Z354" t="s">
        <v>5440</v>
      </c>
      <c r="AA354">
        <f>_xlfn.XLOOKUP($A354,Kmeans!$B:$B,Kmeans!M:M)</f>
        <v>1</v>
      </c>
      <c r="AB354">
        <f>_xlfn.XLOOKUP($A354,Kmeans!$B:$B,Kmeans!N:N)</f>
        <v>0</v>
      </c>
      <c r="AC354">
        <f>_xlfn.XLOOKUP($A354,Kmeans!$B:$B,Kmeans!O:O)</f>
        <v>0</v>
      </c>
      <c r="AD354">
        <f>'FF-5'!C677/100</f>
        <v>-1.78E-2</v>
      </c>
      <c r="AE354">
        <f>'FF-5'!D677/100</f>
        <v>4.6999999999999993E-3</v>
      </c>
      <c r="AF354">
        <f>'FF-5'!E677/100</f>
        <v>-7.000000000000001E-4</v>
      </c>
      <c r="AG354">
        <f>'FF-5'!F677/100</f>
        <v>3.4000000000000002E-3</v>
      </c>
      <c r="AH354" t="s">
        <v>5442</v>
      </c>
      <c r="AI354" t="str">
        <f t="shared" si="11"/>
        <v>Normal</v>
      </c>
    </row>
    <row r="355" spans="1:35">
      <c r="A355" s="5">
        <v>43707</v>
      </c>
      <c r="B355" s="11">
        <v>-1.9570954867046186E-2</v>
      </c>
      <c r="C355" s="11">
        <v>1.6586216535439124E-3</v>
      </c>
      <c r="D355" s="11">
        <v>1.467712801800003E-2</v>
      </c>
      <c r="E355" s="11">
        <v>-1.483430212637904E-2</v>
      </c>
      <c r="F355" s="11">
        <v>-1.9305316320216703E-2</v>
      </c>
      <c r="G355" s="11">
        <v>-4.7913834622715923E-2</v>
      </c>
      <c r="H355" s="11" t="str">
        <f t="shared" si="10"/>
        <v>USA MINIMUM VOLATILITY (USD) Standard (Large+Mid Cap)</v>
      </c>
      <c r="I355" s="9">
        <f>_xlfn.XLOOKUP($A355,macro_changes!$A:$A,macro_changes!B:B,"NA",1)</f>
        <v>15.56</v>
      </c>
      <c r="J355" s="16">
        <f ca="1">IF(_xlfn.XLOOKUP($A355, macro_changes!$A:$A, macro_changes!C:C, "NA", 1) = 0, OFFSET(J355, -1, 0), _xlfn.XLOOKUP($A355, macro_changes!$A:$A, macro_changes!C:C, "NA", 1))</f>
        <v>1.170001856591063E-2</v>
      </c>
      <c r="K355" s="17">
        <f>_xlfn.XLOOKUP($A354,macro_changes!$A:$A,macro_changes!D:D,"NA",1)</f>
        <v>9.1477001743545117E-4</v>
      </c>
      <c r="L355" s="9">
        <f>_xlfn.XLOOKUP($A354,macro_changes!$A:$A,macro_changes!E:E,"NA",1)</f>
        <v>112.9</v>
      </c>
      <c r="M355" s="9">
        <f>_xlfn.XLOOKUP($A355,macro_changes!$A:$A,macro_changes!F:F,"NA",1)</f>
        <v>1.63</v>
      </c>
      <c r="N355" s="9">
        <v>6.6852064681762187</v>
      </c>
      <c r="O355" t="s">
        <v>4330</v>
      </c>
      <c r="P355">
        <f>_xlfn.XLOOKUP($A355,Macro!A:A,Macro!H:H,"NA",1)</f>
        <v>1.7569999999999999E-2</v>
      </c>
      <c r="Q355">
        <v>-1.9570954867046131E-2</v>
      </c>
      <c r="R355" s="9">
        <f>Spreads!B274</f>
        <v>4.0199999999999996</v>
      </c>
      <c r="S355" s="9">
        <v>1.22</v>
      </c>
      <c r="T355" s="9">
        <f>Spreads!H521</f>
        <v>0.05</v>
      </c>
      <c r="U355" t="s">
        <v>5435</v>
      </c>
      <c r="V355" t="s">
        <v>5435</v>
      </c>
      <c r="W355" t="s">
        <v>5437</v>
      </c>
      <c r="X355" t="s">
        <v>5438</v>
      </c>
      <c r="Y355" t="s">
        <v>5439</v>
      </c>
      <c r="Z355" t="s">
        <v>5440</v>
      </c>
      <c r="AA355">
        <f>_xlfn.XLOOKUP($A355,Kmeans!$B:$B,Kmeans!M:M)</f>
        <v>1</v>
      </c>
      <c r="AB355">
        <f>_xlfn.XLOOKUP($A355,Kmeans!$B:$B,Kmeans!N:N)</f>
        <v>0</v>
      </c>
      <c r="AC355">
        <f>_xlfn.XLOOKUP($A355,Kmeans!$B:$B,Kmeans!O:O)</f>
        <v>0</v>
      </c>
      <c r="AD355">
        <f>'FF-5'!C678/100</f>
        <v>-3.2400000000000005E-2</v>
      </c>
      <c r="AE355">
        <f>'FF-5'!D678/100</f>
        <v>-4.7899999999999998E-2</v>
      </c>
      <c r="AF355">
        <f>'FF-5'!E678/100</f>
        <v>5.6000000000000008E-3</v>
      </c>
      <c r="AG355">
        <f>'FF-5'!F678/100</f>
        <v>-6.8000000000000005E-3</v>
      </c>
      <c r="AH355" t="s">
        <v>5442</v>
      </c>
      <c r="AI355" t="str">
        <f t="shared" si="11"/>
        <v>Normal</v>
      </c>
    </row>
    <row r="356" spans="1:35">
      <c r="A356" s="5">
        <v>43738</v>
      </c>
      <c r="B356" s="11">
        <v>1.6255566170026547E-2</v>
      </c>
      <c r="C356" s="11">
        <v>-1.3302042427146277E-2</v>
      </c>
      <c r="D356" s="11">
        <v>6.7282244405793001E-3</v>
      </c>
      <c r="E356" s="11">
        <v>2.1825761653894382E-2</v>
      </c>
      <c r="F356" s="11">
        <v>1.6025892439966771E-2</v>
      </c>
      <c r="G356" s="11">
        <v>4.6067829260080018E-2</v>
      </c>
      <c r="H356" s="11" t="str">
        <f t="shared" si="10"/>
        <v>USA ENHANCED VALUE Standard (Large+Mid Cap)</v>
      </c>
      <c r="I356" s="9">
        <f>_xlfn.XLOOKUP($A356,macro_changes!$A:$A,macro_changes!B:B,"NA",1)</f>
        <v>15.47</v>
      </c>
      <c r="J356" s="16">
        <f ca="1">IF(_xlfn.XLOOKUP($A356, macro_changes!$A:$A, macro_changes!C:C, "NA", 1) = 0, OFFSET(J356, -1, 0), _xlfn.XLOOKUP($A356, macro_changes!$A:$A, macro_changes!C:C, "NA", 1))</f>
        <v>6.8187786956417362E-3</v>
      </c>
      <c r="K356" s="17">
        <f>_xlfn.XLOOKUP($A355,macro_changes!$A:$A,macro_changes!D:D,"NA",1)</f>
        <v>1.5388460997671771E-3</v>
      </c>
      <c r="L356" s="9">
        <f>_xlfn.XLOOKUP($A355,macro_changes!$A:$A,macro_changes!E:E,"NA",1)</f>
        <v>112.7</v>
      </c>
      <c r="M356" s="9">
        <f>_xlfn.XLOOKUP($A356,macro_changes!$A:$A,macro_changes!F:F,"NA",1)</f>
        <v>1.7</v>
      </c>
      <c r="N356" s="9">
        <v>2.888775480301816</v>
      </c>
      <c r="O356" t="s">
        <v>4330</v>
      </c>
      <c r="P356">
        <f>_xlfn.XLOOKUP($A356,Macro!A:A,Macro!H:H,"NA",1)</f>
        <v>-2.955E-2</v>
      </c>
      <c r="Q356">
        <v>-3.6335256488715271E-3</v>
      </c>
      <c r="R356" s="9">
        <f>Spreads!B275</f>
        <v>4.1500000000000004</v>
      </c>
      <c r="S356" s="9">
        <v>1.17</v>
      </c>
      <c r="T356" s="9">
        <f>Spreads!H522</f>
        <v>0.17</v>
      </c>
      <c r="U356" t="s">
        <v>5435</v>
      </c>
      <c r="V356" t="s">
        <v>5435</v>
      </c>
      <c r="W356" t="s">
        <v>5437</v>
      </c>
      <c r="X356" t="s">
        <v>5438</v>
      </c>
      <c r="Y356" t="s">
        <v>5439</v>
      </c>
      <c r="Z356" t="s">
        <v>5440</v>
      </c>
      <c r="AA356">
        <f>_xlfn.XLOOKUP($A356,Kmeans!$B:$B,Kmeans!M:M)</f>
        <v>1</v>
      </c>
      <c r="AB356">
        <f>_xlfn.XLOOKUP($A356,Kmeans!$B:$B,Kmeans!N:N)</f>
        <v>0</v>
      </c>
      <c r="AC356">
        <f>_xlfn.XLOOKUP($A356,Kmeans!$B:$B,Kmeans!O:O)</f>
        <v>0</v>
      </c>
      <c r="AD356">
        <f>'FF-5'!C679/100</f>
        <v>2.5999999999999999E-3</v>
      </c>
      <c r="AE356">
        <f>'FF-5'!D679/100</f>
        <v>6.7699999999999996E-2</v>
      </c>
      <c r="AF356">
        <f>'FF-5'!E679/100</f>
        <v>1.84E-2</v>
      </c>
      <c r="AG356">
        <f>'FF-5'!F679/100</f>
        <v>3.39E-2</v>
      </c>
      <c r="AH356" t="s">
        <v>5442</v>
      </c>
      <c r="AI356" t="str">
        <f t="shared" si="11"/>
        <v>Normal</v>
      </c>
    </row>
    <row r="357" spans="1:35">
      <c r="A357" s="5">
        <v>43769</v>
      </c>
      <c r="B357" s="11">
        <v>2.0569992795401726E-2</v>
      </c>
      <c r="C357" s="11">
        <v>5.0982030560240421E-3</v>
      </c>
      <c r="D357" s="11">
        <v>-2.8209556240421652E-3</v>
      </c>
      <c r="E357" s="11">
        <v>7.4639157011704427E-3</v>
      </c>
      <c r="F357" s="11">
        <v>2.1727892800558646E-2</v>
      </c>
      <c r="G357" s="11">
        <v>2.6040652962635802E-2</v>
      </c>
      <c r="H357" s="11" t="str">
        <f t="shared" si="10"/>
        <v>USA ENHANCED VALUE Standard (Large+Mid Cap)</v>
      </c>
      <c r="I357" s="9">
        <f>_xlfn.XLOOKUP($A357,macro_changes!$A:$A,macro_changes!B:B,"NA",1)</f>
        <v>12.52</v>
      </c>
      <c r="J357" s="16">
        <f ca="1">IF(_xlfn.XLOOKUP($A357, macro_changes!$A:$A, macro_changes!C:C, "NA", 1) = 0, OFFSET(J357, -1, 0), _xlfn.XLOOKUP($A357, macro_changes!$A:$A, macro_changes!C:C, "NA", 1))</f>
        <v>6.8187786956417362E-3</v>
      </c>
      <c r="K357" s="17">
        <f>_xlfn.XLOOKUP($A356,macro_changes!$A:$A,macro_changes!D:D,"NA",1)</f>
        <v>2.8272822992627678E-3</v>
      </c>
      <c r="L357" s="9">
        <f>_xlfn.XLOOKUP($A356,macro_changes!$A:$A,macro_changes!E:E,"NA",1)</f>
        <v>112.3</v>
      </c>
      <c r="M357" s="9">
        <f>_xlfn.XLOOKUP($A357,macro_changes!$A:$A,macro_changes!F:F,"NA",1)</f>
        <v>1.71</v>
      </c>
      <c r="N357" s="9">
        <v>4.9122136352487722</v>
      </c>
      <c r="O357" t="s">
        <v>4330</v>
      </c>
      <c r="P357">
        <f>_xlfn.XLOOKUP($A357,Macro!A:A,Macro!H:H,"NA",1)</f>
        <v>-4.7129999999999998E-2</v>
      </c>
      <c r="Q357">
        <v>0</v>
      </c>
      <c r="R357" s="9">
        <f>Spreads!B276</f>
        <v>4.0199999999999996</v>
      </c>
      <c r="S357" s="9">
        <v>1.1100000000000001</v>
      </c>
      <c r="T357" s="9">
        <f>Spreads!H523</f>
        <v>0.17</v>
      </c>
      <c r="U357" t="s">
        <v>5435</v>
      </c>
      <c r="V357" t="s">
        <v>5435</v>
      </c>
      <c r="W357" t="s">
        <v>5437</v>
      </c>
      <c r="X357" t="s">
        <v>5438</v>
      </c>
      <c r="Y357" t="s">
        <v>5439</v>
      </c>
      <c r="Z357" t="s">
        <v>5440</v>
      </c>
      <c r="AA357">
        <f>_xlfn.XLOOKUP($A357,Kmeans!$B:$B,Kmeans!M:M)</f>
        <v>1</v>
      </c>
      <c r="AB357">
        <f>_xlfn.XLOOKUP($A357,Kmeans!$B:$B,Kmeans!N:N)</f>
        <v>0</v>
      </c>
      <c r="AC357">
        <f>_xlfn.XLOOKUP($A357,Kmeans!$B:$B,Kmeans!O:O)</f>
        <v>0</v>
      </c>
      <c r="AD357">
        <f>'FF-5'!C680/100</f>
        <v>2.7000000000000001E-3</v>
      </c>
      <c r="AE357">
        <f>'FF-5'!D680/100</f>
        <v>-1.9E-2</v>
      </c>
      <c r="AF357">
        <f>'FF-5'!E680/100</f>
        <v>4.3E-3</v>
      </c>
      <c r="AG357">
        <f>'FF-5'!F680/100</f>
        <v>-9.4999999999999998E-3</v>
      </c>
      <c r="AH357" t="s">
        <v>5442</v>
      </c>
      <c r="AI357" t="str">
        <f t="shared" si="11"/>
        <v>Normal</v>
      </c>
    </row>
    <row r="358" spans="1:35">
      <c r="A358" s="5">
        <v>43798</v>
      </c>
      <c r="B358" s="11">
        <v>3.5388245515854067E-2</v>
      </c>
      <c r="C358" s="11">
        <v>3.2351045101782772E-2</v>
      </c>
      <c r="D358" s="11">
        <v>1.1053248359607082E-2</v>
      </c>
      <c r="E358" s="11">
        <v>2.3636691859024506E-2</v>
      </c>
      <c r="F358" s="11">
        <v>4.1868028976460803E-2</v>
      </c>
      <c r="G358" s="11">
        <v>3.3339494253320723E-2</v>
      </c>
      <c r="H358" s="11" t="str">
        <f t="shared" si="10"/>
        <v>USA SECTOR NEUTRAL QUALITY Standard (Large+Mid Cap)</v>
      </c>
      <c r="I358" s="9">
        <f>_xlfn.XLOOKUP($A358,macro_changes!$A:$A,macro_changes!B:B,"NA",1)</f>
        <v>13.76</v>
      </c>
      <c r="J358" s="16">
        <f ca="1">IF(_xlfn.XLOOKUP($A358, macro_changes!$A:$A, macro_changes!C:C, "NA", 1) = 0, OFFSET(J358, -1, 0), _xlfn.XLOOKUP($A358, macro_changes!$A:$A, macro_changes!C:C, "NA", 1))</f>
        <v>6.8187786956417362E-3</v>
      </c>
      <c r="K358" s="17">
        <f>_xlfn.XLOOKUP($A357,macro_changes!$A:$A,macro_changes!D:D,"NA",1)</f>
        <v>2.8154226050438602E-3</v>
      </c>
      <c r="L358" s="9">
        <f>_xlfn.XLOOKUP($A357,macro_changes!$A:$A,macro_changes!E:E,"NA",1)</f>
        <v>111.9</v>
      </c>
      <c r="M358" s="9">
        <f>_xlfn.XLOOKUP($A358,macro_changes!$A:$A,macro_changes!F:F,"NA",1)</f>
        <v>1.81</v>
      </c>
      <c r="N358" s="9">
        <v>4.4037814939751057</v>
      </c>
      <c r="O358" t="s">
        <v>4330</v>
      </c>
      <c r="P358">
        <f>_xlfn.XLOOKUP($A358,Macro!A:A,Macro!H:H,"NA",1)</f>
        <v>1.49E-2</v>
      </c>
      <c r="Q358">
        <v>0</v>
      </c>
      <c r="R358" s="9">
        <f>Spreads!B277</f>
        <v>3.6</v>
      </c>
      <c r="S358" s="9">
        <v>1.01</v>
      </c>
      <c r="T358" s="9">
        <f>Spreads!H524</f>
        <v>0.34</v>
      </c>
      <c r="U358" t="s">
        <v>5435</v>
      </c>
      <c r="V358" t="s">
        <v>5435</v>
      </c>
      <c r="W358" t="s">
        <v>5437</v>
      </c>
      <c r="X358" t="s">
        <v>5438</v>
      </c>
      <c r="Y358" t="s">
        <v>5439</v>
      </c>
      <c r="Z358" t="s">
        <v>5440</v>
      </c>
      <c r="AA358">
        <f>_xlfn.XLOOKUP($A358,Kmeans!$B:$B,Kmeans!M:M)</f>
        <v>1</v>
      </c>
      <c r="AB358">
        <f>_xlfn.XLOOKUP($A358,Kmeans!$B:$B,Kmeans!N:N)</f>
        <v>0</v>
      </c>
      <c r="AC358">
        <f>_xlfn.XLOOKUP($A358,Kmeans!$B:$B,Kmeans!O:O)</f>
        <v>0</v>
      </c>
      <c r="AD358">
        <f>'FF-5'!C681/100</f>
        <v>4.5000000000000005E-3</v>
      </c>
      <c r="AE358">
        <f>'FF-5'!D681/100</f>
        <v>-1.9900000000000001E-2</v>
      </c>
      <c r="AF358">
        <f>'FF-5'!E681/100</f>
        <v>-1.6299999999999999E-2</v>
      </c>
      <c r="AG358">
        <f>'FF-5'!F681/100</f>
        <v>-1.2500000000000001E-2</v>
      </c>
      <c r="AH358" t="s">
        <v>5442</v>
      </c>
      <c r="AI358" t="str">
        <f t="shared" si="11"/>
        <v>Normal</v>
      </c>
    </row>
    <row r="359" spans="1:35">
      <c r="A359" s="5">
        <v>43830</v>
      </c>
      <c r="B359" s="11">
        <v>2.7723066644396166E-2</v>
      </c>
      <c r="C359" s="11">
        <v>1.6824413947707395E-2</v>
      </c>
      <c r="D359" s="11">
        <v>1.6476984548657425E-2</v>
      </c>
      <c r="E359" s="11">
        <v>1.81548517592931E-2</v>
      </c>
      <c r="F359" s="11">
        <v>2.7625981855963877E-2</v>
      </c>
      <c r="G359" s="11">
        <v>3.1411875180923587E-2</v>
      </c>
      <c r="H359" s="11" t="str">
        <f t="shared" si="10"/>
        <v>USA ENHANCED VALUE Standard (Large+Mid Cap)</v>
      </c>
      <c r="I359" s="9">
        <f>_xlfn.XLOOKUP($A359,macro_changes!$A:$A,macro_changes!B:B,"NA",1)</f>
        <v>13.94</v>
      </c>
      <c r="J359" s="16">
        <f ca="1">IF(_xlfn.XLOOKUP($A359, macro_changes!$A:$A, macro_changes!C:C, "NA", 1) = 0, OFFSET(J359, -1, 0), _xlfn.XLOOKUP($A359, macro_changes!$A:$A, macro_changes!C:C, "NA", 1))</f>
        <v>-1.3924410858419556E-2</v>
      </c>
      <c r="K359" s="17">
        <f>_xlfn.XLOOKUP($A358,macro_changes!$A:$A,macro_changes!D:D,"NA",1)</f>
        <v>2.9122185210892493E-3</v>
      </c>
      <c r="L359" s="9">
        <f>_xlfn.XLOOKUP($A358,macro_changes!$A:$A,macro_changes!E:E,"NA",1)</f>
        <v>111.7</v>
      </c>
      <c r="M359" s="9">
        <f>_xlfn.XLOOKUP($A359,macro_changes!$A:$A,macro_changes!F:F,"NA",1)</f>
        <v>1.86</v>
      </c>
      <c r="N359" s="9">
        <v>1.6359757075790069</v>
      </c>
      <c r="O359" t="s">
        <v>4330</v>
      </c>
      <c r="P359">
        <f>_xlfn.XLOOKUP($A359,Macro!A:A,Macro!H:H,"NA",1)</f>
        <v>-8.5150000000000003E-2</v>
      </c>
      <c r="Q359">
        <v>0</v>
      </c>
      <c r="R359" s="9">
        <f>Spreads!B278</f>
        <v>4.03</v>
      </c>
      <c r="S359" s="9">
        <v>1.0900000000000001</v>
      </c>
      <c r="T359" s="9">
        <f>Spreads!H525</f>
        <v>0.18</v>
      </c>
      <c r="U359" t="s">
        <v>5435</v>
      </c>
      <c r="V359" t="s">
        <v>5435</v>
      </c>
      <c r="W359" t="s">
        <v>5437</v>
      </c>
      <c r="X359" t="s">
        <v>5438</v>
      </c>
      <c r="Y359" t="s">
        <v>5439</v>
      </c>
      <c r="Z359" t="s">
        <v>5440</v>
      </c>
      <c r="AA359">
        <f>_xlfn.XLOOKUP($A359,Kmeans!$B:$B,Kmeans!M:M)</f>
        <v>1</v>
      </c>
      <c r="AB359">
        <f>_xlfn.XLOOKUP($A359,Kmeans!$B:$B,Kmeans!N:N)</f>
        <v>0</v>
      </c>
      <c r="AC359">
        <f>_xlfn.XLOOKUP($A359,Kmeans!$B:$B,Kmeans!O:O)</f>
        <v>0</v>
      </c>
      <c r="AD359">
        <f>'FF-5'!C682/100</f>
        <v>9.7000000000000003E-3</v>
      </c>
      <c r="AE359">
        <f>'FF-5'!D682/100</f>
        <v>1.78E-2</v>
      </c>
      <c r="AF359">
        <f>'FF-5'!E682/100</f>
        <v>-2.0000000000000001E-4</v>
      </c>
      <c r="AG359">
        <f>'FF-5'!F682/100</f>
        <v>1.23E-2</v>
      </c>
      <c r="AH359" t="s">
        <v>5442</v>
      </c>
      <c r="AI359" t="str">
        <f t="shared" si="11"/>
        <v>Normal</v>
      </c>
    </row>
    <row r="360" spans="1:35">
      <c r="A360" s="5">
        <v>43861</v>
      </c>
      <c r="B360" s="11">
        <v>7.4337987231531955E-4</v>
      </c>
      <c r="C360" s="11">
        <v>3.5694164705336151E-2</v>
      </c>
      <c r="D360" s="11">
        <v>2.197140909601325E-2</v>
      </c>
      <c r="E360" s="11">
        <v>5.9263280612276148E-4</v>
      </c>
      <c r="F360" s="11">
        <v>-7.919850256221328E-3</v>
      </c>
      <c r="G360" s="11">
        <v>-3.9984027381631537E-2</v>
      </c>
      <c r="H360" s="11" t="str">
        <f t="shared" si="10"/>
        <v>USA MOMENTUM Standard (Large+Mid Cap)</v>
      </c>
      <c r="I360" s="9">
        <f>_xlfn.XLOOKUP($A360,macro_changes!$A:$A,macro_changes!B:B,"NA",1)</f>
        <v>19.63</v>
      </c>
      <c r="J360" s="16">
        <f ca="1">IF(_xlfn.XLOOKUP($A360, macro_changes!$A:$A, macro_changes!C:C, "NA", 1) = 0, OFFSET(J360, -1, 0), _xlfn.XLOOKUP($A360, macro_changes!$A:$A, macro_changes!C:C, "NA", 1))</f>
        <v>-1.3924410858419556E-2</v>
      </c>
      <c r="K360" s="17">
        <f>_xlfn.XLOOKUP($A359,macro_changes!$A:$A,macro_changes!D:D,"NA",1)</f>
        <v>1.0671615821831182E-3</v>
      </c>
      <c r="L360" s="9">
        <f>_xlfn.XLOOKUP($A359,macro_changes!$A:$A,macro_changes!E:E,"NA",1)</f>
        <v>111.4</v>
      </c>
      <c r="M360" s="9">
        <f>_xlfn.XLOOKUP($A360,macro_changes!$A:$A,macro_changes!F:F,"NA",1)</f>
        <v>1.76</v>
      </c>
      <c r="N360" s="9">
        <v>13.099792520808149</v>
      </c>
      <c r="O360" t="s">
        <v>4332</v>
      </c>
      <c r="P360">
        <f>_xlfn.XLOOKUP($A360,Macro!A:A,Macro!H:H,"NA",1)</f>
        <v>0.33661999999999997</v>
      </c>
      <c r="Q360">
        <v>0</v>
      </c>
      <c r="R360" s="9">
        <f>Spreads!B279</f>
        <v>5.0599999999999996</v>
      </c>
      <c r="S360" s="9">
        <v>1.3</v>
      </c>
      <c r="T360" s="9">
        <f>Spreads!H526</f>
        <v>0.27</v>
      </c>
      <c r="U360" t="s">
        <v>5435</v>
      </c>
      <c r="V360" t="s">
        <v>5436</v>
      </c>
      <c r="W360" t="s">
        <v>5437</v>
      </c>
      <c r="X360" t="s">
        <v>5441</v>
      </c>
      <c r="Y360" t="s">
        <v>5439</v>
      </c>
      <c r="Z360" t="s">
        <v>5440</v>
      </c>
      <c r="AA360">
        <f>_xlfn.XLOOKUP($A360,Kmeans!$B:$B,Kmeans!M:M)</f>
        <v>1</v>
      </c>
      <c r="AB360">
        <f>_xlfn.XLOOKUP($A360,Kmeans!$B:$B,Kmeans!N:N)</f>
        <v>0</v>
      </c>
      <c r="AC360">
        <f>_xlfn.XLOOKUP($A360,Kmeans!$B:$B,Kmeans!O:O)</f>
        <v>0</v>
      </c>
      <c r="AD360">
        <f>'FF-5'!C683/100</f>
        <v>-4.4000000000000004E-2</v>
      </c>
      <c r="AE360">
        <f>'FF-5'!D683/100</f>
        <v>-6.25E-2</v>
      </c>
      <c r="AF360">
        <f>'FF-5'!E683/100</f>
        <v>-1.2E-2</v>
      </c>
      <c r="AG360">
        <f>'FF-5'!F683/100</f>
        <v>-2.3E-2</v>
      </c>
      <c r="AH360" t="s">
        <v>5442</v>
      </c>
      <c r="AI360" t="str">
        <f t="shared" si="11"/>
        <v>Normal</v>
      </c>
    </row>
    <row r="361" spans="1:35">
      <c r="A361" s="5">
        <v>43889</v>
      </c>
      <c r="B361" s="11">
        <v>-8.3280173679410208E-2</v>
      </c>
      <c r="C361" s="11">
        <v>-7.4895181869839567E-2</v>
      </c>
      <c r="D361" s="11">
        <v>-8.2737083356868801E-2</v>
      </c>
      <c r="E361" s="11">
        <v>-9.0488686713351529E-2</v>
      </c>
      <c r="F361" s="11">
        <v>-8.575387632265119E-2</v>
      </c>
      <c r="G361" s="11">
        <v>-9.926389321341389E-2</v>
      </c>
      <c r="H361" s="11" t="str">
        <f t="shared" si="10"/>
        <v>USA MOMENTUM Standard (Large+Mid Cap)</v>
      </c>
      <c r="I361" s="9">
        <f>_xlfn.XLOOKUP($A361,macro_changes!$A:$A,macro_changes!B:B,"NA",1)</f>
        <v>57.74</v>
      </c>
      <c r="J361" s="16">
        <f ca="1">IF(_xlfn.XLOOKUP($A361, macro_changes!$A:$A, macro_changes!C:C, "NA", 1) = 0, OFFSET(J361, -1, 0), _xlfn.XLOOKUP($A361, macro_changes!$A:$A, macro_changes!C:C, "NA", 1))</f>
        <v>-1.3924410858419556E-2</v>
      </c>
      <c r="K361" s="17">
        <f>_xlfn.XLOOKUP($A360,macro_changes!$A:$A,macro_changes!D:D,"NA",1)</f>
        <v>1.3132179246519993E-3</v>
      </c>
      <c r="L361" s="9">
        <f>_xlfn.XLOOKUP($A360,macro_changes!$A:$A,macro_changes!E:E,"NA",1)</f>
        <v>111.7</v>
      </c>
      <c r="M361" s="9">
        <f>_xlfn.XLOOKUP($A361,macro_changes!$A:$A,macro_changes!F:F,"NA",1)</f>
        <v>1.5</v>
      </c>
      <c r="N361" s="9">
        <v>24.92842306728868</v>
      </c>
      <c r="O361" t="s">
        <v>4331</v>
      </c>
      <c r="P361">
        <f>_xlfn.XLOOKUP($A361,Macro!A:A,Macro!H:H,"NA",1)</f>
        <v>0.75368999999999997</v>
      </c>
      <c r="Q361">
        <v>-8.3280173679410277E-2</v>
      </c>
      <c r="R361" s="9">
        <f>Spreads!B280</f>
        <v>8.77</v>
      </c>
      <c r="S361" s="9">
        <v>3.05</v>
      </c>
      <c r="T361" s="9">
        <f>Spreads!H527</f>
        <v>0.47</v>
      </c>
      <c r="U361" t="s">
        <v>5442</v>
      </c>
      <c r="V361" t="s">
        <v>5446</v>
      </c>
      <c r="W361" t="s">
        <v>5441</v>
      </c>
      <c r="X361" t="s">
        <v>5441</v>
      </c>
      <c r="Y361" t="s">
        <v>5443</v>
      </c>
      <c r="Z361" t="s">
        <v>5444</v>
      </c>
      <c r="AA361">
        <f>_xlfn.XLOOKUP($A361,Kmeans!$B:$B,Kmeans!M:M)</f>
        <v>0</v>
      </c>
      <c r="AB361">
        <f>_xlfn.XLOOKUP($A361,Kmeans!$B:$B,Kmeans!N:N)</f>
        <v>1</v>
      </c>
      <c r="AC361">
        <f>_xlfn.XLOOKUP($A361,Kmeans!$B:$B,Kmeans!O:O)</f>
        <v>0</v>
      </c>
      <c r="AD361">
        <f>'FF-5'!C684/100</f>
        <v>4.0000000000000002E-4</v>
      </c>
      <c r="AE361">
        <f>'FF-5'!D684/100</f>
        <v>-3.7999999999999999E-2</v>
      </c>
      <c r="AF361">
        <f>'FF-5'!E684/100</f>
        <v>-1.49E-2</v>
      </c>
      <c r="AG361">
        <f>'FF-5'!F684/100</f>
        <v>-2.52E-2</v>
      </c>
      <c r="AH361" t="s">
        <v>5446</v>
      </c>
      <c r="AI361" t="str">
        <f t="shared" si="11"/>
        <v>Drawdown</v>
      </c>
    </row>
    <row r="362" spans="1:35">
      <c r="A362" s="5">
        <v>43921</v>
      </c>
      <c r="B362" s="11">
        <v>-0.12843970060675858</v>
      </c>
      <c r="C362" s="11">
        <v>-0.11525420449231671</v>
      </c>
      <c r="D362" s="11">
        <v>-0.12153308223424752</v>
      </c>
      <c r="E362" s="11">
        <v>-0.16959584167928554</v>
      </c>
      <c r="F362" s="11">
        <v>-0.11582832629641671</v>
      </c>
      <c r="G362" s="11">
        <v>-0.18751913110480145</v>
      </c>
      <c r="H362" s="11" t="str">
        <f t="shared" si="10"/>
        <v>USA MOMENTUM Standard (Large+Mid Cap)</v>
      </c>
      <c r="I362" s="9">
        <f>_xlfn.XLOOKUP($A362,macro_changes!$A:$A,macro_changes!B:B,"NA",1)</f>
        <v>41.45</v>
      </c>
      <c r="J362" s="16">
        <f ca="1">IF(_xlfn.XLOOKUP($A362, macro_changes!$A:$A, macro_changes!C:C, "NA", 1) = 0, OFFSET(J362, -1, 0), _xlfn.XLOOKUP($A362, macro_changes!$A:$A, macro_changes!C:C, "NA", 1))</f>
        <v>-7.9089652378231179E-2</v>
      </c>
      <c r="K362" s="17">
        <f>_xlfn.XLOOKUP($A361,macro_changes!$A:$A,macro_changes!D:D,"NA",1)</f>
        <v>-4.2276447852619414E-3</v>
      </c>
      <c r="L362" s="9">
        <f>_xlfn.XLOOKUP($A361,macro_changes!$A:$A,macro_changes!E:E,"NA",1)</f>
        <v>111.7</v>
      </c>
      <c r="M362" s="9">
        <f>_xlfn.XLOOKUP($A362,macro_changes!$A:$A,macro_changes!F:F,"NA",1)</f>
        <v>0.87</v>
      </c>
      <c r="N362" s="9">
        <v>39.522498992331691</v>
      </c>
      <c r="O362" t="s">
        <v>4331</v>
      </c>
      <c r="P362">
        <f>_xlfn.XLOOKUP($A362,Macro!A:A,Macro!H:H,"NA",1)</f>
        <v>-0.20421</v>
      </c>
      <c r="Q362">
        <v>-0.20102339371230651</v>
      </c>
      <c r="R362" s="9">
        <f>Spreads!B281</f>
        <v>7.63</v>
      </c>
      <c r="S362" s="9">
        <v>2.17</v>
      </c>
      <c r="T362" s="9">
        <f>Spreads!H528</f>
        <v>0.44</v>
      </c>
      <c r="U362" t="s">
        <v>5442</v>
      </c>
      <c r="V362" t="s">
        <v>5446</v>
      </c>
      <c r="W362" t="s">
        <v>5441</v>
      </c>
      <c r="X362" t="s">
        <v>5445</v>
      </c>
      <c r="Y362" t="s">
        <v>5443</v>
      </c>
      <c r="Z362" t="s">
        <v>5443</v>
      </c>
      <c r="AA362">
        <f>_xlfn.XLOOKUP($A362,Kmeans!$B:$B,Kmeans!M:M)</f>
        <v>0</v>
      </c>
      <c r="AB362">
        <f>_xlfn.XLOOKUP($A362,Kmeans!$B:$B,Kmeans!N:N)</f>
        <v>0</v>
      </c>
      <c r="AC362">
        <f>_xlfn.XLOOKUP($A362,Kmeans!$B:$B,Kmeans!O:O)</f>
        <v>1</v>
      </c>
      <c r="AD362">
        <f>'FF-5'!C685/100</f>
        <v>-8.2400000000000001E-2</v>
      </c>
      <c r="AE362">
        <f>'FF-5'!D685/100</f>
        <v>-0.13880000000000001</v>
      </c>
      <c r="AF362">
        <f>'FF-5'!E685/100</f>
        <v>-1.5600000000000001E-2</v>
      </c>
      <c r="AG362">
        <f>'FF-5'!F685/100</f>
        <v>1.26E-2</v>
      </c>
      <c r="AH362" t="s">
        <v>6707</v>
      </c>
      <c r="AI362" t="str">
        <f t="shared" si="11"/>
        <v>Drawdown</v>
      </c>
    </row>
    <row r="363" spans="1:35">
      <c r="A363" s="5">
        <v>43951</v>
      </c>
      <c r="B363" s="11">
        <v>0.13021867009232202</v>
      </c>
      <c r="C363" s="11">
        <v>0.11626590811227477</v>
      </c>
      <c r="D363" s="11">
        <v>9.1718416759251742E-2</v>
      </c>
      <c r="E363" s="11">
        <v>0.11186448453815889</v>
      </c>
      <c r="F363" s="11">
        <v>0.12281373040440502</v>
      </c>
      <c r="G363" s="11">
        <v>0.11088304357569467</v>
      </c>
      <c r="H363" s="11" t="str">
        <f t="shared" si="10"/>
        <v>USA Standard (Large+Mid Cap)</v>
      </c>
      <c r="I363" s="9">
        <f>_xlfn.XLOOKUP($A363,macro_changes!$A:$A,macro_changes!B:B,"NA",1)</f>
        <v>30.9</v>
      </c>
      <c r="J363" s="16">
        <f ca="1">IF(_xlfn.XLOOKUP($A363, macro_changes!$A:$A, macro_changes!C:C, "NA", 1) = 0, OFFSET(J363, -1, 0), _xlfn.XLOOKUP($A363, macro_changes!$A:$A, macro_changes!C:C, "NA", 1))</f>
        <v>-7.9089652378231179E-2</v>
      </c>
      <c r="K363" s="17">
        <f>_xlfn.XLOOKUP($A362,macro_changes!$A:$A,macro_changes!D:D,"NA",1)</f>
        <v>-7.8404028665504111E-3</v>
      </c>
      <c r="L363" s="9">
        <f>_xlfn.XLOOKUP($A362,macro_changes!$A:$A,macro_changes!E:E,"NA",1)</f>
        <v>106.4</v>
      </c>
      <c r="M363" s="9">
        <f>_xlfn.XLOOKUP($A363,macro_changes!$A:$A,macro_changes!F:F,"NA",1)</f>
        <v>0.66</v>
      </c>
      <c r="N363" s="9">
        <v>48.674057538315957</v>
      </c>
      <c r="O363" t="s">
        <v>4331</v>
      </c>
      <c r="P363">
        <f>_xlfn.XLOOKUP($A363,Macro!A:A,Macro!H:H,"NA",1)</f>
        <v>-0.49179</v>
      </c>
      <c r="Q363">
        <v>-1.4946277514504631E-2</v>
      </c>
      <c r="R363" s="9">
        <f>Spreads!B282</f>
        <v>6.54</v>
      </c>
      <c r="S363" s="9">
        <v>1.87</v>
      </c>
      <c r="T363" s="9">
        <f>Spreads!H529</f>
        <v>0.49</v>
      </c>
      <c r="U363" t="s">
        <v>5442</v>
      </c>
      <c r="V363" t="s">
        <v>5436</v>
      </c>
      <c r="W363" t="s">
        <v>5441</v>
      </c>
      <c r="X363" t="s">
        <v>5445</v>
      </c>
      <c r="Y363" t="s">
        <v>5439</v>
      </c>
      <c r="Z363" t="s">
        <v>5440</v>
      </c>
      <c r="AA363">
        <f>_xlfn.XLOOKUP($A363,Kmeans!$B:$B,Kmeans!M:M)</f>
        <v>1</v>
      </c>
      <c r="AB363">
        <f>_xlfn.XLOOKUP($A363,Kmeans!$B:$B,Kmeans!N:N)</f>
        <v>0</v>
      </c>
      <c r="AC363">
        <f>_xlfn.XLOOKUP($A363,Kmeans!$B:$B,Kmeans!O:O)</f>
        <v>0</v>
      </c>
      <c r="AD363">
        <f>'FF-5'!C686/100</f>
        <v>2.5600000000000001E-2</v>
      </c>
      <c r="AE363">
        <f>'FF-5'!D686/100</f>
        <v>-1.34E-2</v>
      </c>
      <c r="AF363">
        <f>'FF-5'!E686/100</f>
        <v>2.7300000000000001E-2</v>
      </c>
      <c r="AG363">
        <f>'FF-5'!F686/100</f>
        <v>-1.03E-2</v>
      </c>
      <c r="AH363" t="s">
        <v>5442</v>
      </c>
      <c r="AI363" t="str">
        <f t="shared" si="11"/>
        <v>Normal</v>
      </c>
    </row>
    <row r="364" spans="1:35">
      <c r="A364" s="5">
        <v>43980</v>
      </c>
      <c r="B364" s="11">
        <v>4.9728957470907664E-2</v>
      </c>
      <c r="C364" s="11">
        <v>5.8532138438261105E-2</v>
      </c>
      <c r="D364" s="11">
        <v>4.1249998900516172E-2</v>
      </c>
      <c r="E364" s="11">
        <v>5.1562974625847025E-2</v>
      </c>
      <c r="F364" s="11">
        <v>5.3039080710459041E-2</v>
      </c>
      <c r="G364" s="11">
        <v>3.2001917893124343E-2</v>
      </c>
      <c r="H364" s="11" t="str">
        <f t="shared" si="10"/>
        <v>USA MOMENTUM Standard (Large+Mid Cap)</v>
      </c>
      <c r="I364" s="9">
        <f>_xlfn.XLOOKUP($A364,macro_changes!$A:$A,macro_changes!B:B,"NA",1)</f>
        <v>31.12</v>
      </c>
      <c r="J364" s="16">
        <f ca="1">IF(_xlfn.XLOOKUP($A364, macro_changes!$A:$A, macro_changes!C:C, "NA", 1) = 0, OFFSET(J364, -1, 0), _xlfn.XLOOKUP($A364, macro_changes!$A:$A, macro_changes!C:C, "NA", 1))</f>
        <v>-7.9089652378231179E-2</v>
      </c>
      <c r="K364" s="17">
        <f>_xlfn.XLOOKUP($A363,macro_changes!$A:$A,macro_changes!D:D,"NA",1)</f>
        <v>-1.0854032780739375E-3</v>
      </c>
      <c r="L364" s="9">
        <f>_xlfn.XLOOKUP($A363,macro_changes!$A:$A,macro_changes!E:E,"NA",1)</f>
        <v>100.5</v>
      </c>
      <c r="M364" s="9">
        <f>_xlfn.XLOOKUP($A364,macro_changes!$A:$A,macro_changes!F:F,"NA",1)</f>
        <v>0.67</v>
      </c>
      <c r="N364" s="9">
        <v>4.0185066219341774</v>
      </c>
      <c r="O364" t="s">
        <v>4333</v>
      </c>
      <c r="P364">
        <f>_xlfn.XLOOKUP($A364,Macro!A:A,Macro!H:H,"NA",1)</f>
        <v>-0.13703000000000001</v>
      </c>
      <c r="Q364">
        <v>0</v>
      </c>
      <c r="R364" s="9">
        <f>Spreads!B283</f>
        <v>6.44</v>
      </c>
      <c r="S364" s="9">
        <v>1.6</v>
      </c>
      <c r="T364" s="9">
        <f>Spreads!H530</f>
        <v>0.5</v>
      </c>
      <c r="U364" t="s">
        <v>5442</v>
      </c>
      <c r="V364" t="s">
        <v>5436</v>
      </c>
      <c r="W364" t="s">
        <v>5437</v>
      </c>
      <c r="X364" t="s">
        <v>5438</v>
      </c>
      <c r="Y364" t="s">
        <v>5439</v>
      </c>
      <c r="Z364" t="s">
        <v>5440</v>
      </c>
      <c r="AA364">
        <f>_xlfn.XLOOKUP($A364,Kmeans!$B:$B,Kmeans!M:M)</f>
        <v>1</v>
      </c>
      <c r="AB364">
        <f>_xlfn.XLOOKUP($A364,Kmeans!$B:$B,Kmeans!N:N)</f>
        <v>0</v>
      </c>
      <c r="AC364">
        <f>_xlfn.XLOOKUP($A364,Kmeans!$B:$B,Kmeans!O:O)</f>
        <v>0</v>
      </c>
      <c r="AD364">
        <f>'FF-5'!C687/100</f>
        <v>1.9900000000000001E-2</v>
      </c>
      <c r="AE364">
        <f>'FF-5'!D687/100</f>
        <v>-4.8499999999999995E-2</v>
      </c>
      <c r="AF364">
        <f>'FF-5'!E687/100</f>
        <v>9.300000000000001E-3</v>
      </c>
      <c r="AG364">
        <f>'FF-5'!F687/100</f>
        <v>-3.2400000000000005E-2</v>
      </c>
      <c r="AH364" t="s">
        <v>5442</v>
      </c>
      <c r="AI364" t="str">
        <f t="shared" si="11"/>
        <v>Normal</v>
      </c>
    </row>
    <row r="365" spans="1:35">
      <c r="A365" s="5">
        <v>44012</v>
      </c>
      <c r="B365" s="11">
        <v>2.1342172737760956E-2</v>
      </c>
      <c r="C365" s="11">
        <v>4.2791652739301522E-2</v>
      </c>
      <c r="D365" s="11">
        <v>-1.2909340645416489E-2</v>
      </c>
      <c r="E365" s="11">
        <v>4.2029888913488467E-3</v>
      </c>
      <c r="F365" s="11">
        <v>1.0614611919432804E-3</v>
      </c>
      <c r="G365" s="11">
        <v>9.2354414314366196E-4</v>
      </c>
      <c r="H365" s="11" t="str">
        <f t="shared" ref="H365:H417" si="12">INDEX($B$1:$G$1, MATCH(MAX(B365:G365), B365:G365, 0))</f>
        <v>USA MOMENTUM Standard (Large+Mid Cap)</v>
      </c>
      <c r="I365" s="9">
        <f>_xlfn.XLOOKUP($A365,macro_changes!$A:$A,macro_changes!B:B,"NA",1)</f>
        <v>26.84</v>
      </c>
      <c r="J365" s="16">
        <f ca="1">IF(_xlfn.XLOOKUP($A365, macro_changes!$A:$A, macro_changes!C:C, "NA", 1) = 0, OFFSET(J365, -1, 0), _xlfn.XLOOKUP($A365, macro_changes!$A:$A, macro_changes!C:C, "NA", 1))</f>
        <v>7.830225060408158E-2</v>
      </c>
      <c r="K365" s="17">
        <f>_xlfn.XLOOKUP($A364,macro_changes!$A:$A,macro_changes!D:D,"NA",1)</f>
        <v>4.5183077452237708E-3</v>
      </c>
      <c r="L365" s="9">
        <f>_xlfn.XLOOKUP($A364,macro_changes!$A:$A,macro_changes!E:E,"NA",1)</f>
        <v>102.4</v>
      </c>
      <c r="M365" s="9">
        <f>_xlfn.XLOOKUP($A365,macro_changes!$A:$A,macro_changes!F:F,"NA",1)</f>
        <v>0.73</v>
      </c>
      <c r="N365" s="9">
        <v>6.1518407818347232</v>
      </c>
      <c r="O365" t="s">
        <v>4333</v>
      </c>
      <c r="P365">
        <f>_xlfn.XLOOKUP($A365,Macro!A:A,Macro!H:H,"NA",1)</f>
        <v>-0.12828999999999999</v>
      </c>
      <c r="Q365">
        <v>0</v>
      </c>
      <c r="R365" s="9">
        <f>Spreads!B284</f>
        <v>5.16</v>
      </c>
      <c r="S365" s="9">
        <v>1.41</v>
      </c>
      <c r="T365" s="9">
        <f>Spreads!H531</f>
        <v>0.44</v>
      </c>
      <c r="U365" t="s">
        <v>5442</v>
      </c>
      <c r="V365" t="s">
        <v>5436</v>
      </c>
      <c r="W365" t="s">
        <v>5437</v>
      </c>
      <c r="X365" t="s">
        <v>5438</v>
      </c>
      <c r="Y365" t="s">
        <v>5439</v>
      </c>
      <c r="Z365" t="s">
        <v>5440</v>
      </c>
      <c r="AA365">
        <f>_xlfn.XLOOKUP($A365,Kmeans!$B:$B,Kmeans!M:M)</f>
        <v>1</v>
      </c>
      <c r="AB365">
        <f>_xlfn.XLOOKUP($A365,Kmeans!$B:$B,Kmeans!N:N)</f>
        <v>0</v>
      </c>
      <c r="AC365">
        <f>_xlfn.XLOOKUP($A365,Kmeans!$B:$B,Kmeans!O:O)</f>
        <v>0</v>
      </c>
      <c r="AD365">
        <f>'FF-5'!C688/100</f>
        <v>1.9699999999999999E-2</v>
      </c>
      <c r="AE365">
        <f>'FF-5'!D688/100</f>
        <v>-2.23E-2</v>
      </c>
      <c r="AF365">
        <f>'FF-5'!E688/100</f>
        <v>1.2999999999999999E-3</v>
      </c>
      <c r="AG365">
        <f>'FF-5'!F688/100</f>
        <v>5.3E-3</v>
      </c>
      <c r="AH365" t="s">
        <v>5442</v>
      </c>
      <c r="AI365" t="str">
        <f t="shared" si="11"/>
        <v>Normal</v>
      </c>
    </row>
    <row r="366" spans="1:35">
      <c r="A366" s="5">
        <v>44043</v>
      </c>
      <c r="B366" s="11">
        <v>5.8124964564085335E-2</v>
      </c>
      <c r="C366" s="11">
        <v>6.7950405655077928E-2</v>
      </c>
      <c r="D366" s="11">
        <v>4.3882305016978984E-2</v>
      </c>
      <c r="E366" s="11">
        <v>5.3326890838791829E-2</v>
      </c>
      <c r="F366" s="11">
        <v>4.7307781829466933E-2</v>
      </c>
      <c r="G366" s="11">
        <v>6.699423175984931E-3</v>
      </c>
      <c r="H366" s="11" t="str">
        <f t="shared" si="12"/>
        <v>USA MOMENTUM Standard (Large+Mid Cap)</v>
      </c>
      <c r="I366" s="9">
        <f>_xlfn.XLOOKUP($A366,macro_changes!$A:$A,macro_changes!B:B,"NA",1)</f>
        <v>22.89</v>
      </c>
      <c r="J366" s="16">
        <f ca="1">IF(_xlfn.XLOOKUP($A366, macro_changes!$A:$A, macro_changes!C:C, "NA", 1) = 0, OFFSET(J366, -1, 0), _xlfn.XLOOKUP($A366, macro_changes!$A:$A, macro_changes!C:C, "NA", 1))</f>
        <v>7.830225060408158E-2</v>
      </c>
      <c r="K366" s="17">
        <f>_xlfn.XLOOKUP($A365,macro_changes!$A:$A,macro_changes!D:D,"NA",1)</f>
        <v>5.4629499929961245E-3</v>
      </c>
      <c r="L366" s="9">
        <f>_xlfn.XLOOKUP($A365,macro_changes!$A:$A,macro_changes!E:E,"NA",1)</f>
        <v>104.6</v>
      </c>
      <c r="M366" s="9">
        <f>_xlfn.XLOOKUP($A366,macro_changes!$A:$A,macro_changes!F:F,"NA",1)</f>
        <v>0.62</v>
      </c>
      <c r="N366" s="9">
        <v>11.6459573717013</v>
      </c>
      <c r="O366" t="s">
        <v>4333</v>
      </c>
      <c r="P366">
        <f>_xlfn.XLOOKUP($A366,Macro!A:A,Macro!H:H,"NA",1)</f>
        <v>-1.804E-2</v>
      </c>
      <c r="Q366">
        <v>0</v>
      </c>
      <c r="R366" s="9">
        <f>Spreads!B285</f>
        <v>5.0199999999999996</v>
      </c>
      <c r="S366" s="9">
        <v>1.36</v>
      </c>
      <c r="T366" s="9">
        <f>Spreads!H532</f>
        <v>0.57999999999999996</v>
      </c>
      <c r="U366" t="s">
        <v>5442</v>
      </c>
      <c r="V366" t="s">
        <v>5436</v>
      </c>
      <c r="W366" t="s">
        <v>5437</v>
      </c>
      <c r="X366" t="s">
        <v>5438</v>
      </c>
      <c r="Y366" t="s">
        <v>5439</v>
      </c>
      <c r="Z366" t="s">
        <v>5440</v>
      </c>
      <c r="AA366">
        <f>_xlfn.XLOOKUP($A366,Kmeans!$B:$B,Kmeans!M:M)</f>
        <v>1</v>
      </c>
      <c r="AB366">
        <f>_xlfn.XLOOKUP($A366,Kmeans!$B:$B,Kmeans!N:N)</f>
        <v>0</v>
      </c>
      <c r="AC366">
        <f>_xlfn.XLOOKUP($A366,Kmeans!$B:$B,Kmeans!O:O)</f>
        <v>0</v>
      </c>
      <c r="AD366">
        <f>'FF-5'!C689/100</f>
        <v>-3.1800000000000002E-2</v>
      </c>
      <c r="AE366">
        <f>'FF-5'!D689/100</f>
        <v>-1.44E-2</v>
      </c>
      <c r="AF366">
        <f>'FF-5'!E689/100</f>
        <v>4.0000000000000001E-3</v>
      </c>
      <c r="AG366">
        <f>'FF-5'!F689/100</f>
        <v>1.03E-2</v>
      </c>
      <c r="AH366" t="s">
        <v>5442</v>
      </c>
      <c r="AI366" t="str">
        <f t="shared" si="11"/>
        <v>Normal</v>
      </c>
    </row>
    <row r="367" spans="1:35">
      <c r="A367" s="5">
        <v>44074</v>
      </c>
      <c r="B367" s="11">
        <v>7.3337311365801128E-2</v>
      </c>
      <c r="C367" s="11">
        <v>9.5517493375381513E-2</v>
      </c>
      <c r="D367" s="11">
        <v>2.7135020892957717E-2</v>
      </c>
      <c r="E367" s="11">
        <v>3.699097690572839E-2</v>
      </c>
      <c r="F367" s="11">
        <v>6.8126678396147611E-2</v>
      </c>
      <c r="G367" s="11">
        <v>3.6209412366699389E-2</v>
      </c>
      <c r="H367" s="11" t="str">
        <f t="shared" si="12"/>
        <v>USA MOMENTUM Standard (Large+Mid Cap)</v>
      </c>
      <c r="I367" s="9">
        <f>_xlfn.XLOOKUP($A367,macro_changes!$A:$A,macro_changes!B:B,"NA",1)</f>
        <v>27.65</v>
      </c>
      <c r="J367" s="16">
        <f ca="1">IF(_xlfn.XLOOKUP($A367, macro_changes!$A:$A, macro_changes!C:C, "NA", 1) = 0, OFFSET(J367, -1, 0), _xlfn.XLOOKUP($A367, macro_changes!$A:$A, macro_changes!C:C, "NA", 1))</f>
        <v>7.830225060408158E-2</v>
      </c>
      <c r="K367" s="17">
        <f>_xlfn.XLOOKUP($A366,macro_changes!$A:$A,macro_changes!D:D,"NA",1)</f>
        <v>3.7073155629856469E-3</v>
      </c>
      <c r="L367" s="9">
        <f>_xlfn.XLOOKUP($A366,macro_changes!$A:$A,macro_changes!E:E,"NA",1)</f>
        <v>106.3</v>
      </c>
      <c r="M367" s="9">
        <f>_xlfn.XLOOKUP($A367,macro_changes!$A:$A,macro_changes!F:F,"NA",1)</f>
        <v>0.65</v>
      </c>
      <c r="N367" s="9">
        <v>12.555141072615809</v>
      </c>
      <c r="O367" t="s">
        <v>4333</v>
      </c>
      <c r="P367">
        <f>_xlfn.XLOOKUP($A367,Macro!A:A,Macro!H:H,"NA",1)</f>
        <v>1.1990000000000001E-2</v>
      </c>
      <c r="Q367">
        <v>0</v>
      </c>
      <c r="R367" s="9">
        <f>Spreads!B286</f>
        <v>5.41</v>
      </c>
      <c r="S367" s="9">
        <v>1.44</v>
      </c>
      <c r="T367" s="9">
        <f>Spreads!H533</f>
        <v>0.56000000000000005</v>
      </c>
      <c r="U367" t="s">
        <v>5442</v>
      </c>
      <c r="V367" t="s">
        <v>5436</v>
      </c>
      <c r="W367" t="s">
        <v>5437</v>
      </c>
      <c r="X367" t="s">
        <v>5441</v>
      </c>
      <c r="Y367" t="s">
        <v>5439</v>
      </c>
      <c r="Z367" t="s">
        <v>5440</v>
      </c>
      <c r="AA367">
        <f>_xlfn.XLOOKUP($A367,Kmeans!$B:$B,Kmeans!M:M)</f>
        <v>1</v>
      </c>
      <c r="AB367">
        <f>_xlfn.XLOOKUP($A367,Kmeans!$B:$B,Kmeans!N:N)</f>
        <v>0</v>
      </c>
      <c r="AC367">
        <f>_xlfn.XLOOKUP($A367,Kmeans!$B:$B,Kmeans!O:O)</f>
        <v>0</v>
      </c>
      <c r="AD367">
        <f>'FF-5'!C690/100</f>
        <v>-9.4999999999999998E-3</v>
      </c>
      <c r="AE367">
        <f>'FF-5'!D690/100</f>
        <v>-2.8799999999999999E-2</v>
      </c>
      <c r="AF367">
        <f>'FF-5'!E690/100</f>
        <v>4.3299999999999998E-2</v>
      </c>
      <c r="AG367">
        <f>'FF-5'!F690/100</f>
        <v>-1.26E-2</v>
      </c>
      <c r="AH367" t="s">
        <v>5442</v>
      </c>
      <c r="AI367" t="str">
        <f t="shared" si="11"/>
        <v>Normal</v>
      </c>
    </row>
    <row r="368" spans="1:35">
      <c r="A368" s="5">
        <v>44104</v>
      </c>
      <c r="B368" s="11">
        <v>-3.8505086561192781E-2</v>
      </c>
      <c r="C368" s="11">
        <v>-3.9317779941664854E-2</v>
      </c>
      <c r="D368" s="11">
        <v>-1.8355990319964599E-2</v>
      </c>
      <c r="E368" s="11">
        <v>-2.2158639039392414E-2</v>
      </c>
      <c r="F368" s="11">
        <v>-3.2707106961313737E-2</v>
      </c>
      <c r="G368" s="11">
        <v>-2.2115802040373334E-2</v>
      </c>
      <c r="H368" s="11" t="str">
        <f t="shared" si="12"/>
        <v>USA MINIMUM VOLATILITY (USD) Standard (Large+Mid Cap)</v>
      </c>
      <c r="I368" s="9">
        <f>_xlfn.XLOOKUP($A368,macro_changes!$A:$A,macro_changes!B:B,"NA",1)</f>
        <v>29.44</v>
      </c>
      <c r="J368" s="16">
        <f ca="1">IF(_xlfn.XLOOKUP($A368, macro_changes!$A:$A, macro_changes!C:C, "NA", 1) = 0, OFFSET(J368, -1, 0), _xlfn.XLOOKUP($A368, macro_changes!$A:$A, macro_changes!C:C, "NA", 1))</f>
        <v>1.0847255116152033E-2</v>
      </c>
      <c r="K368" s="17">
        <f>_xlfn.XLOOKUP($A367,macro_changes!$A:$A,macro_changes!D:D,"NA",1)</f>
        <v>2.2554999498778372E-3</v>
      </c>
      <c r="L368" s="9">
        <f>_xlfn.XLOOKUP($A367,macro_changes!$A:$A,macro_changes!E:E,"NA",1)</f>
        <v>107.3</v>
      </c>
      <c r="M368" s="9">
        <f>_xlfn.XLOOKUP($A368,macro_changes!$A:$A,macro_changes!F:F,"NA",1)</f>
        <v>0.68</v>
      </c>
      <c r="N368" s="9">
        <v>14.560251799214139</v>
      </c>
      <c r="O368" t="s">
        <v>4332</v>
      </c>
      <c r="P368">
        <f>_xlfn.XLOOKUP($A368,Macro!A:A,Macro!H:H,"NA",1)</f>
        <v>-1.6100000000000001E-3</v>
      </c>
      <c r="Q368">
        <v>-3.8505086561192864E-2</v>
      </c>
      <c r="R368" s="9">
        <f>Spreads!B287</f>
        <v>5.32</v>
      </c>
      <c r="S368" s="9">
        <v>1.34</v>
      </c>
      <c r="T368" s="9">
        <f>Spreads!H534</f>
        <v>0.74</v>
      </c>
      <c r="U368" t="s">
        <v>5442</v>
      </c>
      <c r="V368" t="s">
        <v>5436</v>
      </c>
      <c r="W368" t="s">
        <v>5437</v>
      </c>
      <c r="X368" t="s">
        <v>5441</v>
      </c>
      <c r="Y368" t="s">
        <v>5439</v>
      </c>
      <c r="Z368" t="s">
        <v>5444</v>
      </c>
      <c r="AA368">
        <f>_xlfn.XLOOKUP($A368,Kmeans!$B:$B,Kmeans!M:M)</f>
        <v>0</v>
      </c>
      <c r="AB368">
        <f>_xlfn.XLOOKUP($A368,Kmeans!$B:$B,Kmeans!N:N)</f>
        <v>1</v>
      </c>
      <c r="AC368">
        <f>_xlfn.XLOOKUP($A368,Kmeans!$B:$B,Kmeans!O:O)</f>
        <v>0</v>
      </c>
      <c r="AD368">
        <f>'FF-5'!C691/100</f>
        <v>-5.0000000000000001E-4</v>
      </c>
      <c r="AE368">
        <f>'FF-5'!D691/100</f>
        <v>-2.6499999999999999E-2</v>
      </c>
      <c r="AF368">
        <f>'FF-5'!E691/100</f>
        <v>-1.2800000000000001E-2</v>
      </c>
      <c r="AG368">
        <f>'FF-5'!F691/100</f>
        <v>-1.9599999999999999E-2</v>
      </c>
      <c r="AH368" t="s">
        <v>5446</v>
      </c>
      <c r="AI368" t="str">
        <f t="shared" si="11"/>
        <v>Drawdown</v>
      </c>
    </row>
    <row r="369" spans="1:35">
      <c r="A369" s="5">
        <v>44134</v>
      </c>
      <c r="B369" s="11">
        <v>-2.704011315716226E-2</v>
      </c>
      <c r="C369" s="11">
        <v>-4.217700610687769E-2</v>
      </c>
      <c r="D369" s="11">
        <v>-3.5339745830928138E-2</v>
      </c>
      <c r="E369" s="11">
        <v>-1.0209162161647689E-2</v>
      </c>
      <c r="F369" s="11">
        <v>-2.8548979305276445E-2</v>
      </c>
      <c r="G369" s="11">
        <v>-1.4128393020152008E-2</v>
      </c>
      <c r="H369" s="11" t="str">
        <f t="shared" si="12"/>
        <v>USA RISK WEIGHTED Standard (Large+Mid Cap)</v>
      </c>
      <c r="I369" s="9">
        <f>_xlfn.XLOOKUP($A369,macro_changes!$A:$A,macro_changes!B:B,"NA",1)</f>
        <v>25</v>
      </c>
      <c r="J369" s="16">
        <f ca="1">IF(_xlfn.XLOOKUP($A369, macro_changes!$A:$A, macro_changes!C:C, "NA", 1) = 0, OFFSET(J369, -1, 0), _xlfn.XLOOKUP($A369, macro_changes!$A:$A, macro_changes!C:C, "NA", 1))</f>
        <v>1.0847255116152033E-2</v>
      </c>
      <c r="K369" s="17">
        <f>_xlfn.XLOOKUP($A368,macro_changes!$A:$A,macro_changes!D:D,"NA",1)</f>
        <v>1.146369892787602E-3</v>
      </c>
      <c r="L369" s="9">
        <f>_xlfn.XLOOKUP($A368,macro_changes!$A:$A,macro_changes!E:E,"NA",1)</f>
        <v>107.8</v>
      </c>
      <c r="M369" s="9">
        <f>_xlfn.XLOOKUP($A369,macro_changes!$A:$A,macro_changes!F:F,"NA",1)</f>
        <v>0.79</v>
      </c>
      <c r="N369" s="9">
        <v>7.987506268146209</v>
      </c>
      <c r="O369" t="s">
        <v>4332</v>
      </c>
      <c r="P369">
        <f>_xlfn.XLOOKUP($A369,Macro!A:A,Macro!H:H,"NA",1)</f>
        <v>-7.0050000000000001E-2</v>
      </c>
      <c r="Q369">
        <v>-6.4504017820614074E-2</v>
      </c>
      <c r="R369" s="9">
        <f>Spreads!B288</f>
        <v>4.33</v>
      </c>
      <c r="S369" s="9">
        <v>1.1200000000000001</v>
      </c>
      <c r="T369" s="9">
        <f>Spreads!H535</f>
        <v>0.68</v>
      </c>
      <c r="U369" t="s">
        <v>5442</v>
      </c>
      <c r="V369" t="s">
        <v>5436</v>
      </c>
      <c r="W369" t="s">
        <v>5437</v>
      </c>
      <c r="X369" t="s">
        <v>5438</v>
      </c>
      <c r="Y369" t="s">
        <v>5443</v>
      </c>
      <c r="Z369" t="s">
        <v>5444</v>
      </c>
      <c r="AA369">
        <f>_xlfn.XLOOKUP($A369,Kmeans!$B:$B,Kmeans!M:M)</f>
        <v>0</v>
      </c>
      <c r="AB369">
        <f>_xlfn.XLOOKUP($A369,Kmeans!$B:$B,Kmeans!N:N)</f>
        <v>1</v>
      </c>
      <c r="AC369">
        <f>_xlfn.XLOOKUP($A369,Kmeans!$B:$B,Kmeans!O:O)</f>
        <v>0</v>
      </c>
      <c r="AD369">
        <f>'FF-5'!C692/100</f>
        <v>4.5400000000000003E-2</v>
      </c>
      <c r="AE369">
        <f>'FF-5'!D692/100</f>
        <v>4.3099999999999999E-2</v>
      </c>
      <c r="AF369">
        <f>'FF-5'!E692/100</f>
        <v>-7.6E-3</v>
      </c>
      <c r="AG369">
        <f>'FF-5'!F692/100</f>
        <v>-8.8000000000000005E-3</v>
      </c>
      <c r="AH369" t="s">
        <v>5446</v>
      </c>
      <c r="AI369" t="str">
        <f t="shared" si="11"/>
        <v>Drawdown</v>
      </c>
    </row>
    <row r="370" spans="1:35">
      <c r="A370" s="5">
        <v>44165</v>
      </c>
      <c r="B370" s="11">
        <v>0.11386365588355662</v>
      </c>
      <c r="C370" s="11">
        <v>0.10213048409823333</v>
      </c>
      <c r="D370" s="11">
        <v>8.0292407617500006E-2</v>
      </c>
      <c r="E370" s="11">
        <v>0.11701004642335233</v>
      </c>
      <c r="F370" s="11">
        <v>0.11255139666694358</v>
      </c>
      <c r="G370" s="11">
        <v>0.16103648291525596</v>
      </c>
      <c r="H370" s="11" t="str">
        <f t="shared" si="12"/>
        <v>USA ENHANCED VALUE Standard (Large+Mid Cap)</v>
      </c>
      <c r="I370" s="9">
        <f>_xlfn.XLOOKUP($A370,macro_changes!$A:$A,macro_changes!B:B,"NA",1)</f>
        <v>22.37</v>
      </c>
      <c r="J370" s="16">
        <f ca="1">IF(_xlfn.XLOOKUP($A370, macro_changes!$A:$A, macro_changes!C:C, "NA", 1) = 0, OFFSET(J370, -1, 0), _xlfn.XLOOKUP($A370, macro_changes!$A:$A, macro_changes!C:C, "NA", 1))</f>
        <v>1.0847255116152033E-2</v>
      </c>
      <c r="K370" s="17">
        <f>_xlfn.XLOOKUP($A369,macro_changes!$A:$A,macro_changes!D:D,"NA",1)</f>
        <v>2.4822381642195523E-3</v>
      </c>
      <c r="L370" s="9">
        <f>_xlfn.XLOOKUP($A369,macro_changes!$A:$A,macro_changes!E:E,"NA",1)</f>
        <v>108.3</v>
      </c>
      <c r="M370" s="9">
        <f>_xlfn.XLOOKUP($A370,macro_changes!$A:$A,macro_changes!F:F,"NA",1)</f>
        <v>0.87</v>
      </c>
      <c r="N370" s="9">
        <v>25.183612385344109</v>
      </c>
      <c r="O370" t="s">
        <v>4332</v>
      </c>
      <c r="P370">
        <f>_xlfn.XLOOKUP($A370,Macro!A:A,Macro!H:H,"NA",1)</f>
        <v>-3.7879999999999997E-2</v>
      </c>
      <c r="Q370">
        <v>0</v>
      </c>
      <c r="R370" s="9">
        <f>Spreads!B289</f>
        <v>3.86</v>
      </c>
      <c r="S370" s="9">
        <v>1.03</v>
      </c>
      <c r="T370" s="9">
        <f>Spreads!H536</f>
        <v>0.8</v>
      </c>
      <c r="U370" t="s">
        <v>5435</v>
      </c>
      <c r="V370" t="s">
        <v>5436</v>
      </c>
      <c r="W370" t="s">
        <v>5441</v>
      </c>
      <c r="X370" t="s">
        <v>5441</v>
      </c>
      <c r="Y370" t="s">
        <v>5439</v>
      </c>
      <c r="Z370" t="s">
        <v>5440</v>
      </c>
      <c r="AA370">
        <f>_xlfn.XLOOKUP($A370,Kmeans!$B:$B,Kmeans!M:M)</f>
        <v>1</v>
      </c>
      <c r="AB370">
        <f>_xlfn.XLOOKUP($A370,Kmeans!$B:$B,Kmeans!N:N)</f>
        <v>0</v>
      </c>
      <c r="AC370">
        <f>_xlfn.XLOOKUP($A370,Kmeans!$B:$B,Kmeans!O:O)</f>
        <v>0</v>
      </c>
      <c r="AD370">
        <f>'FF-5'!C693/100</f>
        <v>7.0499999999999993E-2</v>
      </c>
      <c r="AE370">
        <f>'FF-5'!D693/100</f>
        <v>2.1499999999999998E-2</v>
      </c>
      <c r="AF370">
        <f>'FF-5'!E693/100</f>
        <v>-2.2200000000000001E-2</v>
      </c>
      <c r="AG370">
        <f>'FF-5'!F693/100</f>
        <v>1.2800000000000001E-2</v>
      </c>
      <c r="AH370" t="s">
        <v>5442</v>
      </c>
      <c r="AI370" t="str">
        <f t="shared" si="11"/>
        <v>Normal</v>
      </c>
    </row>
    <row r="371" spans="1:35">
      <c r="A371" s="5">
        <v>44196</v>
      </c>
      <c r="B371" s="11">
        <v>3.9800131877128608E-2</v>
      </c>
      <c r="C371" s="11">
        <v>3.3998459846216189E-2</v>
      </c>
      <c r="D371" s="11">
        <v>2.1215788254074441E-2</v>
      </c>
      <c r="E371" s="11">
        <v>3.3897299692271954E-2</v>
      </c>
      <c r="F371" s="11">
        <v>3.6150539715008367E-2</v>
      </c>
      <c r="G371" s="11">
        <v>2.8089669750033908E-2</v>
      </c>
      <c r="H371" s="11" t="str">
        <f t="shared" si="12"/>
        <v>USA Standard (Large+Mid Cap)</v>
      </c>
      <c r="I371" s="9">
        <f>_xlfn.XLOOKUP($A371,macro_changes!$A:$A,macro_changes!B:B,"NA",1)</f>
        <v>24.91</v>
      </c>
      <c r="J371" s="16">
        <f ca="1">IF(_xlfn.XLOOKUP($A371, macro_changes!$A:$A, macro_changes!C:C, "NA", 1) = 0, OFFSET(J371, -1, 0), _xlfn.XLOOKUP($A371, macro_changes!$A:$A, macro_changes!C:C, "NA", 1))</f>
        <v>1.3801861389137748E-2</v>
      </c>
      <c r="K371" s="17">
        <f>_xlfn.XLOOKUP($A370,macro_changes!$A:$A,macro_changes!D:D,"NA",1)</f>
        <v>4.2545851779451915E-3</v>
      </c>
      <c r="L371" s="9">
        <f>_xlfn.XLOOKUP($A370,macro_changes!$A:$A,macro_changes!E:E,"NA",1)</f>
        <v>109</v>
      </c>
      <c r="M371" s="9">
        <f>_xlfn.XLOOKUP($A371,macro_changes!$A:$A,macro_changes!F:F,"NA",1)</f>
        <v>0.93</v>
      </c>
      <c r="N371" s="9">
        <v>3.3045219382373809</v>
      </c>
      <c r="O371" t="s">
        <v>4332</v>
      </c>
      <c r="P371">
        <f>_xlfn.XLOOKUP($A371,Macro!A:A,Macro!H:H,"NA",1)</f>
        <v>-1.6539999999999999E-2</v>
      </c>
      <c r="Q371">
        <v>0</v>
      </c>
      <c r="R371" s="9">
        <f>Spreads!B290</f>
        <v>3.84</v>
      </c>
      <c r="S371" s="9">
        <v>1.03</v>
      </c>
      <c r="T371" s="9">
        <f>Spreads!H537</f>
        <v>1</v>
      </c>
      <c r="U371" t="s">
        <v>5442</v>
      </c>
      <c r="V371" t="s">
        <v>5436</v>
      </c>
      <c r="W371" t="s">
        <v>5437</v>
      </c>
      <c r="X371" t="s">
        <v>5438</v>
      </c>
      <c r="Y371" t="s">
        <v>5439</v>
      </c>
      <c r="Z371" t="s">
        <v>5440</v>
      </c>
      <c r="AA371">
        <f>_xlfn.XLOOKUP($A371,Kmeans!$B:$B,Kmeans!M:M)</f>
        <v>1</v>
      </c>
      <c r="AB371">
        <f>_xlfn.XLOOKUP($A371,Kmeans!$B:$B,Kmeans!N:N)</f>
        <v>0</v>
      </c>
      <c r="AC371">
        <f>_xlfn.XLOOKUP($A371,Kmeans!$B:$B,Kmeans!O:O)</f>
        <v>0</v>
      </c>
      <c r="AD371">
        <f>'FF-5'!C694/100</f>
        <v>4.7E-2</v>
      </c>
      <c r="AE371">
        <f>'FF-5'!D694/100</f>
        <v>-1.34E-2</v>
      </c>
      <c r="AF371">
        <f>'FF-5'!E694/100</f>
        <v>-1.8799999999999997E-2</v>
      </c>
      <c r="AG371">
        <f>'FF-5'!F694/100</f>
        <v>-2.5999999999999999E-3</v>
      </c>
      <c r="AH371" t="s">
        <v>5442</v>
      </c>
      <c r="AI371" t="str">
        <f t="shared" si="11"/>
        <v>Normal</v>
      </c>
    </row>
    <row r="372" spans="1:35">
      <c r="A372" s="5">
        <v>44225</v>
      </c>
      <c r="B372" s="11">
        <v>-1.0256215917350486E-2</v>
      </c>
      <c r="C372" s="11">
        <v>1.6679080165122873E-2</v>
      </c>
      <c r="D372" s="11">
        <v>-2.7924659193095724E-2</v>
      </c>
      <c r="E372" s="11">
        <v>-1.7027656948973457E-2</v>
      </c>
      <c r="F372" s="11">
        <v>-2.9897850566770634E-2</v>
      </c>
      <c r="G372" s="11">
        <v>3.060189944450209E-2</v>
      </c>
      <c r="H372" s="11" t="str">
        <f t="shared" si="12"/>
        <v>USA ENHANCED VALUE Standard (Large+Mid Cap)</v>
      </c>
      <c r="I372" s="9">
        <f>_xlfn.XLOOKUP($A372,macro_changes!$A:$A,macro_changes!B:B,"NA",1)</f>
        <v>23.14</v>
      </c>
      <c r="J372" s="16">
        <f ca="1">IF(_xlfn.XLOOKUP($A372, macro_changes!$A:$A, macro_changes!C:C, "NA", 1) = 0, OFFSET(J372, -1, 0), _xlfn.XLOOKUP($A372, macro_changes!$A:$A, macro_changes!C:C, "NA", 1))</f>
        <v>1.3801861389137748E-2</v>
      </c>
      <c r="K372" s="17">
        <f>_xlfn.XLOOKUP($A371,macro_changes!$A:$A,macro_changes!D:D,"NA",1)</f>
        <v>1.9579779011849041E-3</v>
      </c>
      <c r="L372" s="9">
        <f>_xlfn.XLOOKUP($A371,macro_changes!$A:$A,macro_changes!E:E,"NA",1)</f>
        <v>109.8</v>
      </c>
      <c r="M372" s="9">
        <f>_xlfn.XLOOKUP($A372,macro_changes!$A:$A,macro_changes!F:F,"NA",1)</f>
        <v>1.08</v>
      </c>
      <c r="N372" s="9">
        <v>9.7349972115419234</v>
      </c>
      <c r="O372" t="s">
        <v>4332</v>
      </c>
      <c r="P372">
        <f>_xlfn.XLOOKUP($A372,Macro!A:A,Macro!H:H,"NA",1)</f>
        <v>2.65E-3</v>
      </c>
      <c r="Q372">
        <v>-1.0256215917350431E-2</v>
      </c>
      <c r="R372" s="9">
        <f>Spreads!B291</f>
        <v>3.57</v>
      </c>
      <c r="S372" s="9">
        <v>0.95</v>
      </c>
      <c r="T372" s="9">
        <f>Spreads!H538</f>
        <v>1.3</v>
      </c>
      <c r="U372" t="s">
        <v>5442</v>
      </c>
      <c r="V372" t="s">
        <v>5436</v>
      </c>
      <c r="W372" t="s">
        <v>5437</v>
      </c>
      <c r="X372" t="s">
        <v>5438</v>
      </c>
      <c r="Y372" t="s">
        <v>5439</v>
      </c>
      <c r="Z372" t="s">
        <v>5440</v>
      </c>
      <c r="AA372">
        <f>_xlfn.XLOOKUP($A372,Kmeans!$B:$B,Kmeans!M:M)</f>
        <v>1</v>
      </c>
      <c r="AB372">
        <f>_xlfn.XLOOKUP($A372,Kmeans!$B:$B,Kmeans!N:N)</f>
        <v>0</v>
      </c>
      <c r="AC372">
        <f>_xlfn.XLOOKUP($A372,Kmeans!$B:$B,Kmeans!O:O)</f>
        <v>0</v>
      </c>
      <c r="AD372">
        <f>'FF-5'!C695/100</f>
        <v>7.0800000000000002E-2</v>
      </c>
      <c r="AE372">
        <f>'FF-5'!D695/100</f>
        <v>2.8500000000000001E-2</v>
      </c>
      <c r="AF372">
        <f>'FF-5'!E695/100</f>
        <v>-3.9199999999999999E-2</v>
      </c>
      <c r="AG372">
        <f>'FF-5'!F695/100</f>
        <v>5.1799999999999999E-2</v>
      </c>
      <c r="AH372" t="s">
        <v>5442</v>
      </c>
      <c r="AI372" t="str">
        <f t="shared" si="11"/>
        <v>Normal</v>
      </c>
    </row>
    <row r="373" spans="1:35">
      <c r="A373" s="5">
        <v>44253</v>
      </c>
      <c r="B373" s="11">
        <v>2.4689123745318176E-2</v>
      </c>
      <c r="C373" s="11">
        <v>-6.3710115758333075E-3</v>
      </c>
      <c r="D373" s="11">
        <v>-5.0914504031581709E-3</v>
      </c>
      <c r="E373" s="11">
        <v>3.2505374812788146E-2</v>
      </c>
      <c r="F373" s="11">
        <v>3.1270281270281197E-2</v>
      </c>
      <c r="G373" s="11">
        <v>6.7558447322484616E-2</v>
      </c>
      <c r="H373" s="11" t="str">
        <f t="shared" si="12"/>
        <v>USA ENHANCED VALUE Standard (Large+Mid Cap)</v>
      </c>
      <c r="I373" s="9">
        <f>_xlfn.XLOOKUP($A373,macro_changes!$A:$A,macro_changes!B:B,"NA",1)</f>
        <v>21.84</v>
      </c>
      <c r="J373" s="16">
        <f ca="1">IF(_xlfn.XLOOKUP($A373, macro_changes!$A:$A, macro_changes!C:C, "NA", 1) = 0, OFFSET(J373, -1, 0), _xlfn.XLOOKUP($A373, macro_changes!$A:$A, macro_changes!C:C, "NA", 1))</f>
        <v>1.3801861389137748E-2</v>
      </c>
      <c r="K373" s="17">
        <f>_xlfn.XLOOKUP($A372,macro_changes!$A:$A,macro_changes!D:D,"NA",1)</f>
        <v>4.0568646721370616E-3</v>
      </c>
      <c r="L373" s="9">
        <f>_xlfn.XLOOKUP($A372,macro_changes!$A:$A,macro_changes!E:E,"NA",1)</f>
        <v>110.6</v>
      </c>
      <c r="M373" s="9">
        <f>_xlfn.XLOOKUP($A373,macro_changes!$A:$A,macro_changes!F:F,"NA",1)</f>
        <v>1.26</v>
      </c>
      <c r="N373" s="9">
        <v>37.139353063668977</v>
      </c>
      <c r="O373" t="s">
        <v>4332</v>
      </c>
      <c r="P373">
        <f>_xlfn.XLOOKUP($A373,Macro!A:A,Macro!H:H,"NA",1)</f>
        <v>-2.6720000000000001E-2</v>
      </c>
      <c r="Q373">
        <v>0</v>
      </c>
      <c r="R373" s="9">
        <f>Spreads!B292</f>
        <v>3.36</v>
      </c>
      <c r="S373" s="9">
        <v>0.97</v>
      </c>
      <c r="T373" s="9">
        <f>Spreads!H539</f>
        <v>1.58</v>
      </c>
      <c r="U373" t="s">
        <v>5435</v>
      </c>
      <c r="V373" t="s">
        <v>5436</v>
      </c>
      <c r="W373" t="s">
        <v>5441</v>
      </c>
      <c r="X373" t="s">
        <v>5445</v>
      </c>
      <c r="Y373" t="s">
        <v>5439</v>
      </c>
      <c r="Z373" t="s">
        <v>5440</v>
      </c>
      <c r="AA373">
        <f>_xlfn.XLOOKUP($A373,Kmeans!$B:$B,Kmeans!M:M)</f>
        <v>1</v>
      </c>
      <c r="AB373">
        <f>_xlfn.XLOOKUP($A373,Kmeans!$B:$B,Kmeans!N:N)</f>
        <v>0</v>
      </c>
      <c r="AC373">
        <f>_xlfn.XLOOKUP($A373,Kmeans!$B:$B,Kmeans!O:O)</f>
        <v>0</v>
      </c>
      <c r="AD373">
        <f>'FF-5'!C696/100</f>
        <v>4.5599999999999995E-2</v>
      </c>
      <c r="AE373">
        <f>'FF-5'!D696/100</f>
        <v>7.0999999999999994E-2</v>
      </c>
      <c r="AF373">
        <f>'FF-5'!E696/100</f>
        <v>3.9000000000000003E-3</v>
      </c>
      <c r="AG373">
        <f>'FF-5'!F696/100</f>
        <v>-1.95E-2</v>
      </c>
      <c r="AH373" t="s">
        <v>5442</v>
      </c>
      <c r="AI373" t="str">
        <f t="shared" si="11"/>
        <v>Normal</v>
      </c>
    </row>
    <row r="374" spans="1:35">
      <c r="A374" s="5">
        <v>44286</v>
      </c>
      <c r="B374" s="11">
        <v>3.630012591628029E-2</v>
      </c>
      <c r="C374" s="11">
        <v>-1.2738696403322369E-2</v>
      </c>
      <c r="D374" s="11">
        <v>5.3093926536377456E-2</v>
      </c>
      <c r="E374" s="11">
        <v>4.6896058431961096E-2</v>
      </c>
      <c r="F374" s="11">
        <v>4.6668462188705684E-2</v>
      </c>
      <c r="G374" s="11">
        <v>7.0200778770468597E-2</v>
      </c>
      <c r="H374" s="11" t="str">
        <f t="shared" si="12"/>
        <v>USA ENHANCED VALUE Standard (Large+Mid Cap)</v>
      </c>
      <c r="I374" s="9">
        <f>_xlfn.XLOOKUP($A374,macro_changes!$A:$A,macro_changes!B:B,"NA",1)</f>
        <v>17.420000000000002</v>
      </c>
      <c r="J374" s="16">
        <f ca="1">IF(_xlfn.XLOOKUP($A374, macro_changes!$A:$A, macro_changes!C:C, "NA", 1) = 0, OFFSET(J374, -1, 0), _xlfn.XLOOKUP($A374, macro_changes!$A:$A, macro_changes!C:C, "NA", 1))</f>
        <v>1.5700448738243278E-2</v>
      </c>
      <c r="K374" s="17">
        <f>_xlfn.XLOOKUP($A373,macro_changes!$A:$A,macro_changes!D:D,"NA",1)</f>
        <v>5.0344673214888225E-3</v>
      </c>
      <c r="L374" s="9">
        <f>_xlfn.XLOOKUP($A373,macro_changes!$A:$A,macro_changes!E:E,"NA",1)</f>
        <v>110.7</v>
      </c>
      <c r="M374" s="9">
        <f>_xlfn.XLOOKUP($A374,macro_changes!$A:$A,macro_changes!F:F,"NA",1)</f>
        <v>1.61</v>
      </c>
      <c r="N374" s="9">
        <v>9.1480069326283875</v>
      </c>
      <c r="O374" t="s">
        <v>4333</v>
      </c>
      <c r="P374">
        <f>_xlfn.XLOOKUP($A374,Macro!A:A,Macro!H:H,"NA",1)</f>
        <v>-4.1439999999999998E-2</v>
      </c>
      <c r="Q374">
        <v>0</v>
      </c>
      <c r="R374" s="9">
        <f>Spreads!B293</f>
        <v>3.28</v>
      </c>
      <c r="S374" s="9">
        <v>0.94</v>
      </c>
      <c r="T374" s="9">
        <f>Spreads!H540</f>
        <v>1.49</v>
      </c>
      <c r="U374" t="s">
        <v>5435</v>
      </c>
      <c r="V374" t="s">
        <v>5435</v>
      </c>
      <c r="W374" t="s">
        <v>5437</v>
      </c>
      <c r="X374" t="s">
        <v>5438</v>
      </c>
      <c r="Y374" t="s">
        <v>5439</v>
      </c>
      <c r="Z374" t="s">
        <v>5440</v>
      </c>
      <c r="AA374">
        <f>_xlfn.XLOOKUP($A374,Kmeans!$B:$B,Kmeans!M:M)</f>
        <v>1</v>
      </c>
      <c r="AB374">
        <f>_xlfn.XLOOKUP($A374,Kmeans!$B:$B,Kmeans!N:N)</f>
        <v>0</v>
      </c>
      <c r="AC374">
        <f>_xlfn.XLOOKUP($A374,Kmeans!$B:$B,Kmeans!O:O)</f>
        <v>0</v>
      </c>
      <c r="AD374">
        <f>'FF-5'!C697/100</f>
        <v>-7.8000000000000005E-3</v>
      </c>
      <c r="AE374">
        <f>'FF-5'!D697/100</f>
        <v>7.2700000000000001E-2</v>
      </c>
      <c r="AF374">
        <f>'FF-5'!E697/100</f>
        <v>6.3399999999999998E-2</v>
      </c>
      <c r="AG374">
        <f>'FF-5'!F697/100</f>
        <v>3.5699999999999996E-2</v>
      </c>
      <c r="AH374" t="s">
        <v>5442</v>
      </c>
      <c r="AI374" t="str">
        <f t="shared" si="11"/>
        <v>Normal</v>
      </c>
    </row>
    <row r="375" spans="1:35">
      <c r="A375" s="5">
        <v>44316</v>
      </c>
      <c r="B375" s="11">
        <v>5.3513571844732155E-2</v>
      </c>
      <c r="C375" s="11">
        <v>7.0952322364663756E-2</v>
      </c>
      <c r="D375" s="11">
        <v>3.962462304772485E-2</v>
      </c>
      <c r="E375" s="11">
        <v>4.790036948442622E-2</v>
      </c>
      <c r="F375" s="11">
        <v>4.7823229080681262E-2</v>
      </c>
      <c r="G375" s="11">
        <v>1.5214531299122314E-2</v>
      </c>
      <c r="H375" s="11" t="str">
        <f t="shared" si="12"/>
        <v>USA MOMENTUM Standard (Large+Mid Cap)</v>
      </c>
      <c r="I375" s="9">
        <f>_xlfn.XLOOKUP($A375,macro_changes!$A:$A,macro_changes!B:B,"NA",1)</f>
        <v>19.760000000000002</v>
      </c>
      <c r="J375" s="16">
        <f ca="1">IF(_xlfn.XLOOKUP($A375, macro_changes!$A:$A, macro_changes!C:C, "NA", 1) = 0, OFFSET(J375, -1, 0), _xlfn.XLOOKUP($A375, macro_changes!$A:$A, macro_changes!C:C, "NA", 1))</f>
        <v>1.5700448738243278E-2</v>
      </c>
      <c r="K375" s="17">
        <f>_xlfn.XLOOKUP($A374,macro_changes!$A:$A,macro_changes!D:D,"NA",1)</f>
        <v>6.9533048960024324E-3</v>
      </c>
      <c r="L375" s="9">
        <f>_xlfn.XLOOKUP($A374,macro_changes!$A:$A,macro_changes!E:E,"NA",1)</f>
        <v>111.8</v>
      </c>
      <c r="M375" s="9">
        <f>_xlfn.XLOOKUP($A375,macro_changes!$A:$A,macro_changes!F:F,"NA",1)</f>
        <v>1.64</v>
      </c>
      <c r="N375" s="9">
        <v>4.1129282514763226</v>
      </c>
      <c r="O375" t="s">
        <v>4333</v>
      </c>
      <c r="P375">
        <f>_xlfn.XLOOKUP($A375,Macro!A:A,Macro!H:H,"NA",1)</f>
        <v>-1.106E-2</v>
      </c>
      <c r="Q375">
        <v>0</v>
      </c>
      <c r="R375" s="9">
        <f>Spreads!B294</f>
        <v>3.34</v>
      </c>
      <c r="S375" s="9">
        <v>0.91</v>
      </c>
      <c r="T375" s="9">
        <f>Spreads!H541</f>
        <v>1.44</v>
      </c>
      <c r="U375" t="s">
        <v>5435</v>
      </c>
      <c r="V375" t="s">
        <v>5436</v>
      </c>
      <c r="W375" t="s">
        <v>5437</v>
      </c>
      <c r="X375" t="s">
        <v>5438</v>
      </c>
      <c r="Y375" t="s">
        <v>5439</v>
      </c>
      <c r="Z375" t="s">
        <v>5440</v>
      </c>
      <c r="AA375">
        <f>_xlfn.XLOOKUP($A375,Kmeans!$B:$B,Kmeans!M:M)</f>
        <v>1</v>
      </c>
      <c r="AB375">
        <f>_xlfn.XLOOKUP($A375,Kmeans!$B:$B,Kmeans!N:N)</f>
        <v>0</v>
      </c>
      <c r="AC375">
        <f>_xlfn.XLOOKUP($A375,Kmeans!$B:$B,Kmeans!O:O)</f>
        <v>0</v>
      </c>
      <c r="AD375">
        <f>'FF-5'!C698/100</f>
        <v>-3.1600000000000003E-2</v>
      </c>
      <c r="AE375">
        <f>'FF-5'!D698/100</f>
        <v>-9.4999999999999998E-3</v>
      </c>
      <c r="AF375">
        <f>'FF-5'!E698/100</f>
        <v>2.4700000000000003E-2</v>
      </c>
      <c r="AG375">
        <f>'FF-5'!F698/100</f>
        <v>-2.7099999999999999E-2</v>
      </c>
      <c r="AH375" t="s">
        <v>5442</v>
      </c>
      <c r="AI375" t="str">
        <f t="shared" si="11"/>
        <v>Normal</v>
      </c>
    </row>
    <row r="376" spans="1:35">
      <c r="A376" s="5">
        <v>44347</v>
      </c>
      <c r="B376" s="11">
        <v>3.3721070239549622E-3</v>
      </c>
      <c r="C376" s="11">
        <v>-1.6849371592546736E-2</v>
      </c>
      <c r="D376" s="11">
        <v>6.8627776390774997E-3</v>
      </c>
      <c r="E376" s="11">
        <v>1.2394574084618304E-2</v>
      </c>
      <c r="F376" s="11">
        <v>9.3659048966758807E-3</v>
      </c>
      <c r="G376" s="11">
        <v>2.6554816771172662E-2</v>
      </c>
      <c r="H376" s="11" t="str">
        <f t="shared" si="12"/>
        <v>USA ENHANCED VALUE Standard (Large+Mid Cap)</v>
      </c>
      <c r="I376" s="9">
        <f>_xlfn.XLOOKUP($A376,macro_changes!$A:$A,macro_changes!B:B,"NA",1)</f>
        <v>16.96</v>
      </c>
      <c r="J376" s="16">
        <f ca="1">IF(_xlfn.XLOOKUP($A376, macro_changes!$A:$A, macro_changes!C:C, "NA", 1) = 0, OFFSET(J376, -1, 0), _xlfn.XLOOKUP($A376, macro_changes!$A:$A, macro_changes!C:C, "NA", 1))</f>
        <v>1.5700448738243278E-2</v>
      </c>
      <c r="K376" s="17">
        <f>_xlfn.XLOOKUP($A375,macro_changes!$A:$A,macro_changes!D:D,"NA",1)</f>
        <v>6.3729606525910754E-3</v>
      </c>
      <c r="L376" s="9">
        <f>_xlfn.XLOOKUP($A375,macro_changes!$A:$A,macro_changes!E:E,"NA",1)</f>
        <v>113</v>
      </c>
      <c r="M376" s="9">
        <f>_xlfn.XLOOKUP($A376,macro_changes!$A:$A,macro_changes!F:F,"NA",1)</f>
        <v>1.62</v>
      </c>
      <c r="N376" s="9">
        <v>11.634057316925841</v>
      </c>
      <c r="O376" t="s">
        <v>4332</v>
      </c>
      <c r="P376">
        <f>_xlfn.XLOOKUP($A376,Macro!A:A,Macro!H:H,"NA",1)</f>
        <v>2.97E-3</v>
      </c>
      <c r="Q376">
        <v>0</v>
      </c>
      <c r="R376" s="9">
        <f>Spreads!B295</f>
        <v>3.04</v>
      </c>
      <c r="S376" s="9">
        <v>0.86</v>
      </c>
      <c r="T376" s="9">
        <f>Spreads!H542</f>
        <v>1.2</v>
      </c>
      <c r="U376" t="s">
        <v>5435</v>
      </c>
      <c r="V376" t="s">
        <v>5435</v>
      </c>
      <c r="W376" t="s">
        <v>5437</v>
      </c>
      <c r="X376" t="s">
        <v>5438</v>
      </c>
      <c r="Y376" t="s">
        <v>5439</v>
      </c>
      <c r="Z376" t="s">
        <v>5440</v>
      </c>
      <c r="AA376">
        <f>_xlfn.XLOOKUP($A376,Kmeans!$B:$B,Kmeans!M:M)</f>
        <v>1</v>
      </c>
      <c r="AB376">
        <f>_xlfn.XLOOKUP($A376,Kmeans!$B:$B,Kmeans!N:N)</f>
        <v>0</v>
      </c>
      <c r="AC376">
        <f>_xlfn.XLOOKUP($A376,Kmeans!$B:$B,Kmeans!O:O)</f>
        <v>0</v>
      </c>
      <c r="AD376">
        <f>'FF-5'!C699/100</f>
        <v>1.2E-2</v>
      </c>
      <c r="AE376">
        <f>'FF-5'!D699/100</f>
        <v>7.1300000000000002E-2</v>
      </c>
      <c r="AF376">
        <f>'FF-5'!E699/100</f>
        <v>2.4E-2</v>
      </c>
      <c r="AG376">
        <f>'FF-5'!F699/100</f>
        <v>3.0200000000000001E-2</v>
      </c>
      <c r="AH376" t="s">
        <v>5442</v>
      </c>
      <c r="AI376" t="str">
        <f t="shared" si="11"/>
        <v>Normal</v>
      </c>
    </row>
    <row r="377" spans="1:35">
      <c r="A377" s="5">
        <v>44377</v>
      </c>
      <c r="B377" s="11">
        <v>2.6711467172390035E-2</v>
      </c>
      <c r="C377" s="11">
        <v>1.8423764180472313E-2</v>
      </c>
      <c r="D377" s="11">
        <v>1.6626857093306358E-2</v>
      </c>
      <c r="E377" s="11">
        <v>8.4537339671808542E-3</v>
      </c>
      <c r="F377" s="11">
        <v>3.2500584152954204E-2</v>
      </c>
      <c r="G377" s="11">
        <v>-1.6262786962102149E-2</v>
      </c>
      <c r="H377" s="11" t="str">
        <f t="shared" si="12"/>
        <v>USA SECTOR NEUTRAL QUALITY Standard (Large+Mid Cap)</v>
      </c>
      <c r="I377" s="9">
        <f>_xlfn.XLOOKUP($A377,macro_changes!$A:$A,macro_changes!B:B,"NA",1)</f>
        <v>17.600000000000001</v>
      </c>
      <c r="J377" s="16">
        <f ca="1">IF(_xlfn.XLOOKUP($A377, macro_changes!$A:$A, macro_changes!C:C, "NA", 1) = 0, OFFSET(J377, -1, 0), _xlfn.XLOOKUP($A377, macro_changes!$A:$A, macro_changes!C:C, "NA", 1))</f>
        <v>8.5284939622014555E-3</v>
      </c>
      <c r="K377" s="17">
        <f>_xlfn.XLOOKUP($A376,macro_changes!$A:$A,macro_changes!D:D,"NA",1)</f>
        <v>8.2398343092993098E-3</v>
      </c>
      <c r="L377" s="9">
        <f>_xlfn.XLOOKUP($A376,macro_changes!$A:$A,macro_changes!E:E,"NA",1)</f>
        <v>113.7</v>
      </c>
      <c r="M377" s="9">
        <f>_xlfn.XLOOKUP($A377,macro_changes!$A:$A,macro_changes!F:F,"NA",1)</f>
        <v>1.52</v>
      </c>
      <c r="N377" s="9">
        <v>13.553777938775379</v>
      </c>
      <c r="O377" t="s">
        <v>4333</v>
      </c>
      <c r="P377">
        <f>_xlfn.XLOOKUP($A377,Macro!A:A,Macro!H:H,"NA",1)</f>
        <v>4.018E-2</v>
      </c>
      <c r="Q377">
        <v>0</v>
      </c>
      <c r="R377" s="9">
        <f>Spreads!B296</f>
        <v>3.32</v>
      </c>
      <c r="S377" s="9">
        <v>0.92</v>
      </c>
      <c r="T377" s="9">
        <f>Spreads!H543</f>
        <v>1.05</v>
      </c>
      <c r="U377" t="s">
        <v>5435</v>
      </c>
      <c r="V377" t="s">
        <v>5435</v>
      </c>
      <c r="W377" t="s">
        <v>5437</v>
      </c>
      <c r="X377" t="s">
        <v>5441</v>
      </c>
      <c r="Y377" t="s">
        <v>5439</v>
      </c>
      <c r="Z377" t="s">
        <v>5440</v>
      </c>
      <c r="AA377">
        <f>_xlfn.XLOOKUP($A377,Kmeans!$B:$B,Kmeans!M:M)</f>
        <v>1</v>
      </c>
      <c r="AB377">
        <f>_xlfn.XLOOKUP($A377,Kmeans!$B:$B,Kmeans!N:N)</f>
        <v>0</v>
      </c>
      <c r="AC377">
        <f>_xlfn.XLOOKUP($A377,Kmeans!$B:$B,Kmeans!O:O)</f>
        <v>0</v>
      </c>
      <c r="AD377">
        <f>'FF-5'!C700/100</f>
        <v>-4.0999999999999995E-3</v>
      </c>
      <c r="AE377">
        <f>'FF-5'!D700/100</f>
        <v>-7.7499999999999999E-2</v>
      </c>
      <c r="AF377">
        <f>'FF-5'!E700/100</f>
        <v>-2.0400000000000001E-2</v>
      </c>
      <c r="AG377">
        <f>'FF-5'!F700/100</f>
        <v>-1.0200000000000001E-2</v>
      </c>
      <c r="AH377" t="s">
        <v>5442</v>
      </c>
      <c r="AI377" t="str">
        <f t="shared" si="11"/>
        <v>Normal</v>
      </c>
    </row>
    <row r="378" spans="1:35">
      <c r="A378" s="5">
        <v>44407</v>
      </c>
      <c r="B378" s="11">
        <v>2.2666703634636853E-2</v>
      </c>
      <c r="C378" s="11">
        <v>8.5001793720174135E-3</v>
      </c>
      <c r="D378" s="11">
        <v>3.3892713489553694E-2</v>
      </c>
      <c r="E378" s="11">
        <v>2.15811397728638E-2</v>
      </c>
      <c r="F378" s="11">
        <v>3.3306658765395181E-2</v>
      </c>
      <c r="G378" s="11">
        <v>-1.0510011953405063E-2</v>
      </c>
      <c r="H378" s="11" t="str">
        <f t="shared" si="12"/>
        <v>USA MINIMUM VOLATILITY (USD) Standard (Large+Mid Cap)</v>
      </c>
      <c r="I378" s="9">
        <f>_xlfn.XLOOKUP($A378,macro_changes!$A:$A,macro_changes!B:B,"NA",1)</f>
        <v>17.47</v>
      </c>
      <c r="J378" s="16">
        <f ca="1">IF(_xlfn.XLOOKUP($A378, macro_changes!$A:$A, macro_changes!C:C, "NA", 1) = 0, OFFSET(J378, -1, 0), _xlfn.XLOOKUP($A378, macro_changes!$A:$A, macro_changes!C:C, "NA", 1))</f>
        <v>8.5284939622014555E-3</v>
      </c>
      <c r="K378" s="17">
        <f>_xlfn.XLOOKUP($A377,macro_changes!$A:$A,macro_changes!D:D,"NA",1)</f>
        <v>4.9138415156801951E-3</v>
      </c>
      <c r="L378" s="9">
        <f>_xlfn.XLOOKUP($A377,macro_changes!$A:$A,macro_changes!E:E,"NA",1)</f>
        <v>114.7</v>
      </c>
      <c r="M378" s="9">
        <f>_xlfn.XLOOKUP($A378,macro_changes!$A:$A,macro_changes!F:F,"NA",1)</f>
        <v>1.32</v>
      </c>
      <c r="N378" s="9">
        <v>9.5469231471206122</v>
      </c>
      <c r="O378" t="s">
        <v>4333</v>
      </c>
      <c r="P378">
        <f>_xlfn.XLOOKUP($A378,Macro!A:A,Macro!H:H,"NA",1)</f>
        <v>1.32E-2</v>
      </c>
      <c r="Q378">
        <v>0</v>
      </c>
      <c r="R378" s="9">
        <f>Spreads!B297</f>
        <v>3.21</v>
      </c>
      <c r="S378" s="9">
        <v>0.92</v>
      </c>
      <c r="T378" s="9">
        <f>Spreads!H544</f>
        <v>1.1000000000000001</v>
      </c>
      <c r="U378" t="s">
        <v>5435</v>
      </c>
      <c r="V378" t="s">
        <v>5435</v>
      </c>
      <c r="W378" t="s">
        <v>5437</v>
      </c>
      <c r="X378" t="s">
        <v>5438</v>
      </c>
      <c r="Y378" t="s">
        <v>5439</v>
      </c>
      <c r="Z378" t="s">
        <v>5440</v>
      </c>
      <c r="AA378">
        <f>_xlfn.XLOOKUP($A378,Kmeans!$B:$B,Kmeans!M:M)</f>
        <v>1</v>
      </c>
      <c r="AB378">
        <f>_xlfn.XLOOKUP($A378,Kmeans!$B:$B,Kmeans!N:N)</f>
        <v>0</v>
      </c>
      <c r="AC378">
        <f>_xlfn.XLOOKUP($A378,Kmeans!$B:$B,Kmeans!O:O)</f>
        <v>0</v>
      </c>
      <c r="AD378">
        <f>'FF-5'!C701/100</f>
        <v>-4.5899999999999996E-2</v>
      </c>
      <c r="AE378">
        <f>'FF-5'!D701/100</f>
        <v>-1.8100000000000002E-2</v>
      </c>
      <c r="AF378">
        <f>'FF-5'!E701/100</f>
        <v>5.4800000000000001E-2</v>
      </c>
      <c r="AG378">
        <f>'FF-5'!F701/100</f>
        <v>-5.1999999999999998E-3</v>
      </c>
      <c r="AH378" t="s">
        <v>5442</v>
      </c>
      <c r="AI378" t="str">
        <f t="shared" si="11"/>
        <v>Normal</v>
      </c>
    </row>
    <row r="379" spans="1:35">
      <c r="A379" s="5">
        <v>44439</v>
      </c>
      <c r="B379" s="11">
        <v>2.8157344573678245E-2</v>
      </c>
      <c r="C379" s="11">
        <v>4.0778816912873106E-2</v>
      </c>
      <c r="D379" s="11">
        <v>1.8217408912955424E-2</v>
      </c>
      <c r="E379" s="11">
        <v>2.0800008962430727E-2</v>
      </c>
      <c r="F379" s="11">
        <v>2.6951968733277765E-2</v>
      </c>
      <c r="G379" s="11">
        <v>5.8427933289511014E-3</v>
      </c>
      <c r="H379" s="11" t="str">
        <f t="shared" si="12"/>
        <v>USA MOMENTUM Standard (Large+Mid Cap)</v>
      </c>
      <c r="I379" s="9">
        <f>_xlfn.XLOOKUP($A379,macro_changes!$A:$A,macro_changes!B:B,"NA",1)</f>
        <v>19.82</v>
      </c>
      <c r="J379" s="16">
        <f ca="1">IF(_xlfn.XLOOKUP($A379, macro_changes!$A:$A, macro_changes!C:C, "NA", 1) = 0, OFFSET(J379, -1, 0), _xlfn.XLOOKUP($A379, macro_changes!$A:$A, macro_changes!C:C, "NA", 1))</f>
        <v>8.5284939622014555E-3</v>
      </c>
      <c r="K379" s="17">
        <f>_xlfn.XLOOKUP($A378,macro_changes!$A:$A,macro_changes!D:D,"NA",1)</f>
        <v>2.9228585924687689E-3</v>
      </c>
      <c r="L379" s="9">
        <f>_xlfn.XLOOKUP($A378,macro_changes!$A:$A,macro_changes!E:E,"NA",1)</f>
        <v>115.7</v>
      </c>
      <c r="M379" s="9">
        <f>_xlfn.XLOOKUP($A379,macro_changes!$A:$A,macro_changes!F:F,"NA",1)</f>
        <v>1.28</v>
      </c>
      <c r="N379" s="9">
        <v>4.1571334896617103</v>
      </c>
      <c r="O379" t="s">
        <v>4332</v>
      </c>
      <c r="P379">
        <f>_xlfn.XLOOKUP($A379,Macro!A:A,Macro!H:H,"NA",1)</f>
        <v>-1.2239999999999999E-2</v>
      </c>
      <c r="Q379">
        <v>0</v>
      </c>
      <c r="R379" s="9">
        <f>Spreads!B298</f>
        <v>3.15</v>
      </c>
      <c r="S379" s="9">
        <v>0.89</v>
      </c>
      <c r="T379" s="9">
        <f>Spreads!H545</f>
        <v>1.24</v>
      </c>
      <c r="U379" t="s">
        <v>5435</v>
      </c>
      <c r="V379" t="s">
        <v>5436</v>
      </c>
      <c r="W379" t="s">
        <v>5437</v>
      </c>
      <c r="X379" t="s">
        <v>5438</v>
      </c>
      <c r="Y379" t="s">
        <v>5439</v>
      </c>
      <c r="Z379" t="s">
        <v>5440</v>
      </c>
      <c r="AA379">
        <f>_xlfn.XLOOKUP($A379,Kmeans!$B:$B,Kmeans!M:M)</f>
        <v>1</v>
      </c>
      <c r="AB379">
        <f>_xlfn.XLOOKUP($A379,Kmeans!$B:$B,Kmeans!N:N)</f>
        <v>0</v>
      </c>
      <c r="AC379">
        <f>_xlfn.XLOOKUP($A379,Kmeans!$B:$B,Kmeans!O:O)</f>
        <v>0</v>
      </c>
      <c r="AD379">
        <f>'FF-5'!C702/100</f>
        <v>-7.0999999999999995E-3</v>
      </c>
      <c r="AE379">
        <f>'FF-5'!D702/100</f>
        <v>-1E-3</v>
      </c>
      <c r="AF379">
        <f>'FF-5'!E702/100</f>
        <v>-2.2000000000000001E-3</v>
      </c>
      <c r="AG379">
        <f>'FF-5'!F702/100</f>
        <v>-1.8200000000000001E-2</v>
      </c>
      <c r="AH379" t="s">
        <v>5442</v>
      </c>
      <c r="AI379" t="str">
        <f t="shared" si="11"/>
        <v>Normal</v>
      </c>
    </row>
    <row r="380" spans="1:35">
      <c r="A380" s="5">
        <v>44469</v>
      </c>
      <c r="B380" s="11">
        <v>-4.8250896204004801E-2</v>
      </c>
      <c r="C380" s="11">
        <v>-3.5520450786754476E-2</v>
      </c>
      <c r="D380" s="11">
        <v>-5.1175410625334372E-2</v>
      </c>
      <c r="E380" s="11">
        <v>-4.88054299615861E-2</v>
      </c>
      <c r="F380" s="11">
        <v>-6.470903798292138E-2</v>
      </c>
      <c r="G380" s="11">
        <v>-3.6884256633573198E-2</v>
      </c>
      <c r="H380" s="11" t="str">
        <f t="shared" si="12"/>
        <v>USA MOMENTUM Standard (Large+Mid Cap)</v>
      </c>
      <c r="I380" s="9">
        <f>_xlfn.XLOOKUP($A380,macro_changes!$A:$A,macro_changes!B:B,"NA",1)</f>
        <v>17.87</v>
      </c>
      <c r="J380" s="16">
        <f ca="1">IF(_xlfn.XLOOKUP($A380, macro_changes!$A:$A, macro_changes!C:C, "NA", 1) = 0, OFFSET(J380, -1, 0), _xlfn.XLOOKUP($A380, macro_changes!$A:$A, macro_changes!C:C, "NA", 1))</f>
        <v>1.8031589110425239E-2</v>
      </c>
      <c r="K380" s="17">
        <f>_xlfn.XLOOKUP($A379,macro_changes!$A:$A,macro_changes!D:D,"NA",1)</f>
        <v>4.0250889881923158E-3</v>
      </c>
      <c r="L380" s="9">
        <f>_xlfn.XLOOKUP($A379,macro_changes!$A:$A,macro_changes!E:E,"NA",1)</f>
        <v>116.4</v>
      </c>
      <c r="M380" s="9">
        <f>_xlfn.XLOOKUP($A380,macro_changes!$A:$A,macro_changes!F:F,"NA",1)</f>
        <v>1.37</v>
      </c>
      <c r="N380" s="9">
        <v>19.739187362441282</v>
      </c>
      <c r="O380" t="s">
        <v>4332</v>
      </c>
      <c r="P380">
        <f>_xlfn.XLOOKUP($A380,Macro!A:A,Macro!H:H,"NA",1)</f>
        <v>2.121E-2</v>
      </c>
      <c r="Q380">
        <v>-4.8250896204004801E-2</v>
      </c>
      <c r="R380" s="9">
        <f>Spreads!B299</f>
        <v>3.15</v>
      </c>
      <c r="S380" s="9">
        <v>0.89</v>
      </c>
      <c r="T380" s="9">
        <f>Spreads!H546</f>
        <v>1.07</v>
      </c>
      <c r="U380" t="s">
        <v>5435</v>
      </c>
      <c r="V380" t="s">
        <v>5435</v>
      </c>
      <c r="W380" t="s">
        <v>5437</v>
      </c>
      <c r="X380" t="s">
        <v>5441</v>
      </c>
      <c r="Y380" t="s">
        <v>5439</v>
      </c>
      <c r="Z380" t="s">
        <v>5444</v>
      </c>
      <c r="AA380">
        <f>_xlfn.XLOOKUP($A380,Kmeans!$B:$B,Kmeans!M:M)</f>
        <v>0</v>
      </c>
      <c r="AB380">
        <f>_xlfn.XLOOKUP($A380,Kmeans!$B:$B,Kmeans!N:N)</f>
        <v>1</v>
      </c>
      <c r="AC380">
        <f>_xlfn.XLOOKUP($A380,Kmeans!$B:$B,Kmeans!O:O)</f>
        <v>0</v>
      </c>
      <c r="AD380">
        <f>'FF-5'!C703/100</f>
        <v>1.09E-2</v>
      </c>
      <c r="AE380">
        <f>'FF-5'!D703/100</f>
        <v>5.0999999999999997E-2</v>
      </c>
      <c r="AF380">
        <f>'FF-5'!E703/100</f>
        <v>-1.95E-2</v>
      </c>
      <c r="AG380">
        <f>'FF-5'!F703/100</f>
        <v>2.0899999999999998E-2</v>
      </c>
      <c r="AH380" t="s">
        <v>5446</v>
      </c>
      <c r="AI380" t="str">
        <f t="shared" si="11"/>
        <v>Drawdown</v>
      </c>
    </row>
    <row r="381" spans="1:35">
      <c r="A381" s="5">
        <v>44498</v>
      </c>
      <c r="B381" s="11">
        <v>6.8851778509327666E-2</v>
      </c>
      <c r="C381" s="11">
        <v>8.4870533852330565E-2</v>
      </c>
      <c r="D381" s="11">
        <v>5.3767622134021309E-2</v>
      </c>
      <c r="E381" s="11">
        <v>5.5969072959515476E-2</v>
      </c>
      <c r="F381" s="11">
        <v>7.6026553582006606E-2</v>
      </c>
      <c r="G381" s="11">
        <v>2.2448305934323898E-2</v>
      </c>
      <c r="H381" s="11" t="str">
        <f t="shared" si="12"/>
        <v>USA MOMENTUM Standard (Large+Mid Cap)</v>
      </c>
      <c r="I381" s="9">
        <f>_xlfn.XLOOKUP($A381,macro_changes!$A:$A,macro_changes!B:B,"NA",1)</f>
        <v>18.5</v>
      </c>
      <c r="J381" s="16">
        <f ca="1">IF(_xlfn.XLOOKUP($A381, macro_changes!$A:$A, macro_changes!C:C, "NA", 1) = 0, OFFSET(J381, -1, 0), _xlfn.XLOOKUP($A381, macro_changes!$A:$A, macro_changes!C:C, "NA", 1))</f>
        <v>1.8031589110425239E-2</v>
      </c>
      <c r="K381" s="17">
        <f>_xlfn.XLOOKUP($A380,macro_changes!$A:$A,macro_changes!D:D,"NA",1)</f>
        <v>9.2994556149068597E-3</v>
      </c>
      <c r="L381" s="9">
        <f>_xlfn.XLOOKUP($A380,macro_changes!$A:$A,macro_changes!E:E,"NA",1)</f>
        <v>116.4</v>
      </c>
      <c r="M381" s="9">
        <f>_xlfn.XLOOKUP($A381,macro_changes!$A:$A,macro_changes!F:F,"NA",1)</f>
        <v>1.58</v>
      </c>
      <c r="N381" s="9">
        <v>7.0280822919067862</v>
      </c>
      <c r="O381" t="s">
        <v>4332</v>
      </c>
      <c r="P381">
        <f>_xlfn.XLOOKUP($A381,Macro!A:A,Macro!H:H,"NA",1)</f>
        <v>0.10417</v>
      </c>
      <c r="Q381">
        <v>0</v>
      </c>
      <c r="R381" s="9">
        <f>Spreads!B300</f>
        <v>3.67</v>
      </c>
      <c r="S381" s="9">
        <v>1.03</v>
      </c>
      <c r="T381" s="9">
        <f>Spreads!H547</f>
        <v>0.91</v>
      </c>
      <c r="U381" t="s">
        <v>5435</v>
      </c>
      <c r="V381" t="s">
        <v>5435</v>
      </c>
      <c r="W381" t="s">
        <v>5437</v>
      </c>
      <c r="X381" t="s">
        <v>5438</v>
      </c>
      <c r="Y381" t="s">
        <v>5439</v>
      </c>
      <c r="Z381" t="s">
        <v>5440</v>
      </c>
      <c r="AA381">
        <f>_xlfn.XLOOKUP($A381,Kmeans!$B:$B,Kmeans!M:M)</f>
        <v>1</v>
      </c>
      <c r="AB381">
        <f>_xlfn.XLOOKUP($A381,Kmeans!$B:$B,Kmeans!N:N)</f>
        <v>0</v>
      </c>
      <c r="AC381">
        <f>_xlfn.XLOOKUP($A381,Kmeans!$B:$B,Kmeans!O:O)</f>
        <v>0</v>
      </c>
      <c r="AD381">
        <f>'FF-5'!C704/100</f>
        <v>-2.7200000000000002E-2</v>
      </c>
      <c r="AE381">
        <f>'FF-5'!D704/100</f>
        <v>-4.5000000000000005E-3</v>
      </c>
      <c r="AF381">
        <f>'FF-5'!E704/100</f>
        <v>1.72E-2</v>
      </c>
      <c r="AG381">
        <f>'FF-5'!F704/100</f>
        <v>-1.44E-2</v>
      </c>
      <c r="AH381" t="s">
        <v>5442</v>
      </c>
      <c r="AI381" t="str">
        <f t="shared" si="11"/>
        <v>Normal</v>
      </c>
    </row>
    <row r="382" spans="1:35">
      <c r="A382" s="5">
        <v>44530</v>
      </c>
      <c r="B382" s="11">
        <v>-1.1408853525971763E-2</v>
      </c>
      <c r="C382" s="11">
        <v>-4.0139684686628652E-2</v>
      </c>
      <c r="D382" s="11">
        <v>-2.1048718987646819E-2</v>
      </c>
      <c r="E382" s="11">
        <v>-2.4820922799091649E-2</v>
      </c>
      <c r="F382" s="11">
        <v>-7.5609617560830067E-3</v>
      </c>
      <c r="G382" s="11">
        <v>-1.1614443521081541E-2</v>
      </c>
      <c r="H382" s="11" t="str">
        <f t="shared" si="12"/>
        <v>USA SECTOR NEUTRAL QUALITY Standard (Large+Mid Cap)</v>
      </c>
      <c r="I382" s="9">
        <f>_xlfn.XLOOKUP($A382,macro_changes!$A:$A,macro_changes!B:B,"NA",1)</f>
        <v>21.35</v>
      </c>
      <c r="J382" s="16">
        <f ca="1">IF(_xlfn.XLOOKUP($A382, macro_changes!$A:$A, macro_changes!C:C, "NA", 1) = 0, OFFSET(J382, -1, 0), _xlfn.XLOOKUP($A382, macro_changes!$A:$A, macro_changes!C:C, "NA", 1))</f>
        <v>1.8031589110425239E-2</v>
      </c>
      <c r="K382" s="17">
        <f>_xlfn.XLOOKUP($A381,macro_changes!$A:$A,macro_changes!D:D,"NA",1)</f>
        <v>8.5553875427768489E-3</v>
      </c>
      <c r="L382" s="9">
        <f>_xlfn.XLOOKUP($A381,macro_changes!$A:$A,macro_changes!E:E,"NA",1)</f>
        <v>117.1</v>
      </c>
      <c r="M382" s="9">
        <f>_xlfn.XLOOKUP($A382,macro_changes!$A:$A,macro_changes!F:F,"NA",1)</f>
        <v>1.56</v>
      </c>
      <c r="N382" s="9">
        <v>9.3516847854388434</v>
      </c>
      <c r="O382" t="s">
        <v>4332</v>
      </c>
      <c r="P382">
        <f>_xlfn.XLOOKUP($A382,Macro!A:A,Macro!H:H,"NA",1)</f>
        <v>-1.9570000000000001E-2</v>
      </c>
      <c r="Q382">
        <v>-1.1408853525971756E-2</v>
      </c>
      <c r="R382" s="9">
        <f>Spreads!B301</f>
        <v>3.1</v>
      </c>
      <c r="S382" s="9">
        <v>0.98</v>
      </c>
      <c r="T382" s="9">
        <f>Spreads!H548</f>
        <v>0.79</v>
      </c>
      <c r="U382" t="s">
        <v>5435</v>
      </c>
      <c r="V382" t="s">
        <v>5436</v>
      </c>
      <c r="W382" t="s">
        <v>5437</v>
      </c>
      <c r="X382" t="s">
        <v>5438</v>
      </c>
      <c r="Y382" t="s">
        <v>5439</v>
      </c>
      <c r="Z382" t="s">
        <v>5440</v>
      </c>
      <c r="AA382">
        <f>_xlfn.XLOOKUP($A382,Kmeans!$B:$B,Kmeans!M:M)</f>
        <v>1</v>
      </c>
      <c r="AB382">
        <f>_xlfn.XLOOKUP($A382,Kmeans!$B:$B,Kmeans!N:N)</f>
        <v>0</v>
      </c>
      <c r="AC382">
        <f>_xlfn.XLOOKUP($A382,Kmeans!$B:$B,Kmeans!O:O)</f>
        <v>0</v>
      </c>
      <c r="AD382">
        <f>'FF-5'!C705/100</f>
        <v>-1.77E-2</v>
      </c>
      <c r="AE382">
        <f>'FF-5'!D705/100</f>
        <v>-4.0999999999999995E-3</v>
      </c>
      <c r="AF382">
        <f>'FF-5'!E705/100</f>
        <v>7.2700000000000001E-2</v>
      </c>
      <c r="AG382">
        <f>'FF-5'!F705/100</f>
        <v>1.7399999999999999E-2</v>
      </c>
      <c r="AH382" t="s">
        <v>5442</v>
      </c>
      <c r="AI382" t="str">
        <f t="shared" si="11"/>
        <v>Normal</v>
      </c>
    </row>
    <row r="383" spans="1:35">
      <c r="A383" s="5">
        <v>44561</v>
      </c>
      <c r="B383" s="11">
        <v>3.8319961392972557E-2</v>
      </c>
      <c r="C383" s="11">
        <v>-5.8765750976981224E-3</v>
      </c>
      <c r="D383" s="11">
        <v>6.6182034115832789E-2</v>
      </c>
      <c r="E383" s="11">
        <v>6.1224654432611603E-2</v>
      </c>
      <c r="F383" s="11">
        <v>3.4267035011061209E-2</v>
      </c>
      <c r="G383" s="11">
        <v>7.6602797397375966E-2</v>
      </c>
      <c r="H383" s="11" t="str">
        <f t="shared" si="12"/>
        <v>USA ENHANCED VALUE Standard (Large+Mid Cap)</v>
      </c>
      <c r="I383" s="9">
        <f>_xlfn.XLOOKUP($A383,macro_changes!$A:$A,macro_changes!B:B,"NA",1)</f>
        <v>23.18</v>
      </c>
      <c r="J383" s="16">
        <f ca="1">IF(_xlfn.XLOOKUP($A383, macro_changes!$A:$A, macro_changes!C:C, "NA", 1) = 0, OFFSET(J383, -1, 0), _xlfn.XLOOKUP($A383, macro_changes!$A:$A, macro_changes!C:C, "NA", 1))</f>
        <v>-2.5745446756223478E-3</v>
      </c>
      <c r="K383" s="17">
        <f>_xlfn.XLOOKUP($A382,macro_changes!$A:$A,macro_changes!D:D,"NA",1)</f>
        <v>7.2059081990969442E-3</v>
      </c>
      <c r="L383" s="9">
        <f>_xlfn.XLOOKUP($A382,macro_changes!$A:$A,macro_changes!E:E,"NA",1)</f>
        <v>117.8</v>
      </c>
      <c r="M383" s="9">
        <f>_xlfn.XLOOKUP($A383,macro_changes!$A:$A,macro_changes!F:F,"NA",1)</f>
        <v>1.47</v>
      </c>
      <c r="N383" s="9">
        <v>18.58855573512399</v>
      </c>
      <c r="O383" t="s">
        <v>4332</v>
      </c>
      <c r="P383">
        <f>_xlfn.XLOOKUP($A383,Macro!A:A,Macro!H:H,"NA",1)</f>
        <v>2.2159999999999999E-2</v>
      </c>
      <c r="Q383">
        <v>0</v>
      </c>
      <c r="R383" s="9">
        <f>Spreads!B302</f>
        <v>3.63</v>
      </c>
      <c r="S383" s="9">
        <v>1.1000000000000001</v>
      </c>
      <c r="T383" s="9">
        <f>Spreads!H549</f>
        <v>0.61</v>
      </c>
      <c r="U383" t="s">
        <v>5442</v>
      </c>
      <c r="V383" t="s">
        <v>5436</v>
      </c>
      <c r="W383" t="s">
        <v>5437</v>
      </c>
      <c r="X383" t="s">
        <v>5441</v>
      </c>
      <c r="Y383" t="s">
        <v>5439</v>
      </c>
      <c r="Z383" t="s">
        <v>5440</v>
      </c>
      <c r="AA383">
        <f>_xlfn.XLOOKUP($A383,Kmeans!$B:$B,Kmeans!M:M)</f>
        <v>1</v>
      </c>
      <c r="AB383">
        <f>_xlfn.XLOOKUP($A383,Kmeans!$B:$B,Kmeans!N:N)</f>
        <v>0</v>
      </c>
      <c r="AC383">
        <f>_xlfn.XLOOKUP($A383,Kmeans!$B:$B,Kmeans!O:O)</f>
        <v>0</v>
      </c>
      <c r="AD383">
        <f>'FF-5'!C706/100</f>
        <v>-7.9000000000000008E-3</v>
      </c>
      <c r="AE383">
        <f>'FF-5'!D706/100</f>
        <v>3.2199999999999999E-2</v>
      </c>
      <c r="AF383">
        <f>'FF-5'!E706/100</f>
        <v>4.8300000000000003E-2</v>
      </c>
      <c r="AG383">
        <f>'FF-5'!F706/100</f>
        <v>4.3200000000000002E-2</v>
      </c>
      <c r="AH383" t="s">
        <v>5442</v>
      </c>
      <c r="AI383" t="str">
        <f t="shared" si="11"/>
        <v>Normal</v>
      </c>
    </row>
    <row r="384" spans="1:35">
      <c r="A384" s="5">
        <v>44592</v>
      </c>
      <c r="B384" s="11">
        <v>-5.7412984819079638E-2</v>
      </c>
      <c r="C384" s="11">
        <v>-9.1285667869117959E-2</v>
      </c>
      <c r="D384" s="11">
        <v>-5.9973717745526622E-2</v>
      </c>
      <c r="E384" s="11">
        <v>-5.3543570455422795E-2</v>
      </c>
      <c r="F384" s="11">
        <v>-6.9245209129683349E-2</v>
      </c>
      <c r="G384" s="11">
        <v>-2.1891439883285568E-2</v>
      </c>
      <c r="H384" s="11" t="str">
        <f t="shared" si="12"/>
        <v>USA ENHANCED VALUE Standard (Large+Mid Cap)</v>
      </c>
      <c r="I384" s="9">
        <f>_xlfn.XLOOKUP($A384,macro_changes!$A:$A,macro_changes!B:B,"NA",1)</f>
        <v>25.75</v>
      </c>
      <c r="J384" s="16">
        <f ca="1">IF(_xlfn.XLOOKUP($A384, macro_changes!$A:$A, macro_changes!C:C, "NA", 1) = 0, OFFSET(J384, -1, 0), _xlfn.XLOOKUP($A384, macro_changes!$A:$A, macro_changes!C:C, "NA", 1))</f>
        <v>-2.5745446756223478E-3</v>
      </c>
      <c r="K384" s="17">
        <f>_xlfn.XLOOKUP($A383,macro_changes!$A:$A,macro_changes!D:D,"NA",1)</f>
        <v>5.6337426284152059E-3</v>
      </c>
      <c r="L384" s="9">
        <f>_xlfn.XLOOKUP($A383,macro_changes!$A:$A,macro_changes!E:E,"NA",1)</f>
        <v>118.6</v>
      </c>
      <c r="M384" s="9">
        <f>_xlfn.XLOOKUP($A384,macro_changes!$A:$A,macro_changes!F:F,"NA",1)</f>
        <v>1.76</v>
      </c>
      <c r="N384" s="9">
        <v>46.597346627197517</v>
      </c>
      <c r="O384" t="s">
        <v>4331</v>
      </c>
      <c r="P384">
        <f>_xlfn.XLOOKUP($A384,Macro!A:A,Macro!H:H,"NA",1)</f>
        <v>0.14263999999999999</v>
      </c>
      <c r="Q384">
        <v>-5.7412984819079645E-2</v>
      </c>
      <c r="R384" s="9">
        <f>Spreads!B303</f>
        <v>3.77</v>
      </c>
      <c r="S384" s="9">
        <v>1.3</v>
      </c>
      <c r="T384" s="9">
        <f>Spreads!H550</f>
        <v>0.39</v>
      </c>
      <c r="U384" t="s">
        <v>5442</v>
      </c>
      <c r="V384" t="s">
        <v>5436</v>
      </c>
      <c r="W384" t="s">
        <v>5441</v>
      </c>
      <c r="X384" t="s">
        <v>5445</v>
      </c>
      <c r="Y384" t="s">
        <v>5443</v>
      </c>
      <c r="Z384" t="s">
        <v>5444</v>
      </c>
      <c r="AA384">
        <f>_xlfn.XLOOKUP($A384,Kmeans!$B:$B,Kmeans!M:M)</f>
        <v>0</v>
      </c>
      <c r="AB384">
        <f>_xlfn.XLOOKUP($A384,Kmeans!$B:$B,Kmeans!N:N)</f>
        <v>1</v>
      </c>
      <c r="AC384">
        <f>_xlfn.XLOOKUP($A384,Kmeans!$B:$B,Kmeans!O:O)</f>
        <v>0</v>
      </c>
      <c r="AD384">
        <f>'FF-5'!C707/100</f>
        <v>-4.0899999999999999E-2</v>
      </c>
      <c r="AE384">
        <f>'FF-5'!D707/100</f>
        <v>0.128</v>
      </c>
      <c r="AF384">
        <f>'FF-5'!E707/100</f>
        <v>8.3999999999999995E-3</v>
      </c>
      <c r="AG384">
        <f>'FF-5'!F707/100</f>
        <v>7.7399999999999997E-2</v>
      </c>
      <c r="AH384" t="s">
        <v>5446</v>
      </c>
      <c r="AI384" t="str">
        <f t="shared" si="11"/>
        <v>Drawdown</v>
      </c>
    </row>
    <row r="385" spans="1:35">
      <c r="A385" s="5">
        <v>44620</v>
      </c>
      <c r="B385" s="11">
        <v>-3.0687114118853165E-2</v>
      </c>
      <c r="C385" s="11">
        <v>-2.7623035060366119E-2</v>
      </c>
      <c r="D385" s="11">
        <v>-3.1771352744950687E-2</v>
      </c>
      <c r="E385" s="11">
        <v>-1.974191484291965E-2</v>
      </c>
      <c r="F385" s="11">
        <v>-4.3506198021115106E-2</v>
      </c>
      <c r="G385" s="11">
        <v>-2.3962976578894901E-2</v>
      </c>
      <c r="H385" s="11" t="str">
        <f t="shared" si="12"/>
        <v>USA RISK WEIGHTED Standard (Large+Mid Cap)</v>
      </c>
      <c r="I385" s="9">
        <f>_xlfn.XLOOKUP($A385,macro_changes!$A:$A,macro_changes!B:B,"NA",1)</f>
        <v>26.97</v>
      </c>
      <c r="J385" s="16">
        <f ca="1">IF(_xlfn.XLOOKUP($A385, macro_changes!$A:$A, macro_changes!C:C, "NA", 1) = 0, OFFSET(J385, -1, 0), _xlfn.XLOOKUP($A385, macro_changes!$A:$A, macro_changes!C:C, "NA", 1))</f>
        <v>-2.5745446756223478E-3</v>
      </c>
      <c r="K385" s="17">
        <f>_xlfn.XLOOKUP($A384,macro_changes!$A:$A,macro_changes!D:D,"NA",1)</f>
        <v>7.5958780410072535E-3</v>
      </c>
      <c r="L385" s="9">
        <f>_xlfn.XLOOKUP($A384,macro_changes!$A:$A,macro_changes!E:E,"NA",1)</f>
        <v>117.6</v>
      </c>
      <c r="M385" s="9">
        <f>_xlfn.XLOOKUP($A385,macro_changes!$A:$A,macro_changes!F:F,"NA",1)</f>
        <v>1.93</v>
      </c>
      <c r="N385" s="9">
        <v>13.51592854911304</v>
      </c>
      <c r="O385" t="s">
        <v>4332</v>
      </c>
      <c r="P385">
        <f>_xlfn.XLOOKUP($A385,Macro!A:A,Macro!H:H,"NA",1)</f>
        <v>7.9699999999999993E-2</v>
      </c>
      <c r="Q385">
        <v>-8.6338260120885718E-2</v>
      </c>
      <c r="R385" s="9">
        <f>Spreads!B304</f>
        <v>3.43</v>
      </c>
      <c r="S385" s="9">
        <v>1.22</v>
      </c>
      <c r="T385" s="9">
        <f>Spreads!H551</f>
        <v>0.04</v>
      </c>
      <c r="U385" t="s">
        <v>5442</v>
      </c>
      <c r="V385" t="s">
        <v>5436</v>
      </c>
      <c r="W385" t="s">
        <v>5437</v>
      </c>
      <c r="X385" t="s">
        <v>5441</v>
      </c>
      <c r="Y385" t="s">
        <v>5443</v>
      </c>
      <c r="Z385" t="s">
        <v>5444</v>
      </c>
      <c r="AA385">
        <f>_xlfn.XLOOKUP($A385,Kmeans!$B:$B,Kmeans!M:M)</f>
        <v>0</v>
      </c>
      <c r="AB385">
        <f>_xlfn.XLOOKUP($A385,Kmeans!$B:$B,Kmeans!N:N)</f>
        <v>1</v>
      </c>
      <c r="AC385">
        <f>_xlfn.XLOOKUP($A385,Kmeans!$B:$B,Kmeans!O:O)</f>
        <v>0</v>
      </c>
      <c r="AD385">
        <f>'FF-5'!C708/100</f>
        <v>2.92E-2</v>
      </c>
      <c r="AE385">
        <f>'FF-5'!D708/100</f>
        <v>3.1E-2</v>
      </c>
      <c r="AF385">
        <f>'FF-5'!E708/100</f>
        <v>-2.1000000000000001E-2</v>
      </c>
      <c r="AG385">
        <f>'FF-5'!F708/100</f>
        <v>3.1600000000000003E-2</v>
      </c>
      <c r="AH385" t="s">
        <v>5446</v>
      </c>
      <c r="AI385" t="str">
        <f t="shared" si="11"/>
        <v>Drawdown</v>
      </c>
    </row>
    <row r="386" spans="1:35">
      <c r="A386" s="5">
        <v>44651</v>
      </c>
      <c r="B386" s="11">
        <v>3.3800397999328879E-2</v>
      </c>
      <c r="C386" s="11">
        <v>4.552291249679663E-2</v>
      </c>
      <c r="D386" s="11">
        <v>5.3214979125160156E-2</v>
      </c>
      <c r="E386" s="11">
        <v>2.9601398828202674E-2</v>
      </c>
      <c r="F386" s="11">
        <v>3.6687377925893605E-2</v>
      </c>
      <c r="G386" s="11">
        <v>6.9838292963786408E-4</v>
      </c>
      <c r="H386" s="11" t="str">
        <f t="shared" si="12"/>
        <v>USA MINIMUM VOLATILITY (USD) Standard (Large+Mid Cap)</v>
      </c>
      <c r="I386" s="9">
        <f>_xlfn.XLOOKUP($A386,macro_changes!$A:$A,macro_changes!B:B,"NA",1)</f>
        <v>24.37</v>
      </c>
      <c r="J386" s="16">
        <f ca="1">IF(_xlfn.XLOOKUP($A386, macro_changes!$A:$A, macro_changes!C:C, "NA", 1) = 0, OFFSET(J386, -1, 0), _xlfn.XLOOKUP($A386, macro_changes!$A:$A, macro_changes!C:C, "NA", 1))</f>
        <v>7.0179443339890568E-4</v>
      </c>
      <c r="K386" s="17">
        <f>_xlfn.XLOOKUP($A385,macro_changes!$A:$A,macro_changes!D:D,"NA",1)</f>
        <v>1.0606779482313256E-2</v>
      </c>
      <c r="L386" s="9">
        <f>_xlfn.XLOOKUP($A385,macro_changes!$A:$A,macro_changes!E:E,"NA",1)</f>
        <v>117.9</v>
      </c>
      <c r="M386" s="9">
        <f>_xlfn.XLOOKUP($A386,macro_changes!$A:$A,macro_changes!F:F,"NA",1)</f>
        <v>2.13</v>
      </c>
      <c r="N386" s="9">
        <v>21.519868982461251</v>
      </c>
      <c r="O386" t="s">
        <v>4330</v>
      </c>
      <c r="P386">
        <f>_xlfn.XLOOKUP($A386,Macro!A:A,Macro!H:H,"NA",1)</f>
        <v>6.5559999999999993E-2</v>
      </c>
      <c r="Q386">
        <v>0</v>
      </c>
      <c r="R386" s="9">
        <f>Spreads!B305</f>
        <v>3.97</v>
      </c>
      <c r="S386" s="9">
        <v>1.41</v>
      </c>
      <c r="T386" s="9">
        <f>Spreads!H552</f>
        <v>0.19</v>
      </c>
      <c r="U386" t="s">
        <v>5442</v>
      </c>
      <c r="V386" t="s">
        <v>5436</v>
      </c>
      <c r="W386" t="s">
        <v>5441</v>
      </c>
      <c r="X386" t="s">
        <v>5441</v>
      </c>
      <c r="Y386" t="s">
        <v>5439</v>
      </c>
      <c r="Z386" t="s">
        <v>5440</v>
      </c>
      <c r="AA386">
        <f>_xlfn.XLOOKUP($A386,Kmeans!$B:$B,Kmeans!M:M)</f>
        <v>1</v>
      </c>
      <c r="AB386">
        <f>_xlfn.XLOOKUP($A386,Kmeans!$B:$B,Kmeans!N:N)</f>
        <v>0</v>
      </c>
      <c r="AC386">
        <f>_xlfn.XLOOKUP($A386,Kmeans!$B:$B,Kmeans!O:O)</f>
        <v>0</v>
      </c>
      <c r="AD386">
        <f>'FF-5'!C709/100</f>
        <v>-2.2000000000000002E-2</v>
      </c>
      <c r="AE386">
        <f>'FF-5'!D709/100</f>
        <v>-1.7600000000000001E-2</v>
      </c>
      <c r="AF386">
        <f>'FF-5'!E709/100</f>
        <v>-1.4999999999999999E-2</v>
      </c>
      <c r="AG386">
        <f>'FF-5'!F709/100</f>
        <v>3.1800000000000002E-2</v>
      </c>
      <c r="AH386" t="s">
        <v>5442</v>
      </c>
      <c r="AI386" t="str">
        <f t="shared" si="11"/>
        <v>Normal</v>
      </c>
    </row>
    <row r="387" spans="1:35">
      <c r="A387" s="5">
        <v>44680</v>
      </c>
      <c r="B387" s="11">
        <v>-9.1397678464257281E-2</v>
      </c>
      <c r="C387" s="11">
        <v>-0.12683784211642235</v>
      </c>
      <c r="D387" s="11">
        <v>-5.3403189023365716E-2</v>
      </c>
      <c r="E387" s="11">
        <v>-5.9098490816164806E-2</v>
      </c>
      <c r="F387" s="11">
        <v>-8.1305331417752646E-2</v>
      </c>
      <c r="G387" s="11">
        <v>-5.9507356328599048E-2</v>
      </c>
      <c r="H387" s="11" t="str">
        <f t="shared" si="12"/>
        <v>USA MINIMUM VOLATILITY (USD) Standard (Large+Mid Cap)</v>
      </c>
      <c r="I387" s="9">
        <f>_xlfn.XLOOKUP($A387,macro_changes!$A:$A,macro_changes!B:B,"NA",1)</f>
        <v>29.31</v>
      </c>
      <c r="J387" s="16">
        <f ca="1">IF(_xlfn.XLOOKUP($A387, macro_changes!$A:$A, macro_changes!C:C, "NA", 1) = 0, OFFSET(J387, -1, 0), _xlfn.XLOOKUP($A387, macro_changes!$A:$A, macro_changes!C:C, "NA", 1))</f>
        <v>7.0179443339890568E-4</v>
      </c>
      <c r="K387" s="17">
        <f>_xlfn.XLOOKUP($A386,macro_changes!$A:$A,macro_changes!D:D,"NA",1)</f>
        <v>4.2113975510602586E-3</v>
      </c>
      <c r="L387" s="9">
        <f>_xlfn.XLOOKUP($A386,macro_changes!$A:$A,macro_changes!E:E,"NA",1)</f>
        <v>117.8</v>
      </c>
      <c r="M387" s="9">
        <f>_xlfn.XLOOKUP($A387,macro_changes!$A:$A,macro_changes!F:F,"NA",1)</f>
        <v>2.75</v>
      </c>
      <c r="N387" s="9">
        <v>25.592662113799889</v>
      </c>
      <c r="O387" t="s">
        <v>4330</v>
      </c>
      <c r="P387">
        <f>_xlfn.XLOOKUP($A387,Macro!A:A,Macro!H:H,"NA",1)</f>
        <v>4.8739999999999999E-2</v>
      </c>
      <c r="Q387">
        <v>-9.1397678464257351E-2</v>
      </c>
      <c r="R387" s="9">
        <f>Spreads!B306</f>
        <v>4.22</v>
      </c>
      <c r="S387" s="9">
        <v>1.4</v>
      </c>
      <c r="T387" s="9">
        <f>Spreads!H553</f>
        <v>0.32</v>
      </c>
      <c r="U387" t="s">
        <v>5442</v>
      </c>
      <c r="V387" t="s">
        <v>5436</v>
      </c>
      <c r="W387" t="s">
        <v>5441</v>
      </c>
      <c r="X387" t="s">
        <v>5441</v>
      </c>
      <c r="Y387" t="s">
        <v>5443</v>
      </c>
      <c r="Z387" t="s">
        <v>5444</v>
      </c>
      <c r="AA387">
        <f>_xlfn.XLOOKUP($A387,Kmeans!$B:$B,Kmeans!M:M)</f>
        <v>0</v>
      </c>
      <c r="AB387">
        <f>_xlfn.XLOOKUP($A387,Kmeans!$B:$B,Kmeans!N:N)</f>
        <v>1</v>
      </c>
      <c r="AC387">
        <f>_xlfn.XLOOKUP($A387,Kmeans!$B:$B,Kmeans!O:O)</f>
        <v>0</v>
      </c>
      <c r="AD387">
        <f>'FF-5'!C710/100</f>
        <v>-4.0000000000000001E-3</v>
      </c>
      <c r="AE387">
        <f>'FF-5'!D710/100</f>
        <v>6.1699999999999998E-2</v>
      </c>
      <c r="AF387">
        <f>'FF-5'!E710/100</f>
        <v>3.4700000000000002E-2</v>
      </c>
      <c r="AG387">
        <f>'FF-5'!F710/100</f>
        <v>5.8700000000000002E-2</v>
      </c>
      <c r="AH387" t="s">
        <v>5446</v>
      </c>
      <c r="AI387" t="str">
        <f t="shared" ref="AI387:AI417" si="13">IF(AA387=1,"Normal","Drawdown")</f>
        <v>Drawdown</v>
      </c>
    </row>
    <row r="388" spans="1:35">
      <c r="A388" s="5">
        <v>44712</v>
      </c>
      <c r="B388" s="11">
        <v>-3.9195483032582468E-3</v>
      </c>
      <c r="C388" s="11">
        <v>1.4025411694196244E-3</v>
      </c>
      <c r="D388" s="11">
        <v>-1.8159241271825666E-3</v>
      </c>
      <c r="E388" s="11">
        <v>2.6962986596270611E-3</v>
      </c>
      <c r="F388" s="11">
        <v>-3.760228927154996E-3</v>
      </c>
      <c r="G388" s="11">
        <v>3.6089630015633256E-2</v>
      </c>
      <c r="H388" s="11" t="str">
        <f t="shared" si="12"/>
        <v>USA ENHANCED VALUE Standard (Large+Mid Cap)</v>
      </c>
      <c r="I388" s="9">
        <f>_xlfn.XLOOKUP($A388,macro_changes!$A:$A,macro_changes!B:B,"NA",1)</f>
        <v>28.23</v>
      </c>
      <c r="J388" s="16">
        <f ca="1">IF(_xlfn.XLOOKUP($A388, macro_changes!$A:$A, macro_changes!C:C, "NA", 1) = 0, OFFSET(J388, -1, 0), _xlfn.XLOOKUP($A388, macro_changes!$A:$A, macro_changes!C:C, "NA", 1))</f>
        <v>7.0179443339890568E-4</v>
      </c>
      <c r="K388" s="17">
        <f>_xlfn.XLOOKUP($A387,macro_changes!$A:$A,macro_changes!D:D,"NA",1)</f>
        <v>8.9865772741752892E-3</v>
      </c>
      <c r="L388" s="9">
        <f>_xlfn.XLOOKUP($A387,macro_changes!$A:$A,macro_changes!E:E,"NA",1)</f>
        <v>117.3</v>
      </c>
      <c r="M388" s="9">
        <f>_xlfn.XLOOKUP($A388,macro_changes!$A:$A,macro_changes!F:F,"NA",1)</f>
        <v>2.9</v>
      </c>
      <c r="N388" s="9">
        <v>21.600373354417261</v>
      </c>
      <c r="O388" t="s">
        <v>4330</v>
      </c>
      <c r="P388">
        <f>_xlfn.XLOOKUP($A388,Macro!A:A,Macro!H:H,"NA",1)</f>
        <v>0.10198</v>
      </c>
      <c r="Q388">
        <v>-9.4958989151969292E-2</v>
      </c>
      <c r="R388" s="9">
        <f>Spreads!B307</f>
        <v>5.87</v>
      </c>
      <c r="S388" s="9">
        <v>1.64</v>
      </c>
      <c r="T388" s="9">
        <f>Spreads!H554</f>
        <v>0.06</v>
      </c>
      <c r="U388" t="s">
        <v>5442</v>
      </c>
      <c r="V388" t="s">
        <v>5436</v>
      </c>
      <c r="W388" t="s">
        <v>5441</v>
      </c>
      <c r="X388" t="s">
        <v>5441</v>
      </c>
      <c r="Y388" t="s">
        <v>5443</v>
      </c>
      <c r="Z388" t="s">
        <v>5444</v>
      </c>
      <c r="AA388">
        <f>_xlfn.XLOOKUP($A388,Kmeans!$B:$B,Kmeans!M:M)</f>
        <v>0</v>
      </c>
      <c r="AB388">
        <f>_xlfn.XLOOKUP($A388,Kmeans!$B:$B,Kmeans!N:N)</f>
        <v>1</v>
      </c>
      <c r="AC388">
        <f>_xlfn.XLOOKUP($A388,Kmeans!$B:$B,Kmeans!O:O)</f>
        <v>0</v>
      </c>
      <c r="AD388">
        <f>'FF-5'!C711/100</f>
        <v>-1.6000000000000001E-3</v>
      </c>
      <c r="AE388">
        <f>'FF-5'!D711/100</f>
        <v>8.5900000000000004E-2</v>
      </c>
      <c r="AF388">
        <f>'FF-5'!E711/100</f>
        <v>1.7000000000000001E-2</v>
      </c>
      <c r="AG388">
        <f>'FF-5'!F711/100</f>
        <v>3.9900000000000005E-2</v>
      </c>
      <c r="AH388" t="s">
        <v>5446</v>
      </c>
      <c r="AI388" t="str">
        <f t="shared" si="13"/>
        <v>Drawdown</v>
      </c>
    </row>
    <row r="389" spans="1:35">
      <c r="A389" s="5">
        <v>44742</v>
      </c>
      <c r="B389" s="11">
        <v>-8.4163114403213335E-2</v>
      </c>
      <c r="C389" s="11">
        <v>-6.6768758519820448E-2</v>
      </c>
      <c r="D389" s="11">
        <v>-4.2730598446572232E-2</v>
      </c>
      <c r="E389" s="11">
        <v>-7.3516934806075351E-2</v>
      </c>
      <c r="F389" s="11">
        <v>-9.1959322922178455E-2</v>
      </c>
      <c r="G389" s="11">
        <v>-0.11228533951362407</v>
      </c>
      <c r="H389" s="11" t="str">
        <f t="shared" si="12"/>
        <v>USA MINIMUM VOLATILITY (USD) Standard (Large+Mid Cap)</v>
      </c>
      <c r="I389" s="9">
        <f>_xlfn.XLOOKUP($A389,macro_changes!$A:$A,macro_changes!B:B,"NA",1)</f>
        <v>25</v>
      </c>
      <c r="J389" s="16">
        <f ca="1">IF(_xlfn.XLOOKUP($A389, macro_changes!$A:$A, macro_changes!C:C, "NA", 1) = 0, OFFSET(J389, -1, 0), _xlfn.XLOOKUP($A389, macro_changes!$A:$A, macro_changes!C:C, "NA", 1))</f>
        <v>6.7320820054652675E-3</v>
      </c>
      <c r="K389" s="17">
        <f>_xlfn.XLOOKUP($A388,macro_changes!$A:$A,macro_changes!D:D,"NA",1)</f>
        <v>1.2482881942895263E-2</v>
      </c>
      <c r="L389" s="9">
        <f>_xlfn.XLOOKUP($A388,macro_changes!$A:$A,macro_changes!E:E,"NA",1)</f>
        <v>116.4</v>
      </c>
      <c r="M389" s="9">
        <f>_xlfn.XLOOKUP($A389,macro_changes!$A:$A,macro_changes!F:F,"NA",1)</f>
        <v>3.14</v>
      </c>
      <c r="N389" s="9">
        <v>15.702158232443219</v>
      </c>
      <c r="O389" t="s">
        <v>4330</v>
      </c>
      <c r="P389">
        <f>_xlfn.XLOOKUP($A389,Macro!A:A,Macro!H:H,"NA",1)</f>
        <v>-8.6129999999999998E-2</v>
      </c>
      <c r="Q389">
        <v>-8.7752781314215517E-2</v>
      </c>
      <c r="R389" s="9">
        <f>Spreads!B308</f>
        <v>4.83</v>
      </c>
      <c r="S389" s="9">
        <v>1.53</v>
      </c>
      <c r="T389" s="9">
        <f>Spreads!H555</f>
        <v>-0.22</v>
      </c>
      <c r="U389" t="s">
        <v>5442</v>
      </c>
      <c r="V389" t="s">
        <v>5436</v>
      </c>
      <c r="W389" t="s">
        <v>5437</v>
      </c>
      <c r="X389" t="s">
        <v>5441</v>
      </c>
      <c r="Y389" t="s">
        <v>5443</v>
      </c>
      <c r="Z389" t="s">
        <v>5444</v>
      </c>
      <c r="AA389">
        <f>_xlfn.XLOOKUP($A389,Kmeans!$B:$B,Kmeans!M:M)</f>
        <v>0</v>
      </c>
      <c r="AB389">
        <f>_xlfn.XLOOKUP($A389,Kmeans!$B:$B,Kmeans!N:N)</f>
        <v>1</v>
      </c>
      <c r="AC389">
        <f>_xlfn.XLOOKUP($A389,Kmeans!$B:$B,Kmeans!O:O)</f>
        <v>0</v>
      </c>
      <c r="AD389">
        <f>'FF-5'!C712/100</f>
        <v>1.3600000000000001E-2</v>
      </c>
      <c r="AE389">
        <f>'FF-5'!D712/100</f>
        <v>-6.0999999999999999E-2</v>
      </c>
      <c r="AF389">
        <f>'FF-5'!E712/100</f>
        <v>1.7399999999999999E-2</v>
      </c>
      <c r="AG389">
        <f>'FF-5'!F712/100</f>
        <v>-4.7199999999999999E-2</v>
      </c>
      <c r="AH389" t="s">
        <v>5446</v>
      </c>
      <c r="AI389" t="str">
        <f t="shared" si="13"/>
        <v>Drawdown</v>
      </c>
    </row>
    <row r="390" spans="1:35">
      <c r="A390" s="5">
        <v>44771</v>
      </c>
      <c r="B390" s="11">
        <v>9.2139406019001502E-2</v>
      </c>
      <c r="C390" s="11">
        <v>5.0199463741815942E-2</v>
      </c>
      <c r="D390" s="11">
        <v>4.9312868634691753E-2</v>
      </c>
      <c r="E390" s="11">
        <v>7.4950434440751668E-2</v>
      </c>
      <c r="F390" s="11">
        <v>9.0261803349195979E-2</v>
      </c>
      <c r="G390" s="11">
        <v>5.6614036002184731E-2</v>
      </c>
      <c r="H390" s="11" t="str">
        <f t="shared" si="12"/>
        <v>USA Standard (Large+Mid Cap)</v>
      </c>
      <c r="I390" s="9">
        <f>_xlfn.XLOOKUP($A390,macro_changes!$A:$A,macro_changes!B:B,"NA",1)</f>
        <v>22.17</v>
      </c>
      <c r="J390" s="16">
        <f ca="1">IF(_xlfn.XLOOKUP($A390, macro_changes!$A:$A, macro_changes!C:C, "NA", 1) = 0, OFFSET(J390, -1, 0), _xlfn.XLOOKUP($A390, macro_changes!$A:$A, macro_changes!C:C, "NA", 1))</f>
        <v>6.7320820054652675E-3</v>
      </c>
      <c r="K390" s="17">
        <f>_xlfn.XLOOKUP($A389,macro_changes!$A:$A,macro_changes!D:D,"NA",1)</f>
        <v>-6.4407652985098984E-5</v>
      </c>
      <c r="L390" s="9">
        <f>_xlfn.XLOOKUP($A389,macro_changes!$A:$A,macro_changes!E:E,"NA",1)</f>
        <v>115.6</v>
      </c>
      <c r="M390" s="9">
        <f>_xlfn.XLOOKUP($A390,macro_changes!$A:$A,macro_changes!F:F,"NA",1)</f>
        <v>2.9</v>
      </c>
      <c r="N390" s="9">
        <v>26.168191666968681</v>
      </c>
      <c r="O390" t="s">
        <v>4330</v>
      </c>
      <c r="P390">
        <f>_xlfn.XLOOKUP($A390,Macro!A:A,Macro!H:H,"NA",1)</f>
        <v>-1.35E-2</v>
      </c>
      <c r="Q390">
        <v>0</v>
      </c>
      <c r="R390" s="9">
        <f>Spreads!B309</f>
        <v>5.03</v>
      </c>
      <c r="S390" s="9">
        <v>1.48</v>
      </c>
      <c r="T390" s="9">
        <f>Spreads!H556</f>
        <v>-0.3</v>
      </c>
      <c r="U390" t="s">
        <v>5435</v>
      </c>
      <c r="V390" t="s">
        <v>5436</v>
      </c>
      <c r="W390" t="s">
        <v>5441</v>
      </c>
      <c r="X390" t="s">
        <v>5441</v>
      </c>
      <c r="Y390" t="s">
        <v>5439</v>
      </c>
      <c r="Z390" t="s">
        <v>5440</v>
      </c>
      <c r="AA390">
        <f>_xlfn.XLOOKUP($A390,Kmeans!$B:$B,Kmeans!M:M)</f>
        <v>1</v>
      </c>
      <c r="AB390">
        <f>_xlfn.XLOOKUP($A390,Kmeans!$B:$B,Kmeans!N:N)</f>
        <v>0</v>
      </c>
      <c r="AC390">
        <f>_xlfn.XLOOKUP($A390,Kmeans!$B:$B,Kmeans!O:O)</f>
        <v>0</v>
      </c>
      <c r="AD390">
        <f>'FF-5'!C713/100</f>
        <v>1.83E-2</v>
      </c>
      <c r="AE390">
        <f>'FF-5'!D713/100</f>
        <v>-4.0300000000000002E-2</v>
      </c>
      <c r="AF390">
        <f>'FF-5'!E713/100</f>
        <v>8.5000000000000006E-3</v>
      </c>
      <c r="AG390">
        <f>'FF-5'!F713/100</f>
        <v>-6.8199999999999997E-2</v>
      </c>
      <c r="AH390" t="s">
        <v>5442</v>
      </c>
      <c r="AI390" t="str">
        <f t="shared" si="13"/>
        <v>Normal</v>
      </c>
    </row>
    <row r="391" spans="1:35">
      <c r="A391" s="5">
        <v>44804</v>
      </c>
      <c r="B391" s="11">
        <v>-4.0802411787634885E-2</v>
      </c>
      <c r="C391" s="11">
        <v>-2.1265497020649282E-2</v>
      </c>
      <c r="D391" s="11">
        <v>-3.2018365123192227E-2</v>
      </c>
      <c r="E391" s="11">
        <v>-3.5550316394533876E-2</v>
      </c>
      <c r="F391" s="11">
        <v>-5.1937574125635599E-2</v>
      </c>
      <c r="G391" s="11">
        <v>-3.8307108907153498E-2</v>
      </c>
      <c r="H391" s="11" t="str">
        <f t="shared" si="12"/>
        <v>USA MOMENTUM Standard (Large+Mid Cap)</v>
      </c>
      <c r="I391" s="9">
        <f>_xlfn.XLOOKUP($A391,macro_changes!$A:$A,macro_changes!B:B,"NA",1)</f>
        <v>27.34</v>
      </c>
      <c r="J391" s="16">
        <f ca="1">IF(_xlfn.XLOOKUP($A391, macro_changes!$A:$A, macro_changes!C:C, "NA", 1) = 0, OFFSET(J391, -1, 0), _xlfn.XLOOKUP($A391, macro_changes!$A:$A, macro_changes!C:C, "NA", 1))</f>
        <v>6.7320820054652675E-3</v>
      </c>
      <c r="K391" s="17">
        <f>_xlfn.XLOOKUP($A390,macro_changes!$A:$A,macro_changes!D:D,"NA",1)</f>
        <v>7.8650199846097557E-4</v>
      </c>
      <c r="L391" s="9">
        <f>_xlfn.XLOOKUP($A390,macro_changes!$A:$A,macro_changes!E:E,"NA",1)</f>
        <v>114.9</v>
      </c>
      <c r="M391" s="9">
        <f>_xlfn.XLOOKUP($A391,macro_changes!$A:$A,macro_changes!F:F,"NA",1)</f>
        <v>2.9</v>
      </c>
      <c r="N391" s="9">
        <v>15.612501929952289</v>
      </c>
      <c r="O391" t="s">
        <v>4330</v>
      </c>
      <c r="P391">
        <f>_xlfn.XLOOKUP($A391,Macro!A:A,Macro!H:H,"NA",1)</f>
        <v>0.14477000000000001</v>
      </c>
      <c r="Q391">
        <v>-4.0802411787634822E-2</v>
      </c>
      <c r="R391" s="9">
        <f>Spreads!B310</f>
        <v>5.43</v>
      </c>
      <c r="S391" s="9">
        <v>1.67</v>
      </c>
      <c r="T391" s="9">
        <f>Spreads!H557</f>
        <v>-0.39</v>
      </c>
      <c r="U391" t="s">
        <v>5442</v>
      </c>
      <c r="V391" t="s">
        <v>5436</v>
      </c>
      <c r="W391" t="s">
        <v>5437</v>
      </c>
      <c r="X391" t="s">
        <v>5441</v>
      </c>
      <c r="Y391" t="s">
        <v>5439</v>
      </c>
      <c r="Z391" t="s">
        <v>5444</v>
      </c>
      <c r="AA391">
        <f>_xlfn.XLOOKUP($A391,Kmeans!$B:$B,Kmeans!M:M)</f>
        <v>0</v>
      </c>
      <c r="AB391">
        <f>_xlfn.XLOOKUP($A391,Kmeans!$B:$B,Kmeans!N:N)</f>
        <v>1</v>
      </c>
      <c r="AC391">
        <f>_xlfn.XLOOKUP($A391,Kmeans!$B:$B,Kmeans!O:O)</f>
        <v>0</v>
      </c>
      <c r="AD391">
        <f>'FF-5'!C714/100</f>
        <v>1.52E-2</v>
      </c>
      <c r="AE391">
        <f>'FF-5'!D714/100</f>
        <v>2.8999999999999998E-3</v>
      </c>
      <c r="AF391">
        <f>'FF-5'!E714/100</f>
        <v>-4.7899999999999998E-2</v>
      </c>
      <c r="AG391">
        <f>'FF-5'!F714/100</f>
        <v>1.3300000000000001E-2</v>
      </c>
      <c r="AH391" t="s">
        <v>5446</v>
      </c>
      <c r="AI391" t="str">
        <f t="shared" si="13"/>
        <v>Drawdown</v>
      </c>
    </row>
    <row r="392" spans="1:35">
      <c r="A392" s="5">
        <v>44834</v>
      </c>
      <c r="B392" s="11">
        <v>-9.4016402080028261E-2</v>
      </c>
      <c r="C392" s="11">
        <v>-6.2517453694877045E-2</v>
      </c>
      <c r="D392" s="11">
        <v>-7.3295854444352271E-2</v>
      </c>
      <c r="E392" s="11">
        <v>-9.0752880386538171E-2</v>
      </c>
      <c r="F392" s="11">
        <v>-9.92679332200469E-2</v>
      </c>
      <c r="G392" s="11">
        <v>-0.10936231522039741</v>
      </c>
      <c r="H392" s="11" t="str">
        <f t="shared" si="12"/>
        <v>USA MOMENTUM Standard (Large+Mid Cap)</v>
      </c>
      <c r="I392" s="9">
        <f>_xlfn.XLOOKUP($A392,macro_changes!$A:$A,macro_changes!B:B,"NA",1)</f>
        <v>30.01</v>
      </c>
      <c r="J392" s="16">
        <f ca="1">IF(_xlfn.XLOOKUP($A392, macro_changes!$A:$A, macro_changes!C:C, "NA", 1) = 0, OFFSET(J392, -1, 0), _xlfn.XLOOKUP($A392, macro_changes!$A:$A, macro_changes!C:C, "NA", 1))</f>
        <v>8.2782792454034748E-3</v>
      </c>
      <c r="K392" s="17">
        <f>_xlfn.XLOOKUP($A391,macro_changes!$A:$A,macro_changes!D:D,"NA",1)</f>
        <v>3.8345714392176156E-3</v>
      </c>
      <c r="L392" s="9">
        <f>_xlfn.XLOOKUP($A391,macro_changes!$A:$A,macro_changes!E:E,"NA",1)</f>
        <v>114.6</v>
      </c>
      <c r="M392" s="9">
        <f>_xlfn.XLOOKUP($A392,macro_changes!$A:$A,macro_changes!F:F,"NA",1)</f>
        <v>3.52</v>
      </c>
      <c r="N392" s="9">
        <v>21.982219907840172</v>
      </c>
      <c r="O392" t="s">
        <v>4330</v>
      </c>
      <c r="P392">
        <f>_xlfn.XLOOKUP($A392,Macro!A:A,Macro!H:H,"NA",1)</f>
        <v>-2.7130000000000001E-2</v>
      </c>
      <c r="Q392">
        <v>-0.13098271791520191</v>
      </c>
      <c r="R392" s="9">
        <f>Spreads!B311</f>
        <v>4.63</v>
      </c>
      <c r="S392" s="9">
        <v>1.66</v>
      </c>
      <c r="T392" s="9">
        <f>Spreads!H558</f>
        <v>-0.41</v>
      </c>
      <c r="U392" t="s">
        <v>5442</v>
      </c>
      <c r="V392" t="s">
        <v>5436</v>
      </c>
      <c r="W392" t="s">
        <v>5441</v>
      </c>
      <c r="X392" t="s">
        <v>5441</v>
      </c>
      <c r="Y392" t="s">
        <v>5443</v>
      </c>
      <c r="Z392" t="s">
        <v>5443</v>
      </c>
      <c r="AA392">
        <f>_xlfn.XLOOKUP($A392,Kmeans!$B:$B,Kmeans!M:M)</f>
        <v>0</v>
      </c>
      <c r="AB392">
        <f>_xlfn.XLOOKUP($A392,Kmeans!$B:$B,Kmeans!N:N)</f>
        <v>0</v>
      </c>
      <c r="AC392">
        <f>_xlfn.XLOOKUP($A392,Kmeans!$B:$B,Kmeans!O:O)</f>
        <v>1</v>
      </c>
      <c r="AD392">
        <f>'FF-5'!C715/100</f>
        <v>-1.04E-2</v>
      </c>
      <c r="AE392">
        <f>'FF-5'!D715/100</f>
        <v>2.0000000000000001E-4</v>
      </c>
      <c r="AF392">
        <f>'FF-5'!E715/100</f>
        <v>-1.46E-2</v>
      </c>
      <c r="AG392">
        <f>'FF-5'!F715/100</f>
        <v>-7.9000000000000008E-3</v>
      </c>
      <c r="AH392" t="s">
        <v>6707</v>
      </c>
      <c r="AI392" t="str">
        <f t="shared" si="13"/>
        <v>Drawdown</v>
      </c>
    </row>
    <row r="393" spans="1:35">
      <c r="A393" s="5">
        <v>44865</v>
      </c>
      <c r="B393" s="11">
        <v>7.8309011917391258E-2</v>
      </c>
      <c r="C393" s="11">
        <v>0.12416207541704627</v>
      </c>
      <c r="D393" s="11">
        <v>7.6831089065474201E-2</v>
      </c>
      <c r="E393" s="11">
        <v>8.3308606097548532E-2</v>
      </c>
      <c r="F393" s="11">
        <v>8.1522014490550854E-2</v>
      </c>
      <c r="G393" s="11">
        <v>0.1293594132274245</v>
      </c>
      <c r="H393" s="11" t="str">
        <f t="shared" si="12"/>
        <v>USA ENHANCED VALUE Standard (Large+Mid Cap)</v>
      </c>
      <c r="I393" s="9">
        <f>_xlfn.XLOOKUP($A393,macro_changes!$A:$A,macro_changes!B:B,"NA",1)</f>
        <v>23.3</v>
      </c>
      <c r="J393" s="16">
        <f ca="1">IF(_xlfn.XLOOKUP($A393, macro_changes!$A:$A, macro_changes!C:C, "NA", 1) = 0, OFFSET(J393, -1, 0), _xlfn.XLOOKUP($A393, macro_changes!$A:$A, macro_changes!C:C, "NA", 1))</f>
        <v>8.2782792454034748E-3</v>
      </c>
      <c r="K393" s="17">
        <f>_xlfn.XLOOKUP($A392,macro_changes!$A:$A,macro_changes!D:D,"NA",1)</f>
        <v>5.1359751097552753E-3</v>
      </c>
      <c r="L393" s="9">
        <f>_xlfn.XLOOKUP($A392,macro_changes!$A:$A,macro_changes!E:E,"NA",1)</f>
        <v>113.9</v>
      </c>
      <c r="M393" s="9">
        <f>_xlfn.XLOOKUP($A393,macro_changes!$A:$A,macro_changes!F:F,"NA",1)</f>
        <v>3.98</v>
      </c>
      <c r="N393" s="9">
        <v>34.324192101794978</v>
      </c>
      <c r="O393" t="s">
        <v>4331</v>
      </c>
      <c r="P393">
        <f>_xlfn.XLOOKUP($A393,Macro!A:A,Macro!H:H,"NA",1)</f>
        <v>-7.6869999999999994E-2</v>
      </c>
      <c r="Q393">
        <v>-2.3069721713552142E-2</v>
      </c>
      <c r="R393" s="9">
        <f>Spreads!B312</f>
        <v>4.55</v>
      </c>
      <c r="S393" s="9">
        <v>1.42</v>
      </c>
      <c r="T393" s="9">
        <f>Spreads!H559</f>
        <v>-0.7</v>
      </c>
      <c r="U393" t="s">
        <v>5442</v>
      </c>
      <c r="V393" t="s">
        <v>5436</v>
      </c>
      <c r="W393" t="s">
        <v>5441</v>
      </c>
      <c r="X393" t="s">
        <v>5445</v>
      </c>
      <c r="Y393" t="s">
        <v>5439</v>
      </c>
      <c r="Z393" t="s">
        <v>5440</v>
      </c>
      <c r="AA393">
        <f>_xlfn.XLOOKUP($A393,Kmeans!$B:$B,Kmeans!M:M)</f>
        <v>1</v>
      </c>
      <c r="AB393">
        <f>_xlfn.XLOOKUP($A393,Kmeans!$B:$B,Kmeans!N:N)</f>
        <v>0</v>
      </c>
      <c r="AC393">
        <f>_xlfn.XLOOKUP($A393,Kmeans!$B:$B,Kmeans!O:O)</f>
        <v>0</v>
      </c>
      <c r="AD393">
        <f>'FF-5'!C716/100</f>
        <v>1.8799999999999997E-2</v>
      </c>
      <c r="AE393">
        <f>'FF-5'!D716/100</f>
        <v>8.0600000000000005E-2</v>
      </c>
      <c r="AF393">
        <f>'FF-5'!E716/100</f>
        <v>3.3099999999999997E-2</v>
      </c>
      <c r="AG393">
        <f>'FF-5'!F716/100</f>
        <v>6.6199999999999995E-2</v>
      </c>
      <c r="AH393" t="s">
        <v>5442</v>
      </c>
      <c r="AI393" t="str">
        <f t="shared" si="13"/>
        <v>Normal</v>
      </c>
    </row>
    <row r="394" spans="1:35">
      <c r="A394" s="5">
        <v>44895</v>
      </c>
      <c r="B394" s="11">
        <v>5.2336141349015763E-2</v>
      </c>
      <c r="C394" s="11">
        <v>3.3346194040555055E-2</v>
      </c>
      <c r="D394" s="11">
        <v>5.5947267471702311E-2</v>
      </c>
      <c r="E394" s="11">
        <v>6.0752211633261499E-2</v>
      </c>
      <c r="F394" s="11">
        <v>7.5953064632580336E-2</v>
      </c>
      <c r="G394" s="11">
        <v>5.4457366489650605E-2</v>
      </c>
      <c r="H394" s="11" t="str">
        <f t="shared" si="12"/>
        <v>USA SECTOR NEUTRAL QUALITY Standard (Large+Mid Cap)</v>
      </c>
      <c r="I394" s="9">
        <f>_xlfn.XLOOKUP($A394,macro_changes!$A:$A,macro_changes!B:B,"NA",1)</f>
        <v>21.78</v>
      </c>
      <c r="J394" s="16">
        <f ca="1">IF(_xlfn.XLOOKUP($A394, macro_changes!$A:$A, macro_changes!C:C, "NA", 1) = 0, OFFSET(J394, -1, 0), _xlfn.XLOOKUP($A394, macro_changes!$A:$A, macro_changes!C:C, "NA", 1))</f>
        <v>8.2782792454034748E-3</v>
      </c>
      <c r="K394" s="17">
        <f>_xlfn.XLOOKUP($A393,macro_changes!$A:$A,macro_changes!D:D,"NA",1)</f>
        <v>2.6354397827190734E-3</v>
      </c>
      <c r="L394" s="9">
        <f>_xlfn.XLOOKUP($A393,macro_changes!$A:$A,macro_changes!E:E,"NA",1)</f>
        <v>112.9</v>
      </c>
      <c r="M394" s="9">
        <f>_xlfn.XLOOKUP($A394,macro_changes!$A:$A,macro_changes!F:F,"NA",1)</f>
        <v>3.89</v>
      </c>
      <c r="N394" s="9">
        <v>16.125422077141248</v>
      </c>
      <c r="O394" t="s">
        <v>4331</v>
      </c>
      <c r="P394">
        <f>_xlfn.XLOOKUP($A394,Macro!A:A,Macro!H:H,"NA",1)</f>
        <v>-4.9770000000000002E-2</v>
      </c>
      <c r="Q394">
        <v>0</v>
      </c>
      <c r="R394" s="9">
        <f>Spreads!B313</f>
        <v>4.8099999999999996</v>
      </c>
      <c r="S394" s="9">
        <v>1.38</v>
      </c>
      <c r="T394" s="9">
        <f>Spreads!H560</f>
        <v>-0.53</v>
      </c>
      <c r="U394" t="s">
        <v>5435</v>
      </c>
      <c r="V394" t="s">
        <v>5436</v>
      </c>
      <c r="W394" t="s">
        <v>5437</v>
      </c>
      <c r="X394" t="s">
        <v>5441</v>
      </c>
      <c r="Y394" t="s">
        <v>5439</v>
      </c>
      <c r="Z394" t="s">
        <v>5440</v>
      </c>
      <c r="AA394">
        <f>_xlfn.XLOOKUP($A394,Kmeans!$B:$B,Kmeans!M:M)</f>
        <v>1</v>
      </c>
      <c r="AB394">
        <f>_xlfn.XLOOKUP($A394,Kmeans!$B:$B,Kmeans!N:N)</f>
        <v>0</v>
      </c>
      <c r="AC394">
        <f>_xlfn.XLOOKUP($A394,Kmeans!$B:$B,Kmeans!O:O)</f>
        <v>0</v>
      </c>
      <c r="AD394">
        <f>'FF-5'!C717/100</f>
        <v>-2.75E-2</v>
      </c>
      <c r="AE394">
        <f>'FF-5'!D717/100</f>
        <v>1.41E-2</v>
      </c>
      <c r="AF394">
        <f>'FF-5'!E717/100</f>
        <v>6.3200000000000006E-2</v>
      </c>
      <c r="AG394">
        <f>'FF-5'!F717/100</f>
        <v>3.2000000000000001E-2</v>
      </c>
      <c r="AH394" t="s">
        <v>5442</v>
      </c>
      <c r="AI394" t="str">
        <f t="shared" si="13"/>
        <v>Normal</v>
      </c>
    </row>
    <row r="395" spans="1:35">
      <c r="A395" s="5">
        <v>44925</v>
      </c>
      <c r="B395" s="11">
        <v>-6.0149077239256776E-2</v>
      </c>
      <c r="C395" s="11">
        <v>-4.0154463298564314E-2</v>
      </c>
      <c r="D395" s="11">
        <v>-3.8912889557588759E-2</v>
      </c>
      <c r="E395" s="11">
        <v>-4.5863201749455351E-2</v>
      </c>
      <c r="F395" s="11">
        <v>-5.6950548606202189E-2</v>
      </c>
      <c r="G395" s="11">
        <v>-6.3569934077025825E-2</v>
      </c>
      <c r="H395" s="11" t="str">
        <f t="shared" si="12"/>
        <v>USA MINIMUM VOLATILITY (USD) Standard (Large+Mid Cap)</v>
      </c>
      <c r="I395" s="9">
        <f>_xlfn.XLOOKUP($A395,macro_changes!$A:$A,macro_changes!B:B,"NA",1)</f>
        <v>20.170000000000002</v>
      </c>
      <c r="J395" s="16">
        <f ca="1">IF(_xlfn.XLOOKUP($A395, macro_changes!$A:$A, macro_changes!C:C, "NA", 1) = 0, OFFSET(J395, -1, 0), _xlfn.XLOOKUP($A395, macro_changes!$A:$A, macro_changes!C:C, "NA", 1))</f>
        <v>6.9204379306482267E-3</v>
      </c>
      <c r="K395" s="17">
        <f>_xlfn.XLOOKUP($A394,macro_changes!$A:$A,macro_changes!D:D,"NA",1)</f>
        <v>5.4914146419871024E-4</v>
      </c>
      <c r="L395" s="9">
        <f>_xlfn.XLOOKUP($A394,macro_changes!$A:$A,macro_changes!E:E,"NA",1)</f>
        <v>111.8</v>
      </c>
      <c r="M395" s="9">
        <f>_xlfn.XLOOKUP($A395,macro_changes!$A:$A,macro_changes!F:F,"NA",1)</f>
        <v>3.62</v>
      </c>
      <c r="N395" s="9">
        <v>7.5066891426354907</v>
      </c>
      <c r="O395" t="s">
        <v>4330</v>
      </c>
      <c r="P395">
        <f>_xlfn.XLOOKUP($A395,Macro!A:A,Macro!H:H,"NA",1)</f>
        <v>-0.1085</v>
      </c>
      <c r="Q395">
        <v>-6.0149077239256707E-2</v>
      </c>
      <c r="R395" s="9">
        <f>Spreads!B314</f>
        <v>4.3</v>
      </c>
      <c r="S395" s="9">
        <v>1.25</v>
      </c>
      <c r="T395" s="9">
        <f>Spreads!H561</f>
        <v>-0.69</v>
      </c>
      <c r="U395" t="s">
        <v>5435</v>
      </c>
      <c r="V395" t="s">
        <v>5436</v>
      </c>
      <c r="W395" t="s">
        <v>5437</v>
      </c>
      <c r="X395" t="s">
        <v>5438</v>
      </c>
      <c r="Y395" t="s">
        <v>5443</v>
      </c>
      <c r="Z395" t="s">
        <v>5444</v>
      </c>
      <c r="AA395">
        <f>_xlfn.XLOOKUP($A395,Kmeans!$B:$B,Kmeans!M:M)</f>
        <v>0</v>
      </c>
      <c r="AB395">
        <f>_xlfn.XLOOKUP($A395,Kmeans!$B:$B,Kmeans!N:N)</f>
        <v>1</v>
      </c>
      <c r="AC395">
        <f>_xlfn.XLOOKUP($A395,Kmeans!$B:$B,Kmeans!O:O)</f>
        <v>0</v>
      </c>
      <c r="AD395">
        <f>'FF-5'!C718/100</f>
        <v>-1.4000000000000002E-3</v>
      </c>
      <c r="AE395">
        <f>'FF-5'!D718/100</f>
        <v>1.34E-2</v>
      </c>
      <c r="AF395">
        <f>'FF-5'!E718/100</f>
        <v>2.7000000000000001E-3</v>
      </c>
      <c r="AG395">
        <f>'FF-5'!F718/100</f>
        <v>4.2099999999999999E-2</v>
      </c>
      <c r="AH395" t="s">
        <v>5446</v>
      </c>
      <c r="AI395" t="str">
        <f t="shared" si="13"/>
        <v>Drawdown</v>
      </c>
    </row>
    <row r="396" spans="1:35">
      <c r="A396" s="5">
        <v>44957</v>
      </c>
      <c r="B396" s="11">
        <v>6.4760027833688838E-2</v>
      </c>
      <c r="C396" s="11">
        <v>-7.2790792626136192E-3</v>
      </c>
      <c r="D396" s="11">
        <v>1.3316038095567029E-2</v>
      </c>
      <c r="E396" s="11">
        <v>5.6067430082104908E-2</v>
      </c>
      <c r="F396" s="11">
        <v>6.9561226263416431E-2</v>
      </c>
      <c r="G396" s="11">
        <v>6.8956535017200782E-2</v>
      </c>
      <c r="H396" s="11" t="str">
        <f t="shared" si="12"/>
        <v>USA SECTOR NEUTRAL QUALITY Standard (Large+Mid Cap)</v>
      </c>
      <c r="I396" s="9">
        <f>_xlfn.XLOOKUP($A396,macro_changes!$A:$A,macro_changes!B:B,"NA",1)</f>
        <v>20.12</v>
      </c>
      <c r="J396" s="16">
        <f ca="1">IF(_xlfn.XLOOKUP($A396, macro_changes!$A:$A, macro_changes!C:C, "NA", 1) = 0, OFFSET(J396, -1, 0), _xlfn.XLOOKUP($A396, macro_changes!$A:$A, macro_changes!C:C, "NA", 1))</f>
        <v>6.9204379306482267E-3</v>
      </c>
      <c r="K396" s="17">
        <f>_xlfn.XLOOKUP($A395,macro_changes!$A:$A,macro_changes!D:D,"NA",1)</f>
        <v>5.1671284955088215E-3</v>
      </c>
      <c r="L396" s="9">
        <f>_xlfn.XLOOKUP($A395,macro_changes!$A:$A,macro_changes!E:E,"NA",1)</f>
        <v>111</v>
      </c>
      <c r="M396" s="9">
        <f>_xlfn.XLOOKUP($A396,macro_changes!$A:$A,macro_changes!F:F,"NA",1)</f>
        <v>3.53</v>
      </c>
      <c r="N396" s="9">
        <v>22.439371984022081</v>
      </c>
      <c r="O396" t="s">
        <v>4330</v>
      </c>
      <c r="P396">
        <f>_xlfn.XLOOKUP($A396,Macro!A:A,Macro!H:H,"NA",1)</f>
        <v>3.9E-2</v>
      </c>
      <c r="Q396">
        <v>0</v>
      </c>
      <c r="R396" s="9">
        <f>Spreads!B315</f>
        <v>4.22</v>
      </c>
      <c r="S396" s="9">
        <v>1.3</v>
      </c>
      <c r="T396" s="9">
        <f>Spreads!H562</f>
        <v>-0.89</v>
      </c>
      <c r="U396" t="s">
        <v>5435</v>
      </c>
      <c r="V396" t="s">
        <v>5436</v>
      </c>
      <c r="W396" t="s">
        <v>5441</v>
      </c>
      <c r="X396" t="s">
        <v>5441</v>
      </c>
      <c r="Y396" t="s">
        <v>5439</v>
      </c>
      <c r="Z396" t="s">
        <v>5440</v>
      </c>
      <c r="AA396">
        <f>_xlfn.XLOOKUP($A396,Kmeans!$B:$B,Kmeans!M:M)</f>
        <v>1</v>
      </c>
      <c r="AB396">
        <f>_xlfn.XLOOKUP($A396,Kmeans!$B:$B,Kmeans!N:N)</f>
        <v>0</v>
      </c>
      <c r="AC396">
        <f>_xlfn.XLOOKUP($A396,Kmeans!$B:$B,Kmeans!O:O)</f>
        <v>0</v>
      </c>
      <c r="AD396">
        <f>'FF-5'!C719/100</f>
        <v>4.4199999999999996E-2</v>
      </c>
      <c r="AE396">
        <f>'FF-5'!D719/100</f>
        <v>-0.04</v>
      </c>
      <c r="AF396">
        <f>'FF-5'!E719/100</f>
        <v>-2.4199999999999999E-2</v>
      </c>
      <c r="AG396">
        <f>'FF-5'!F719/100</f>
        <v>-4.4400000000000002E-2</v>
      </c>
      <c r="AH396" t="s">
        <v>5442</v>
      </c>
      <c r="AI396" t="str">
        <f t="shared" si="13"/>
        <v>Normal</v>
      </c>
    </row>
    <row r="397" spans="1:35">
      <c r="A397" s="5">
        <v>44985</v>
      </c>
      <c r="B397" s="11">
        <v>-2.5554627893368598E-2</v>
      </c>
      <c r="C397" s="11">
        <v>-4.2110541971345561E-2</v>
      </c>
      <c r="D397" s="11">
        <v>-3.6162918081601103E-2</v>
      </c>
      <c r="E397" s="11">
        <v>-3.5403190191327205E-2</v>
      </c>
      <c r="F397" s="11">
        <v>-2.8342825801569882E-2</v>
      </c>
      <c r="G397" s="11">
        <v>-4.2852161199247063E-2</v>
      </c>
      <c r="H397" s="11" t="str">
        <f t="shared" si="12"/>
        <v>USA Standard (Large+Mid Cap)</v>
      </c>
      <c r="I397" s="9">
        <f>_xlfn.XLOOKUP($A397,macro_changes!$A:$A,macro_changes!B:B,"NA",1)</f>
        <v>21.64</v>
      </c>
      <c r="J397" s="16">
        <f ca="1">IF(_xlfn.XLOOKUP($A397, macro_changes!$A:$A, macro_changes!C:C, "NA", 1) = 0, OFFSET(J397, -1, 0), _xlfn.XLOOKUP($A397, macro_changes!$A:$A, macro_changes!C:C, "NA", 1))</f>
        <v>6.9204379306482267E-3</v>
      </c>
      <c r="K397" s="17">
        <f>_xlfn.XLOOKUP($A396,macro_changes!$A:$A,macro_changes!D:D,"NA",1)</f>
        <v>3.8387779834596625E-3</v>
      </c>
      <c r="L397" s="9">
        <f>_xlfn.XLOOKUP($A396,macro_changes!$A:$A,macro_changes!E:E,"NA",1)</f>
        <v>110.4</v>
      </c>
      <c r="M397" s="9">
        <f>_xlfn.XLOOKUP($A397,macro_changes!$A:$A,macro_changes!F:F,"NA",1)</f>
        <v>3.75</v>
      </c>
      <c r="N397" s="9">
        <v>6.0907627236377442</v>
      </c>
      <c r="O397" t="s">
        <v>4330</v>
      </c>
      <c r="P397">
        <f>_xlfn.XLOOKUP($A397,Macro!A:A,Macro!H:H,"NA",1)</f>
        <v>0.16883000000000001</v>
      </c>
      <c r="Q397">
        <v>-2.5554627893368553E-2</v>
      </c>
      <c r="R397" s="9">
        <f>Spreads!B316</f>
        <v>4.58</v>
      </c>
      <c r="S397" s="9">
        <v>1.45</v>
      </c>
      <c r="T397" s="9">
        <f>Spreads!H563</f>
        <v>-0.57999999999999996</v>
      </c>
      <c r="U397" t="s">
        <v>5435</v>
      </c>
      <c r="V397" t="s">
        <v>5436</v>
      </c>
      <c r="W397" t="s">
        <v>5437</v>
      </c>
      <c r="X397" t="s">
        <v>5438</v>
      </c>
      <c r="Y397" t="s">
        <v>5439</v>
      </c>
      <c r="Z397" t="s">
        <v>5440</v>
      </c>
      <c r="AA397">
        <f>_xlfn.XLOOKUP($A397,Kmeans!$B:$B,Kmeans!M:M)</f>
        <v>1</v>
      </c>
      <c r="AB397">
        <f>_xlfn.XLOOKUP($A397,Kmeans!$B:$B,Kmeans!N:N)</f>
        <v>0</v>
      </c>
      <c r="AC397">
        <f>_xlfn.XLOOKUP($A397,Kmeans!$B:$B,Kmeans!O:O)</f>
        <v>0</v>
      </c>
      <c r="AD397">
        <f>'FF-5'!C720/100</f>
        <v>6.6E-3</v>
      </c>
      <c r="AE397">
        <f>'FF-5'!D720/100</f>
        <v>-8.3000000000000001E-3</v>
      </c>
      <c r="AF397">
        <f>'FF-5'!E720/100</f>
        <v>1.03E-2</v>
      </c>
      <c r="AG397">
        <f>'FF-5'!F720/100</f>
        <v>-1.32E-2</v>
      </c>
      <c r="AH397" t="s">
        <v>5442</v>
      </c>
      <c r="AI397" t="str">
        <f t="shared" si="13"/>
        <v>Normal</v>
      </c>
    </row>
    <row r="398" spans="1:35">
      <c r="A398" s="5">
        <v>45016</v>
      </c>
      <c r="B398" s="11">
        <v>3.386918952236817E-2</v>
      </c>
      <c r="C398" s="11">
        <v>1.7084674135430244E-3</v>
      </c>
      <c r="D398" s="11">
        <v>3.1939844661567296E-2</v>
      </c>
      <c r="E398" s="11">
        <v>4.0357343001864443E-3</v>
      </c>
      <c r="F398" s="11">
        <v>4.6255282118021546E-2</v>
      </c>
      <c r="G398" s="11">
        <v>-6.9178483560233817E-3</v>
      </c>
      <c r="H398" s="11" t="str">
        <f t="shared" si="12"/>
        <v>USA SECTOR NEUTRAL QUALITY Standard (Large+Mid Cap)</v>
      </c>
      <c r="I398" s="9">
        <f>_xlfn.XLOOKUP($A398,macro_changes!$A:$A,macro_changes!B:B,"NA",1)</f>
        <v>17.82</v>
      </c>
      <c r="J398" s="16">
        <f ca="1">IF(_xlfn.XLOOKUP($A398, macro_changes!$A:$A, macro_changes!C:C, "NA", 1) = 0, OFFSET(J398, -1, 0), _xlfn.XLOOKUP($A398, macro_changes!$A:$A, macro_changes!C:C, "NA", 1))</f>
        <v>6.069738859241891E-3</v>
      </c>
      <c r="K398" s="17">
        <f>_xlfn.XLOOKUP($A397,macro_changes!$A:$A,macro_changes!D:D,"NA",1)</f>
        <v>7.7941288651417473E-4</v>
      </c>
      <c r="L398" s="9">
        <f>_xlfn.XLOOKUP($A397,macro_changes!$A:$A,macro_changes!E:E,"NA",1)</f>
        <v>109.7</v>
      </c>
      <c r="M398" s="9">
        <f>_xlfn.XLOOKUP($A398,macro_changes!$A:$A,macro_changes!F:F,"NA",1)</f>
        <v>3.66</v>
      </c>
      <c r="N398" s="9">
        <v>23.40177885287234</v>
      </c>
      <c r="O398" t="s">
        <v>4331</v>
      </c>
      <c r="P398">
        <f>_xlfn.XLOOKUP($A398,Macro!A:A,Macro!H:H,"NA",1)</f>
        <v>-0.11475</v>
      </c>
      <c r="Q398">
        <v>0</v>
      </c>
      <c r="R398" s="9">
        <f>Spreads!B317</f>
        <v>4.53</v>
      </c>
      <c r="S398" s="9">
        <v>1.41</v>
      </c>
      <c r="T398" s="9">
        <f>Spreads!H564</f>
        <v>-0.6</v>
      </c>
      <c r="U398" t="s">
        <v>5435</v>
      </c>
      <c r="V398" t="s">
        <v>5435</v>
      </c>
      <c r="W398" t="s">
        <v>5441</v>
      </c>
      <c r="X398" t="s">
        <v>5441</v>
      </c>
      <c r="Y398" t="s">
        <v>5439</v>
      </c>
      <c r="Z398" t="s">
        <v>5440</v>
      </c>
      <c r="AA398">
        <f>_xlfn.XLOOKUP($A398,Kmeans!$B:$B,Kmeans!M:M)</f>
        <v>1</v>
      </c>
      <c r="AB398">
        <f>_xlfn.XLOOKUP($A398,Kmeans!$B:$B,Kmeans!N:N)</f>
        <v>0</v>
      </c>
      <c r="AC398">
        <f>_xlfn.XLOOKUP($A398,Kmeans!$B:$B,Kmeans!O:O)</f>
        <v>0</v>
      </c>
      <c r="AD398">
        <f>'FF-5'!C721/100</f>
        <v>-6.93E-2</v>
      </c>
      <c r="AE398">
        <f>'FF-5'!D721/100</f>
        <v>-8.8699999999999987E-2</v>
      </c>
      <c r="AF398">
        <f>'FF-5'!E721/100</f>
        <v>2.3300000000000001E-2</v>
      </c>
      <c r="AG398">
        <f>'FF-5'!F721/100</f>
        <v>-2.3900000000000001E-2</v>
      </c>
      <c r="AH398" t="s">
        <v>5442</v>
      </c>
      <c r="AI398" t="str">
        <f t="shared" si="13"/>
        <v>Normal</v>
      </c>
    </row>
    <row r="399" spans="1:35">
      <c r="A399" s="5">
        <v>45044</v>
      </c>
      <c r="B399" s="11">
        <v>1.1750141620424426E-2</v>
      </c>
      <c r="C399" s="11">
        <v>2.353463095367414E-2</v>
      </c>
      <c r="D399" s="11">
        <v>1.3770315337437333E-2</v>
      </c>
      <c r="E399" s="11">
        <v>2.9514146406819375E-3</v>
      </c>
      <c r="F399" s="11">
        <v>1.607557217397404E-2</v>
      </c>
      <c r="G399" s="11">
        <v>-1.3414927919625286E-2</v>
      </c>
      <c r="H399" s="11" t="str">
        <f t="shared" si="12"/>
        <v>USA MOMENTUM Standard (Large+Mid Cap)</v>
      </c>
      <c r="I399" s="9">
        <f>_xlfn.XLOOKUP($A399,macro_changes!$A:$A,macro_changes!B:B,"NA",1)</f>
        <v>17.64</v>
      </c>
      <c r="J399" s="16">
        <f ca="1">IF(_xlfn.XLOOKUP($A399, macro_changes!$A:$A, macro_changes!C:C, "NA", 1) = 0, OFFSET(J399, -1, 0), _xlfn.XLOOKUP($A399, macro_changes!$A:$A, macro_changes!C:C, "NA", 1))</f>
        <v>6.069738859241891E-3</v>
      </c>
      <c r="K399" s="17">
        <f>_xlfn.XLOOKUP($A398,macro_changes!$A:$A,macro_changes!D:D,"NA",1)</f>
        <v>4.2685190094913228E-3</v>
      </c>
      <c r="L399" s="9">
        <f>_xlfn.XLOOKUP($A398,macro_changes!$A:$A,macro_changes!E:E,"NA",1)</f>
        <v>108.4</v>
      </c>
      <c r="M399" s="9">
        <f>_xlfn.XLOOKUP($A399,macro_changes!$A:$A,macro_changes!F:F,"NA",1)</f>
        <v>3.46</v>
      </c>
      <c r="N399" s="9">
        <v>3.2017215081395229</v>
      </c>
      <c r="O399" t="s">
        <v>4330</v>
      </c>
      <c r="P399">
        <f>_xlfn.XLOOKUP($A399,Macro!A:A,Macro!H:H,"NA",1)</f>
        <v>-1.6820000000000002E-2</v>
      </c>
      <c r="Q399">
        <v>0</v>
      </c>
      <c r="R399" s="9">
        <f>Spreads!B318</f>
        <v>4.6900000000000004</v>
      </c>
      <c r="S399" s="9">
        <v>1.42</v>
      </c>
      <c r="T399" s="9">
        <f>Spreads!H565</f>
        <v>-0.76</v>
      </c>
      <c r="U399" t="s">
        <v>5435</v>
      </c>
      <c r="V399" t="s">
        <v>5435</v>
      </c>
      <c r="W399" t="s">
        <v>5437</v>
      </c>
      <c r="X399" t="s">
        <v>5438</v>
      </c>
      <c r="Y399" t="s">
        <v>5439</v>
      </c>
      <c r="Z399" t="s">
        <v>5440</v>
      </c>
      <c r="AA399">
        <f>_xlfn.XLOOKUP($A399,Kmeans!$B:$B,Kmeans!M:M)</f>
        <v>1</v>
      </c>
      <c r="AB399">
        <f>_xlfn.XLOOKUP($A399,Kmeans!$B:$B,Kmeans!N:N)</f>
        <v>0</v>
      </c>
      <c r="AC399">
        <f>_xlfn.XLOOKUP($A399,Kmeans!$B:$B,Kmeans!O:O)</f>
        <v>0</v>
      </c>
      <c r="AD399">
        <f>'FF-5'!C722/100</f>
        <v>-2.5699999999999997E-2</v>
      </c>
      <c r="AE399">
        <f>'FF-5'!D722/100</f>
        <v>-5.0000000000000001E-4</v>
      </c>
      <c r="AF399">
        <f>'FF-5'!E722/100</f>
        <v>2.4199999999999999E-2</v>
      </c>
      <c r="AG399">
        <f>'FF-5'!F722/100</f>
        <v>2.8500000000000001E-2</v>
      </c>
      <c r="AH399" t="s">
        <v>5442</v>
      </c>
      <c r="AI399" t="str">
        <f t="shared" si="13"/>
        <v>Normal</v>
      </c>
    </row>
    <row r="400" spans="1:35">
      <c r="A400" s="5">
        <v>45077</v>
      </c>
      <c r="B400" s="11">
        <v>4.6888059440814978E-3</v>
      </c>
      <c r="C400" s="11">
        <v>-5.0320008369524105E-2</v>
      </c>
      <c r="D400" s="11">
        <v>-3.4527458398552979E-2</v>
      </c>
      <c r="E400" s="11">
        <v>-3.2939653472827457E-2</v>
      </c>
      <c r="F400" s="11">
        <v>4.6657407293599906E-3</v>
      </c>
      <c r="G400" s="11">
        <v>-3.9427791877888363E-2</v>
      </c>
      <c r="H400" s="11" t="str">
        <f t="shared" si="12"/>
        <v>USA Standard (Large+Mid Cap)</v>
      </c>
      <c r="I400" s="9">
        <f>_xlfn.XLOOKUP($A400,macro_changes!$A:$A,macro_changes!B:B,"NA",1)</f>
        <v>14</v>
      </c>
      <c r="J400" s="16">
        <f ca="1">IF(_xlfn.XLOOKUP($A400, macro_changes!$A:$A, macro_changes!C:C, "NA", 1) = 0, OFFSET(J400, -1, 0), _xlfn.XLOOKUP($A400, macro_changes!$A:$A, macro_changes!C:C, "NA", 1))</f>
        <v>6.069738859241891E-3</v>
      </c>
      <c r="K400" s="17">
        <f>_xlfn.XLOOKUP($A399,macro_changes!$A:$A,macro_changes!D:D,"NA",1)</f>
        <v>1.0988938461946596E-3</v>
      </c>
      <c r="L400" s="9">
        <f>_xlfn.XLOOKUP($A399,macro_changes!$A:$A,macro_changes!E:E,"NA",1)</f>
        <v>107.6</v>
      </c>
      <c r="M400" s="9">
        <f>_xlfn.XLOOKUP($A400,macro_changes!$A:$A,macro_changes!F:F,"NA",1)</f>
        <v>3.57</v>
      </c>
      <c r="N400" s="9">
        <v>23.014531459350621</v>
      </c>
      <c r="O400" t="s">
        <v>4330</v>
      </c>
      <c r="P400">
        <f>_xlfn.XLOOKUP($A400,Macro!A:A,Macro!H:H,"NA",1)</f>
        <v>-8.0400000000000003E-3</v>
      </c>
      <c r="Q400">
        <v>0</v>
      </c>
      <c r="R400" s="9">
        <f>Spreads!B319</f>
        <v>4.05</v>
      </c>
      <c r="S400" s="9">
        <v>1.3</v>
      </c>
      <c r="T400" s="9">
        <f>Spreads!H566</f>
        <v>-1.06</v>
      </c>
      <c r="U400" t="s">
        <v>5435</v>
      </c>
      <c r="V400" t="s">
        <v>5435</v>
      </c>
      <c r="W400" t="s">
        <v>5441</v>
      </c>
      <c r="X400" t="s">
        <v>5441</v>
      </c>
      <c r="Y400" t="s">
        <v>5439</v>
      </c>
      <c r="Z400" t="s">
        <v>5440</v>
      </c>
      <c r="AA400">
        <f>_xlfn.XLOOKUP($A400,Kmeans!$B:$B,Kmeans!M:M)</f>
        <v>1</v>
      </c>
      <c r="AB400">
        <f>_xlfn.XLOOKUP($A400,Kmeans!$B:$B,Kmeans!N:N)</f>
        <v>0</v>
      </c>
      <c r="AC400">
        <f>_xlfn.XLOOKUP($A400,Kmeans!$B:$B,Kmeans!O:O)</f>
        <v>0</v>
      </c>
      <c r="AD400">
        <f>'FF-5'!C723/100</f>
        <v>-3.8E-3</v>
      </c>
      <c r="AE400">
        <f>'FF-5'!D723/100</f>
        <v>-7.7399999999999997E-2</v>
      </c>
      <c r="AF400">
        <f>'FF-5'!E723/100</f>
        <v>-1.8200000000000001E-2</v>
      </c>
      <c r="AG400">
        <f>'FF-5'!F723/100</f>
        <v>-7.2000000000000008E-2</v>
      </c>
      <c r="AH400" t="s">
        <v>5442</v>
      </c>
      <c r="AI400" t="str">
        <f t="shared" si="13"/>
        <v>Normal</v>
      </c>
    </row>
    <row r="401" spans="1:35">
      <c r="A401" s="5">
        <v>45107</v>
      </c>
      <c r="B401" s="11">
        <v>6.5347260537991225E-2</v>
      </c>
      <c r="C401" s="11">
        <v>6.8319447321226523E-2</v>
      </c>
      <c r="D401" s="11">
        <v>4.3738654737169202E-2</v>
      </c>
      <c r="E401" s="11">
        <v>6.5289717316291851E-2</v>
      </c>
      <c r="F401" s="11">
        <v>6.3541582557078202E-2</v>
      </c>
      <c r="G401" s="11">
        <v>6.8323966325412266E-2</v>
      </c>
      <c r="H401" s="11" t="str">
        <f t="shared" si="12"/>
        <v>USA ENHANCED VALUE Standard (Large+Mid Cap)</v>
      </c>
      <c r="I401" s="9">
        <f>_xlfn.XLOOKUP($A401,macro_changes!$A:$A,macro_changes!B:B,"NA",1)</f>
        <v>13.93</v>
      </c>
      <c r="J401" s="16">
        <f ca="1">IF(_xlfn.XLOOKUP($A401, macro_changes!$A:$A, macro_changes!C:C, "NA", 1) = 0, OFFSET(J401, -1, 0), _xlfn.XLOOKUP($A401, macro_changes!$A:$A, macro_changes!C:C, "NA", 1))</f>
        <v>1.0715227873230759E-2</v>
      </c>
      <c r="K401" s="17">
        <f>_xlfn.XLOOKUP($A400,macro_changes!$A:$A,macro_changes!D:D,"NA",1)</f>
        <v>2.1030771512864366E-3</v>
      </c>
      <c r="L401" s="9">
        <f>_xlfn.XLOOKUP($A400,macro_changes!$A:$A,macro_changes!E:E,"NA",1)</f>
        <v>106.9</v>
      </c>
      <c r="M401" s="9">
        <f>_xlfn.XLOOKUP($A401,macro_changes!$A:$A,macro_changes!F:F,"NA",1)</f>
        <v>3.75</v>
      </c>
      <c r="N401" s="9">
        <v>8.1462660416466868</v>
      </c>
      <c r="O401" t="s">
        <v>4330</v>
      </c>
      <c r="P401">
        <f>_xlfn.XLOOKUP($A401,Macro!A:A,Macro!H:H,"NA",1)</f>
        <v>-5.6259999999999998E-2</v>
      </c>
      <c r="Q401">
        <v>0</v>
      </c>
      <c r="R401" s="9">
        <f>Spreads!B320</f>
        <v>3.79</v>
      </c>
      <c r="S401" s="9">
        <v>1.19</v>
      </c>
      <c r="T401" s="9">
        <f>Spreads!H567</f>
        <v>-0.91</v>
      </c>
      <c r="U401" t="s">
        <v>5435</v>
      </c>
      <c r="V401" t="s">
        <v>5435</v>
      </c>
      <c r="W401" t="s">
        <v>5437</v>
      </c>
      <c r="X401" t="s">
        <v>5438</v>
      </c>
      <c r="Y401" t="s">
        <v>5439</v>
      </c>
      <c r="Z401" t="s">
        <v>5440</v>
      </c>
      <c r="AA401">
        <f>_xlfn.XLOOKUP($A401,Kmeans!$B:$B,Kmeans!M:M)</f>
        <v>1</v>
      </c>
      <c r="AB401">
        <f>_xlfn.XLOOKUP($A401,Kmeans!$B:$B,Kmeans!N:N)</f>
        <v>0</v>
      </c>
      <c r="AC401">
        <f>_xlfn.XLOOKUP($A401,Kmeans!$B:$B,Kmeans!O:O)</f>
        <v>0</v>
      </c>
      <c r="AD401">
        <f>'FF-5'!C724/100</f>
        <v>1.3600000000000001E-2</v>
      </c>
      <c r="AE401">
        <f>'FF-5'!D724/100</f>
        <v>-2E-3</v>
      </c>
      <c r="AF401">
        <f>'FF-5'!E724/100</f>
        <v>2.2700000000000001E-2</v>
      </c>
      <c r="AG401">
        <f>'FF-5'!F724/100</f>
        <v>-1.6200000000000003E-2</v>
      </c>
      <c r="AH401" t="s">
        <v>5442</v>
      </c>
      <c r="AI401" t="str">
        <f t="shared" si="13"/>
        <v>Normal</v>
      </c>
    </row>
    <row r="402" spans="1:35">
      <c r="A402" s="5">
        <v>45138</v>
      </c>
      <c r="B402" s="11">
        <v>3.3465315955424124E-2</v>
      </c>
      <c r="C402" s="11">
        <v>1.6987234972967169E-2</v>
      </c>
      <c r="D402" s="11">
        <v>1.2094553991922607E-2</v>
      </c>
      <c r="E402" s="11">
        <v>2.9374604997200127E-2</v>
      </c>
      <c r="F402" s="11">
        <v>3.6745793283056827E-2</v>
      </c>
      <c r="G402" s="11">
        <v>3.4212456451317097E-2</v>
      </c>
      <c r="H402" s="11" t="str">
        <f t="shared" si="12"/>
        <v>USA SECTOR NEUTRAL QUALITY Standard (Large+Mid Cap)</v>
      </c>
      <c r="I402" s="9">
        <f>_xlfn.XLOOKUP($A402,macro_changes!$A:$A,macro_changes!B:B,"NA",1)</f>
        <v>15.85</v>
      </c>
      <c r="J402" s="16">
        <f ca="1">IF(_xlfn.XLOOKUP($A402, macro_changes!$A:$A, macro_changes!C:C, "NA", 1) = 0, OFFSET(J402, -1, 0), _xlfn.XLOOKUP($A402, macro_changes!$A:$A, macro_changes!C:C, "NA", 1))</f>
        <v>1.0715227873230759E-2</v>
      </c>
      <c r="K402" s="17">
        <f>_xlfn.XLOOKUP($A401,macro_changes!$A:$A,macro_changes!D:D,"NA",1)</f>
        <v>2.0559007641371974E-3</v>
      </c>
      <c r="L402" s="9">
        <f>_xlfn.XLOOKUP($A401,macro_changes!$A:$A,macro_changes!E:E,"NA",1)</f>
        <v>106.2</v>
      </c>
      <c r="M402" s="9">
        <f>_xlfn.XLOOKUP($A402,macro_changes!$A:$A,macro_changes!F:F,"NA",1)</f>
        <v>3.9</v>
      </c>
      <c r="N402" s="9">
        <v>5.8180435998311424</v>
      </c>
      <c r="O402" t="s">
        <v>4330</v>
      </c>
      <c r="P402">
        <f>_xlfn.XLOOKUP($A402,Macro!A:A,Macro!H:H,"NA",1)</f>
        <v>-5.1450000000000003E-2</v>
      </c>
      <c r="Q402">
        <v>0</v>
      </c>
      <c r="R402" s="9">
        <f>Spreads!B321</f>
        <v>3.85</v>
      </c>
      <c r="S402" s="9">
        <v>1.22</v>
      </c>
      <c r="T402" s="9">
        <f>Spreads!H568</f>
        <v>-0.76</v>
      </c>
      <c r="U402" t="s">
        <v>5435</v>
      </c>
      <c r="V402" t="s">
        <v>5435</v>
      </c>
      <c r="W402" t="s">
        <v>5437</v>
      </c>
      <c r="X402" t="s">
        <v>5438</v>
      </c>
      <c r="Y402" t="s">
        <v>5439</v>
      </c>
      <c r="Z402" t="s">
        <v>5440</v>
      </c>
      <c r="AA402">
        <f>_xlfn.XLOOKUP($A402,Kmeans!$B:$B,Kmeans!M:M)</f>
        <v>1</v>
      </c>
      <c r="AB402">
        <f>_xlfn.XLOOKUP($A402,Kmeans!$B:$B,Kmeans!N:N)</f>
        <v>0</v>
      </c>
      <c r="AC402">
        <f>_xlfn.XLOOKUP($A402,Kmeans!$B:$B,Kmeans!O:O)</f>
        <v>0</v>
      </c>
      <c r="AD402">
        <f>'FF-5'!C725/100</f>
        <v>2.8399999999999998E-2</v>
      </c>
      <c r="AE402">
        <f>'FF-5'!D725/100</f>
        <v>4.1100000000000005E-2</v>
      </c>
      <c r="AF402">
        <f>'FF-5'!E725/100</f>
        <v>-5.6999999999999993E-3</v>
      </c>
      <c r="AG402">
        <f>'FF-5'!F725/100</f>
        <v>6.1999999999999998E-3</v>
      </c>
      <c r="AH402" t="s">
        <v>5442</v>
      </c>
      <c r="AI402" t="str">
        <f t="shared" si="13"/>
        <v>Normal</v>
      </c>
    </row>
    <row r="403" spans="1:35">
      <c r="A403" s="5">
        <v>45169</v>
      </c>
      <c r="B403" s="11">
        <v>-1.8600727031750863E-2</v>
      </c>
      <c r="C403" s="11">
        <v>1.7521162701070736E-3</v>
      </c>
      <c r="D403" s="11">
        <v>-7.800757914155021E-3</v>
      </c>
      <c r="E403" s="11">
        <v>-2.8404996646730907E-2</v>
      </c>
      <c r="F403" s="11">
        <v>-5.4967002046006908E-3</v>
      </c>
      <c r="G403" s="11">
        <v>-3.1778395503407664E-2</v>
      </c>
      <c r="H403" s="11" t="str">
        <f t="shared" si="12"/>
        <v>USA MOMENTUM Standard (Large+Mid Cap)</v>
      </c>
      <c r="I403" s="9">
        <f>_xlfn.XLOOKUP($A403,macro_changes!$A:$A,macro_changes!B:B,"NA",1)</f>
        <v>15.17</v>
      </c>
      <c r="J403" s="16">
        <f ca="1">IF(_xlfn.XLOOKUP($A403, macro_changes!$A:$A, macro_changes!C:C, "NA", 1) = 0, OFFSET(J403, -1, 0), _xlfn.XLOOKUP($A403, macro_changes!$A:$A, macro_changes!C:C, "NA", 1))</f>
        <v>1.0715227873230759E-2</v>
      </c>
      <c r="K403" s="17">
        <f>_xlfn.XLOOKUP($A402,macro_changes!$A:$A,macro_changes!D:D,"NA",1)</f>
        <v>5.1177173470593473E-3</v>
      </c>
      <c r="L403" s="9">
        <f>_xlfn.XLOOKUP($A402,macro_changes!$A:$A,macro_changes!E:E,"NA",1)</f>
        <v>105.9</v>
      </c>
      <c r="M403" s="9">
        <f>_xlfn.XLOOKUP($A403,macro_changes!$A:$A,macro_changes!F:F,"NA",1)</f>
        <v>4.17</v>
      </c>
      <c r="N403" s="9">
        <v>5.3373222082862952</v>
      </c>
      <c r="O403" t="s">
        <v>4330</v>
      </c>
      <c r="P403">
        <f>_xlfn.XLOOKUP($A403,Macro!A:A,Macro!H:H,"NA",1)</f>
        <v>3.4499999999999999E-3</v>
      </c>
      <c r="Q403">
        <v>-1.8600727031750884E-2</v>
      </c>
      <c r="R403" s="9">
        <f>Spreads!B322</f>
        <v>4.03</v>
      </c>
      <c r="S403" s="9">
        <v>1.25</v>
      </c>
      <c r="T403" s="9">
        <f>Spreads!H569</f>
        <v>-0.44</v>
      </c>
      <c r="U403" t="s">
        <v>5435</v>
      </c>
      <c r="V403" t="s">
        <v>5435</v>
      </c>
      <c r="W403" t="s">
        <v>5437</v>
      </c>
      <c r="X403" t="s">
        <v>5438</v>
      </c>
      <c r="Y403" t="s">
        <v>5439</v>
      </c>
      <c r="Z403" t="s">
        <v>5440</v>
      </c>
      <c r="AA403">
        <f>_xlfn.XLOOKUP($A403,Kmeans!$B:$B,Kmeans!M:M)</f>
        <v>1</v>
      </c>
      <c r="AB403">
        <f>_xlfn.XLOOKUP($A403,Kmeans!$B:$B,Kmeans!N:N)</f>
        <v>0</v>
      </c>
      <c r="AC403">
        <f>_xlfn.XLOOKUP($A403,Kmeans!$B:$B,Kmeans!O:O)</f>
        <v>0</v>
      </c>
      <c r="AD403">
        <f>'FF-5'!C726/100</f>
        <v>-3.6799999999999999E-2</v>
      </c>
      <c r="AE403">
        <f>'FF-5'!D726/100</f>
        <v>-1.0800000000000001E-2</v>
      </c>
      <c r="AF403">
        <f>'FF-5'!E726/100</f>
        <v>3.4200000000000001E-2</v>
      </c>
      <c r="AG403">
        <f>'FF-5'!F726/100</f>
        <v>-2.3700000000000002E-2</v>
      </c>
      <c r="AH403" t="s">
        <v>5442</v>
      </c>
      <c r="AI403" t="str">
        <f t="shared" si="13"/>
        <v>Normal</v>
      </c>
    </row>
    <row r="404" spans="1:35">
      <c r="A404" s="5">
        <v>45198</v>
      </c>
      <c r="B404" s="11">
        <v>-4.791118097766478E-2</v>
      </c>
      <c r="C404" s="11">
        <v>-4.8840951568488111E-2</v>
      </c>
      <c r="D404" s="11">
        <v>-2.9423511811571545E-2</v>
      </c>
      <c r="E404" s="11">
        <v>-4.6524127001949966E-2</v>
      </c>
      <c r="F404" s="11">
        <v>-5.2046492635393404E-2</v>
      </c>
      <c r="G404" s="11">
        <v>-3.3364216033571314E-2</v>
      </c>
      <c r="H404" s="11" t="str">
        <f t="shared" si="12"/>
        <v>USA MINIMUM VOLATILITY (USD) Standard (Large+Mid Cap)</v>
      </c>
      <c r="I404" s="9">
        <f>_xlfn.XLOOKUP($A404,macro_changes!$A:$A,macro_changes!B:B,"NA",1)</f>
        <v>18.89</v>
      </c>
      <c r="J404" s="16">
        <f ca="1">IF(_xlfn.XLOOKUP($A404, macro_changes!$A:$A, macro_changes!C:C, "NA", 1) = 0, OFFSET(J404, -1, 0), _xlfn.XLOOKUP($A404, macro_changes!$A:$A, macro_changes!C:C, "NA", 1))</f>
        <v>7.8867270273783596E-3</v>
      </c>
      <c r="K404" s="17">
        <f>_xlfn.XLOOKUP($A403,macro_changes!$A:$A,macro_changes!D:D,"NA",1)</f>
        <v>3.5958417568349166E-3</v>
      </c>
      <c r="L404" s="9">
        <f>_xlfn.XLOOKUP($A403,macro_changes!$A:$A,macro_changes!E:E,"NA",1)</f>
        <v>105.5</v>
      </c>
      <c r="M404" s="9">
        <f>_xlfn.XLOOKUP($A404,macro_changes!$A:$A,macro_changes!F:F,"NA",1)</f>
        <v>4.38</v>
      </c>
      <c r="N404" s="9">
        <v>13.39811707442078</v>
      </c>
      <c r="O404" t="s">
        <v>4330</v>
      </c>
      <c r="P404">
        <f>_xlfn.XLOOKUP($A404,Macro!A:A,Macro!H:H,"NA",1)</f>
        <v>2.4049999999999998E-2</v>
      </c>
      <c r="Q404">
        <v>-6.5620725210281311E-2</v>
      </c>
      <c r="R404" s="9">
        <f>Spreads!B323</f>
        <v>4.42</v>
      </c>
      <c r="S404" s="9">
        <v>1.32</v>
      </c>
      <c r="T404" s="9">
        <f>Spreads!H570</f>
        <v>-0.19</v>
      </c>
      <c r="U404" t="s">
        <v>5435</v>
      </c>
      <c r="V404" t="s">
        <v>5435</v>
      </c>
      <c r="W404" t="s">
        <v>5437</v>
      </c>
      <c r="X404" t="s">
        <v>5441</v>
      </c>
      <c r="Y404" t="s">
        <v>5443</v>
      </c>
      <c r="Z404" t="s">
        <v>5444</v>
      </c>
      <c r="AA404">
        <f>_xlfn.XLOOKUP($A404,Kmeans!$B:$B,Kmeans!M:M)</f>
        <v>0</v>
      </c>
      <c r="AB404">
        <f>_xlfn.XLOOKUP($A404,Kmeans!$B:$B,Kmeans!N:N)</f>
        <v>1</v>
      </c>
      <c r="AC404">
        <f>_xlfn.XLOOKUP($A404,Kmeans!$B:$B,Kmeans!O:O)</f>
        <v>0</v>
      </c>
      <c r="AD404">
        <f>'FF-5'!C727/100</f>
        <v>-1.7899999999999999E-2</v>
      </c>
      <c r="AE404">
        <f>'FF-5'!D727/100</f>
        <v>1.4499999999999999E-2</v>
      </c>
      <c r="AF404">
        <f>'FF-5'!E727/100</f>
        <v>1.8500000000000003E-2</v>
      </c>
      <c r="AG404">
        <f>'FF-5'!F727/100</f>
        <v>-8.3999999999999995E-3</v>
      </c>
      <c r="AH404" t="s">
        <v>5446</v>
      </c>
      <c r="AI404" t="str">
        <f t="shared" si="13"/>
        <v>Drawdown</v>
      </c>
    </row>
    <row r="405" spans="1:35">
      <c r="A405" s="5">
        <v>45230</v>
      </c>
      <c r="B405" s="11">
        <v>-2.3935617237797913E-2</v>
      </c>
      <c r="C405" s="11">
        <v>-1.6611786093240211E-2</v>
      </c>
      <c r="D405" s="11">
        <v>-9.9522247330205982E-3</v>
      </c>
      <c r="E405" s="11">
        <v>-3.2952993946475106E-2</v>
      </c>
      <c r="F405" s="11">
        <v>-1.4596358089786099E-2</v>
      </c>
      <c r="G405" s="11">
        <v>-3.7973027829146244E-2</v>
      </c>
      <c r="H405" s="11" t="str">
        <f t="shared" si="12"/>
        <v>USA MINIMUM VOLATILITY (USD) Standard (Large+Mid Cap)</v>
      </c>
      <c r="I405" s="9">
        <f>_xlfn.XLOOKUP($A405,macro_changes!$A:$A,macro_changes!B:B,"NA",1)</f>
        <v>14.02</v>
      </c>
      <c r="J405" s="16">
        <f ca="1">IF(_xlfn.XLOOKUP($A405, macro_changes!$A:$A, macro_changes!C:C, "NA", 1) = 0, OFFSET(J405, -1, 0), _xlfn.XLOOKUP($A405, macro_changes!$A:$A, macro_changes!C:C, "NA", 1))</f>
        <v>7.8867270273783596E-3</v>
      </c>
      <c r="K405" s="17">
        <f>_xlfn.XLOOKUP($A404,macro_changes!$A:$A,macro_changes!D:D,"NA",1)</f>
        <v>7.9078909687324561E-4</v>
      </c>
      <c r="L405" s="9">
        <f>_xlfn.XLOOKUP($A404,macro_changes!$A:$A,macro_changes!E:E,"NA",1)</f>
        <v>104.7</v>
      </c>
      <c r="M405" s="9">
        <f>_xlfn.XLOOKUP($A405,macro_changes!$A:$A,macro_changes!F:F,"NA",1)</f>
        <v>4.8</v>
      </c>
      <c r="N405" s="9">
        <v>5.1093283277267751</v>
      </c>
      <c r="O405" t="s">
        <v>4331</v>
      </c>
      <c r="P405">
        <f>_xlfn.XLOOKUP($A405,Macro!A:A,Macro!H:H,"NA",1)</f>
        <v>-5.6750000000000002E-2</v>
      </c>
      <c r="Q405">
        <v>-7.070001452617046E-2</v>
      </c>
      <c r="R405" s="9">
        <f>Spreads!B324</f>
        <v>3.84</v>
      </c>
      <c r="S405" s="9">
        <v>1.1100000000000001</v>
      </c>
      <c r="T405" s="9">
        <f>Spreads!H571</f>
        <v>-0.36</v>
      </c>
      <c r="U405" t="s">
        <v>5435</v>
      </c>
      <c r="V405" t="s">
        <v>5435</v>
      </c>
      <c r="W405" t="s">
        <v>5437</v>
      </c>
      <c r="X405" t="s">
        <v>5438</v>
      </c>
      <c r="Y405" t="s">
        <v>5443</v>
      </c>
      <c r="Z405" t="s">
        <v>5444</v>
      </c>
      <c r="AA405">
        <f>_xlfn.XLOOKUP($A405,Kmeans!$B:$B,Kmeans!M:M)</f>
        <v>0</v>
      </c>
      <c r="AB405">
        <f>_xlfn.XLOOKUP($A405,Kmeans!$B:$B,Kmeans!N:N)</f>
        <v>1</v>
      </c>
      <c r="AC405">
        <f>_xlfn.XLOOKUP($A405,Kmeans!$B:$B,Kmeans!O:O)</f>
        <v>0</v>
      </c>
      <c r="AD405">
        <f>'FF-5'!C728/100</f>
        <v>-4.0500000000000001E-2</v>
      </c>
      <c r="AE405">
        <f>'FF-5'!D728/100</f>
        <v>1.9E-3</v>
      </c>
      <c r="AF405">
        <f>'FF-5'!E728/100</f>
        <v>2.4700000000000003E-2</v>
      </c>
      <c r="AG405">
        <f>'FF-5'!F728/100</f>
        <v>-6.7000000000000002E-3</v>
      </c>
      <c r="AH405" t="s">
        <v>5446</v>
      </c>
      <c r="AI405" t="str">
        <f t="shared" si="13"/>
        <v>Drawdown</v>
      </c>
    </row>
    <row r="406" spans="1:35">
      <c r="A406" s="5">
        <v>45260</v>
      </c>
      <c r="B406" s="11">
        <v>9.2148669507566394E-2</v>
      </c>
      <c r="C406" s="11">
        <v>9.2012276887127431E-2</v>
      </c>
      <c r="D406" s="11">
        <v>5.5692977895439588E-2</v>
      </c>
      <c r="E406" s="11">
        <v>8.2779010536160991E-2</v>
      </c>
      <c r="F406" s="11">
        <v>8.3710953082786643E-2</v>
      </c>
      <c r="G406" s="11">
        <v>7.7870139855877651E-2</v>
      </c>
      <c r="H406" s="11" t="str">
        <f t="shared" si="12"/>
        <v>USA Standard (Large+Mid Cap)</v>
      </c>
      <c r="I406" s="9">
        <f>_xlfn.XLOOKUP($A406,macro_changes!$A:$A,macro_changes!B:B,"NA",1)</f>
        <v>12.72</v>
      </c>
      <c r="J406" s="16">
        <f ca="1">IF(_xlfn.XLOOKUP($A406, macro_changes!$A:$A, macro_changes!C:C, "NA", 1) = 0, OFFSET(J406, -1, 0), _xlfn.XLOOKUP($A406, macro_changes!$A:$A, macro_changes!C:C, "NA", 1))</f>
        <v>7.8867270273783596E-3</v>
      </c>
      <c r="K406" s="17">
        <f>_xlfn.XLOOKUP($A405,macro_changes!$A:$A,macro_changes!D:D,"NA",1)</f>
        <v>1.6030904201527196E-3</v>
      </c>
      <c r="L406" s="9">
        <f>_xlfn.XLOOKUP($A405,macro_changes!$A:$A,macro_changes!E:E,"NA",1)</f>
        <v>103.8</v>
      </c>
      <c r="M406" s="9">
        <f>_xlfn.XLOOKUP($A406,macro_changes!$A:$A,macro_changes!F:F,"NA",1)</f>
        <v>4.5</v>
      </c>
      <c r="N406" s="9">
        <v>14.50666052382908</v>
      </c>
      <c r="O406" t="s">
        <v>4330</v>
      </c>
      <c r="P406">
        <f>_xlfn.XLOOKUP($A406,Macro!A:A,Macro!H:H,"NA",1)</f>
        <v>-5.8740000000000001E-2</v>
      </c>
      <c r="Q406">
        <v>0</v>
      </c>
      <c r="R406" s="9">
        <f>Spreads!B325</f>
        <v>3.39</v>
      </c>
      <c r="S406" s="9">
        <v>1.04</v>
      </c>
      <c r="T406" s="9">
        <f>Spreads!H572</f>
        <v>-0.35</v>
      </c>
      <c r="U406" t="s">
        <v>5435</v>
      </c>
      <c r="V406" t="s">
        <v>5435</v>
      </c>
      <c r="W406" t="s">
        <v>5437</v>
      </c>
      <c r="X406" t="s">
        <v>5441</v>
      </c>
      <c r="Y406" t="s">
        <v>5439</v>
      </c>
      <c r="Z406" t="s">
        <v>5440</v>
      </c>
      <c r="AA406">
        <f>_xlfn.XLOOKUP($A406,Kmeans!$B:$B,Kmeans!M:M)</f>
        <v>1</v>
      </c>
      <c r="AB406">
        <f>_xlfn.XLOOKUP($A406,Kmeans!$B:$B,Kmeans!N:N)</f>
        <v>0</v>
      </c>
      <c r="AC406">
        <f>_xlfn.XLOOKUP($A406,Kmeans!$B:$B,Kmeans!O:O)</f>
        <v>0</v>
      </c>
      <c r="AD406">
        <f>'FF-5'!C729/100</f>
        <v>-1.1000000000000001E-3</v>
      </c>
      <c r="AE406">
        <f>'FF-5'!D729/100</f>
        <v>1.66E-2</v>
      </c>
      <c r="AF406">
        <f>'FF-5'!E729/100</f>
        <v>-3.8100000000000002E-2</v>
      </c>
      <c r="AG406">
        <f>'FF-5'!F729/100</f>
        <v>-9.8999999999999991E-3</v>
      </c>
      <c r="AH406" t="s">
        <v>5442</v>
      </c>
      <c r="AI406" t="str">
        <f t="shared" si="13"/>
        <v>Normal</v>
      </c>
    </row>
    <row r="407" spans="1:35">
      <c r="A407" s="5">
        <v>45289</v>
      </c>
      <c r="B407" s="11">
        <v>4.5751079922414117E-2</v>
      </c>
      <c r="C407" s="11">
        <v>4.6990152739630364E-2</v>
      </c>
      <c r="D407" s="11">
        <v>2.5798875500465446E-2</v>
      </c>
      <c r="E407" s="11">
        <v>5.6258612523544027E-2</v>
      </c>
      <c r="F407" s="11">
        <v>4.6328318730368689E-2</v>
      </c>
      <c r="G407" s="11">
        <v>7.4636798608090471E-2</v>
      </c>
      <c r="H407" s="11" t="str">
        <f t="shared" si="12"/>
        <v>USA ENHANCED VALUE Standard (Large+Mid Cap)</v>
      </c>
      <c r="I407" s="9">
        <f>_xlfn.XLOOKUP($A407,macro_changes!$A:$A,macro_changes!B:B,"NA",1)</f>
        <v>13.39</v>
      </c>
      <c r="J407" s="16">
        <f ca="1">IF(_xlfn.XLOOKUP($A407, macro_changes!$A:$A, macro_changes!C:C, "NA", 1) = 0, OFFSET(J407, -1, 0), _xlfn.XLOOKUP($A407, macro_changes!$A:$A, macro_changes!C:C, "NA", 1))</f>
        <v>4.0480213931690656E-3</v>
      </c>
      <c r="K407" s="17">
        <f>_xlfn.XLOOKUP($A406,macro_changes!$A:$A,macro_changes!D:D,"NA",1)</f>
        <v>2.330987195803047E-3</v>
      </c>
      <c r="L407" s="9">
        <f>_xlfn.XLOOKUP($A406,macro_changes!$A:$A,macro_changes!E:E,"NA",1)</f>
        <v>103.3</v>
      </c>
      <c r="M407" s="9">
        <f>_xlfn.XLOOKUP($A407,macro_changes!$A:$A,macro_changes!F:F,"NA",1)</f>
        <v>4.0199999999999996</v>
      </c>
      <c r="N407" s="9">
        <v>4.6862687771985492</v>
      </c>
      <c r="O407" t="s">
        <v>4330</v>
      </c>
      <c r="P407">
        <f>_xlfn.XLOOKUP($A407,Macro!A:A,Macro!H:H,"NA",1)</f>
        <v>-4.3430000000000003E-2</v>
      </c>
      <c r="Q407">
        <v>0</v>
      </c>
      <c r="R407" s="9">
        <f>Spreads!B326</f>
        <v>3.59</v>
      </c>
      <c r="S407" s="9">
        <v>1.02</v>
      </c>
      <c r="T407" s="9">
        <f>Spreads!H573</f>
        <v>-0.28000000000000003</v>
      </c>
      <c r="U407" t="s">
        <v>5435</v>
      </c>
      <c r="V407" t="s">
        <v>5435</v>
      </c>
      <c r="W407" t="s">
        <v>5437</v>
      </c>
      <c r="X407" t="s">
        <v>5438</v>
      </c>
      <c r="Y407" t="s">
        <v>5439</v>
      </c>
      <c r="Z407" t="s">
        <v>5440</v>
      </c>
      <c r="AA407">
        <f>_xlfn.XLOOKUP($A407,Kmeans!$B:$B,Kmeans!M:M)</f>
        <v>1</v>
      </c>
      <c r="AB407">
        <f>_xlfn.XLOOKUP($A407,Kmeans!$B:$B,Kmeans!N:N)</f>
        <v>0</v>
      </c>
      <c r="AC407">
        <f>_xlfn.XLOOKUP($A407,Kmeans!$B:$B,Kmeans!O:O)</f>
        <v>0</v>
      </c>
      <c r="AD407">
        <f>'FF-5'!C730/100</f>
        <v>7.3300000000000004E-2</v>
      </c>
      <c r="AE407">
        <f>'FF-5'!D730/100</f>
        <v>4.9200000000000001E-2</v>
      </c>
      <c r="AF407">
        <f>'FF-5'!E730/100</f>
        <v>-3.04E-2</v>
      </c>
      <c r="AG407">
        <f>'FF-5'!F730/100</f>
        <v>1.3000000000000001E-2</v>
      </c>
      <c r="AH407" t="s">
        <v>5442</v>
      </c>
      <c r="AI407" t="str">
        <f t="shared" si="13"/>
        <v>Normal</v>
      </c>
    </row>
    <row r="408" spans="1:35">
      <c r="A408" s="5">
        <v>45322</v>
      </c>
      <c r="B408" s="11">
        <v>1.4695056488269964E-2</v>
      </c>
      <c r="C408" s="11">
        <v>5.5832060597071242E-2</v>
      </c>
      <c r="D408" s="11">
        <v>2.100962551111496E-2</v>
      </c>
      <c r="E408" s="11">
        <v>-3.7388526515985676E-3</v>
      </c>
      <c r="F408" s="11">
        <v>2.1879404162269189E-2</v>
      </c>
      <c r="G408" s="11">
        <v>-1.0948801703236866E-2</v>
      </c>
      <c r="H408" s="11" t="str">
        <f t="shared" si="12"/>
        <v>USA MOMENTUM Standard (Large+Mid Cap)</v>
      </c>
      <c r="I408" s="9">
        <f>_xlfn.XLOOKUP($A408,macro_changes!$A:$A,macro_changes!B:B,"NA",1)</f>
        <v>13.98</v>
      </c>
      <c r="J408" s="16">
        <f ca="1">IF(_xlfn.XLOOKUP($A408, macro_changes!$A:$A, macro_changes!C:C, "NA", 1) = 0, OFFSET(J408, -1, 0), _xlfn.XLOOKUP($A408, macro_changes!$A:$A, macro_changes!C:C, "NA", 1))</f>
        <v>4.0480213931690656E-3</v>
      </c>
      <c r="K408" s="17">
        <f>_xlfn.XLOOKUP($A407,macro_changes!$A:$A,macro_changes!D:D,"NA",1)</f>
        <v>3.0543301526839706E-3</v>
      </c>
      <c r="L408" s="9">
        <f>_xlfn.XLOOKUP($A407,macro_changes!$A:$A,macro_changes!E:E,"NA",1)</f>
        <v>103.1</v>
      </c>
      <c r="M408" s="9">
        <f>_xlfn.XLOOKUP($A408,macro_changes!$A:$A,macro_changes!F:F,"NA",1)</f>
        <v>4.0599999999999996</v>
      </c>
      <c r="N408" s="9">
        <v>12.65781981594774</v>
      </c>
      <c r="O408" t="s">
        <v>4330</v>
      </c>
      <c r="P408">
        <f>_xlfn.XLOOKUP($A408,Macro!A:A,Macro!H:H,"NA",1)</f>
        <v>-1.485E-2</v>
      </c>
      <c r="Q408">
        <v>0</v>
      </c>
      <c r="R408" s="9">
        <f>Spreads!B327</f>
        <v>3.29</v>
      </c>
      <c r="S408" s="9">
        <v>1</v>
      </c>
      <c r="T408" s="9">
        <f>Spreads!H574</f>
        <v>-0.39</v>
      </c>
      <c r="U408" t="s">
        <v>5435</v>
      </c>
      <c r="V408" t="s">
        <v>5435</v>
      </c>
      <c r="W408" t="s">
        <v>5437</v>
      </c>
      <c r="X408" t="s">
        <v>5441</v>
      </c>
      <c r="Y408" t="s">
        <v>5439</v>
      </c>
      <c r="Z408" t="s">
        <v>5440</v>
      </c>
      <c r="AA408">
        <f>_xlfn.XLOOKUP($A408,Kmeans!$B:$B,Kmeans!M:M)</f>
        <v>1</v>
      </c>
      <c r="AB408">
        <f>_xlfn.XLOOKUP($A408,Kmeans!$B:$B,Kmeans!N:N)</f>
        <v>0</v>
      </c>
      <c r="AC408">
        <f>_xlfn.XLOOKUP($A408,Kmeans!$B:$B,Kmeans!O:O)</f>
        <v>0</v>
      </c>
      <c r="AD408">
        <f>'FF-5'!C731/100</f>
        <v>-5.6799999999999996E-2</v>
      </c>
      <c r="AE408">
        <f>'FF-5'!D731/100</f>
        <v>-2.4700000000000003E-2</v>
      </c>
      <c r="AF408">
        <f>'FF-5'!E731/100</f>
        <v>6.6E-3</v>
      </c>
      <c r="AG408">
        <f>'FF-5'!F731/100</f>
        <v>-1.0200000000000001E-2</v>
      </c>
      <c r="AH408" t="s">
        <v>5442</v>
      </c>
      <c r="AI408" t="str">
        <f t="shared" si="13"/>
        <v>Normal</v>
      </c>
    </row>
    <row r="409" spans="1:35">
      <c r="A409" s="5">
        <v>45351</v>
      </c>
      <c r="B409" s="11">
        <v>5.2032096826537977E-2</v>
      </c>
      <c r="C409" s="11">
        <v>0.10025387267624897</v>
      </c>
      <c r="D409" s="11">
        <v>1.8740278664636456E-2</v>
      </c>
      <c r="E409" s="11">
        <v>3.5435176889964115E-2</v>
      </c>
      <c r="F409" s="11">
        <v>6.3968961756744935E-2</v>
      </c>
      <c r="G409" s="11">
        <v>2.2999418875893074E-2</v>
      </c>
      <c r="H409" s="11" t="str">
        <f t="shared" si="12"/>
        <v>USA MOMENTUM Standard (Large+Mid Cap)</v>
      </c>
      <c r="I409" s="9">
        <f>_xlfn.XLOOKUP($A409,macro_changes!$A:$A,macro_changes!B:B,"NA",1)</f>
        <v>13.79</v>
      </c>
      <c r="J409" s="16">
        <f ca="1">IF(_xlfn.XLOOKUP($A409, macro_changes!$A:$A, macro_changes!C:C, "NA", 1) = 0, OFFSET(J409, -1, 0), _xlfn.XLOOKUP($A409, macro_changes!$A:$A, macro_changes!C:C, "NA", 1))</f>
        <v>4.0480213931690656E-3</v>
      </c>
      <c r="K409" s="17">
        <f>_xlfn.XLOOKUP($A408,macro_changes!$A:$A,macro_changes!D:D,"NA",1)</f>
        <v>4.4206209535495589E-3</v>
      </c>
      <c r="L409" s="9">
        <f>_xlfn.XLOOKUP($A408,macro_changes!$A:$A,macro_changes!E:E,"NA",1)</f>
        <v>102.6</v>
      </c>
      <c r="M409" s="9">
        <f>_xlfn.XLOOKUP($A409,macro_changes!$A:$A,macro_changes!F:F,"NA",1)</f>
        <v>4.21</v>
      </c>
      <c r="N409" s="9">
        <v>3.9389337223669472</v>
      </c>
      <c r="O409" t="s">
        <v>4330</v>
      </c>
      <c r="P409">
        <f>_xlfn.XLOOKUP($A409,Macro!A:A,Macro!H:H,"NA",1)</f>
        <v>-7.1500000000000001E-3</v>
      </c>
      <c r="Q409">
        <v>0</v>
      </c>
      <c r="R409" s="9">
        <f>Spreads!B328</f>
        <v>3.15</v>
      </c>
      <c r="S409" s="9">
        <v>0.94</v>
      </c>
      <c r="T409" s="9">
        <f>Spreads!H575</f>
        <v>-0.39</v>
      </c>
      <c r="U409" t="s">
        <v>5435</v>
      </c>
      <c r="V409" t="s">
        <v>5435</v>
      </c>
      <c r="W409" t="s">
        <v>5437</v>
      </c>
      <c r="X409" t="s">
        <v>5438</v>
      </c>
      <c r="Y409" t="s">
        <v>5439</v>
      </c>
      <c r="Z409" t="s">
        <v>5440</v>
      </c>
      <c r="AA409">
        <f>_xlfn.XLOOKUP($A409,Kmeans!$B:$B,Kmeans!M:M)</f>
        <v>1</v>
      </c>
      <c r="AB409">
        <f>_xlfn.XLOOKUP($A409,Kmeans!$B:$B,Kmeans!N:N)</f>
        <v>0</v>
      </c>
      <c r="AC409">
        <f>_xlfn.XLOOKUP($A409,Kmeans!$B:$B,Kmeans!O:O)</f>
        <v>0</v>
      </c>
      <c r="AD409">
        <f>'FF-5'!C732/100</f>
        <v>-7.6E-3</v>
      </c>
      <c r="AE409">
        <f>'FF-5'!D732/100</f>
        <v>-3.5200000000000002E-2</v>
      </c>
      <c r="AF409">
        <f>'FF-5'!E732/100</f>
        <v>-1.9799999999999998E-2</v>
      </c>
      <c r="AG409">
        <f>'FF-5'!F732/100</f>
        <v>-2.1600000000000001E-2</v>
      </c>
      <c r="AH409" t="s">
        <v>5442</v>
      </c>
      <c r="AI409" t="str">
        <f t="shared" si="13"/>
        <v>Normal</v>
      </c>
    </row>
    <row r="410" spans="1:35">
      <c r="A410" s="5">
        <v>45380</v>
      </c>
      <c r="B410" s="11">
        <v>3.0651975724549141E-2</v>
      </c>
      <c r="C410" s="11">
        <v>3.4001182037276756E-2</v>
      </c>
      <c r="D410" s="11">
        <v>3.022615940445128E-2</v>
      </c>
      <c r="E410" s="11">
        <v>3.9830653932440452E-2</v>
      </c>
      <c r="F410" s="11">
        <v>2.547717633290647E-2</v>
      </c>
      <c r="G410" s="11">
        <v>5.7820013281381311E-2</v>
      </c>
      <c r="H410" s="11" t="str">
        <f t="shared" si="12"/>
        <v>USA ENHANCED VALUE Standard (Large+Mid Cap)</v>
      </c>
      <c r="I410" s="9">
        <f>_xlfn.XLOOKUP($A410,macro_changes!$A:$A,macro_changes!B:B,"NA",1)</f>
        <v>16.14</v>
      </c>
      <c r="J410" s="16">
        <f ca="1">IF(_xlfn.XLOOKUP($A410, macro_changes!$A:$A, macro_changes!C:C, "NA", 1) = 0, OFFSET(J410, -1, 0), _xlfn.XLOOKUP($A410, macro_changes!$A:$A, macro_changes!C:C, "NA", 1))</f>
        <v>7.3897962330740086E-3</v>
      </c>
      <c r="K410" s="17">
        <f>_xlfn.XLOOKUP($A409,macro_changes!$A:$A,macro_changes!D:D,"NA",1)</f>
        <v>3.7806940274036638E-3</v>
      </c>
      <c r="L410" s="9">
        <f>_xlfn.XLOOKUP($A409,macro_changes!$A:$A,macro_changes!E:E,"NA",1)</f>
        <v>102.6</v>
      </c>
      <c r="M410" s="9">
        <f>_xlfn.XLOOKUP($A410,macro_changes!$A:$A,macro_changes!F:F,"NA",1)</f>
        <v>4.21</v>
      </c>
      <c r="N410" s="9">
        <v>8.4327036972700391</v>
      </c>
      <c r="O410" t="s">
        <v>4330</v>
      </c>
      <c r="P410">
        <f>_xlfn.XLOOKUP($A410,Macro!A:A,Macro!H:H,"NA",1)</f>
        <v>9.2499999999999995E-3</v>
      </c>
      <c r="Q410">
        <v>0</v>
      </c>
      <c r="R410" s="9">
        <f>Spreads!B329</f>
        <v>3.18</v>
      </c>
      <c r="S410" s="9">
        <v>0.91</v>
      </c>
      <c r="T410" s="9">
        <f>Spreads!H576</f>
        <v>-0.35</v>
      </c>
      <c r="U410" t="s">
        <v>5435</v>
      </c>
      <c r="V410" t="s">
        <v>5435</v>
      </c>
      <c r="W410" t="s">
        <v>5437</v>
      </c>
      <c r="X410" t="s">
        <v>5438</v>
      </c>
      <c r="Y410" t="s">
        <v>5439</v>
      </c>
      <c r="Z410" t="s">
        <v>5440</v>
      </c>
      <c r="AA410">
        <f>_xlfn.XLOOKUP($A410,Kmeans!$B:$B,Kmeans!M:M)</f>
        <v>1</v>
      </c>
      <c r="AB410">
        <f>_xlfn.XLOOKUP($A410,Kmeans!$B:$B,Kmeans!N:N)</f>
        <v>0</v>
      </c>
      <c r="AC410">
        <f>_xlfn.XLOOKUP($A410,Kmeans!$B:$B,Kmeans!O:O)</f>
        <v>0</v>
      </c>
      <c r="AD410">
        <f>'FF-5'!C733/100</f>
        <v>-1.18E-2</v>
      </c>
      <c r="AE410">
        <f>'FF-5'!D733/100</f>
        <v>4.2199999999999994E-2</v>
      </c>
      <c r="AF410">
        <f>'FF-5'!E733/100</f>
        <v>1.47E-2</v>
      </c>
      <c r="AG410">
        <f>'FF-5'!F733/100</f>
        <v>1.1899999999999999E-2</v>
      </c>
      <c r="AH410" t="s">
        <v>5442</v>
      </c>
      <c r="AI410" t="str">
        <f t="shared" si="13"/>
        <v>Normal</v>
      </c>
    </row>
    <row r="411" spans="1:35">
      <c r="A411" s="5">
        <v>45412</v>
      </c>
      <c r="B411" s="11">
        <v>-4.2029881144329151E-2</v>
      </c>
      <c r="C411" s="11">
        <v>-4.8751541304919876E-2</v>
      </c>
      <c r="D411" s="11">
        <v>-3.8148385269051066E-2</v>
      </c>
      <c r="E411" s="11">
        <v>-4.5687868199665305E-2</v>
      </c>
      <c r="F411" s="11">
        <v>-4.4690869103537478E-2</v>
      </c>
      <c r="G411" s="11">
        <v>-7.0094827504703527E-2</v>
      </c>
      <c r="H411" s="11" t="str">
        <f t="shared" si="12"/>
        <v>USA MINIMUM VOLATILITY (USD) Standard (Large+Mid Cap)</v>
      </c>
      <c r="I411" s="9">
        <f>_xlfn.XLOOKUP($A411,macro_changes!$A:$A,macro_changes!B:B,"NA",1)</f>
        <v>13.06</v>
      </c>
      <c r="J411" s="16">
        <f ca="1">IF(_xlfn.XLOOKUP($A411, macro_changes!$A:$A, macro_changes!C:C, "NA", 1) = 0, OFFSET(J411, -1, 0), _xlfn.XLOOKUP($A411, macro_changes!$A:$A, macro_changes!C:C, "NA", 1))</f>
        <v>7.3897962330740086E-3</v>
      </c>
      <c r="K411" s="17">
        <f>_xlfn.XLOOKUP($A410,macro_changes!$A:$A,macro_changes!D:D,"NA",1)</f>
        <v>3.1291035454632521E-3</v>
      </c>
      <c r="L411" s="9">
        <f>_xlfn.XLOOKUP($A410,macro_changes!$A:$A,macro_changes!E:E,"NA",1)</f>
        <v>102.4</v>
      </c>
      <c r="M411" s="9">
        <f>_xlfn.XLOOKUP($A411,macro_changes!$A:$A,macro_changes!F:F,"NA",1)</f>
        <v>4.54</v>
      </c>
      <c r="N411" s="9">
        <v>4.217936630043976</v>
      </c>
      <c r="O411" t="s">
        <v>4330</v>
      </c>
      <c r="P411">
        <f>_xlfn.XLOOKUP($A411,Macro!A:A,Macro!H:H,"NA",1)</f>
        <v>-4.8009999999999997E-2</v>
      </c>
      <c r="Q411">
        <v>-4.2029881144329109E-2</v>
      </c>
      <c r="R411" s="9">
        <f>Spreads!B330</f>
        <v>3.2</v>
      </c>
      <c r="S411" s="9">
        <v>0.88</v>
      </c>
      <c r="T411" s="9">
        <f>Spreads!H577</f>
        <v>-0.38</v>
      </c>
      <c r="U411" t="s">
        <v>5435</v>
      </c>
      <c r="V411" t="s">
        <v>5435</v>
      </c>
      <c r="W411" t="s">
        <v>5437</v>
      </c>
      <c r="X411" t="s">
        <v>5438</v>
      </c>
      <c r="Y411" t="s">
        <v>5439</v>
      </c>
      <c r="Z411" t="s">
        <v>5444</v>
      </c>
      <c r="AA411">
        <f>_xlfn.XLOOKUP($A411,Kmeans!$B:$B,Kmeans!M:M)</f>
        <v>0</v>
      </c>
      <c r="AB411">
        <f>_xlfn.XLOOKUP($A411,Kmeans!$B:$B,Kmeans!N:N)</f>
        <v>1</v>
      </c>
      <c r="AC411">
        <f>_xlfn.XLOOKUP($A411,Kmeans!$B:$B,Kmeans!O:O)</f>
        <v>0</v>
      </c>
      <c r="AD411">
        <f>'FF-5'!C734/100</f>
        <v>-2.5499999999999998E-2</v>
      </c>
      <c r="AE411">
        <f>'FF-5'!D734/100</f>
        <v>-5.1999999999999998E-3</v>
      </c>
      <c r="AF411">
        <f>'FF-5'!E734/100</f>
        <v>1.4800000000000001E-2</v>
      </c>
      <c r="AG411">
        <f>'FF-5'!F734/100</f>
        <v>-3.0000000000000001E-3</v>
      </c>
      <c r="AH411" t="s">
        <v>5446</v>
      </c>
      <c r="AI411" t="str">
        <f t="shared" si="13"/>
        <v>Drawdown</v>
      </c>
    </row>
    <row r="412" spans="1:35">
      <c r="A412" s="5">
        <v>45443</v>
      </c>
      <c r="B412" s="11">
        <v>4.6233993832855091E-2</v>
      </c>
      <c r="C412" s="11">
        <v>5.7237699213648074E-2</v>
      </c>
      <c r="D412" s="11">
        <v>2.6104450238513488E-2</v>
      </c>
      <c r="E412" s="11">
        <v>2.5732364111155981E-2</v>
      </c>
      <c r="F412" s="11">
        <v>5.4506976790182016E-2</v>
      </c>
      <c r="G412" s="11">
        <v>2.733511595514293E-2</v>
      </c>
      <c r="H412" s="11" t="str">
        <f t="shared" si="12"/>
        <v>USA MOMENTUM Standard (Large+Mid Cap)</v>
      </c>
      <c r="I412" s="9">
        <f>_xlfn.XLOOKUP($A412,macro_changes!$A:$A,macro_changes!B:B,"NA",1)</f>
        <v>12.67</v>
      </c>
      <c r="J412" s="16">
        <f ca="1">IF(_xlfn.XLOOKUP($A412, macro_changes!$A:$A, macro_changes!C:C, "NA", 1) = 0, OFFSET(J412, -1, 0), _xlfn.XLOOKUP($A412, macro_changes!$A:$A, macro_changes!C:C, "NA", 1))</f>
        <v>7.3897962330740086E-3</v>
      </c>
      <c r="K412" s="17">
        <f>_xlfn.XLOOKUP($A411,macro_changes!$A:$A,macro_changes!D:D,"NA",1)</f>
        <v>5.7469979917623704E-5</v>
      </c>
      <c r="L412" s="9">
        <f>_xlfn.XLOOKUP($A411,macro_changes!$A:$A,macro_changes!E:E,"NA",1)</f>
        <v>101.7</v>
      </c>
      <c r="M412" s="9">
        <f>_xlfn.XLOOKUP($A412,macro_changes!$A:$A,macro_changes!F:F,"NA",1)</f>
        <v>4.4800000000000004</v>
      </c>
      <c r="N412" s="9">
        <v>12.27625946888752</v>
      </c>
      <c r="O412" t="s">
        <v>4330</v>
      </c>
      <c r="P412">
        <f>_xlfn.XLOOKUP($A412,Macro!A:A,Macro!H:H,"NA",1)</f>
        <v>5.1799999999999997E-3</v>
      </c>
      <c r="Q412">
        <v>0</v>
      </c>
      <c r="R412" s="9">
        <f>Spreads!B331</f>
        <v>3.21</v>
      </c>
      <c r="S412" s="9">
        <v>0.96</v>
      </c>
      <c r="T412" s="9">
        <f>Spreads!H578</f>
        <v>-0.35</v>
      </c>
      <c r="U412" t="s">
        <v>5435</v>
      </c>
      <c r="V412" t="s">
        <v>5435</v>
      </c>
      <c r="W412" t="s">
        <v>5437</v>
      </c>
      <c r="X412" t="s">
        <v>5438</v>
      </c>
      <c r="Y412" t="s">
        <v>5439</v>
      </c>
      <c r="Z412" t="s">
        <v>5440</v>
      </c>
      <c r="AA412">
        <f>_xlfn.XLOOKUP($A412,Kmeans!$B:$B,Kmeans!M:M)</f>
        <v>1</v>
      </c>
      <c r="AB412">
        <f>_xlfn.XLOOKUP($A412,Kmeans!$B:$B,Kmeans!N:N)</f>
        <v>0</v>
      </c>
      <c r="AC412">
        <f>_xlfn.XLOOKUP($A412,Kmeans!$B:$B,Kmeans!O:O)</f>
        <v>0</v>
      </c>
      <c r="AD412">
        <f>'FF-5'!C735/100</f>
        <v>7.7000000000000002E-3</v>
      </c>
      <c r="AE412">
        <f>'FF-5'!D735/100</f>
        <v>-1.67E-2</v>
      </c>
      <c r="AF412">
        <f>'FF-5'!E735/100</f>
        <v>2.9700000000000001E-2</v>
      </c>
      <c r="AG412">
        <f>'FF-5'!F735/100</f>
        <v>-3.0699999999999998E-2</v>
      </c>
      <c r="AH412" t="s">
        <v>5442</v>
      </c>
      <c r="AI412" t="str">
        <f t="shared" si="13"/>
        <v>Normal</v>
      </c>
    </row>
    <row r="413" spans="1:35">
      <c r="A413" s="5">
        <v>45471</v>
      </c>
      <c r="B413" s="11">
        <v>3.4553056899315537E-2</v>
      </c>
      <c r="C413" s="11">
        <v>3.7522506040528425E-2</v>
      </c>
      <c r="D413" s="11">
        <v>1.6499742991703092E-2</v>
      </c>
      <c r="E413" s="11">
        <v>-5.3609992116361305E-3</v>
      </c>
      <c r="F413" s="11">
        <v>3.0495307260055116E-2</v>
      </c>
      <c r="G413" s="11">
        <v>-2.1633797018376644E-3</v>
      </c>
      <c r="H413" s="11" t="str">
        <f t="shared" si="12"/>
        <v>USA MOMENTUM Standard (Large+Mid Cap)</v>
      </c>
      <c r="I413" s="9">
        <f>_xlfn.XLOOKUP($A413,macro_changes!$A:$A,macro_changes!B:B,"NA",1)</f>
        <v>14.37</v>
      </c>
      <c r="J413" s="16">
        <f ca="1">IF(_xlfn.XLOOKUP($A413, macro_changes!$A:$A, macro_changes!C:C, "NA", 1) = 0, OFFSET(J413, -1, 0), _xlfn.XLOOKUP($A413, macro_changes!$A:$A, macro_changes!C:C, "NA", 1))</f>
        <v>7.5951048027840251E-3</v>
      </c>
      <c r="K413" s="17">
        <f>_xlfn.XLOOKUP($A412,macro_changes!$A:$A,macro_changes!D:D,"NA",1)</f>
        <v>-5.6189640035131383E-4</v>
      </c>
      <c r="L413" s="9">
        <f>_xlfn.XLOOKUP($A412,macro_changes!$A:$A,macro_changes!E:E,"NA",1)</f>
        <v>101.3</v>
      </c>
      <c r="M413" s="9">
        <f>_xlfn.XLOOKUP($A413,macro_changes!$A:$A,macro_changes!F:F,"NA",1)</f>
        <v>4.3099999999999996</v>
      </c>
      <c r="N413" s="9">
        <v>14.886222549190871</v>
      </c>
      <c r="O413" t="s">
        <v>4330</v>
      </c>
      <c r="P413">
        <f>_xlfn.XLOOKUP($A413,Macro!A:A,Macro!H:H,"NA",1)</f>
        <v>1.8089999999999998E-2</v>
      </c>
      <c r="Q413">
        <v>0</v>
      </c>
      <c r="R413" s="9">
        <f>Spreads!B332</f>
        <v>3.25</v>
      </c>
      <c r="S413" s="9">
        <v>0.97</v>
      </c>
      <c r="T413" s="9">
        <f>Spreads!H579</f>
        <v>-0.2</v>
      </c>
      <c r="U413" t="s">
        <v>5435</v>
      </c>
      <c r="V413" t="s">
        <v>5435</v>
      </c>
      <c r="W413" t="s">
        <v>5437</v>
      </c>
      <c r="X413" t="s">
        <v>5441</v>
      </c>
      <c r="Y413" t="s">
        <v>5439</v>
      </c>
      <c r="Z413" t="s">
        <v>5440</v>
      </c>
      <c r="AA413">
        <f>_xlfn.XLOOKUP($A413,Kmeans!$B:$B,Kmeans!M:M)</f>
        <v>1</v>
      </c>
      <c r="AB413">
        <f>_xlfn.XLOOKUP($A413,Kmeans!$B:$B,Kmeans!N:N)</f>
        <v>0</v>
      </c>
      <c r="AC413">
        <f>_xlfn.XLOOKUP($A413,Kmeans!$B:$B,Kmeans!O:O)</f>
        <v>0</v>
      </c>
      <c r="AD413">
        <f>'FF-5'!C736/100</f>
        <v>-4.3700000000000003E-2</v>
      </c>
      <c r="AE413">
        <f>'FF-5'!D736/100</f>
        <v>-3.3099999999999997E-2</v>
      </c>
      <c r="AF413">
        <f>'FF-5'!E736/100</f>
        <v>5.1000000000000004E-3</v>
      </c>
      <c r="AG413">
        <f>'FF-5'!F736/100</f>
        <v>-1.78E-2</v>
      </c>
      <c r="AH413" t="s">
        <v>5442</v>
      </c>
      <c r="AI413" t="str">
        <f t="shared" si="13"/>
        <v>Normal</v>
      </c>
    </row>
    <row r="414" spans="1:35">
      <c r="A414" s="5">
        <v>45504</v>
      </c>
      <c r="B414" s="11">
        <v>1.1716298503140044E-2</v>
      </c>
      <c r="C414" s="11">
        <v>-2.1592591381912274E-2</v>
      </c>
      <c r="D414" s="11">
        <v>3.6042115791057983E-2</v>
      </c>
      <c r="E414" s="11">
        <v>4.7298951314475257E-2</v>
      </c>
      <c r="F414" s="11">
        <v>6.803501127546463E-3</v>
      </c>
      <c r="G414" s="11">
        <v>3.7660547274043665E-2</v>
      </c>
      <c r="H414" s="11" t="str">
        <f t="shared" si="12"/>
        <v>USA RISK WEIGHTED Standard (Large+Mid Cap)</v>
      </c>
      <c r="I414" s="9">
        <f>_xlfn.XLOOKUP($A414,macro_changes!$A:$A,macro_changes!B:B,"NA",1)</f>
        <v>19.309999999999999</v>
      </c>
      <c r="J414" s="16">
        <f ca="1">IF(_xlfn.XLOOKUP($A414, macro_changes!$A:$A, macro_changes!C:C, "NA", 1) = 0, OFFSET(J414, -1, 0), _xlfn.XLOOKUP($A414, macro_changes!$A:$A, macro_changes!C:C, "NA", 1))</f>
        <v>7.5951048027840251E-3</v>
      </c>
      <c r="K414" s="17">
        <f>_xlfn.XLOOKUP($A413,macro_changes!$A:$A,macro_changes!D:D,"NA",1)</f>
        <v>1.5492782280090989E-3</v>
      </c>
      <c r="L414" s="9">
        <f>_xlfn.XLOOKUP($A413,macro_changes!$A:$A,macro_changes!E:E,"NA",1)</f>
        <v>101</v>
      </c>
      <c r="M414" s="9">
        <f>_xlfn.XLOOKUP($A414,macro_changes!$A:$A,macro_changes!F:F,"NA",1)</f>
        <v>4.25</v>
      </c>
      <c r="N414" s="9">
        <v>12.03746780888607</v>
      </c>
      <c r="O414" t="s">
        <v>4330</v>
      </c>
      <c r="P414">
        <f>_xlfn.XLOOKUP($A414,Macro!A:A,Macro!H:H,"NA",1)</f>
        <v>-3.1E-4</v>
      </c>
      <c r="Q414">
        <v>0</v>
      </c>
      <c r="R414" s="9">
        <f>Spreads!B333</f>
        <v>3.17</v>
      </c>
      <c r="S414" s="9">
        <v>0.96</v>
      </c>
      <c r="T414" s="9">
        <f>Spreads!H580</f>
        <v>0</v>
      </c>
      <c r="U414" t="s">
        <v>5435</v>
      </c>
      <c r="V414" t="s">
        <v>5435</v>
      </c>
      <c r="W414" t="s">
        <v>5437</v>
      </c>
      <c r="X414" t="s">
        <v>5438</v>
      </c>
      <c r="Y414" t="s">
        <v>5439</v>
      </c>
      <c r="Z414" t="s">
        <v>5440</v>
      </c>
      <c r="AA414">
        <f>_xlfn.XLOOKUP($A414,Kmeans!$B:$B,Kmeans!M:M)</f>
        <v>1</v>
      </c>
      <c r="AB414">
        <f>_xlfn.XLOOKUP($A414,Kmeans!$B:$B,Kmeans!N:N)</f>
        <v>0</v>
      </c>
      <c r="AC414">
        <f>_xlfn.XLOOKUP($A414,Kmeans!$B:$B,Kmeans!O:O)</f>
        <v>0</v>
      </c>
      <c r="AD414">
        <f>'FF-5'!C737/100</f>
        <v>8.2799999999999999E-2</v>
      </c>
      <c r="AE414">
        <f>'FF-5'!D737/100</f>
        <v>5.74E-2</v>
      </c>
      <c r="AF414">
        <f>'FF-5'!E737/100</f>
        <v>2.2000000000000001E-3</v>
      </c>
      <c r="AG414">
        <f>'FF-5'!F737/100</f>
        <v>4.3E-3</v>
      </c>
      <c r="AH414" t="s">
        <v>5442</v>
      </c>
      <c r="AI414" t="str">
        <f t="shared" si="13"/>
        <v>Normal</v>
      </c>
    </row>
    <row r="415" spans="1:35">
      <c r="A415" s="5">
        <v>45534</v>
      </c>
      <c r="B415" s="11">
        <v>2.2720407539030374E-2</v>
      </c>
      <c r="C415" s="11">
        <v>2.8125535706517102E-2</v>
      </c>
      <c r="D415" s="11">
        <v>4.7735343293080268E-2</v>
      </c>
      <c r="E415" s="11">
        <v>3.1729383101829045E-2</v>
      </c>
      <c r="F415" s="11">
        <v>3.4011797650232101E-2</v>
      </c>
      <c r="G415" s="11">
        <v>1.0609400119667711E-3</v>
      </c>
      <c r="H415" s="11" t="str">
        <f t="shared" si="12"/>
        <v>USA MINIMUM VOLATILITY (USD) Standard (Large+Mid Cap)</v>
      </c>
      <c r="I415" s="9">
        <f>_xlfn.XLOOKUP($A415,macro_changes!$A:$A,macro_changes!B:B,"NA",1)</f>
        <v>17.66</v>
      </c>
      <c r="J415" s="16">
        <f ca="1">IF(_xlfn.XLOOKUP($A415, macro_changes!$A:$A, macro_changes!C:C, "NA", 1) = 0, OFFSET(J415, -1, 0), _xlfn.XLOOKUP($A415, macro_changes!$A:$A, macro_changes!C:C, "NA", 1))</f>
        <v>7.5951048027840251E-3</v>
      </c>
      <c r="K415" s="17">
        <f>_xlfn.XLOOKUP($A414,macro_changes!$A:$A,macro_changes!D:D,"NA",1)</f>
        <v>1.872205247277714E-3</v>
      </c>
      <c r="L415" s="9">
        <f>_xlfn.XLOOKUP($A414,macro_changes!$A:$A,macro_changes!E:E,"NA",1)</f>
        <v>100.5</v>
      </c>
      <c r="M415" s="9">
        <f>_xlfn.XLOOKUP($A415,macro_changes!$A:$A,macro_changes!F:F,"NA",1)</f>
        <v>3.87</v>
      </c>
      <c r="N415" s="9">
        <v>8.2638148786745607</v>
      </c>
      <c r="O415" t="s">
        <v>4330</v>
      </c>
      <c r="P415">
        <f>_xlfn.XLOOKUP($A415,Macro!A:A,Macro!H:H,"NA",1)</f>
        <v>-3.3110000000000001E-2</v>
      </c>
      <c r="Q415">
        <v>0</v>
      </c>
      <c r="R415" s="9">
        <f>Spreads!B334</f>
        <v>3.03</v>
      </c>
      <c r="S415" s="9">
        <v>0.92</v>
      </c>
      <c r="T415" s="9">
        <f>Spreads!H581</f>
        <v>0.15</v>
      </c>
      <c r="U415" t="s">
        <v>5435</v>
      </c>
      <c r="V415" t="s">
        <v>5435</v>
      </c>
      <c r="W415" t="s">
        <v>5437</v>
      </c>
      <c r="X415" t="s">
        <v>5438</v>
      </c>
      <c r="Y415" t="s">
        <v>5439</v>
      </c>
      <c r="Z415" t="s">
        <v>5440</v>
      </c>
      <c r="AA415">
        <f>_xlfn.XLOOKUP($A415,Kmeans!$B:$B,Kmeans!M:M)</f>
        <v>1</v>
      </c>
      <c r="AB415">
        <f>_xlfn.XLOOKUP($A415,Kmeans!$B:$B,Kmeans!N:N)</f>
        <v>0</v>
      </c>
      <c r="AC415">
        <f>_xlfn.XLOOKUP($A415,Kmeans!$B:$B,Kmeans!O:O)</f>
        <v>0</v>
      </c>
      <c r="AD415">
        <f>'FF-5'!C738/100</f>
        <v>-3.6499999999999998E-2</v>
      </c>
      <c r="AE415">
        <f>'FF-5'!D738/100</f>
        <v>-1.1299999999999999E-2</v>
      </c>
      <c r="AF415">
        <f>'FF-5'!E738/100</f>
        <v>8.5000000000000006E-3</v>
      </c>
      <c r="AG415">
        <f>'FF-5'!F738/100</f>
        <v>8.6E-3</v>
      </c>
      <c r="AH415" t="s">
        <v>5442</v>
      </c>
      <c r="AI415" t="str">
        <f t="shared" si="13"/>
        <v>Normal</v>
      </c>
    </row>
    <row r="416" spans="1:35">
      <c r="A416" s="5">
        <v>45565</v>
      </c>
      <c r="B416" s="11">
        <v>2.0354738107853709E-2</v>
      </c>
      <c r="C416" s="11">
        <v>3.0032733448195348E-2</v>
      </c>
      <c r="D416" s="11">
        <v>3.0517677447745584E-3</v>
      </c>
      <c r="E416" s="11">
        <v>1.6241607826570137E-2</v>
      </c>
      <c r="F416" s="11">
        <v>9.9969404257178596E-3</v>
      </c>
      <c r="G416" s="11">
        <v>1.6036633338170736E-2</v>
      </c>
      <c r="H416" s="11" t="str">
        <f t="shared" si="12"/>
        <v>USA MOMENTUM Standard (Large+Mid Cap)</v>
      </c>
      <c r="I416" s="9">
        <f>_xlfn.XLOOKUP($A416,macro_changes!$A:$A,macro_changes!B:B,"NA",1)</f>
        <v>19.96</v>
      </c>
      <c r="J416" s="16">
        <f ca="1">IF(_xlfn.XLOOKUP($A416, macro_changes!$A:$A, macro_changes!C:C, "NA", 1) = 0, OFFSET(J416, -1, 0), _xlfn.XLOOKUP($A416, macro_changes!$A:$A, macro_changes!C:C, "NA", 1))</f>
        <v>7.5951048027840251E-3</v>
      </c>
      <c r="K416" s="17">
        <f>_xlfn.XLOOKUP($A415,macro_changes!$A:$A,macro_changes!D:D,"NA",1)</f>
        <v>1.7986699392908978E-3</v>
      </c>
      <c r="L416" s="9">
        <f>_xlfn.XLOOKUP($A415,macro_changes!$A:$A,macro_changes!E:E,"NA",1)</f>
        <v>100.2</v>
      </c>
      <c r="M416" s="9">
        <f>_xlfn.XLOOKUP($A416,macro_changes!$A:$A,macro_changes!F:F,"NA",1)</f>
        <v>3.72</v>
      </c>
      <c r="N416" s="9">
        <v>13.91930637340085</v>
      </c>
      <c r="O416" t="s">
        <v>4330</v>
      </c>
      <c r="P416">
        <f>_xlfn.XLOOKUP($A416,Macro!A:A,Macro!H:H,"NA",1)</f>
        <v>1.47E-3</v>
      </c>
      <c r="Q416">
        <v>0</v>
      </c>
      <c r="R416" s="9">
        <f>Spreads!B335</f>
        <v>2.88</v>
      </c>
      <c r="S416" s="9">
        <v>0.86</v>
      </c>
      <c r="T416" s="9">
        <f>Spreads!H582</f>
        <v>0.12</v>
      </c>
      <c r="U416" t="s">
        <v>5435</v>
      </c>
      <c r="V416" t="s">
        <v>5436</v>
      </c>
      <c r="W416" t="s">
        <v>5437</v>
      </c>
      <c r="X416" t="s">
        <v>5441</v>
      </c>
      <c r="Y416" t="s">
        <v>5439</v>
      </c>
      <c r="Z416" t="s">
        <v>5440</v>
      </c>
      <c r="AA416">
        <f>_xlfn.XLOOKUP($A416,Kmeans!$B:$B,Kmeans!M:M)</f>
        <v>1</v>
      </c>
      <c r="AB416">
        <f>_xlfn.XLOOKUP($A416,Kmeans!$B:$B,Kmeans!N:N)</f>
        <v>0</v>
      </c>
      <c r="AC416">
        <f>_xlfn.XLOOKUP($A416,Kmeans!$B:$B,Kmeans!O:O)</f>
        <v>0</v>
      </c>
      <c r="AD416">
        <f>'FF-5'!C739/100</f>
        <v>-1.0200000000000001E-2</v>
      </c>
      <c r="AE416">
        <f>'FF-5'!D739/100</f>
        <v>-2.5899999999999999E-2</v>
      </c>
      <c r="AF416">
        <f>'FF-5'!E739/100</f>
        <v>4.0000000000000002E-4</v>
      </c>
      <c r="AG416">
        <f>'FF-5'!F739/100</f>
        <v>-2.5999999999999999E-3</v>
      </c>
      <c r="AH416" t="s">
        <v>5442</v>
      </c>
      <c r="AI416" t="str">
        <f t="shared" si="13"/>
        <v>Normal</v>
      </c>
    </row>
    <row r="417" spans="1:35">
      <c r="A417" s="5">
        <v>45596</v>
      </c>
      <c r="B417" s="11">
        <v>-8.1143402043877266E-3</v>
      </c>
      <c r="C417" s="11">
        <v>-3.0735580083303127E-3</v>
      </c>
      <c r="D417" s="11">
        <v>-1.5628855944209374E-2</v>
      </c>
      <c r="E417" s="11">
        <v>-1.5492334763153925E-2</v>
      </c>
      <c r="F417" s="11">
        <v>-1.5895986276447838E-2</v>
      </c>
      <c r="G417" s="11">
        <v>-1.496220450538821E-2</v>
      </c>
      <c r="H417" s="11" t="str">
        <f t="shared" si="12"/>
        <v>USA MOMENTUM Standard (Large+Mid Cap)</v>
      </c>
      <c r="I417" s="9">
        <f>_xlfn.XLOOKUP($A417,macro_changes!$A:$A,macro_changes!B:B,"NA",1)</f>
        <v>16.02</v>
      </c>
      <c r="J417" s="16">
        <f ca="1">IF(_xlfn.XLOOKUP($A417, macro_changes!$A:$A, macro_changes!C:C, "NA", 1) = 0, OFFSET(J417, -1, 0), _xlfn.XLOOKUP($A417, macro_changes!$A:$A, macro_changes!C:C, "NA", 1))</f>
        <v>7.5951048027840251E-3</v>
      </c>
      <c r="K417" s="17">
        <f>_xlfn.XLOOKUP($A416,macro_changes!$A:$A,macro_changes!D:D,"NA",1)</f>
        <v>2.4405280184056632E-3</v>
      </c>
      <c r="L417" s="9">
        <f>_xlfn.XLOOKUP($A416,macro_changes!$A:$A,macro_changes!E:E,"NA",1)</f>
        <v>99.8</v>
      </c>
      <c r="M417" s="9">
        <f>_xlfn.XLOOKUP($A417,macro_changes!$A:$A,macro_changes!F:F,"NA",1)</f>
        <v>4.0999999999999996</v>
      </c>
      <c r="N417" s="9">
        <v>7.7656484850754328</v>
      </c>
      <c r="O417" t="s">
        <v>4330</v>
      </c>
      <c r="P417">
        <f>_xlfn.XLOOKUP($A417,Macro!A:A,Macro!H:H,"NA",1)</f>
        <v>-1.095E-2</v>
      </c>
      <c r="Q417">
        <v>-8.1143402043877006E-3</v>
      </c>
      <c r="R417" s="9">
        <f>Spreads!B336</f>
        <v>2.74</v>
      </c>
      <c r="S417" s="9">
        <v>0.83</v>
      </c>
      <c r="T417" s="9">
        <f>Spreads!H583</f>
        <v>0.05</v>
      </c>
      <c r="U417" t="s">
        <v>5435</v>
      </c>
      <c r="V417" t="s">
        <v>5435</v>
      </c>
      <c r="W417" t="s">
        <v>5437</v>
      </c>
      <c r="X417" t="s">
        <v>5438</v>
      </c>
      <c r="Y417" t="s">
        <v>5439</v>
      </c>
      <c r="Z417" t="s">
        <v>5440</v>
      </c>
      <c r="AA417">
        <f>_xlfn.XLOOKUP($A417,Kmeans!$B:$B,Kmeans!M:M)</f>
        <v>1</v>
      </c>
      <c r="AB417">
        <f>_xlfn.XLOOKUP($A417,Kmeans!$B:$B,Kmeans!N:N)</f>
        <v>0</v>
      </c>
      <c r="AC417">
        <f>_xlfn.XLOOKUP($A417,Kmeans!$B:$B,Kmeans!O:O)</f>
        <v>0</v>
      </c>
      <c r="AD417">
        <f>'FF-5'!C740/100</f>
        <v>-8.8000000000000005E-3</v>
      </c>
      <c r="AE417">
        <f>'FF-5'!D740/100</f>
        <v>8.8999999999999999E-3</v>
      </c>
      <c r="AF417">
        <f>'FF-5'!E740/100</f>
        <v>-1.38E-2</v>
      </c>
      <c r="AG417">
        <f>'FF-5'!F740/100</f>
        <v>1.03E-2</v>
      </c>
      <c r="AH417" t="s">
        <v>5442</v>
      </c>
      <c r="AI417" t="str">
        <f t="shared" si="13"/>
        <v>Normal</v>
      </c>
    </row>
    <row r="418" spans="1:35">
      <c r="K418" s="17"/>
      <c r="L418" s="9"/>
      <c r="R418" s="9"/>
      <c r="S418" s="9"/>
      <c r="T418" s="9"/>
    </row>
    <row r="419" spans="1:35">
      <c r="R419" s="9"/>
      <c r="S419" s="9"/>
      <c r="T419" s="9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9E63-5AF2-FA41-935D-0E68758A7623}">
  <sheetPr filterMode="1"/>
  <dimension ref="A1:G417"/>
  <sheetViews>
    <sheetView topLeftCell="A388" workbookViewId="0">
      <selection activeCell="D417" sqref="D417"/>
    </sheetView>
  </sheetViews>
  <sheetFormatPr baseColWidth="10" defaultRowHeight="13"/>
  <cols>
    <col min="1" max="1" width="11.83203125" bestFit="1" customWidth="1"/>
    <col min="2" max="2" width="18.33203125" bestFit="1" customWidth="1"/>
  </cols>
  <sheetData>
    <row r="1" spans="1:7">
      <c r="A1" t="s">
        <v>1</v>
      </c>
      <c r="B1" s="14" t="s">
        <v>5447</v>
      </c>
      <c r="C1" s="14" t="s">
        <v>5448</v>
      </c>
      <c r="D1" s="14" t="s">
        <v>5448</v>
      </c>
      <c r="F1" s="14" t="s">
        <v>5449</v>
      </c>
      <c r="G1" s="14" t="s">
        <v>5450</v>
      </c>
    </row>
    <row r="2" spans="1:7" hidden="1">
      <c r="A2" s="5">
        <v>32962</v>
      </c>
      <c r="B2">
        <f>('returns non-log'!C2+'returns non-log'!D2+'returns non-log'!E2+'returns non-log'!F2+'returns non-log'!G2)/5</f>
        <v>2.0748683126666955E-2</v>
      </c>
      <c r="C2" s="14">
        <f>1+(1*B2)</f>
        <v>1.020748683126667</v>
      </c>
    </row>
    <row r="3" spans="1:7" hidden="1">
      <c r="A3" s="5">
        <v>32993</v>
      </c>
      <c r="B3">
        <f>('returns non-log'!C3+'returns non-log'!D3+'returns non-log'!E3+'returns non-log'!F3+'returns non-log'!G3)/5</f>
        <v>-2.5618882898189345E-2</v>
      </c>
      <c r="C3">
        <f>C2*(1+B3)</f>
        <v>0.9945982421451639</v>
      </c>
    </row>
    <row r="4" spans="1:7" hidden="1">
      <c r="A4" s="5">
        <v>33024</v>
      </c>
      <c r="B4">
        <f>('returns non-log'!C4+'returns non-log'!D4+'returns non-log'!E4+'returns non-log'!F4+'returns non-log'!G4)/5</f>
        <v>9.0957655527247508E-2</v>
      </c>
      <c r="C4">
        <f t="shared" ref="C4:C67" si="0">C3*(1+B4)</f>
        <v>1.0850645664422096</v>
      </c>
    </row>
    <row r="5" spans="1:7" hidden="1">
      <c r="A5" s="5">
        <v>33053</v>
      </c>
      <c r="B5">
        <f>('returns non-log'!C5+'returns non-log'!D5+'returns non-log'!E5+'returns non-log'!F5+'returns non-log'!G5)/5</f>
        <v>-6.2449180351253908E-4</v>
      </c>
      <c r="C5">
        <f t="shared" si="0"/>
        <v>1.0843869525141845</v>
      </c>
    </row>
    <row r="6" spans="1:7" hidden="1">
      <c r="A6" s="5">
        <v>33085</v>
      </c>
      <c r="B6">
        <f>('returns non-log'!C6+'returns non-log'!D6+'returns non-log'!E6+'returns non-log'!F6+'returns non-log'!G6)/5</f>
        <v>-3.4371010347748364E-3</v>
      </c>
      <c r="C6">
        <f t="shared" si="0"/>
        <v>1.0806598049976017</v>
      </c>
    </row>
    <row r="7" spans="1:7" hidden="1">
      <c r="A7" s="5">
        <v>33116</v>
      </c>
      <c r="B7">
        <f>('returns non-log'!C7+'returns non-log'!D7+'returns non-log'!E7+'returns non-log'!F7+'returns non-log'!G7)/5</f>
        <v>-9.262039065329275E-2</v>
      </c>
      <c r="C7">
        <f t="shared" si="0"/>
        <v>0.98056867169541273</v>
      </c>
    </row>
    <row r="8" spans="1:7" hidden="1">
      <c r="A8" s="5">
        <v>33144</v>
      </c>
      <c r="B8">
        <f>('returns non-log'!C8+'returns non-log'!D8+'returns non-log'!E8+'returns non-log'!F8+'returns non-log'!G8)/5</f>
        <v>-4.5631519960455336E-2</v>
      </c>
      <c r="C8">
        <f t="shared" si="0"/>
        <v>0.93582383278034631</v>
      </c>
    </row>
    <row r="9" spans="1:7" hidden="1">
      <c r="A9" s="5">
        <v>33177</v>
      </c>
      <c r="B9">
        <f>('returns non-log'!C9+'returns non-log'!D9+'returns non-log'!E9+'returns non-log'!F9+'returns non-log'!G9)/5</f>
        <v>1.818191566270344E-3</v>
      </c>
      <c r="C9">
        <f t="shared" si="0"/>
        <v>0.93752533978062225</v>
      </c>
    </row>
    <row r="10" spans="1:7" hidden="1">
      <c r="A10" s="5">
        <v>33207</v>
      </c>
      <c r="B10">
        <f>('returns non-log'!C10+'returns non-log'!D10+'returns non-log'!E10+'returns non-log'!F10+'returns non-log'!G10)/5</f>
        <v>6.054081053125069E-2</v>
      </c>
      <c r="C10">
        <f t="shared" si="0"/>
        <v>0.99428388374452725</v>
      </c>
    </row>
    <row r="11" spans="1:7" hidden="1">
      <c r="A11" s="5">
        <v>33238</v>
      </c>
      <c r="B11">
        <f>('returns non-log'!C11+'returns non-log'!D11+'returns non-log'!E11+'returns non-log'!F11+'returns non-log'!G11)/5</f>
        <v>2.439347092824571E-2</v>
      </c>
      <c r="C11">
        <f t="shared" si="0"/>
        <v>1.0185379187570724</v>
      </c>
    </row>
    <row r="12" spans="1:7" hidden="1">
      <c r="A12" s="5">
        <v>33269</v>
      </c>
      <c r="B12">
        <f>('returns non-log'!C12+'returns non-log'!D12+'returns non-log'!E12+'returns non-log'!F12+'returns non-log'!G12)/5</f>
        <v>3.5909988779326295E-2</v>
      </c>
      <c r="C12">
        <f t="shared" si="0"/>
        <v>1.0551136039909574</v>
      </c>
    </row>
    <row r="13" spans="1:7" hidden="1">
      <c r="A13" s="5">
        <v>33297</v>
      </c>
      <c r="B13">
        <f>('returns non-log'!C13+'returns non-log'!D13+'returns non-log'!E13+'returns non-log'!F13+'returns non-log'!G13)/5</f>
        <v>6.846286521728126E-2</v>
      </c>
      <c r="C13">
        <f t="shared" si="0"/>
        <v>1.1273497044499101</v>
      </c>
    </row>
    <row r="14" spans="1:7" hidden="1">
      <c r="A14" s="5">
        <v>33326</v>
      </c>
      <c r="B14">
        <f>('returns non-log'!C14+'returns non-log'!D14+'returns non-log'!E14+'returns non-log'!F14+'returns non-log'!G14)/5</f>
        <v>2.6924943596989069E-2</v>
      </c>
      <c r="C14">
        <f t="shared" si="0"/>
        <v>1.1577035316563062</v>
      </c>
    </row>
    <row r="15" spans="1:7" hidden="1">
      <c r="A15" s="5">
        <v>33358</v>
      </c>
      <c r="B15">
        <f>('returns non-log'!C15+'returns non-log'!D15+'returns non-log'!E15+'returns non-log'!F15+'returns non-log'!G15)/5</f>
        <v>4.8789682582359715E-4</v>
      </c>
      <c r="C15">
        <f t="shared" si="0"/>
        <v>1.158268371534646</v>
      </c>
    </row>
    <row r="16" spans="1:7" hidden="1">
      <c r="A16" s="5">
        <v>33389</v>
      </c>
      <c r="B16">
        <f>('returns non-log'!C16+'returns non-log'!D16+'returns non-log'!E16+'returns non-log'!F16+'returns non-log'!G16)/5</f>
        <v>3.3417559844743573E-2</v>
      </c>
      <c r="C16">
        <f t="shared" si="0"/>
        <v>1.1969748741566786</v>
      </c>
    </row>
    <row r="17" spans="1:3" hidden="1">
      <c r="A17" s="5">
        <v>33417</v>
      </c>
      <c r="B17">
        <f>('returns non-log'!C17+'returns non-log'!D17+'returns non-log'!E17+'returns non-log'!F17+'returns non-log'!G17)/5</f>
        <v>-4.1346656323387035E-2</v>
      </c>
      <c r="C17">
        <f t="shared" si="0"/>
        <v>1.1474839654071929</v>
      </c>
    </row>
    <row r="18" spans="1:3" hidden="1">
      <c r="A18" s="5">
        <v>33450</v>
      </c>
      <c r="B18">
        <f>('returns non-log'!C18+'returns non-log'!D18+'returns non-log'!E18+'returns non-log'!F18+'returns non-log'!G18)/5</f>
        <v>4.634183991689915E-2</v>
      </c>
      <c r="C18">
        <f t="shared" si="0"/>
        <v>1.2006604836393016</v>
      </c>
    </row>
    <row r="19" spans="1:3" hidden="1">
      <c r="A19" s="5">
        <v>33480</v>
      </c>
      <c r="B19">
        <f>('returns non-log'!C19+'returns non-log'!D19+'returns non-log'!E19+'returns non-log'!F19+'returns non-log'!G19)/5</f>
        <v>2.2232798940189279E-2</v>
      </c>
      <c r="C19">
        <f t="shared" si="0"/>
        <v>1.2273545267674846</v>
      </c>
    </row>
    <row r="20" spans="1:3" hidden="1">
      <c r="A20" s="5">
        <v>33511</v>
      </c>
      <c r="B20">
        <f>('returns non-log'!C20+'returns non-log'!D20+'returns non-log'!E20+'returns non-log'!F20+'returns non-log'!G20)/5</f>
        <v>-1.5182265816908203E-2</v>
      </c>
      <c r="C20">
        <f t="shared" si="0"/>
        <v>1.2087205040905151</v>
      </c>
    </row>
    <row r="21" spans="1:3" hidden="1">
      <c r="A21" s="5">
        <v>33542</v>
      </c>
      <c r="B21">
        <f>('returns non-log'!C21+'returns non-log'!D21+'returns non-log'!E21+'returns non-log'!F21+'returns non-log'!G21)/5</f>
        <v>2.1185208781335164E-2</v>
      </c>
      <c r="C21">
        <f t="shared" si="0"/>
        <v>1.2343275003279532</v>
      </c>
    </row>
    <row r="22" spans="1:3" hidden="1">
      <c r="A22" s="5">
        <v>33571</v>
      </c>
      <c r="B22">
        <f>('returns non-log'!C22+'returns non-log'!D22+'returns non-log'!E22+'returns non-log'!F22+'returns non-log'!G22)/5</f>
        <v>-3.324550849625614E-2</v>
      </c>
      <c r="C22">
        <f t="shared" si="0"/>
        <v>1.1932916549286376</v>
      </c>
    </row>
    <row r="23" spans="1:3" hidden="1">
      <c r="A23" s="5">
        <v>33603</v>
      </c>
      <c r="B23">
        <f>('returns non-log'!C23+'returns non-log'!D23+'returns non-log'!E23+'returns non-log'!F23+'returns non-log'!G23)/5</f>
        <v>0.11068360414214111</v>
      </c>
      <c r="C23">
        <f t="shared" si="0"/>
        <v>1.3253694760888795</v>
      </c>
    </row>
    <row r="24" spans="1:3" hidden="1">
      <c r="A24" s="5">
        <v>33634</v>
      </c>
      <c r="B24">
        <f>('returns non-log'!C24+'returns non-log'!D24+'returns non-log'!E24+'returns non-log'!F24+'returns non-log'!G24)/5</f>
        <v>-2.7103615466608066E-2</v>
      </c>
      <c r="C24">
        <f t="shared" si="0"/>
        <v>1.2894471714577866</v>
      </c>
    </row>
    <row r="25" spans="1:3" hidden="1">
      <c r="A25" s="5">
        <v>33662</v>
      </c>
      <c r="B25">
        <f>('returns non-log'!C25+'returns non-log'!D25+'returns non-log'!E25+'returns non-log'!F25+'returns non-log'!G25)/5</f>
        <v>6.9182221992826641E-3</v>
      </c>
      <c r="C25">
        <f t="shared" si="0"/>
        <v>1.2983678535041683</v>
      </c>
    </row>
    <row r="26" spans="1:3" hidden="1">
      <c r="A26" s="5">
        <v>33694</v>
      </c>
      <c r="B26">
        <f>('returns non-log'!C26+'returns non-log'!D26+'returns non-log'!E26+'returns non-log'!F26+'returns non-log'!G26)/5</f>
        <v>-2.2802970638479823E-2</v>
      </c>
      <c r="C26">
        <f t="shared" si="0"/>
        <v>1.2687612094627667</v>
      </c>
    </row>
    <row r="27" spans="1:3" hidden="1">
      <c r="A27" s="5">
        <v>33724</v>
      </c>
      <c r="B27">
        <f>('returns non-log'!C27+'returns non-log'!D27+'returns non-log'!E27+'returns non-log'!F27+'returns non-log'!G27)/5</f>
        <v>2.2225574993375075E-2</v>
      </c>
      <c r="C27">
        <f t="shared" si="0"/>
        <v>1.2969601568723668</v>
      </c>
    </row>
    <row r="28" spans="1:3" hidden="1">
      <c r="A28" s="5">
        <v>33753</v>
      </c>
      <c r="B28">
        <f>('returns non-log'!C28+'returns non-log'!D28+'returns non-log'!E28+'returns non-log'!F28+'returns non-log'!G28)/5</f>
        <v>4.94055354132974E-3</v>
      </c>
      <c r="C28">
        <f t="shared" si="0"/>
        <v>1.3033678579683663</v>
      </c>
    </row>
    <row r="29" spans="1:3" hidden="1">
      <c r="A29" s="5">
        <v>33785</v>
      </c>
      <c r="B29">
        <f>('returns non-log'!C29+'returns non-log'!D29+'returns non-log'!E29+'returns non-log'!F29+'returns non-log'!G29)/5</f>
        <v>-1.4732663407006874E-2</v>
      </c>
      <c r="C29">
        <f t="shared" si="0"/>
        <v>1.2841657780214069</v>
      </c>
    </row>
    <row r="30" spans="1:3" hidden="1">
      <c r="A30" s="5">
        <v>33816</v>
      </c>
      <c r="B30">
        <f>('returns non-log'!C30+'returns non-log'!D30+'returns non-log'!E30+'returns non-log'!F30+'returns non-log'!G30)/5</f>
        <v>3.7242762271677866E-2</v>
      </c>
      <c r="C30">
        <f t="shared" si="0"/>
        <v>1.3319916588096823</v>
      </c>
    </row>
    <row r="31" spans="1:3" hidden="1">
      <c r="A31" s="5">
        <v>33847</v>
      </c>
      <c r="B31">
        <f>('returns non-log'!C31+'returns non-log'!D31+'returns non-log'!E31+'returns non-log'!F31+'returns non-log'!G31)/5</f>
        <v>-2.8127007444163632E-2</v>
      </c>
      <c r="C31">
        <f t="shared" si="0"/>
        <v>1.2945267195067784</v>
      </c>
    </row>
    <row r="32" spans="1:3" hidden="1">
      <c r="A32" s="5">
        <v>33877</v>
      </c>
      <c r="B32">
        <f>('returns non-log'!C32+'returns non-log'!D32+'returns non-log'!E32+'returns non-log'!F32+'returns non-log'!G32)/5</f>
        <v>8.0542009882906829E-3</v>
      </c>
      <c r="C32">
        <f t="shared" si="0"/>
        <v>1.3049530978903987</v>
      </c>
    </row>
    <row r="33" spans="1:3" hidden="1">
      <c r="A33" s="5">
        <v>33907</v>
      </c>
      <c r="B33">
        <f>('returns non-log'!C33+'returns non-log'!D33+'returns non-log'!E33+'returns non-log'!F33+'returns non-log'!G33)/5</f>
        <v>1.3981078417649817E-2</v>
      </c>
      <c r="C33">
        <f t="shared" si="0"/>
        <v>1.3231977494833593</v>
      </c>
    </row>
    <row r="34" spans="1:3" hidden="1">
      <c r="A34" s="5">
        <v>33938</v>
      </c>
      <c r="B34">
        <f>('returns non-log'!C34+'returns non-log'!D34+'returns non-log'!E34+'returns non-log'!F34+'returns non-log'!G34)/5</f>
        <v>3.0882744403710128E-2</v>
      </c>
      <c r="C34">
        <f t="shared" si="0"/>
        <v>1.3640617273762183</v>
      </c>
    </row>
    <row r="35" spans="1:3" hidden="1">
      <c r="A35" s="5">
        <v>33969</v>
      </c>
      <c r="B35">
        <f>('returns non-log'!C35+'returns non-log'!D35+'returns non-log'!E35+'returns non-log'!F35+'returns non-log'!G35)/5</f>
        <v>1.4382523878256448E-2</v>
      </c>
      <c r="C35">
        <f t="shared" si="0"/>
        <v>1.3836803777416224</v>
      </c>
    </row>
    <row r="36" spans="1:3" hidden="1">
      <c r="A36" s="5">
        <v>33998</v>
      </c>
      <c r="B36">
        <f>('returns non-log'!C36+'returns non-log'!D36+'returns non-log'!E36+'returns non-log'!F36+'returns non-log'!G36)/5</f>
        <v>1.341876210697821E-2</v>
      </c>
      <c r="C36">
        <f t="shared" si="0"/>
        <v>1.4022476555626309</v>
      </c>
    </row>
    <row r="37" spans="1:3" hidden="1">
      <c r="A37" s="5">
        <v>34026</v>
      </c>
      <c r="B37">
        <f>('returns non-log'!C37+'returns non-log'!D37+'returns non-log'!E37+'returns non-log'!F37+'returns non-log'!G37)/5</f>
        <v>1.2974887838973447E-2</v>
      </c>
      <c r="C37">
        <f t="shared" si="0"/>
        <v>1.4204416616160196</v>
      </c>
    </row>
    <row r="38" spans="1:3" hidden="1">
      <c r="A38" s="5">
        <v>34059</v>
      </c>
      <c r="B38">
        <f>('returns non-log'!C38+'returns non-log'!D38+'returns non-log'!E38+'returns non-log'!F38+'returns non-log'!G38)/5</f>
        <v>2.1675508733462179E-2</v>
      </c>
      <c r="C38">
        <f t="shared" si="0"/>
        <v>1.451230457257751</v>
      </c>
    </row>
    <row r="39" spans="1:3" hidden="1">
      <c r="A39" s="5">
        <v>34089</v>
      </c>
      <c r="B39">
        <f>('returns non-log'!C39+'returns non-log'!D39+'returns non-log'!E39+'returns non-log'!F39+'returns non-log'!G39)/5</f>
        <v>-2.5732949487075517E-2</v>
      </c>
      <c r="C39">
        <f t="shared" si="0"/>
        <v>1.4138860172070318</v>
      </c>
    </row>
    <row r="40" spans="1:3" hidden="1">
      <c r="A40" s="5">
        <v>34120</v>
      </c>
      <c r="B40">
        <f>('returns non-log'!C40+'returns non-log'!D40+'returns non-log'!E40+'returns non-log'!F40+'returns non-log'!G40)/5</f>
        <v>2.3831704641932516E-2</v>
      </c>
      <c r="C40">
        <f t="shared" si="0"/>
        <v>1.447581331166468</v>
      </c>
    </row>
    <row r="41" spans="1:3" hidden="1">
      <c r="A41" s="5">
        <v>34150</v>
      </c>
      <c r="B41">
        <f>('returns non-log'!C41+'returns non-log'!D41+'returns non-log'!E41+'returns non-log'!F41+'returns non-log'!G41)/5</f>
        <v>5.7791548570377046E-3</v>
      </c>
      <c r="C41">
        <f t="shared" si="0"/>
        <v>1.4559471278474356</v>
      </c>
    </row>
    <row r="42" spans="1:3" hidden="1">
      <c r="A42" s="5">
        <v>34180</v>
      </c>
      <c r="B42">
        <f>('returns non-log'!C42+'returns non-log'!D42+'returns non-log'!E42+'returns non-log'!F42+'returns non-log'!G42)/5</f>
        <v>1.6604617599150552E-3</v>
      </c>
      <c r="C42">
        <f t="shared" si="0"/>
        <v>1.4583646723776844</v>
      </c>
    </row>
    <row r="43" spans="1:3" hidden="1">
      <c r="A43" s="5">
        <v>34212</v>
      </c>
      <c r="B43">
        <f>('returns non-log'!C43+'returns non-log'!D43+'returns non-log'!E43+'returns non-log'!F43+'returns non-log'!G43)/5</f>
        <v>4.015015300101292E-2</v>
      </c>
      <c r="C43">
        <f t="shared" si="0"/>
        <v>1.5169182371049204</v>
      </c>
    </row>
    <row r="44" spans="1:3" hidden="1">
      <c r="A44" s="5">
        <v>34242</v>
      </c>
      <c r="B44">
        <f>('returns non-log'!C44+'returns non-log'!D44+'returns non-log'!E44+'returns non-log'!F44+'returns non-log'!G44)/5</f>
        <v>-6.9262252383773147E-3</v>
      </c>
      <c r="C44">
        <f t="shared" si="0"/>
        <v>1.5064117197265294</v>
      </c>
    </row>
    <row r="45" spans="1:3" hidden="1">
      <c r="A45" s="5">
        <v>34271</v>
      </c>
      <c r="B45">
        <f>('returns non-log'!C45+'returns non-log'!D45+'returns non-log'!E45+'returns non-log'!F45+'returns non-log'!G45)/5</f>
        <v>1.4408082089873231E-2</v>
      </c>
      <c r="C45">
        <f t="shared" si="0"/>
        <v>1.5281162234454966</v>
      </c>
    </row>
    <row r="46" spans="1:3" hidden="1">
      <c r="A46" s="5">
        <v>34303</v>
      </c>
      <c r="B46">
        <f>('returns non-log'!C46+'returns non-log'!D46+'returns non-log'!E46+'returns non-log'!F46+'returns non-log'!G46)/5</f>
        <v>-1.7566708935563669E-2</v>
      </c>
      <c r="C46">
        <f t="shared" si="0"/>
        <v>1.5012722505285168</v>
      </c>
    </row>
    <row r="47" spans="1:3" hidden="1">
      <c r="A47" s="5">
        <v>34334</v>
      </c>
      <c r="B47">
        <f>('returns non-log'!C47+'returns non-log'!D47+'returns non-log'!E47+'returns non-log'!F47+'returns non-log'!G47)/5</f>
        <v>9.3217314110939139E-3</v>
      </c>
      <c r="C47">
        <f t="shared" si="0"/>
        <v>1.515266707222872</v>
      </c>
    </row>
    <row r="48" spans="1:3" hidden="1">
      <c r="A48" s="5">
        <v>34365</v>
      </c>
      <c r="B48">
        <f>('returns non-log'!C48+'returns non-log'!D48+'returns non-log'!E48+'returns non-log'!F48+'returns non-log'!G48)/5</f>
        <v>3.331785930401554E-2</v>
      </c>
      <c r="C48">
        <f t="shared" si="0"/>
        <v>1.5657521501821825</v>
      </c>
    </row>
    <row r="49" spans="1:3" hidden="1">
      <c r="A49" s="5">
        <v>34393</v>
      </c>
      <c r="B49">
        <f>('returns non-log'!C49+'returns non-log'!D49+'returns non-log'!E49+'returns non-log'!F49+'returns non-log'!G49)/5</f>
        <v>-2.8817284294559032E-2</v>
      </c>
      <c r="C49">
        <f t="shared" si="0"/>
        <v>1.5206314253355655</v>
      </c>
    </row>
    <row r="50" spans="1:3" hidden="1">
      <c r="A50" s="5">
        <v>34424</v>
      </c>
      <c r="B50">
        <f>('returns non-log'!C50+'returns non-log'!D50+'returns non-log'!E50+'returns non-log'!F50+'returns non-log'!G50)/5</f>
        <v>-4.2803790826192081E-2</v>
      </c>
      <c r="C50">
        <f t="shared" si="0"/>
        <v>1.4555426358817676</v>
      </c>
    </row>
    <row r="51" spans="1:3" hidden="1">
      <c r="A51" s="5">
        <v>34453</v>
      </c>
      <c r="B51">
        <f>('returns non-log'!C51+'returns non-log'!D51+'returns non-log'!E51+'returns non-log'!F51+'returns non-log'!G51)/5</f>
        <v>6.4026612904153788E-3</v>
      </c>
      <c r="C51">
        <f t="shared" si="0"/>
        <v>1.4648619823730769</v>
      </c>
    </row>
    <row r="52" spans="1:3" hidden="1">
      <c r="A52" s="5">
        <v>34485</v>
      </c>
      <c r="B52">
        <f>('returns non-log'!C52+'returns non-log'!D52+'returns non-log'!E52+'returns non-log'!F52+'returns non-log'!G52)/5</f>
        <v>8.3746120211851457E-3</v>
      </c>
      <c r="C52">
        <f t="shared" si="0"/>
        <v>1.4771296331400356</v>
      </c>
    </row>
    <row r="53" spans="1:3" hidden="1">
      <c r="A53" s="5">
        <v>34515</v>
      </c>
      <c r="B53">
        <f>('returns non-log'!C53+'returns non-log'!D53+'returns non-log'!E53+'returns non-log'!F53+'returns non-log'!G53)/5</f>
        <v>-2.9250576881674362E-2</v>
      </c>
      <c r="C53">
        <f t="shared" si="0"/>
        <v>1.4339227392416736</v>
      </c>
    </row>
    <row r="54" spans="1:3" hidden="1">
      <c r="A54" s="5">
        <v>34544</v>
      </c>
      <c r="B54">
        <f>('returns non-log'!C54+'returns non-log'!D54+'returns non-log'!E54+'returns non-log'!F54+'returns non-log'!G54)/5</f>
        <v>2.8549830668376065E-2</v>
      </c>
      <c r="C54">
        <f t="shared" si="0"/>
        <v>1.4748609906385572</v>
      </c>
    </row>
    <row r="55" spans="1:3" hidden="1">
      <c r="A55" s="5">
        <v>34577</v>
      </c>
      <c r="B55">
        <f>('returns non-log'!C55+'returns non-log'!D55+'returns non-log'!E55+'returns non-log'!F55+'returns non-log'!G55)/5</f>
        <v>3.9818498860871146E-2</v>
      </c>
      <c r="C55">
        <f t="shared" si="0"/>
        <v>1.533587741314242</v>
      </c>
    </row>
    <row r="56" spans="1:3" hidden="1">
      <c r="A56" s="5">
        <v>34607</v>
      </c>
      <c r="B56">
        <f>('returns non-log'!C56+'returns non-log'!D56+'returns non-log'!E56+'returns non-log'!F56+'returns non-log'!G56)/5</f>
        <v>-1.9950129031556508E-2</v>
      </c>
      <c r="C56">
        <f t="shared" si="0"/>
        <v>1.5029924679938096</v>
      </c>
    </row>
    <row r="57" spans="1:3" hidden="1">
      <c r="A57" s="5">
        <v>34638</v>
      </c>
      <c r="B57">
        <f>('returns non-log'!C57+'returns non-log'!D57+'returns non-log'!E57+'returns non-log'!F57+'returns non-log'!G57)/5</f>
        <v>1.6433447002374056E-2</v>
      </c>
      <c r="C57">
        <f t="shared" si="0"/>
        <v>1.5276918150615533</v>
      </c>
    </row>
    <row r="58" spans="1:3" hidden="1">
      <c r="A58" s="5">
        <v>34668</v>
      </c>
      <c r="B58">
        <f>('returns non-log'!C58+'returns non-log'!D58+'returns non-log'!E58+'returns non-log'!F58+'returns non-log'!G58)/5</f>
        <v>-3.5871834667260363E-2</v>
      </c>
      <c r="C58">
        <f t="shared" si="0"/>
        <v>1.4728907068491384</v>
      </c>
    </row>
    <row r="59" spans="1:3" hidden="1">
      <c r="A59" s="5">
        <v>34698</v>
      </c>
      <c r="B59">
        <f>('returns non-log'!C59+'returns non-log'!D59+'returns non-log'!E59+'returns non-log'!F59+'returns non-log'!G59)/5</f>
        <v>1.3113387526828734E-2</v>
      </c>
      <c r="C59">
        <f t="shared" si="0"/>
        <v>1.4922052934727159</v>
      </c>
    </row>
    <row r="60" spans="1:3" hidden="1">
      <c r="A60" s="5">
        <v>34730</v>
      </c>
      <c r="B60">
        <f>('returns non-log'!C60+'returns non-log'!D60+'returns non-log'!E60+'returns non-log'!F60+'returns non-log'!G60)/5</f>
        <v>2.4251462354150589E-2</v>
      </c>
      <c r="C60">
        <f t="shared" si="0"/>
        <v>1.5283934539720336</v>
      </c>
    </row>
    <row r="61" spans="1:3" hidden="1">
      <c r="A61" s="5">
        <v>34758</v>
      </c>
      <c r="B61">
        <f>('returns non-log'!C61+'returns non-log'!D61+'returns non-log'!E61+'returns non-log'!F61+'returns non-log'!G61)/5</f>
        <v>3.5890775340961946E-2</v>
      </c>
      <c r="C61">
        <f t="shared" si="0"/>
        <v>1.5832486800611407</v>
      </c>
    </row>
    <row r="62" spans="1:3" hidden="1">
      <c r="A62" s="5">
        <v>34789</v>
      </c>
      <c r="B62">
        <f>('returns non-log'!C62+'returns non-log'!D62+'returns non-log'!E62+'returns non-log'!F62+'returns non-log'!G62)/5</f>
        <v>2.7579900443126838E-2</v>
      </c>
      <c r="C62">
        <f t="shared" si="0"/>
        <v>1.6269145210339389</v>
      </c>
    </row>
    <row r="63" spans="1:3" hidden="1">
      <c r="A63" s="5">
        <v>34817</v>
      </c>
      <c r="B63">
        <f>('returns non-log'!C63+'returns non-log'!D63+'returns non-log'!E63+'returns non-log'!F63+'returns non-log'!G63)/5</f>
        <v>2.9696681174595518E-2</v>
      </c>
      <c r="C63">
        <f t="shared" si="0"/>
        <v>1.6752284828634036</v>
      </c>
    </row>
    <row r="64" spans="1:3" hidden="1">
      <c r="A64" s="5">
        <v>34850</v>
      </c>
      <c r="B64">
        <f>('returns non-log'!C64+'returns non-log'!D64+'returns non-log'!E64+'returns non-log'!F64+'returns non-log'!G64)/5</f>
        <v>3.6056552786216799E-2</v>
      </c>
      <c r="C64">
        <f t="shared" si="0"/>
        <v>1.735631447084742</v>
      </c>
    </row>
    <row r="65" spans="1:3" hidden="1">
      <c r="A65" s="5">
        <v>34880</v>
      </c>
      <c r="B65">
        <f>('returns non-log'!C65+'returns non-log'!D65+'returns non-log'!E65+'returns non-log'!F65+'returns non-log'!G65)/5</f>
        <v>2.4476892433446862E-2</v>
      </c>
      <c r="C65">
        <f t="shared" si="0"/>
        <v>1.7781143113191429</v>
      </c>
    </row>
    <row r="66" spans="1:3" hidden="1">
      <c r="A66" s="5">
        <v>34911</v>
      </c>
      <c r="B66">
        <f>('returns non-log'!C66+'returns non-log'!D66+'returns non-log'!E66+'returns non-log'!F66+'returns non-log'!G66)/5</f>
        <v>3.0832454529388896E-2</v>
      </c>
      <c r="C66">
        <f t="shared" si="0"/>
        <v>1.8329379399709462</v>
      </c>
    </row>
    <row r="67" spans="1:3" hidden="1">
      <c r="A67" s="5">
        <v>34942</v>
      </c>
      <c r="B67">
        <f>('returns non-log'!C67+'returns non-log'!D67+'returns non-log'!E67+'returns non-log'!F67+'returns non-log'!G67)/5</f>
        <v>6.6309826601829158E-6</v>
      </c>
      <c r="C67">
        <f t="shared" si="0"/>
        <v>1.8329500941506436</v>
      </c>
    </row>
    <row r="68" spans="1:3" hidden="1">
      <c r="A68" s="5">
        <v>34971</v>
      </c>
      <c r="B68">
        <f>('returns non-log'!C68+'returns non-log'!D68+'returns non-log'!E68+'returns non-log'!F68+'returns non-log'!G68)/5</f>
        <v>4.0414152470037878E-2</v>
      </c>
      <c r="C68">
        <f t="shared" ref="C68:C131" si="1">C67*(1+B68)</f>
        <v>1.9070272187256179</v>
      </c>
    </row>
    <row r="69" spans="1:3" hidden="1">
      <c r="A69" s="5">
        <v>35003</v>
      </c>
      <c r="B69">
        <f>('returns non-log'!C69+'returns non-log'!D69+'returns non-log'!E69+'returns non-log'!F69+'returns non-log'!G69)/5</f>
        <v>5.1335468128928417E-3</v>
      </c>
      <c r="C69">
        <f t="shared" si="1"/>
        <v>1.9168170322264066</v>
      </c>
    </row>
    <row r="70" spans="1:3" hidden="1">
      <c r="A70" s="5">
        <v>35033</v>
      </c>
      <c r="B70">
        <f>('returns non-log'!C70+'returns non-log'!D70+'returns non-log'!E70+'returns non-log'!F70+'returns non-log'!G70)/5</f>
        <v>3.9150919859693364E-2</v>
      </c>
      <c r="C70">
        <f t="shared" si="1"/>
        <v>1.9918621822407978</v>
      </c>
    </row>
    <row r="71" spans="1:3" hidden="1">
      <c r="A71" s="5">
        <v>35062</v>
      </c>
      <c r="B71">
        <f>('returns non-log'!C71+'returns non-log'!D71+'returns non-log'!E71+'returns non-log'!F71+'returns non-log'!G71)/5</f>
        <v>1.2855461804444791E-2</v>
      </c>
      <c r="C71">
        <f t="shared" si="1"/>
        <v>2.0174684904443123</v>
      </c>
    </row>
    <row r="72" spans="1:3" hidden="1">
      <c r="A72" s="5">
        <v>35095</v>
      </c>
      <c r="B72">
        <f>('returns non-log'!C72+'returns non-log'!D72+'returns non-log'!E72+'returns non-log'!F72+'returns non-log'!G72)/5</f>
        <v>3.628833596047918E-2</v>
      </c>
      <c r="C72">
        <f t="shared" si="1"/>
        <v>2.090679064815236</v>
      </c>
    </row>
    <row r="73" spans="1:3" hidden="1">
      <c r="A73" s="5">
        <v>35124</v>
      </c>
      <c r="B73">
        <f>('returns non-log'!C73+'returns non-log'!D73+'returns non-log'!E73+'returns non-log'!F73+'returns non-log'!G73)/5</f>
        <v>7.2232362173295424E-3</v>
      </c>
      <c r="C73">
        <f t="shared" si="1"/>
        <v>2.1057805335550217</v>
      </c>
    </row>
    <row r="74" spans="1:3" hidden="1">
      <c r="A74" s="5">
        <v>35153</v>
      </c>
      <c r="B74">
        <f>('returns non-log'!C74+'returns non-log'!D74+'returns non-log'!E74+'returns non-log'!F74+'returns non-log'!G74)/5</f>
        <v>5.2457873752333132E-3</v>
      </c>
      <c r="C74">
        <f t="shared" si="1"/>
        <v>2.116827010492957</v>
      </c>
    </row>
    <row r="75" spans="1:3" hidden="1">
      <c r="A75" s="5">
        <v>35185</v>
      </c>
      <c r="B75">
        <f>('returns non-log'!C75+'returns non-log'!D75+'returns non-log'!E75+'returns non-log'!F75+'returns non-log'!G75)/5</f>
        <v>1.3913739657369351E-2</v>
      </c>
      <c r="C75">
        <f t="shared" si="1"/>
        <v>2.1462799904166436</v>
      </c>
    </row>
    <row r="76" spans="1:3" hidden="1">
      <c r="A76" s="5">
        <v>35216</v>
      </c>
      <c r="B76">
        <f>('returns non-log'!C76+'returns non-log'!D76+'returns non-log'!E76+'returns non-log'!F76+'returns non-log'!G76)/5</f>
        <v>2.4698625881858848E-2</v>
      </c>
      <c r="C76">
        <f t="shared" si="1"/>
        <v>2.1992901569376642</v>
      </c>
    </row>
    <row r="77" spans="1:3" hidden="1">
      <c r="A77" s="5">
        <v>35244</v>
      </c>
      <c r="B77">
        <f>('returns non-log'!C77+'returns non-log'!D77+'returns non-log'!E77+'returns non-log'!F77+'returns non-log'!G77)/5</f>
        <v>5.8542451596430125E-3</v>
      </c>
      <c r="C77">
        <f t="shared" si="1"/>
        <v>2.2121653406935673</v>
      </c>
    </row>
    <row r="78" spans="1:3" hidden="1">
      <c r="A78" s="5">
        <v>35277</v>
      </c>
      <c r="B78">
        <f>('returns non-log'!C78+'returns non-log'!D78+'returns non-log'!E78+'returns non-log'!F78+'returns non-log'!G78)/5</f>
        <v>-4.2031156492210654E-2</v>
      </c>
      <c r="C78">
        <f t="shared" si="1"/>
        <v>2.1191854730722315</v>
      </c>
    </row>
    <row r="79" spans="1:3" hidden="1">
      <c r="A79" s="5">
        <v>35307</v>
      </c>
      <c r="B79">
        <f>('returns non-log'!C79+'returns non-log'!D79+'returns non-log'!E79+'returns non-log'!F79+'returns non-log'!G79)/5</f>
        <v>2.0747396990872202E-2</v>
      </c>
      <c r="C79">
        <f t="shared" si="1"/>
        <v>2.1631530553793503</v>
      </c>
    </row>
    <row r="80" spans="1:3" hidden="1">
      <c r="A80" s="5">
        <v>35338</v>
      </c>
      <c r="B80">
        <f>('returns non-log'!C80+'returns non-log'!D80+'returns non-log'!E80+'returns non-log'!F80+'returns non-log'!G80)/5</f>
        <v>5.2545064821028845E-2</v>
      </c>
      <c r="C80">
        <f t="shared" si="1"/>
        <v>2.276816072892065</v>
      </c>
    </row>
    <row r="81" spans="1:3" hidden="1">
      <c r="A81" s="5">
        <v>35369</v>
      </c>
      <c r="B81">
        <f>('returns non-log'!C81+'returns non-log'!D81+'returns non-log'!E81+'returns non-log'!F81+'returns non-log'!G81)/5</f>
        <v>2.1702683493578824E-2</v>
      </c>
      <c r="C81">
        <f t="shared" si="1"/>
        <v>2.3262290914951342</v>
      </c>
    </row>
    <row r="82" spans="1:3" hidden="1">
      <c r="A82" s="5">
        <v>35398</v>
      </c>
      <c r="B82">
        <f>('returns non-log'!C82+'returns non-log'!D82+'returns non-log'!E82+'returns non-log'!F82+'returns non-log'!G82)/5</f>
        <v>6.9822606169422888E-2</v>
      </c>
      <c r="C82">
        <f t="shared" si="1"/>
        <v>2.4886524692104537</v>
      </c>
    </row>
    <row r="83" spans="1:3" hidden="1">
      <c r="A83" s="5">
        <v>35430</v>
      </c>
      <c r="B83">
        <f>('returns non-log'!C83+'returns non-log'!D83+'returns non-log'!E83+'returns non-log'!F83+'returns non-log'!G83)/5</f>
        <v>-1.8424785287201685E-2</v>
      </c>
      <c r="C83">
        <f t="shared" si="1"/>
        <v>2.4427995818107866</v>
      </c>
    </row>
    <row r="84" spans="1:3" hidden="1">
      <c r="A84" s="5">
        <v>35461</v>
      </c>
      <c r="B84">
        <f>('returns non-log'!C84+'returns non-log'!D84+'returns non-log'!E84+'returns non-log'!F84+'returns non-log'!G84)/5</f>
        <v>6.2981859792014164E-2</v>
      </c>
      <c r="C84">
        <f t="shared" si="1"/>
        <v>2.5966516425723847</v>
      </c>
    </row>
    <row r="85" spans="1:3" hidden="1">
      <c r="A85" s="5">
        <v>35489</v>
      </c>
      <c r="B85">
        <f>('returns non-log'!C85+'returns non-log'!D85+'returns non-log'!E85+'returns non-log'!F85+'returns non-log'!G85)/5</f>
        <v>6.3718407362783891E-3</v>
      </c>
      <c r="C85">
        <f t="shared" si="1"/>
        <v>2.6131970932864519</v>
      </c>
    </row>
    <row r="86" spans="1:3" hidden="1">
      <c r="A86" s="5">
        <v>35520</v>
      </c>
      <c r="B86">
        <f>('returns non-log'!C86+'returns non-log'!D86+'returns non-log'!E86+'returns non-log'!F86+'returns non-log'!G86)/5</f>
        <v>-4.74174460208443E-2</v>
      </c>
      <c r="C86">
        <f t="shared" si="1"/>
        <v>2.4892859611737141</v>
      </c>
    </row>
    <row r="87" spans="1:3" hidden="1">
      <c r="A87" s="5">
        <v>35550</v>
      </c>
      <c r="B87">
        <f>('returns non-log'!C87+'returns non-log'!D87+'returns non-log'!E87+'returns non-log'!F87+'returns non-log'!G87)/5</f>
        <v>6.2173448953699674E-2</v>
      </c>
      <c r="C87">
        <f t="shared" si="1"/>
        <v>2.644053454811909</v>
      </c>
    </row>
    <row r="88" spans="1:3" hidden="1">
      <c r="A88" s="5">
        <v>35580</v>
      </c>
      <c r="B88">
        <f>('returns non-log'!C88+'returns non-log'!D88+'returns non-log'!E88+'returns non-log'!F88+'returns non-log'!G88)/5</f>
        <v>5.444660184663079E-2</v>
      </c>
      <c r="C88">
        <f t="shared" si="1"/>
        <v>2.7880131805272614</v>
      </c>
    </row>
    <row r="89" spans="1:3" hidden="1">
      <c r="A89" s="5">
        <v>35611</v>
      </c>
      <c r="B89">
        <f>('returns non-log'!C89+'returns non-log'!D89+'returns non-log'!E89+'returns non-log'!F89+'returns non-log'!G89)/5</f>
        <v>4.4742117887387377E-2</v>
      </c>
      <c r="C89">
        <f t="shared" si="1"/>
        <v>2.9127547949220021</v>
      </c>
    </row>
    <row r="90" spans="1:3" hidden="1">
      <c r="A90" s="5">
        <v>35642</v>
      </c>
      <c r="B90">
        <f>('returns non-log'!C90+'returns non-log'!D90+'returns non-log'!E90+'returns non-log'!F90+'returns non-log'!G90)/5</f>
        <v>7.1124660457005454E-2</v>
      </c>
      <c r="C90">
        <f t="shared" si="1"/>
        <v>3.1199234907053439</v>
      </c>
    </row>
    <row r="91" spans="1:3" hidden="1">
      <c r="A91" s="5">
        <v>35671</v>
      </c>
      <c r="B91">
        <f>('returns non-log'!C91+'returns non-log'!D91+'returns non-log'!E91+'returns non-log'!F91+'returns non-log'!G91)/5</f>
        <v>-5.7692056662634973E-2</v>
      </c>
      <c r="C91">
        <f t="shared" si="1"/>
        <v>2.9399286878964852</v>
      </c>
    </row>
    <row r="92" spans="1:3" hidden="1">
      <c r="A92" s="5">
        <v>35703</v>
      </c>
      <c r="B92">
        <f>('returns non-log'!C92+'returns non-log'!D92+'returns non-log'!E92+'returns non-log'!F92+'returns non-log'!G92)/5</f>
        <v>4.9447758615086546E-2</v>
      </c>
      <c r="C92">
        <f t="shared" si="1"/>
        <v>3.0853015720011587</v>
      </c>
    </row>
    <row r="93" spans="1:3" hidden="1">
      <c r="A93" s="5">
        <v>35734</v>
      </c>
      <c r="B93">
        <f>('returns non-log'!C93+'returns non-log'!D93+'returns non-log'!E93+'returns non-log'!F93+'returns non-log'!G93)/5</f>
        <v>-2.7121346251705414E-2</v>
      </c>
      <c r="C93">
        <f t="shared" si="1"/>
        <v>3.0016240397759844</v>
      </c>
    </row>
    <row r="94" spans="1:3" hidden="1">
      <c r="A94" s="5">
        <v>35762</v>
      </c>
      <c r="B94">
        <f>('returns non-log'!C94+'returns non-log'!D94+'returns non-log'!E94+'returns non-log'!F94+'returns non-log'!G94)/5</f>
        <v>4.366014232921267E-2</v>
      </c>
      <c r="C94">
        <f t="shared" si="1"/>
        <v>3.1326753725713901</v>
      </c>
    </row>
    <row r="95" spans="1:3" hidden="1">
      <c r="A95" s="5">
        <v>35795</v>
      </c>
      <c r="B95">
        <f>('returns non-log'!C95+'returns non-log'!D95+'returns non-log'!E95+'returns non-log'!F95+'returns non-log'!G95)/5</f>
        <v>1.4285673847630641E-2</v>
      </c>
      <c r="C95">
        <f t="shared" si="1"/>
        <v>3.17742775121445</v>
      </c>
    </row>
    <row r="96" spans="1:3" hidden="1">
      <c r="A96" s="5">
        <v>35825</v>
      </c>
      <c r="B96">
        <f>('returns non-log'!C96+'returns non-log'!D96+'returns non-log'!E96+'returns non-log'!F96+'returns non-log'!G96)/5</f>
        <v>7.0917600813952932E-3</v>
      </c>
      <c r="C96">
        <f t="shared" si="1"/>
        <v>3.1999613065020305</v>
      </c>
    </row>
    <row r="97" spans="1:3" hidden="1">
      <c r="A97" s="5">
        <v>35853</v>
      </c>
      <c r="B97">
        <f>('returns non-log'!C97+'returns non-log'!D97+'returns non-log'!E97+'returns non-log'!F97+'returns non-log'!G97)/5</f>
        <v>6.5722037432028785E-2</v>
      </c>
      <c r="C97">
        <f t="shared" si="1"/>
        <v>3.4102692832690011</v>
      </c>
    </row>
    <row r="98" spans="1:3" hidden="1">
      <c r="A98" s="5">
        <v>35885</v>
      </c>
      <c r="B98">
        <f>('returns non-log'!C98+'returns non-log'!D98+'returns non-log'!E98+'returns non-log'!F98+'returns non-log'!G98)/5</f>
        <v>5.1631824643418825E-2</v>
      </c>
      <c r="C98">
        <f t="shared" si="1"/>
        <v>3.5863477088895839</v>
      </c>
    </row>
    <row r="99" spans="1:3" hidden="1">
      <c r="A99" s="5">
        <v>35915</v>
      </c>
      <c r="B99">
        <f>('returns non-log'!C99+'returns non-log'!D99+'returns non-log'!E99+'returns non-log'!F99+'returns non-log'!G99)/5</f>
        <v>6.4752525655677349E-3</v>
      </c>
      <c r="C99">
        <f t="shared" si="1"/>
        <v>3.6095702160925893</v>
      </c>
    </row>
    <row r="100" spans="1:3" hidden="1">
      <c r="A100" s="5">
        <v>35944</v>
      </c>
      <c r="B100">
        <f>('returns non-log'!C100+'returns non-log'!D100+'returns non-log'!E100+'returns non-log'!F100+'returns non-log'!G100)/5</f>
        <v>-1.8704813329522028E-2</v>
      </c>
      <c r="C100">
        <f t="shared" si="1"/>
        <v>3.542053879000775</v>
      </c>
    </row>
    <row r="101" spans="1:3" hidden="1">
      <c r="A101" s="5">
        <v>35976</v>
      </c>
      <c r="B101">
        <f>('returns non-log'!C101+'returns non-log'!D101+'returns non-log'!E101+'returns non-log'!F101+'returns non-log'!G101)/5</f>
        <v>3.4674465198573423E-2</v>
      </c>
      <c r="C101">
        <f t="shared" si="1"/>
        <v>3.6648727029596588</v>
      </c>
    </row>
    <row r="102" spans="1:3" hidden="1">
      <c r="A102" s="5">
        <v>36007</v>
      </c>
      <c r="B102">
        <f>('returns non-log'!C102+'returns non-log'!D102+'returns non-log'!E102+'returns non-log'!F102+'returns non-log'!G102)/5</f>
        <v>-1.1216495355062927E-2</v>
      </c>
      <c r="C102">
        <f t="shared" si="1"/>
        <v>3.6237656753100147</v>
      </c>
    </row>
    <row r="103" spans="1:3" hidden="1">
      <c r="A103" s="5">
        <v>36038</v>
      </c>
      <c r="B103">
        <f>('returns non-log'!C103+'returns non-log'!D103+'returns non-log'!E103+'returns non-log'!F103+'returns non-log'!G103)/5</f>
        <v>-0.12876680183600389</v>
      </c>
      <c r="C103">
        <f t="shared" si="1"/>
        <v>3.1571449586972573</v>
      </c>
    </row>
    <row r="104" spans="1:3" hidden="1">
      <c r="A104" s="5">
        <v>36068</v>
      </c>
      <c r="B104">
        <f>('returns non-log'!C104+'returns non-log'!D104+'returns non-log'!E104+'returns non-log'!F104+'returns non-log'!G104)/5</f>
        <v>6.2478070720080534E-2</v>
      </c>
      <c r="C104">
        <f t="shared" si="1"/>
        <v>3.3543972847002901</v>
      </c>
    </row>
    <row r="105" spans="1:3" hidden="1">
      <c r="A105" s="5">
        <v>36098</v>
      </c>
      <c r="B105">
        <f>('returns non-log'!C105+'returns non-log'!D105+'returns non-log'!E105+'returns non-log'!F105+'returns non-log'!G105)/5</f>
        <v>7.3773577879877553E-2</v>
      </c>
      <c r="C105">
        <f t="shared" si="1"/>
        <v>3.601863174023177</v>
      </c>
    </row>
    <row r="106" spans="1:3" hidden="1">
      <c r="A106" s="5">
        <v>36129</v>
      </c>
      <c r="B106">
        <f>('returns non-log'!C106+'returns non-log'!D106+'returns non-log'!E106+'returns non-log'!F106+'returns non-log'!G106)/5</f>
        <v>6.3561584961256662E-2</v>
      </c>
      <c r="C106">
        <f t="shared" si="1"/>
        <v>3.830803306177673</v>
      </c>
    </row>
    <row r="107" spans="1:3" hidden="1">
      <c r="A107" s="5">
        <v>36160</v>
      </c>
      <c r="B107">
        <f>('returns non-log'!C107+'returns non-log'!D107+'returns non-log'!E107+'returns non-log'!F107+'returns non-log'!G107)/5</f>
        <v>4.8293333472990516E-2</v>
      </c>
      <c r="C107">
        <f t="shared" si="1"/>
        <v>4.0158055677123459</v>
      </c>
    </row>
    <row r="108" spans="1:3" hidden="1">
      <c r="A108" s="5">
        <v>36189</v>
      </c>
      <c r="B108">
        <f>('returns non-log'!C108+'returns non-log'!D108+'returns non-log'!E108+'returns non-log'!F108+'returns non-log'!G108)/5</f>
        <v>2.3429615587544906E-2</v>
      </c>
      <c r="C108">
        <f t="shared" si="1"/>
        <v>4.1098943484381687</v>
      </c>
    </row>
    <row r="109" spans="1:3" hidden="1">
      <c r="A109" s="5">
        <v>36217</v>
      </c>
      <c r="B109">
        <f>('returns non-log'!C109+'returns non-log'!D109+'returns non-log'!E109+'returns non-log'!F109+'returns non-log'!G109)/5</f>
        <v>-3.1383684566149241E-2</v>
      </c>
      <c r="C109">
        <f t="shared" si="1"/>
        <v>3.9809107206065857</v>
      </c>
    </row>
    <row r="110" spans="1:3" hidden="1">
      <c r="A110" s="5">
        <v>36250</v>
      </c>
      <c r="B110">
        <f>('returns non-log'!C110+'returns non-log'!D110+'returns non-log'!E110+'returns non-log'!F110+'returns non-log'!G110)/5</f>
        <v>3.0145437873549508E-2</v>
      </c>
      <c r="C110">
        <f t="shared" si="1"/>
        <v>4.1009170174147789</v>
      </c>
    </row>
    <row r="111" spans="1:3" hidden="1">
      <c r="A111" s="5">
        <v>36280</v>
      </c>
      <c r="B111">
        <f>('returns non-log'!C111+'returns non-log'!D111+'returns non-log'!E111+'returns non-log'!F111+'returns non-log'!G111)/5</f>
        <v>5.0972915404096097E-2</v>
      </c>
      <c r="C111">
        <f t="shared" si="1"/>
        <v>4.3099527136226801</v>
      </c>
    </row>
    <row r="112" spans="1:3" hidden="1">
      <c r="A112" s="5">
        <v>36311</v>
      </c>
      <c r="B112">
        <f>('returns non-log'!C112+'returns non-log'!D112+'returns non-log'!E112+'returns non-log'!F112+'returns non-log'!G112)/5</f>
        <v>-1.3961512046969249E-2</v>
      </c>
      <c r="C112">
        <f t="shared" si="1"/>
        <v>4.2497792568895694</v>
      </c>
    </row>
    <row r="113" spans="1:3" hidden="1">
      <c r="A113" s="5">
        <v>36341</v>
      </c>
      <c r="B113">
        <f>('returns non-log'!C113+'returns non-log'!D113+'returns non-log'!E113+'returns non-log'!F113+'returns non-log'!G113)/5</f>
        <v>4.0665495503115379E-2</v>
      </c>
      <c r="C113">
        <f t="shared" si="1"/>
        <v>4.4225986361498455</v>
      </c>
    </row>
    <row r="114" spans="1:3" hidden="1">
      <c r="A114" s="5">
        <v>36371</v>
      </c>
      <c r="B114">
        <f>('returns non-log'!C114+'returns non-log'!D114+'returns non-log'!E114+'returns non-log'!F114+'returns non-log'!G114)/5</f>
        <v>-2.7999067565503188E-2</v>
      </c>
      <c r="C114">
        <f t="shared" si="1"/>
        <v>4.298769998121184</v>
      </c>
    </row>
    <row r="115" spans="1:3" hidden="1">
      <c r="A115" s="5">
        <v>36403</v>
      </c>
      <c r="B115">
        <f>('returns non-log'!C115+'returns non-log'!D115+'returns non-log'!E115+'returns non-log'!F115+'returns non-log'!G115)/5</f>
        <v>-1.261198117673854E-2</v>
      </c>
      <c r="C115">
        <f t="shared" si="1"/>
        <v>4.2445539918217507</v>
      </c>
    </row>
    <row r="116" spans="1:3" hidden="1">
      <c r="A116" s="5">
        <v>36433</v>
      </c>
      <c r="B116">
        <f>('returns non-log'!C116+'returns non-log'!D116+'returns non-log'!E116+'returns non-log'!F116+'returns non-log'!G116)/5</f>
        <v>-4.0281383858301753E-2</v>
      </c>
      <c r="C116">
        <f t="shared" si="1"/>
        <v>4.0735774831698919</v>
      </c>
    </row>
    <row r="117" spans="1:3" hidden="1">
      <c r="A117" s="5">
        <v>36462</v>
      </c>
      <c r="B117">
        <f>('returns non-log'!C117+'returns non-log'!D117+'returns non-log'!E117+'returns non-log'!F117+'returns non-log'!G117)/5</f>
        <v>5.8279812309834214E-2</v>
      </c>
      <c r="C117">
        <f t="shared" si="1"/>
        <v>4.3109848143186005</v>
      </c>
    </row>
    <row r="118" spans="1:3" hidden="1">
      <c r="A118" s="5">
        <v>36494</v>
      </c>
      <c r="B118">
        <f>('returns non-log'!C118+'returns non-log'!D118+'returns non-log'!E118+'returns non-log'!F118+'returns non-log'!G118)/5</f>
        <v>1.3168449892869249E-2</v>
      </c>
      <c r="C118">
        <f t="shared" si="1"/>
        <v>4.3677538018348754</v>
      </c>
    </row>
    <row r="119" spans="1:3" hidden="1">
      <c r="A119" s="5">
        <v>36525</v>
      </c>
      <c r="B119">
        <f>('returns non-log'!C119+'returns non-log'!D119+'returns non-log'!E119+'returns non-log'!F119+'returns non-log'!G119)/5</f>
        <v>5.9526030838999676E-2</v>
      </c>
      <c r="C119">
        <f t="shared" si="1"/>
        <v>4.6277488493400565</v>
      </c>
    </row>
    <row r="120" spans="1:3" hidden="1">
      <c r="A120" s="5">
        <v>36556</v>
      </c>
      <c r="B120">
        <f>('returns non-log'!C120+'returns non-log'!D120+'returns non-log'!E120+'returns non-log'!F120+'returns non-log'!G120)/5</f>
        <v>-5.033787402112444E-2</v>
      </c>
      <c r="C120">
        <f t="shared" si="1"/>
        <v>4.394797810760573</v>
      </c>
    </row>
    <row r="121" spans="1:3" hidden="1">
      <c r="A121" s="5">
        <v>36585</v>
      </c>
      <c r="B121">
        <f>('returns non-log'!C121+'returns non-log'!D121+'returns non-log'!E121+'returns non-log'!F121+'returns non-log'!G121)/5</f>
        <v>-2.5116176100317088E-2</v>
      </c>
      <c r="C121">
        <f t="shared" si="1"/>
        <v>4.2844172950202219</v>
      </c>
    </row>
    <row r="122" spans="1:3" hidden="1">
      <c r="A122" s="5">
        <v>36616</v>
      </c>
      <c r="B122">
        <f>('returns non-log'!C122+'returns non-log'!D122+'returns non-log'!E122+'returns non-log'!F122+'returns non-log'!G122)/5</f>
        <v>9.6832119717091963E-2</v>
      </c>
      <c r="C122">
        <f t="shared" si="1"/>
        <v>4.6992865034496001</v>
      </c>
    </row>
    <row r="123" spans="1:3" hidden="1">
      <c r="A123" s="5">
        <v>36644</v>
      </c>
      <c r="B123">
        <f>('returns non-log'!C123+'returns non-log'!D123+'returns non-log'!E123+'returns non-log'!F123+'returns non-log'!G123)/5</f>
        <v>-1.2278278432755529E-2</v>
      </c>
      <c r="C123">
        <f t="shared" si="1"/>
        <v>4.6415873553249556</v>
      </c>
    </row>
    <row r="124" spans="1:3" hidden="1">
      <c r="A124" s="5">
        <v>36677</v>
      </c>
      <c r="B124">
        <f>('returns non-log'!C124+'returns non-log'!D124+'returns non-log'!E124+'returns non-log'!F124+'returns non-log'!G124)/5</f>
        <v>-1.9728050992355129E-2</v>
      </c>
      <c r="C124">
        <f t="shared" si="1"/>
        <v>4.5500178832936342</v>
      </c>
    </row>
    <row r="125" spans="1:3" hidden="1">
      <c r="A125" s="5">
        <v>36707</v>
      </c>
      <c r="B125">
        <f>('returns non-log'!C125+'returns non-log'!D125+'returns non-log'!E125+'returns non-log'!F125+'returns non-log'!G125)/5</f>
        <v>3.3671596774593306E-3</v>
      </c>
      <c r="C125">
        <f t="shared" si="1"/>
        <v>4.5653385200419798</v>
      </c>
    </row>
    <row r="126" spans="1:3" hidden="1">
      <c r="A126" s="5">
        <v>36738</v>
      </c>
      <c r="B126">
        <f>('returns non-log'!C126+'returns non-log'!D126+'returns non-log'!E126+'returns non-log'!F126+'returns non-log'!G126)/5</f>
        <v>-2.9119438418560017E-3</v>
      </c>
      <c r="C126">
        <f t="shared" si="1"/>
        <v>4.5520445106525553</v>
      </c>
    </row>
    <row r="127" spans="1:3" hidden="1">
      <c r="A127" s="5">
        <v>36769</v>
      </c>
      <c r="B127">
        <f>('returns non-log'!C127+'returns non-log'!D127+'returns non-log'!E127+'returns non-log'!F127+'returns non-log'!G127)/5</f>
        <v>5.9470563616082647E-2</v>
      </c>
      <c r="C127">
        <f t="shared" si="1"/>
        <v>4.8227571633065578</v>
      </c>
    </row>
    <row r="128" spans="1:3" hidden="1">
      <c r="A128" s="5">
        <v>36798</v>
      </c>
      <c r="B128">
        <f>('returns non-log'!C128+'returns non-log'!D128+'returns non-log'!E128+'returns non-log'!F128+'returns non-log'!G128)/5</f>
        <v>-4.0323232880548641E-2</v>
      </c>
      <c r="C128">
        <f t="shared" si="1"/>
        <v>4.6282880030842133</v>
      </c>
    </row>
    <row r="129" spans="1:3" hidden="1">
      <c r="A129" s="5">
        <v>36830</v>
      </c>
      <c r="B129">
        <f>('returns non-log'!C129+'returns non-log'!D129+'returns non-log'!E129+'returns non-log'!F129+'returns non-log'!G129)/5</f>
        <v>5.8977041467836557E-3</v>
      </c>
      <c r="C129">
        <f t="shared" si="1"/>
        <v>4.6555842764325117</v>
      </c>
    </row>
    <row r="130" spans="1:3" hidden="1">
      <c r="A130" s="5">
        <v>36860</v>
      </c>
      <c r="B130">
        <f>('returns non-log'!C130+'returns non-log'!D130+'returns non-log'!E130+'returns non-log'!F130+'returns non-log'!G130)/5</f>
        <v>-4.0258919047120159E-2</v>
      </c>
      <c r="C130">
        <f t="shared" si="1"/>
        <v>4.4681554859305699</v>
      </c>
    </row>
    <row r="131" spans="1:3" hidden="1">
      <c r="A131" s="5">
        <v>36889</v>
      </c>
      <c r="B131">
        <f>('returns non-log'!C131+'returns non-log'!D131+'returns non-log'!E131+'returns non-log'!F131+'returns non-log'!G131)/5</f>
        <v>2.9090503871491279E-2</v>
      </c>
      <c r="C131">
        <f t="shared" si="1"/>
        <v>4.5981363803924582</v>
      </c>
    </row>
    <row r="132" spans="1:3" hidden="1">
      <c r="A132" s="5">
        <v>36922</v>
      </c>
      <c r="B132">
        <f>('returns non-log'!C132+'returns non-log'!D132+'returns non-log'!E132+'returns non-log'!F132+'returns non-log'!G132)/5</f>
        <v>8.4269775546965235E-3</v>
      </c>
      <c r="C132">
        <f t="shared" ref="C132:C195" si="2">C131*(1+B132)</f>
        <v>4.6368847724634588</v>
      </c>
    </row>
    <row r="133" spans="1:3" hidden="1">
      <c r="A133" s="5">
        <v>36950</v>
      </c>
      <c r="B133">
        <f>('returns non-log'!C133+'returns non-log'!D133+'returns non-log'!E133+'returns non-log'!F133+'returns non-log'!G133)/5</f>
        <v>-5.5953137722942414E-2</v>
      </c>
      <c r="C133">
        <f t="shared" si="2"/>
        <v>4.3774365201843963</v>
      </c>
    </row>
    <row r="134" spans="1:3" hidden="1">
      <c r="A134" s="5">
        <v>36980</v>
      </c>
      <c r="B134">
        <f>('returns non-log'!C134+'returns non-log'!D134+'returns non-log'!E134+'returns non-log'!F134+'returns non-log'!G134)/5</f>
        <v>-4.9623534951222827E-2</v>
      </c>
      <c r="C134">
        <f t="shared" si="2"/>
        <v>4.1602126460282669</v>
      </c>
    </row>
    <row r="135" spans="1:3" hidden="1">
      <c r="A135" s="5">
        <v>37011</v>
      </c>
      <c r="B135">
        <f>('returns non-log'!C135+'returns non-log'!D135+'returns non-log'!E135+'returns non-log'!F135+'returns non-log'!G135)/5</f>
        <v>6.386998147224561E-2</v>
      </c>
      <c r="C135">
        <f t="shared" si="2"/>
        <v>4.4259253506506946</v>
      </c>
    </row>
    <row r="136" spans="1:3" hidden="1">
      <c r="A136" s="5">
        <v>37042</v>
      </c>
      <c r="B136">
        <f>('returns non-log'!C136+'returns non-log'!D136+'returns non-log'!E136+'returns non-log'!F136+'returns non-log'!G136)/5</f>
        <v>7.4491496721226678E-3</v>
      </c>
      <c r="C136">
        <f t="shared" si="2"/>
        <v>4.4588947310253335</v>
      </c>
    </row>
    <row r="137" spans="1:3" hidden="1">
      <c r="A137" s="5">
        <v>37071</v>
      </c>
      <c r="B137">
        <f>('returns non-log'!C137+'returns non-log'!D137+'returns non-log'!E137+'returns non-log'!F137+'returns non-log'!G137)/5</f>
        <v>-2.3272814150664779E-2</v>
      </c>
      <c r="C137">
        <f t="shared" si="2"/>
        <v>4.3551237026328025</v>
      </c>
    </row>
    <row r="138" spans="1:3" hidden="1">
      <c r="A138" s="5">
        <v>37103</v>
      </c>
      <c r="B138">
        <f>('returns non-log'!C138+'returns non-log'!D138+'returns non-log'!E138+'returns non-log'!F138+'returns non-log'!G138)/5</f>
        <v>3.4160572740589367E-3</v>
      </c>
      <c r="C138">
        <f t="shared" si="2"/>
        <v>4.3700010546366075</v>
      </c>
    </row>
    <row r="139" spans="1:3" hidden="1">
      <c r="A139" s="5">
        <v>37134</v>
      </c>
      <c r="B139">
        <f>('returns non-log'!C139+'returns non-log'!D139+'returns non-log'!E139+'returns non-log'!F139+'returns non-log'!G139)/5</f>
        <v>-4.1970110928835867E-2</v>
      </c>
      <c r="C139">
        <f t="shared" si="2"/>
        <v>4.1865916256143798</v>
      </c>
    </row>
    <row r="140" spans="1:3" hidden="1">
      <c r="A140" s="5">
        <v>37162</v>
      </c>
      <c r="B140">
        <f>('returns non-log'!C140+'returns non-log'!D140+'returns non-log'!E140+'returns non-log'!F140+'returns non-log'!G140)/5</f>
        <v>-7.4618714604273231E-2</v>
      </c>
      <c r="C140">
        <f t="shared" si="2"/>
        <v>3.8741935399380201</v>
      </c>
    </row>
    <row r="141" spans="1:3" hidden="1">
      <c r="A141" s="5">
        <v>37195</v>
      </c>
      <c r="B141">
        <f>('returns non-log'!C141+'returns non-log'!D141+'returns non-log'!E141+'returns non-log'!F141+'returns non-log'!G141)/5</f>
        <v>-1.105804996136528E-3</v>
      </c>
      <c r="C141">
        <f t="shared" si="2"/>
        <v>3.8699094373655565</v>
      </c>
    </row>
    <row r="142" spans="1:3" hidden="1">
      <c r="A142" s="5">
        <v>37225</v>
      </c>
      <c r="B142">
        <f>('returns non-log'!C142+'returns non-log'!D142+'returns non-log'!E142+'returns non-log'!F142+'returns non-log'!G142)/5</f>
        <v>7.1284627778636672E-2</v>
      </c>
      <c r="C142">
        <f t="shared" si="2"/>
        <v>4.1457744911451941</v>
      </c>
    </row>
    <row r="143" spans="1:3" hidden="1">
      <c r="A143" s="5">
        <v>37256</v>
      </c>
      <c r="B143">
        <f>('returns non-log'!C143+'returns non-log'!D143+'returns non-log'!E143+'returns non-log'!F143+'returns non-log'!G143)/5</f>
        <v>1.432669425523927E-2</v>
      </c>
      <c r="C143">
        <f t="shared" si="2"/>
        <v>4.205169734731002</v>
      </c>
    </row>
    <row r="144" spans="1:3" hidden="1">
      <c r="A144" s="5">
        <v>37287</v>
      </c>
      <c r="B144">
        <f>('returns non-log'!C144+'returns non-log'!D144+'returns non-log'!E144+'returns non-log'!F144+'returns non-log'!G144)/5</f>
        <v>-2.0854454899650763E-3</v>
      </c>
      <c r="C144">
        <f t="shared" si="2"/>
        <v>4.1964000824731693</v>
      </c>
    </row>
    <row r="145" spans="1:7" hidden="1">
      <c r="A145" s="5">
        <v>37315</v>
      </c>
      <c r="B145">
        <f>('returns non-log'!C145+'returns non-log'!D145+'returns non-log'!E145+'returns non-log'!F145+'returns non-log'!G145)/5</f>
        <v>-6.5766023915541099E-4</v>
      </c>
      <c r="C145">
        <f t="shared" si="2"/>
        <v>4.1936402769913386</v>
      </c>
    </row>
    <row r="146" spans="1:7" hidden="1">
      <c r="A146" s="5">
        <v>37344</v>
      </c>
      <c r="B146">
        <f>('returns non-log'!C146+'returns non-log'!D146+'returns non-log'!E146+'returns non-log'!F146+'returns non-log'!G146)/5</f>
        <v>3.9195738313279757E-2</v>
      </c>
      <c r="C146">
        <f t="shared" si="2"/>
        <v>4.3580131038683207</v>
      </c>
    </row>
    <row r="147" spans="1:7" hidden="1">
      <c r="A147" s="5">
        <v>37376</v>
      </c>
      <c r="B147">
        <f>('returns non-log'!C147+'returns non-log'!D147+'returns non-log'!E147+'returns non-log'!F147+'returns non-log'!G147)/5</f>
        <v>-2.8343263959514697E-2</v>
      </c>
      <c r="C147">
        <f t="shared" si="2"/>
        <v>4.2344927881263574</v>
      </c>
    </row>
    <row r="148" spans="1:7" hidden="1">
      <c r="A148" s="5">
        <v>37407</v>
      </c>
      <c r="B148">
        <f>('returns non-log'!C148+'returns non-log'!D148+'returns non-log'!E148+'returns non-log'!F148+'returns non-log'!G148)/5</f>
        <v>-2.8226902767561901E-3</v>
      </c>
      <c r="C148">
        <f t="shared" si="2"/>
        <v>4.2225401265063187</v>
      </c>
    </row>
    <row r="149" spans="1:7" hidden="1">
      <c r="A149" s="5">
        <v>37435</v>
      </c>
      <c r="B149">
        <f>('returns non-log'!C149+'returns non-log'!D149+'returns non-log'!E149+'returns non-log'!F149+'returns non-log'!G149)/5</f>
        <v>-6.3717104542508674E-2</v>
      </c>
      <c r="C149">
        <f t="shared" si="2"/>
        <v>3.9534920958307778</v>
      </c>
    </row>
    <row r="150" spans="1:7" hidden="1">
      <c r="A150" s="5">
        <v>37468</v>
      </c>
      <c r="B150">
        <f>('returns non-log'!C150+'returns non-log'!D150+'returns non-log'!E150+'returns non-log'!F150+'returns non-log'!G150)/5</f>
        <v>-7.4749600659725274E-2</v>
      </c>
      <c r="C150">
        <f t="shared" si="2"/>
        <v>3.657970140456047</v>
      </c>
    </row>
    <row r="151" spans="1:7" hidden="1">
      <c r="A151" s="5">
        <v>37498</v>
      </c>
      <c r="B151">
        <f>('returns non-log'!C151+'returns non-log'!D151+'returns non-log'!E151+'returns non-log'!F151+'returns non-log'!G151)/5</f>
        <v>8.3237162527313828E-3</v>
      </c>
      <c r="C151">
        <f t="shared" si="2"/>
        <v>3.6884180459661673</v>
      </c>
    </row>
    <row r="152" spans="1:7">
      <c r="A152" s="5">
        <v>37529</v>
      </c>
      <c r="B152">
        <f>('returns non-log'!C152+'returns non-log'!D152+'returns non-log'!E152+'returns non-log'!F152+'returns non-log'!G152)/5</f>
        <v>-0.10114485122047771</v>
      </c>
      <c r="C152">
        <f t="shared" si="2"/>
        <v>3.3153535514679944</v>
      </c>
      <c r="D152">
        <f>1*(1+B152)</f>
        <v>0.89885514877952233</v>
      </c>
      <c r="F152">
        <f>_xlfn.XLOOKUP(A152,'returns non-log'!A:A,'returns non-log'!B:B)</f>
        <v>-0.11421230171636731</v>
      </c>
      <c r="G152">
        <f>1*(1+F152)</f>
        <v>0.88578769828363269</v>
      </c>
    </row>
    <row r="153" spans="1:7">
      <c r="A153" s="5">
        <v>37560</v>
      </c>
      <c r="B153">
        <f>('returns non-log'!C153+'returns non-log'!D153+'returns non-log'!E153+'returns non-log'!F153+'returns non-log'!G153)/5</f>
        <v>5.2726038688682662E-2</v>
      </c>
      <c r="C153">
        <f t="shared" si="2"/>
        <v>3.4901590110893577</v>
      </c>
      <c r="D153">
        <f>D152*(1+B153)</f>
        <v>0.94624822012959309</v>
      </c>
      <c r="F153">
        <f>_xlfn.XLOOKUP(A153,'returns non-log'!A:A,'returns non-log'!B:B)</f>
        <v>8.926332740596199E-2</v>
      </c>
      <c r="G153">
        <f>G152*(1+F153)</f>
        <v>0.96485605560769805</v>
      </c>
    </row>
    <row r="154" spans="1:7">
      <c r="A154" s="5">
        <v>37589</v>
      </c>
      <c r="B154">
        <f>('returns non-log'!C154+'returns non-log'!D154+'returns non-log'!E154+'returns non-log'!F154+'returns non-log'!G154)/5</f>
        <v>3.2962787688280135E-2</v>
      </c>
      <c r="C154">
        <f t="shared" si="2"/>
        <v>3.6052043815702337</v>
      </c>
      <c r="D154">
        <f t="shared" ref="D154:D217" si="3">D153*(1+B154)</f>
        <v>0.97743919931013779</v>
      </c>
      <c r="F154">
        <f>_xlfn.XLOOKUP(A154,'returns non-log'!A:A,'returns non-log'!B:B)</f>
        <v>5.8343456135260707E-2</v>
      </c>
      <c r="G154">
        <f t="shared" ref="G154:G217" si="4">G153*(1+F154)</f>
        <v>1.0211490925648865</v>
      </c>
    </row>
    <row r="155" spans="1:7">
      <c r="A155" s="5">
        <v>37621</v>
      </c>
      <c r="B155">
        <f>('returns non-log'!C155+'returns non-log'!D155+'returns non-log'!E155+'returns non-log'!F155+'returns non-log'!G155)/5</f>
        <v>-3.5358162076303754E-2</v>
      </c>
      <c r="C155">
        <f t="shared" si="2"/>
        <v>3.4777309807284733</v>
      </c>
      <c r="D155">
        <f t="shared" si="3"/>
        <v>0.94287874568119745</v>
      </c>
      <c r="F155">
        <f>_xlfn.XLOOKUP(A155,'returns non-log'!A:A,'returns non-log'!B:B)</f>
        <v>-6.200922539657272E-2</v>
      </c>
      <c r="G155">
        <f t="shared" si="4"/>
        <v>0.95782842832052473</v>
      </c>
    </row>
    <row r="156" spans="1:7">
      <c r="A156" s="5">
        <v>37652</v>
      </c>
      <c r="B156">
        <f>('returns non-log'!C156+'returns non-log'!D156+'returns non-log'!E156+'returns non-log'!F156+'returns non-log'!G156)/5</f>
        <v>-2.81590124703208E-2</v>
      </c>
      <c r="C156">
        <f t="shared" si="2"/>
        <v>3.3798015106737194</v>
      </c>
      <c r="D156">
        <f t="shared" si="3"/>
        <v>0.91632821132356013</v>
      </c>
      <c r="F156">
        <f>_xlfn.XLOOKUP(A156,'returns non-log'!A:A,'returns non-log'!B:B)</f>
        <v>-2.5445588861278901E-2</v>
      </c>
      <c r="G156">
        <f t="shared" si="4"/>
        <v>0.9334559199338357</v>
      </c>
    </row>
    <row r="157" spans="1:7">
      <c r="A157" s="5">
        <v>37680</v>
      </c>
      <c r="B157">
        <f>('returns non-log'!C157+'returns non-log'!D157+'returns non-log'!E157+'returns non-log'!F157+'returns non-log'!G157)/5</f>
        <v>-2.3408225535491645E-2</v>
      </c>
      <c r="C157">
        <f t="shared" si="2"/>
        <v>3.3006863546466736</v>
      </c>
      <c r="D157">
        <f t="shared" si="3"/>
        <v>0.89487859388836466</v>
      </c>
      <c r="F157">
        <f>_xlfn.XLOOKUP(A157,'returns non-log'!A:A,'returns non-log'!B:B)</f>
        <v>-1.7177678972524868E-2</v>
      </c>
      <c r="G157">
        <f t="shared" si="4"/>
        <v>0.91742131380620939</v>
      </c>
    </row>
    <row r="158" spans="1:7">
      <c r="A158" s="5">
        <v>37711</v>
      </c>
      <c r="B158">
        <f>('returns non-log'!C158+'returns non-log'!D158+'returns non-log'!E158+'returns non-log'!F158+'returns non-log'!G158)/5</f>
        <v>3.2423649874354201E-3</v>
      </c>
      <c r="C158">
        <f t="shared" si="2"/>
        <v>3.3113883845174854</v>
      </c>
      <c r="D158">
        <f t="shared" si="3"/>
        <v>0.89778011690919368</v>
      </c>
      <c r="F158">
        <f>_xlfn.XLOOKUP(A158,'returns non-log'!A:A,'returns non-log'!B:B)</f>
        <v>7.9488780028285078E-3</v>
      </c>
      <c r="G158">
        <f t="shared" si="4"/>
        <v>0.92471378390684955</v>
      </c>
    </row>
    <row r="159" spans="1:7">
      <c r="A159" s="5">
        <v>37741</v>
      </c>
      <c r="B159">
        <f>('returns non-log'!C159+'returns non-log'!D159+'returns non-log'!E159+'returns non-log'!F159+'returns non-log'!G159)/5</f>
        <v>7.0293817415353704E-2</v>
      </c>
      <c r="C159">
        <f t="shared" si="2"/>
        <v>3.5441585150100807</v>
      </c>
      <c r="D159">
        <f t="shared" si="3"/>
        <v>0.96088850852634355</v>
      </c>
      <c r="F159">
        <f>_xlfn.XLOOKUP(A159,'returns non-log'!A:A,'returns non-log'!B:B)</f>
        <v>8.2230945576735825E-2</v>
      </c>
      <c r="G159">
        <f t="shared" si="4"/>
        <v>1.0007538727453511</v>
      </c>
    </row>
    <row r="160" spans="1:7">
      <c r="A160" s="5">
        <v>37771</v>
      </c>
      <c r="B160">
        <f>('returns non-log'!C160+'returns non-log'!D160+'returns non-log'!E160+'returns non-log'!F160+'returns non-log'!G160)/5</f>
        <v>5.8719833209450512E-2</v>
      </c>
      <c r="C160">
        <f t="shared" si="2"/>
        <v>3.7522709118793265</v>
      </c>
      <c r="D160">
        <f t="shared" si="3"/>
        <v>1.0173117214798881</v>
      </c>
      <c r="F160">
        <f>_xlfn.XLOOKUP(A160,'returns non-log'!A:A,'returns non-log'!B:B)</f>
        <v>5.179928430235714E-2</v>
      </c>
      <c r="G160">
        <f t="shared" si="4"/>
        <v>1.0525922071163725</v>
      </c>
    </row>
    <row r="161" spans="1:7">
      <c r="A161" s="5">
        <v>37802</v>
      </c>
      <c r="B161">
        <f>('returns non-log'!C161+'returns non-log'!D161+'returns non-log'!E161+'returns non-log'!F161+'returns non-log'!G161)/5</f>
        <v>1.0328024495336364E-2</v>
      </c>
      <c r="C161">
        <f t="shared" si="2"/>
        <v>3.7910244577703542</v>
      </c>
      <c r="D161">
        <f t="shared" si="3"/>
        <v>1.0278185418587251</v>
      </c>
      <c r="F161">
        <f>_xlfn.XLOOKUP(A161,'returns non-log'!A:A,'returns non-log'!B:B)</f>
        <v>1.0957177729417511E-2</v>
      </c>
      <c r="G161">
        <f t="shared" si="4"/>
        <v>1.0641256470063465</v>
      </c>
    </row>
    <row r="162" spans="1:7">
      <c r="A162" s="5">
        <v>37833</v>
      </c>
      <c r="B162">
        <f>('returns non-log'!C162+'returns non-log'!D162+'returns non-log'!E162+'returns non-log'!F162+'returns non-log'!G162)/5</f>
        <v>1.3417489853142683E-2</v>
      </c>
      <c r="C162">
        <f t="shared" si="2"/>
        <v>3.841890489965504</v>
      </c>
      <c r="D162">
        <f t="shared" si="3"/>
        <v>1.0416092867149864</v>
      </c>
      <c r="F162">
        <f>_xlfn.XLOOKUP(A162,'returns non-log'!A:A,'returns non-log'!B:B)</f>
        <v>1.7184936463874312E-2</v>
      </c>
      <c r="G162">
        <f t="shared" si="4"/>
        <v>1.0824125786397296</v>
      </c>
    </row>
    <row r="163" spans="1:7">
      <c r="A163" s="5">
        <v>37862</v>
      </c>
      <c r="B163">
        <f>('returns non-log'!C163+'returns non-log'!D163+'returns non-log'!E163+'returns non-log'!F163+'returns non-log'!G163)/5</f>
        <v>1.5478333804698385E-2</v>
      </c>
      <c r="C163">
        <f t="shared" si="2"/>
        <v>3.9013565534102863</v>
      </c>
      <c r="D163">
        <f t="shared" si="3"/>
        <v>1.0577316629488349</v>
      </c>
      <c r="F163">
        <f>_xlfn.XLOOKUP(A163,'returns non-log'!A:A,'returns non-log'!B:B)</f>
        <v>1.7131769968105948E-2</v>
      </c>
      <c r="G163">
        <f t="shared" si="4"/>
        <v>1.1009562219475699</v>
      </c>
    </row>
    <row r="164" spans="1:7">
      <c r="A164" s="5">
        <v>37894</v>
      </c>
      <c r="B164">
        <f>('returns non-log'!C164+'returns non-log'!D164+'returns non-log'!E164+'returns non-log'!F164+'returns non-log'!G164)/5</f>
        <v>-1.000899855812476E-2</v>
      </c>
      <c r="C164">
        <f t="shared" si="2"/>
        <v>3.8623078812924723</v>
      </c>
      <c r="D164">
        <f t="shared" si="3"/>
        <v>1.0471448282594971</v>
      </c>
      <c r="F164">
        <f>_xlfn.XLOOKUP(A164,'returns non-log'!A:A,'returns non-log'!B:B)</f>
        <v>-1.2904621228107205E-2</v>
      </c>
      <c r="G164">
        <f t="shared" si="4"/>
        <v>1.0867487989146085</v>
      </c>
    </row>
    <row r="165" spans="1:7">
      <c r="A165" s="5">
        <v>37925</v>
      </c>
      <c r="B165">
        <f>('returns non-log'!C165+'returns non-log'!D165+'returns non-log'!E165+'returns non-log'!F165+'returns non-log'!G165)/5</f>
        <v>5.5284027001197743E-2</v>
      </c>
      <c r="C165">
        <f t="shared" si="2"/>
        <v>4.0758318144887848</v>
      </c>
      <c r="D165">
        <f t="shared" si="3"/>
        <v>1.1050352112191597</v>
      </c>
      <c r="F165">
        <f>_xlfn.XLOOKUP(A165,'returns non-log'!A:A,'returns non-log'!B:B)</f>
        <v>5.5500983893224332E-2</v>
      </c>
      <c r="G165">
        <f t="shared" si="4"/>
        <v>1.1470644264991492</v>
      </c>
    </row>
    <row r="166" spans="1:7">
      <c r="A166" s="5">
        <v>37953</v>
      </c>
      <c r="B166">
        <f>('returns non-log'!C166+'returns non-log'!D166+'returns non-log'!E166+'returns non-log'!F166+'returns non-log'!G166)/5</f>
        <v>1.2808957695713729E-2</v>
      </c>
      <c r="C166">
        <f t="shared" si="2"/>
        <v>4.1280389717754158</v>
      </c>
      <c r="D166">
        <f t="shared" si="3"/>
        <v>1.11918956049194</v>
      </c>
      <c r="F166">
        <f>_xlfn.XLOOKUP(A166,'returns non-log'!A:A,'returns non-log'!B:B)</f>
        <v>8.0071372585555078E-3</v>
      </c>
      <c r="G166">
        <f t="shared" si="4"/>
        <v>1.1562491288065342</v>
      </c>
    </row>
    <row r="167" spans="1:7">
      <c r="A167" s="5">
        <v>37986</v>
      </c>
      <c r="B167">
        <f>('returns non-log'!C167+'returns non-log'!D167+'returns non-log'!E167+'returns non-log'!F167+'returns non-log'!G167)/5</f>
        <v>4.4644236736569587E-2</v>
      </c>
      <c r="C167">
        <f t="shared" si="2"/>
        <v>4.3123321208891428</v>
      </c>
      <c r="D167">
        <f t="shared" si="3"/>
        <v>1.1691549241836394</v>
      </c>
      <c r="F167">
        <f>_xlfn.XLOOKUP(A167,'returns non-log'!A:A,'returns non-log'!B:B)</f>
        <v>5.0237040147638856E-2</v>
      </c>
      <c r="G167">
        <f t="shared" si="4"/>
        <v>1.2143356627110604</v>
      </c>
    </row>
    <row r="168" spans="1:7">
      <c r="A168" s="5">
        <v>38016</v>
      </c>
      <c r="B168">
        <f>('returns non-log'!C168+'returns non-log'!D168+'returns non-log'!E168+'returns non-log'!F168+'returns non-log'!G168)/5</f>
        <v>1.6851920141474165E-2</v>
      </c>
      <c r="C168">
        <f t="shared" si="2"/>
        <v>4.3850031974138801</v>
      </c>
      <c r="D168">
        <f t="shared" si="3"/>
        <v>1.1888574295989933</v>
      </c>
      <c r="F168">
        <f>_xlfn.XLOOKUP(A168,'returns non-log'!A:A,'returns non-log'!B:B)</f>
        <v>1.7011556264689309E-2</v>
      </c>
      <c r="G168">
        <f t="shared" si="4"/>
        <v>1.2349934021614883</v>
      </c>
    </row>
    <row r="169" spans="1:7">
      <c r="A169" s="5">
        <v>38044</v>
      </c>
      <c r="B169">
        <f>('returns non-log'!C169+'returns non-log'!D169+'returns non-log'!E169+'returns non-log'!F169+'returns non-log'!G169)/5</f>
        <v>1.3598967027754405E-2</v>
      </c>
      <c r="C169">
        <f t="shared" si="2"/>
        <v>4.4446347113121085</v>
      </c>
      <c r="D169">
        <f t="shared" si="3"/>
        <v>1.2050246625848107</v>
      </c>
      <c r="F169">
        <f>_xlfn.XLOOKUP(A169,'returns non-log'!A:A,'returns non-log'!B:B)</f>
        <v>1.0456258565017862E-2</v>
      </c>
      <c r="G169">
        <f t="shared" si="4"/>
        <v>1.2479068125005799</v>
      </c>
    </row>
    <row r="170" spans="1:7">
      <c r="A170" s="5">
        <v>38077</v>
      </c>
      <c r="B170">
        <f>('returns non-log'!C170+'returns non-log'!D170+'returns non-log'!E170+'returns non-log'!F170+'returns non-log'!G170)/5</f>
        <v>-7.6401492248402651E-3</v>
      </c>
      <c r="C170">
        <f t="shared" si="2"/>
        <v>4.410677038867779</v>
      </c>
      <c r="D170">
        <f t="shared" si="3"/>
        <v>1.1958180943430499</v>
      </c>
      <c r="F170">
        <f>_xlfn.XLOOKUP(A170,'returns non-log'!A:A,'returns non-log'!B:B)</f>
        <v>-1.7169191702938069E-2</v>
      </c>
      <c r="G170">
        <f t="shared" si="4"/>
        <v>1.226481261209355</v>
      </c>
    </row>
    <row r="171" spans="1:7">
      <c r="A171" s="5">
        <v>38107</v>
      </c>
      <c r="B171">
        <f>('returns non-log'!C171+'returns non-log'!D171+'returns non-log'!E171+'returns non-log'!F171+'returns non-log'!G171)/5</f>
        <v>-2.0205907519310683E-2</v>
      </c>
      <c r="C171">
        <f t="shared" si="2"/>
        <v>4.3215553065228693</v>
      </c>
      <c r="D171">
        <f t="shared" si="3"/>
        <v>1.1716555045188357</v>
      </c>
      <c r="F171">
        <f>_xlfn.XLOOKUP(A171,'returns non-log'!A:A,'returns non-log'!B:B)</f>
        <v>-1.6480357773688503E-2</v>
      </c>
      <c r="G171">
        <f t="shared" si="4"/>
        <v>1.2062684112219002</v>
      </c>
    </row>
    <row r="172" spans="1:7">
      <c r="A172" s="5">
        <v>38138</v>
      </c>
      <c r="B172">
        <f>('returns non-log'!C172+'returns non-log'!D172+'returns non-log'!E172+'returns non-log'!F172+'returns non-log'!G172)/5</f>
        <v>1.0653521026448365E-2</v>
      </c>
      <c r="C172">
        <f t="shared" si="2"/>
        <v>4.3675950868478708</v>
      </c>
      <c r="D172">
        <f t="shared" si="3"/>
        <v>1.1841377610719812</v>
      </c>
      <c r="F172">
        <f>_xlfn.XLOOKUP(A172,'returns non-log'!A:A,'returns non-log'!B:B)</f>
        <v>1.1689402212117672E-2</v>
      </c>
      <c r="G172">
        <f t="shared" si="4"/>
        <v>1.2203689678564451</v>
      </c>
    </row>
    <row r="173" spans="1:7">
      <c r="A173" s="5">
        <v>38168</v>
      </c>
      <c r="B173">
        <f>('returns non-log'!C173+'returns non-log'!D173+'returns non-log'!E173+'returns non-log'!F173+'returns non-log'!G173)/5</f>
        <v>2.1505347289745423E-2</v>
      </c>
      <c r="C173">
        <f t="shared" si="2"/>
        <v>4.4615217360115205</v>
      </c>
      <c r="D173">
        <f t="shared" si="3"/>
        <v>1.2096030548627359</v>
      </c>
      <c r="F173">
        <f>_xlfn.XLOOKUP(A173,'returns non-log'!A:A,'returns non-log'!B:B)</f>
        <v>1.7395757285591618E-2</v>
      </c>
      <c r="G173">
        <f t="shared" si="4"/>
        <v>1.2415982102201437</v>
      </c>
    </row>
    <row r="174" spans="1:7">
      <c r="A174" s="5">
        <v>38198</v>
      </c>
      <c r="B174">
        <f>('returns non-log'!C174+'returns non-log'!D174+'returns non-log'!E174+'returns non-log'!F174+'returns non-log'!G174)/5</f>
        <v>-3.3757464116067858E-2</v>
      </c>
      <c r="C174">
        <f t="shared" si="2"/>
        <v>4.3109120761050548</v>
      </c>
      <c r="D174">
        <f t="shared" si="3"/>
        <v>1.1687699231435211</v>
      </c>
      <c r="F174">
        <f>_xlfn.XLOOKUP(A174,'returns non-log'!A:A,'returns non-log'!B:B)</f>
        <v>-3.5256629153775365E-2</v>
      </c>
      <c r="G174">
        <f t="shared" si="4"/>
        <v>1.1978236425644209</v>
      </c>
    </row>
    <row r="175" spans="1:7">
      <c r="A175" s="5">
        <v>38230</v>
      </c>
      <c r="B175">
        <f>('returns non-log'!C175+'returns non-log'!D175+'returns non-log'!E175+'returns non-log'!F175+'returns non-log'!G175)/5</f>
        <v>9.0365837301252579E-3</v>
      </c>
      <c r="C175">
        <f t="shared" si="2"/>
        <v>4.3498679940339855</v>
      </c>
      <c r="D175">
        <f t="shared" si="3"/>
        <v>1.1793316104152596</v>
      </c>
      <c r="F175">
        <f>_xlfn.XLOOKUP(A175,'returns non-log'!A:A,'returns non-log'!B:B)</f>
        <v>3.3553402276200739E-3</v>
      </c>
      <c r="G175">
        <f t="shared" si="4"/>
        <v>1.2018427484179117</v>
      </c>
    </row>
    <row r="176" spans="1:7">
      <c r="A176" s="5">
        <v>38260</v>
      </c>
      <c r="B176">
        <f>('returns non-log'!C176+'returns non-log'!D176+'returns non-log'!E176+'returns non-log'!F176+'returns non-log'!G176)/5</f>
        <v>2.2293138491260755E-2</v>
      </c>
      <c r="C176">
        <f t="shared" si="2"/>
        <v>4.4468402036436876</v>
      </c>
      <c r="D176">
        <f t="shared" si="3"/>
        <v>1.2056226133333685</v>
      </c>
      <c r="F176">
        <f>_xlfn.XLOOKUP(A176,'returns non-log'!A:A,'returns non-log'!B:B)</f>
        <v>9.4920804289750915E-3</v>
      </c>
      <c r="G176">
        <f t="shared" si="4"/>
        <v>1.2132507364488749</v>
      </c>
    </row>
    <row r="177" spans="1:7">
      <c r="A177" s="5">
        <v>38289</v>
      </c>
      <c r="B177">
        <f>('returns non-log'!C177+'returns non-log'!D177+'returns non-log'!E177+'returns non-log'!F177+'returns non-log'!G177)/5</f>
        <v>9.1329604796210224E-3</v>
      </c>
      <c r="C177">
        <f t="shared" si="2"/>
        <v>4.4874530194827553</v>
      </c>
      <c r="D177">
        <f t="shared" si="3"/>
        <v>1.2166335170142797</v>
      </c>
      <c r="F177">
        <f>_xlfn.XLOOKUP(A177,'returns non-log'!A:A,'returns non-log'!B:B)</f>
        <v>1.4016638055746933E-2</v>
      </c>
      <c r="G177">
        <f t="shared" si="4"/>
        <v>1.2302564328925472</v>
      </c>
    </row>
    <row r="178" spans="1:7">
      <c r="A178" s="5">
        <v>38321</v>
      </c>
      <c r="B178">
        <f>('returns non-log'!C178+'returns non-log'!D178+'returns non-log'!E178+'returns non-log'!F178+'returns non-log'!G178)/5</f>
        <v>5.5684346630525863E-2</v>
      </c>
      <c r="C178">
        <f t="shared" si="2"/>
        <v>4.737333908907833</v>
      </c>
      <c r="D178">
        <f t="shared" si="3"/>
        <v>1.2843809594980187</v>
      </c>
      <c r="F178">
        <f>_xlfn.XLOOKUP(A178,'returns non-log'!A:A,'returns non-log'!B:B)</f>
        <v>3.9224332058996447E-2</v>
      </c>
      <c r="G178">
        <f t="shared" si="4"/>
        <v>1.278512419734041</v>
      </c>
    </row>
    <row r="179" spans="1:7">
      <c r="A179" s="5">
        <v>38352</v>
      </c>
      <c r="B179">
        <f>('returns non-log'!C179+'returns non-log'!D179+'returns non-log'!E179+'returns non-log'!F179+'returns non-log'!G179)/5</f>
        <v>3.2593428549956192E-2</v>
      </c>
      <c r="C179">
        <f t="shared" si="2"/>
        <v>4.8917398631851059</v>
      </c>
      <c r="D179">
        <f t="shared" si="3"/>
        <v>1.3262433385323416</v>
      </c>
      <c r="F179">
        <f>_xlfn.XLOOKUP(A179,'returns non-log'!A:A,'returns non-log'!B:B)</f>
        <v>3.3410075445916121E-2</v>
      </c>
      <c r="G179">
        <f t="shared" si="4"/>
        <v>1.321227616135896</v>
      </c>
    </row>
    <row r="180" spans="1:7">
      <c r="A180" s="5">
        <v>38383</v>
      </c>
      <c r="B180">
        <f>('returns non-log'!C180+'returns non-log'!D180+'returns non-log'!E180+'returns non-log'!F180+'returns non-log'!G180)/5</f>
        <v>-2.0046364868643151E-2</v>
      </c>
      <c r="C180">
        <f t="shared" si="2"/>
        <v>4.7936782610452102</v>
      </c>
      <c r="D180">
        <f t="shared" si="3"/>
        <v>1.2996569806635148</v>
      </c>
      <c r="F180">
        <f>_xlfn.XLOOKUP(A180,'returns non-log'!A:A,'returns non-log'!B:B)</f>
        <v>-2.5698307322918668E-2</v>
      </c>
      <c r="G180">
        <f t="shared" si="4"/>
        <v>1.2872743028129086</v>
      </c>
    </row>
    <row r="181" spans="1:7">
      <c r="A181" s="5">
        <v>38411</v>
      </c>
      <c r="B181">
        <f>('returns non-log'!C181+'returns non-log'!D181+'returns non-log'!E181+'returns non-log'!F181+'returns non-log'!G181)/5</f>
        <v>3.0442204029812948E-2</v>
      </c>
      <c r="C181">
        <f t="shared" si="2"/>
        <v>4.9396083927212269</v>
      </c>
      <c r="D181">
        <f t="shared" si="3"/>
        <v>1.339221403637644</v>
      </c>
      <c r="F181">
        <f>_xlfn.XLOOKUP(A181,'returns non-log'!A:A,'returns non-log'!B:B)</f>
        <v>1.8716855005283417E-2</v>
      </c>
      <c r="G181">
        <f t="shared" si="4"/>
        <v>1.3113680292906851</v>
      </c>
    </row>
    <row r="182" spans="1:7">
      <c r="A182" s="5">
        <v>38442</v>
      </c>
      <c r="B182">
        <f>('returns non-log'!C182+'returns non-log'!D182+'returns non-log'!E182+'returns non-log'!F182+'returns non-log'!G182)/5</f>
        <v>-1.0807965379656181E-2</v>
      </c>
      <c r="C182">
        <f t="shared" si="2"/>
        <v>4.8862212762236368</v>
      </c>
      <c r="D182">
        <f t="shared" si="3"/>
        <v>1.3247471450714337</v>
      </c>
      <c r="F182">
        <f>_xlfn.XLOOKUP(A182,'returns non-log'!A:A,'returns non-log'!B:B)</f>
        <v>-1.7424294095085613E-2</v>
      </c>
      <c r="G182">
        <f t="shared" si="4"/>
        <v>1.2885183670814313</v>
      </c>
    </row>
    <row r="183" spans="1:7">
      <c r="A183" s="5">
        <v>38471</v>
      </c>
      <c r="B183">
        <f>('returns non-log'!C183+'returns non-log'!D183+'returns non-log'!E183+'returns non-log'!F183+'returns non-log'!G183)/5</f>
        <v>-2.4137686470182728E-2</v>
      </c>
      <c r="C183">
        <f t="shared" si="2"/>
        <v>4.7682791990342146</v>
      </c>
      <c r="D183">
        <f t="shared" si="3"/>
        <v>1.2927708138314296</v>
      </c>
      <c r="F183">
        <f>_xlfn.XLOOKUP(A183,'returns non-log'!A:A,'returns non-log'!B:B)</f>
        <v>-1.9247793593985096E-2</v>
      </c>
      <c r="G183">
        <f t="shared" si="4"/>
        <v>1.2637172315097891</v>
      </c>
    </row>
    <row r="184" spans="1:7">
      <c r="A184" s="5">
        <v>38503</v>
      </c>
      <c r="B184">
        <f>('returns non-log'!C184+'returns non-log'!D184+'returns non-log'!E184+'returns non-log'!F184+'returns non-log'!G184)/5</f>
        <v>3.0377914668141815E-2</v>
      </c>
      <c r="C184">
        <f t="shared" si="2"/>
        <v>4.9131295776563517</v>
      </c>
      <c r="D184">
        <f t="shared" si="3"/>
        <v>1.3320424952994649</v>
      </c>
      <c r="F184">
        <f>_xlfn.XLOOKUP(A184,'returns non-log'!A:A,'returns non-log'!B:B)</f>
        <v>3.0869026094773488E-2</v>
      </c>
      <c r="G184">
        <f t="shared" si="4"/>
        <v>1.3027269517056796</v>
      </c>
    </row>
    <row r="185" spans="1:7">
      <c r="A185" s="5">
        <v>38533</v>
      </c>
      <c r="B185">
        <f>('returns non-log'!C185+'returns non-log'!D185+'returns non-log'!E185+'returns non-log'!F185+'returns non-log'!G185)/5</f>
        <v>1.2509059141132494E-2</v>
      </c>
      <c r="C185">
        <f t="shared" si="2"/>
        <v>4.9745882061113029</v>
      </c>
      <c r="D185">
        <f t="shared" si="3"/>
        <v>1.3487050936516678</v>
      </c>
      <c r="F185">
        <f>_xlfn.XLOOKUP(A185,'returns non-log'!A:A,'returns non-log'!B:B)</f>
        <v>9.5140267248750021E-4</v>
      </c>
      <c r="G185">
        <f t="shared" si="4"/>
        <v>1.303966369609054</v>
      </c>
    </row>
    <row r="186" spans="1:7">
      <c r="A186" s="5">
        <v>38562</v>
      </c>
      <c r="B186">
        <f>('returns non-log'!C186+'returns non-log'!D186+'returns non-log'!E186+'returns non-log'!F186+'returns non-log'!G186)/5</f>
        <v>3.7398862882790949E-2</v>
      </c>
      <c r="C186">
        <f t="shared" si="2"/>
        <v>5.1606321483300093</v>
      </c>
      <c r="D186">
        <f t="shared" si="3"/>
        <v>1.3991451305184683</v>
      </c>
      <c r="F186">
        <f>_xlfn.XLOOKUP(A186,'returns non-log'!A:A,'returns non-log'!B:B)</f>
        <v>3.6392417748931205E-2</v>
      </c>
      <c r="G186">
        <f t="shared" si="4"/>
        <v>1.3514208584624239</v>
      </c>
    </row>
    <row r="187" spans="1:7">
      <c r="A187" s="5">
        <v>38595</v>
      </c>
      <c r="B187">
        <f>('returns non-log'!C187+'returns non-log'!D187+'returns non-log'!E187+'returns non-log'!F187+'returns non-log'!G187)/5</f>
        <v>-6.6076885856268582E-3</v>
      </c>
      <c r="C187">
        <f t="shared" si="2"/>
        <v>5.1265322981888701</v>
      </c>
      <c r="D187">
        <f t="shared" si="3"/>
        <v>1.3899000152099059</v>
      </c>
      <c r="F187">
        <f>_xlfn.XLOOKUP(A187,'returns non-log'!A:A,'returns non-log'!B:B)</f>
        <v>-1.1325211316272066E-2</v>
      </c>
      <c r="G187">
        <f t="shared" si="4"/>
        <v>1.3361157316631191</v>
      </c>
    </row>
    <row r="188" spans="1:7">
      <c r="A188" s="5">
        <v>38625</v>
      </c>
      <c r="B188">
        <f>('returns non-log'!C188+'returns non-log'!D188+'returns non-log'!E188+'returns non-log'!F188+'returns non-log'!G188)/5</f>
        <v>1.531763890954232E-2</v>
      </c>
      <c r="C188">
        <f t="shared" si="2"/>
        <v>5.2050586687906337</v>
      </c>
      <c r="D188">
        <f t="shared" si="3"/>
        <v>1.4111900017632588</v>
      </c>
      <c r="F188">
        <f>_xlfn.XLOOKUP(A188,'returns non-log'!A:A,'returns non-log'!B:B)</f>
        <v>7.3888542103166532E-3</v>
      </c>
      <c r="G188">
        <f t="shared" si="4"/>
        <v>1.3459880960124886</v>
      </c>
    </row>
    <row r="189" spans="1:7">
      <c r="A189" s="5">
        <v>38656</v>
      </c>
      <c r="B189">
        <f>('returns non-log'!C189+'returns non-log'!D189+'returns non-log'!E189+'returns non-log'!F189+'returns non-log'!G189)/5</f>
        <v>-1.9806800816068847E-2</v>
      </c>
      <c r="C189">
        <f t="shared" si="2"/>
        <v>5.1019631085019448</v>
      </c>
      <c r="D189">
        <f t="shared" si="3"/>
        <v>1.383238842484706</v>
      </c>
      <c r="F189">
        <f>_xlfn.XLOOKUP(A189,'returns non-log'!A:A,'returns non-log'!B:B)</f>
        <v>-1.746026951572599E-2</v>
      </c>
      <c r="G189">
        <f t="shared" si="4"/>
        <v>1.3224867810911516</v>
      </c>
    </row>
    <row r="190" spans="1:7">
      <c r="A190" s="5">
        <v>38686</v>
      </c>
      <c r="B190">
        <f>('returns non-log'!C190+'returns non-log'!D190+'returns non-log'!E190+'returns non-log'!F190+'returns non-log'!G190)/5</f>
        <v>3.3937467303425041E-2</v>
      </c>
      <c r="C190">
        <f t="shared" si="2"/>
        <v>5.2751108146800103</v>
      </c>
      <c r="D190">
        <f t="shared" si="3"/>
        <v>1.430182465474358</v>
      </c>
      <c r="F190">
        <f>_xlfn.XLOOKUP(A190,'returns non-log'!A:A,'returns non-log'!B:B)</f>
        <v>3.779579152807222E-2</v>
      </c>
      <c r="G190">
        <f t="shared" si="4"/>
        <v>1.372471215767904</v>
      </c>
    </row>
    <row r="191" spans="1:7">
      <c r="A191" s="5">
        <v>38716</v>
      </c>
      <c r="B191">
        <f>('returns non-log'!C191+'returns non-log'!D191+'returns non-log'!E191+'returns non-log'!F191+'returns non-log'!G191)/5</f>
        <v>4.3786349611610875E-3</v>
      </c>
      <c r="C191">
        <f t="shared" si="2"/>
        <v>5.2982085993171664</v>
      </c>
      <c r="D191">
        <f t="shared" si="3"/>
        <v>1.4364447124185233</v>
      </c>
      <c r="F191">
        <f>_xlfn.XLOOKUP(A191,'returns non-log'!A:A,'returns non-log'!B:B)</f>
        <v>-7.6510058025769379E-4</v>
      </c>
      <c r="G191">
        <f t="shared" si="4"/>
        <v>1.371421137244333</v>
      </c>
    </row>
    <row r="192" spans="1:7">
      <c r="A192" s="5">
        <v>38748</v>
      </c>
      <c r="B192">
        <f>('returns non-log'!C192+'returns non-log'!D192+'returns non-log'!E192+'returns non-log'!F192+'returns non-log'!G192)/5</f>
        <v>3.3242513197411269E-2</v>
      </c>
      <c r="C192">
        <f t="shared" si="2"/>
        <v>5.4743343686026051</v>
      </c>
      <c r="D192">
        <f t="shared" si="3"/>
        <v>1.4841957447284477</v>
      </c>
      <c r="F192">
        <f>_xlfn.XLOOKUP(A192,'returns non-log'!A:A,'returns non-log'!B:B)</f>
        <v>2.6277273343271457E-2</v>
      </c>
      <c r="G192">
        <f t="shared" si="4"/>
        <v>1.4074583453364427</v>
      </c>
    </row>
    <row r="193" spans="1:7">
      <c r="A193" s="5">
        <v>38776</v>
      </c>
      <c r="B193">
        <f>('returns non-log'!C193+'returns non-log'!D193+'returns non-log'!E193+'returns non-log'!F193+'returns non-log'!G193)/5</f>
        <v>-6.6934804097552592E-3</v>
      </c>
      <c r="C193">
        <f t="shared" si="2"/>
        <v>5.4376920187499138</v>
      </c>
      <c r="D193">
        <f t="shared" si="3"/>
        <v>1.4742613095868657</v>
      </c>
      <c r="F193">
        <f>_xlfn.XLOOKUP(A193,'returns non-log'!A:A,'returns non-log'!B:B)</f>
        <v>-1.1851470374624196E-3</v>
      </c>
      <c r="G193">
        <f t="shared" si="4"/>
        <v>1.4057903002481154</v>
      </c>
    </row>
    <row r="194" spans="1:7">
      <c r="A194" s="5">
        <v>38807</v>
      </c>
      <c r="B194">
        <f>('returns non-log'!C194+'returns non-log'!D194+'returns non-log'!E194+'returns non-log'!F194+'returns non-log'!G194)/5</f>
        <v>1.0733204669165098E-2</v>
      </c>
      <c r="C194">
        <f t="shared" si="2"/>
        <v>5.4960558801150423</v>
      </c>
      <c r="D194">
        <f t="shared" si="3"/>
        <v>1.4900848579584929</v>
      </c>
      <c r="F194">
        <f>_xlfn.XLOOKUP(A194,'returns non-log'!A:A,'returns non-log'!B:B)</f>
        <v>1.1444950868761739E-2</v>
      </c>
      <c r="G194">
        <f t="shared" si="4"/>
        <v>1.4218795011662368</v>
      </c>
    </row>
    <row r="195" spans="1:7">
      <c r="A195" s="5">
        <v>38835</v>
      </c>
      <c r="B195">
        <f>('returns non-log'!C195+'returns non-log'!D195+'returns non-log'!E195+'returns non-log'!F195+'returns non-log'!G195)/5</f>
        <v>1.190616415366259E-2</v>
      </c>
      <c r="C195">
        <f t="shared" si="2"/>
        <v>5.5614928236213945</v>
      </c>
      <c r="D195">
        <f t="shared" si="3"/>
        <v>1.5078260528802339</v>
      </c>
      <c r="F195">
        <f>_xlfn.XLOOKUP(A195,'returns non-log'!A:A,'returns non-log'!B:B)</f>
        <v>1.195592768113829E-2</v>
      </c>
      <c r="G195">
        <f t="shared" si="4"/>
        <v>1.4388793896534733</v>
      </c>
    </row>
    <row r="196" spans="1:7">
      <c r="A196" s="5">
        <v>38868</v>
      </c>
      <c r="B196">
        <f>('returns non-log'!C196+'returns non-log'!D196+'returns non-log'!E196+'returns non-log'!F196+'returns non-log'!G196)/5</f>
        <v>-3.094544969516393E-2</v>
      </c>
      <c r="C196">
        <f t="shared" ref="C196:C259" si="5">C195*(1+B196)</f>
        <v>5.3893899272180041</v>
      </c>
      <c r="D196">
        <f t="shared" si="3"/>
        <v>1.4611656976117711</v>
      </c>
      <c r="F196">
        <f>_xlfn.XLOOKUP(A196,'returns non-log'!A:A,'returns non-log'!B:B)</f>
        <v>-3.1684472767725236E-2</v>
      </c>
      <c r="G196">
        <f t="shared" si="4"/>
        <v>1.3932892548159568</v>
      </c>
    </row>
    <row r="197" spans="1:7">
      <c r="A197" s="5">
        <v>38898</v>
      </c>
      <c r="B197">
        <f>('returns non-log'!C197+'returns non-log'!D197+'returns non-log'!E197+'returns non-log'!F197+'returns non-log'!G197)/5</f>
        <v>3.5831408686428203E-3</v>
      </c>
      <c r="C197">
        <f t="shared" si="5"/>
        <v>5.4087008705232709</v>
      </c>
      <c r="D197">
        <f t="shared" si="3"/>
        <v>1.4664012601387428</v>
      </c>
      <c r="F197">
        <f>_xlfn.XLOOKUP(A197,'returns non-log'!A:A,'returns non-log'!B:B)</f>
        <v>-1.4423084939463315E-4</v>
      </c>
      <c r="G197">
        <f t="shared" si="4"/>
        <v>1.3930882995232823</v>
      </c>
    </row>
    <row r="198" spans="1:7">
      <c r="A198" s="5">
        <v>38929</v>
      </c>
      <c r="B198">
        <f>('returns non-log'!C198+'returns non-log'!D198+'returns non-log'!E198+'returns non-log'!F198+'returns non-log'!G198)/5</f>
        <v>-2.0998584394454011E-3</v>
      </c>
      <c r="C198">
        <f t="shared" si="5"/>
        <v>5.3973433643538673</v>
      </c>
      <c r="D198">
        <f t="shared" si="3"/>
        <v>1.4633220250770271</v>
      </c>
      <c r="F198">
        <f>_xlfn.XLOOKUP(A198,'returns non-log'!A:A,'returns non-log'!B:B)</f>
        <v>2.3205338478589077E-3</v>
      </c>
      <c r="G198">
        <f t="shared" si="4"/>
        <v>1.3963210080753823</v>
      </c>
    </row>
    <row r="199" spans="1:7">
      <c r="A199" s="5">
        <v>38960</v>
      </c>
      <c r="B199">
        <f>('returns non-log'!C199+'returns non-log'!D199+'returns non-log'!E199+'returns non-log'!F199+'returns non-log'!G199)/5</f>
        <v>1.5437713341743065E-2</v>
      </c>
      <c r="C199">
        <f t="shared" si="5"/>
        <v>5.4806660040197217</v>
      </c>
      <c r="D199">
        <f t="shared" si="3"/>
        <v>1.4859123710268254</v>
      </c>
      <c r="F199">
        <f>_xlfn.XLOOKUP(A199,'returns non-log'!A:A,'returns non-log'!B:B)</f>
        <v>2.1698295282494673E-2</v>
      </c>
      <c r="G199">
        <f t="shared" si="4"/>
        <v>1.4266187936177526</v>
      </c>
    </row>
    <row r="200" spans="1:7">
      <c r="A200" s="5">
        <v>38989</v>
      </c>
      <c r="B200">
        <f>('returns non-log'!C200+'returns non-log'!D200+'returns non-log'!E200+'returns non-log'!F200+'returns non-log'!G200)/5</f>
        <v>1.9350180766501125E-2</v>
      </c>
      <c r="C200">
        <f t="shared" si="5"/>
        <v>5.5867178819183207</v>
      </c>
      <c r="D200">
        <f t="shared" si="3"/>
        <v>1.5146650440093747</v>
      </c>
      <c r="F200">
        <f>_xlfn.XLOOKUP(A200,'returns non-log'!A:A,'returns non-log'!B:B)</f>
        <v>2.4241975183994846E-2</v>
      </c>
      <c r="G200">
        <f t="shared" si="4"/>
        <v>1.4612028510096549</v>
      </c>
    </row>
    <row r="201" spans="1:7">
      <c r="A201" s="5">
        <v>39021</v>
      </c>
      <c r="B201">
        <f>('returns non-log'!C201+'returns non-log'!D201+'returns non-log'!E201+'returns non-log'!F201+'returns non-log'!G201)/5</f>
        <v>3.7145667494140791E-2</v>
      </c>
      <c r="C201">
        <f t="shared" si="5"/>
        <v>5.7942402467436294</v>
      </c>
      <c r="D201">
        <f t="shared" si="3"/>
        <v>1.5709282880991451</v>
      </c>
      <c r="F201">
        <f>_xlfn.XLOOKUP(A201,'returns non-log'!A:A,'returns non-log'!B:B)</f>
        <v>3.3145670831173701E-2</v>
      </c>
      <c r="G201">
        <f t="shared" si="4"/>
        <v>1.5096353997267935</v>
      </c>
    </row>
    <row r="202" spans="1:7">
      <c r="A202" s="5">
        <v>39051</v>
      </c>
      <c r="B202">
        <f>('returns non-log'!C202+'returns non-log'!D202+'returns non-log'!E202+'returns non-log'!F202+'returns non-log'!G202)/5</f>
        <v>2.3048104673294656E-2</v>
      </c>
      <c r="C202">
        <f t="shared" si="5"/>
        <v>5.9277865024527934</v>
      </c>
      <c r="D202">
        <f t="shared" si="3"/>
        <v>1.6071352077174939</v>
      </c>
      <c r="F202">
        <f>_xlfn.XLOOKUP(A202,'returns non-log'!A:A,'returns non-log'!B:B)</f>
        <v>1.7361135156471974E-2</v>
      </c>
      <c r="G202">
        <f t="shared" si="4"/>
        <v>1.535844383938445</v>
      </c>
    </row>
    <row r="203" spans="1:7">
      <c r="A203" s="5">
        <v>39080</v>
      </c>
      <c r="B203">
        <f>('returns non-log'!C203+'returns non-log'!D203+'returns non-log'!E203+'returns non-log'!F203+'returns non-log'!G203)/5</f>
        <v>1.0743019644366391E-2</v>
      </c>
      <c r="C203">
        <f t="shared" si="5"/>
        <v>5.9914688292962532</v>
      </c>
      <c r="D203">
        <f t="shared" si="3"/>
        <v>1.6244006928251555</v>
      </c>
      <c r="F203">
        <f>_xlfn.XLOOKUP(A203,'returns non-log'!A:A,'returns non-log'!B:B)</f>
        <v>1.0668663353980978E-2</v>
      </c>
      <c r="G203">
        <f t="shared" si="4"/>
        <v>1.5522297906347866</v>
      </c>
    </row>
    <row r="204" spans="1:7">
      <c r="A204" s="5">
        <v>39113</v>
      </c>
      <c r="B204">
        <f>('returns non-log'!C204+'returns non-log'!D204+'returns non-log'!E204+'returns non-log'!F204+'returns non-log'!G204)/5</f>
        <v>2.1786446568295224E-2</v>
      </c>
      <c r="C204">
        <f t="shared" si="5"/>
        <v>6.1220016448113226</v>
      </c>
      <c r="D204">
        <f t="shared" si="3"/>
        <v>1.6597906117248926</v>
      </c>
      <c r="F204">
        <f>_xlfn.XLOOKUP(A204,'returns non-log'!A:A,'returns non-log'!B:B)</f>
        <v>1.7085286493411456E-2</v>
      </c>
      <c r="G204">
        <f t="shared" si="4"/>
        <v>1.5787500813113899</v>
      </c>
    </row>
    <row r="205" spans="1:7">
      <c r="A205" s="5">
        <v>39141</v>
      </c>
      <c r="B205">
        <f>('returns non-log'!C205+'returns non-log'!D205+'returns non-log'!E205+'returns non-log'!F205+'returns non-log'!G205)/5</f>
        <v>-1.8020522897567483E-2</v>
      </c>
      <c r="C205">
        <f t="shared" si="5"/>
        <v>6.0116799739920541</v>
      </c>
      <c r="D205">
        <f t="shared" si="3"/>
        <v>1.6298803170011367</v>
      </c>
      <c r="F205">
        <f>_xlfn.XLOOKUP(A205,'returns non-log'!A:A,'returns non-log'!B:B)</f>
        <v>-2.0530090271181467E-2</v>
      </c>
      <c r="G205">
        <f t="shared" si="4"/>
        <v>1.546338199626432</v>
      </c>
    </row>
    <row r="206" spans="1:7">
      <c r="A206" s="5">
        <v>39171</v>
      </c>
      <c r="B206">
        <f>('returns non-log'!C206+'returns non-log'!D206+'returns non-log'!E206+'returns non-log'!F206+'returns non-log'!G206)/5</f>
        <v>1.1105143220995251E-2</v>
      </c>
      <c r="C206">
        <f t="shared" si="5"/>
        <v>6.078440541102025</v>
      </c>
      <c r="D206">
        <f t="shared" si="3"/>
        <v>1.6479803713545154</v>
      </c>
      <c r="F206">
        <f>_xlfn.XLOOKUP(A206,'returns non-log'!A:A,'returns non-log'!B:B)</f>
        <v>9.5904220476794588E-3</v>
      </c>
      <c r="G206">
        <f t="shared" si="4"/>
        <v>1.5611682355892984</v>
      </c>
    </row>
    <row r="207" spans="1:7">
      <c r="A207" s="5">
        <v>39202</v>
      </c>
      <c r="B207">
        <f>('returns non-log'!C207+'returns non-log'!D207+'returns non-log'!E207+'returns non-log'!F207+'returns non-log'!G207)/5</f>
        <v>3.9241028763392326E-2</v>
      </c>
      <c r="C207">
        <f t="shared" si="5"/>
        <v>6.3169648012119799</v>
      </c>
      <c r="D207">
        <f t="shared" si="3"/>
        <v>1.712648816508344</v>
      </c>
      <c r="F207">
        <f>_xlfn.XLOOKUP(A207,'returns non-log'!A:A,'returns non-log'!B:B)</f>
        <v>4.1899090098073577E-2</v>
      </c>
      <c r="G207">
        <f t="shared" si="4"/>
        <v>1.6265797641505049</v>
      </c>
    </row>
    <row r="208" spans="1:7">
      <c r="A208" s="5">
        <v>39233</v>
      </c>
      <c r="B208">
        <f>('returns non-log'!C208+'returns non-log'!D208+'returns non-log'!E208+'returns non-log'!F208+'returns non-log'!G208)/5</f>
        <v>3.04629130843308E-2</v>
      </c>
      <c r="C208">
        <f t="shared" si="5"/>
        <v>6.5093979509080775</v>
      </c>
      <c r="D208">
        <f t="shared" si="3"/>
        <v>1.7648210885496196</v>
      </c>
      <c r="F208">
        <f>_xlfn.XLOOKUP(A208,'returns non-log'!A:A,'returns non-log'!B:B)</f>
        <v>3.2770050481931268E-2</v>
      </c>
      <c r="G208">
        <f t="shared" si="4"/>
        <v>1.6798828651346047</v>
      </c>
    </row>
    <row r="209" spans="1:7">
      <c r="A209" s="5">
        <v>39262</v>
      </c>
      <c r="B209">
        <f>('returns non-log'!C209+'returns non-log'!D209+'returns non-log'!E209+'returns non-log'!F209+'returns non-log'!G209)/5</f>
        <v>-2.5390992863143967E-2</v>
      </c>
      <c r="C209">
        <f t="shared" si="5"/>
        <v>6.3441178739932065</v>
      </c>
      <c r="D209">
        <f t="shared" si="3"/>
        <v>1.7200105288855303</v>
      </c>
      <c r="F209">
        <f>_xlfn.XLOOKUP(A209,'returns non-log'!A:A,'returns non-log'!B:B)</f>
        <v>-1.792570967458651E-2</v>
      </c>
      <c r="G209">
        <f t="shared" si="4"/>
        <v>1.6497697726068892</v>
      </c>
    </row>
    <row r="210" spans="1:7">
      <c r="A210" s="5">
        <v>39294</v>
      </c>
      <c r="B210">
        <f>('returns non-log'!C210+'returns non-log'!D210+'returns non-log'!E210+'returns non-log'!F210+'returns non-log'!G210)/5</f>
        <v>-3.5783222441451955E-2</v>
      </c>
      <c r="C210">
        <f t="shared" si="5"/>
        <v>6.117104892913316</v>
      </c>
      <c r="D210">
        <f t="shared" si="3"/>
        <v>1.65846300952878</v>
      </c>
      <c r="F210">
        <f>_xlfn.XLOOKUP(A210,'returns non-log'!A:A,'returns non-log'!B:B)</f>
        <v>-3.1939064978627307E-2</v>
      </c>
      <c r="G210">
        <f t="shared" si="4"/>
        <v>1.5970776686398225</v>
      </c>
    </row>
    <row r="211" spans="1:7">
      <c r="A211" s="5">
        <v>39325</v>
      </c>
      <c r="B211">
        <f>('returns non-log'!C211+'returns non-log'!D211+'returns non-log'!E211+'returns non-log'!F211+'returns non-log'!G211)/5</f>
        <v>1.0890483577006593E-2</v>
      </c>
      <c r="C211">
        <f t="shared" si="5"/>
        <v>6.1837231232884147</v>
      </c>
      <c r="D211">
        <f t="shared" si="3"/>
        <v>1.6765244736971259</v>
      </c>
      <c r="F211">
        <f>_xlfn.XLOOKUP(A211,'returns non-log'!A:A,'returns non-log'!B:B)</f>
        <v>1.3072903218767751E-2</v>
      </c>
      <c r="G211">
        <f t="shared" si="4"/>
        <v>1.6179561104348061</v>
      </c>
    </row>
    <row r="212" spans="1:7">
      <c r="A212" s="5">
        <v>39353</v>
      </c>
      <c r="B212">
        <f>('returns non-log'!C212+'returns non-log'!D212+'returns non-log'!E212+'returns non-log'!F212+'returns non-log'!G212)/5</f>
        <v>3.7434479097494311E-2</v>
      </c>
      <c r="C212">
        <f t="shared" si="5"/>
        <v>6.4152075772918469</v>
      </c>
      <c r="D212">
        <f t="shared" si="3"/>
        <v>1.7392842940641786</v>
      </c>
      <c r="F212">
        <f>_xlfn.XLOOKUP(A212,'returns non-log'!A:A,'returns non-log'!B:B)</f>
        <v>3.6397992934059653E-2</v>
      </c>
      <c r="G212">
        <f t="shared" si="4"/>
        <v>1.6768464655100308</v>
      </c>
    </row>
    <row r="213" spans="1:7">
      <c r="A213" s="5">
        <v>39386</v>
      </c>
      <c r="B213">
        <f>('returns non-log'!C213+'returns non-log'!D213+'returns non-log'!E213+'returns non-log'!F213+'returns non-log'!G213)/5</f>
        <v>1.7926695297767293E-2</v>
      </c>
      <c r="C213">
        <f t="shared" si="5"/>
        <v>6.5302110488018856</v>
      </c>
      <c r="D213">
        <f t="shared" si="3"/>
        <v>1.7704639136400593</v>
      </c>
      <c r="F213">
        <f>_xlfn.XLOOKUP(A213,'returns non-log'!A:A,'returns non-log'!B:B)</f>
        <v>1.5812803889228011E-2</v>
      </c>
      <c r="G213">
        <f t="shared" si="4"/>
        <v>1.7033621098214862</v>
      </c>
    </row>
    <row r="214" spans="1:7">
      <c r="A214" s="5">
        <v>39416</v>
      </c>
      <c r="B214">
        <f>('returns non-log'!C214+'returns non-log'!D214+'returns non-log'!E214+'returns non-log'!F214+'returns non-log'!G214)/5</f>
        <v>-3.4851311677856045E-2</v>
      </c>
      <c r="C214">
        <f t="shared" si="5"/>
        <v>6.3026246282179121</v>
      </c>
      <c r="D214">
        <f t="shared" si="3"/>
        <v>1.7087609239713928</v>
      </c>
      <c r="F214">
        <f>_xlfn.XLOOKUP(A214,'returns non-log'!A:A,'returns non-log'!B:B)</f>
        <v>-4.4422955747529413E-2</v>
      </c>
      <c r="G214">
        <f t="shared" si="4"/>
        <v>1.627693730194868</v>
      </c>
    </row>
    <row r="215" spans="1:7">
      <c r="A215" s="5">
        <v>39447</v>
      </c>
      <c r="B215">
        <f>('returns non-log'!C215+'returns non-log'!D215+'returns non-log'!E215+'returns non-log'!F215+'returns non-log'!G215)/5</f>
        <v>-4.0952020070372129E-3</v>
      </c>
      <c r="C215">
        <f t="shared" si="5"/>
        <v>6.2768141071908321</v>
      </c>
      <c r="D215">
        <f t="shared" si="3"/>
        <v>1.7017632028059984</v>
      </c>
      <c r="F215">
        <f>_xlfn.XLOOKUP(A215,'returns non-log'!A:A,'returns non-log'!B:B)</f>
        <v>-7.3847717272002011E-3</v>
      </c>
      <c r="G215">
        <f t="shared" si="4"/>
        <v>1.6156735835555838</v>
      </c>
    </row>
    <row r="216" spans="1:7">
      <c r="A216" s="5">
        <v>39478</v>
      </c>
      <c r="B216">
        <f>('returns non-log'!C216+'returns non-log'!D216+'returns non-log'!E216+'returns non-log'!F216+'returns non-log'!G216)/5</f>
        <v>-6.5559905652351286E-2</v>
      </c>
      <c r="C216">
        <f t="shared" si="5"/>
        <v>5.8653067665260537</v>
      </c>
      <c r="D216">
        <f t="shared" si="3"/>
        <v>1.5901957677873939</v>
      </c>
      <c r="F216">
        <f>_xlfn.XLOOKUP(A216,'returns non-log'!A:A,'returns non-log'!B:B)</f>
        <v>-6.1833441895041585E-2</v>
      </c>
      <c r="G216">
        <f t="shared" si="4"/>
        <v>1.5157709249054461</v>
      </c>
    </row>
    <row r="217" spans="1:7">
      <c r="A217" s="5">
        <v>39507</v>
      </c>
      <c r="B217">
        <f>('returns non-log'!C217+'returns non-log'!D217+'returns non-log'!E217+'returns non-log'!F217+'returns non-log'!G217)/5</f>
        <v>-2.529126638517145E-2</v>
      </c>
      <c r="C217">
        <f t="shared" si="5"/>
        <v>5.7169657306630945</v>
      </c>
      <c r="D217">
        <f t="shared" si="3"/>
        <v>1.5499777030197108</v>
      </c>
      <c r="F217">
        <f>_xlfn.XLOOKUP(A217,'returns non-log'!A:A,'returns non-log'!B:B)</f>
        <v>-3.3268220236047141E-2</v>
      </c>
      <c r="G217">
        <f t="shared" si="4"/>
        <v>1.4653439239482948</v>
      </c>
    </row>
    <row r="218" spans="1:7">
      <c r="A218" s="5">
        <v>39538</v>
      </c>
      <c r="B218">
        <f>('returns non-log'!C218+'returns non-log'!D218+'returns non-log'!E218+'returns non-log'!F218+'returns non-log'!G218)/5</f>
        <v>-9.5726606822160495E-3</v>
      </c>
      <c r="C218">
        <f t="shared" si="5"/>
        <v>5.6622391575915989</v>
      </c>
      <c r="D218">
        <f t="shared" ref="D218:D281" si="6">D217*(1+B218)</f>
        <v>1.5351402924037025</v>
      </c>
      <c r="F218">
        <f>_xlfn.XLOOKUP(A218,'returns non-log'!A:A,'returns non-log'!B:B)</f>
        <v>-5.3246262178983095E-3</v>
      </c>
      <c r="G218">
        <f t="shared" ref="G218:G281" si="7">G217*(1+F218)</f>
        <v>1.4575415152726017</v>
      </c>
    </row>
    <row r="219" spans="1:7">
      <c r="A219" s="5">
        <v>39568</v>
      </c>
      <c r="B219">
        <f>('returns non-log'!C219+'returns non-log'!D219+'returns non-log'!E219+'returns non-log'!F219+'returns non-log'!G219)/5</f>
        <v>5.1329720947605441E-2</v>
      </c>
      <c r="C219">
        <f t="shared" si="5"/>
        <v>5.9528803134893797</v>
      </c>
      <c r="D219">
        <f t="shared" si="6"/>
        <v>1.6139386152282098</v>
      </c>
      <c r="F219">
        <f>_xlfn.XLOOKUP(A219,'returns non-log'!A:A,'returns non-log'!B:B)</f>
        <v>4.8341541943607735E-2</v>
      </c>
      <c r="G219">
        <f t="shared" si="7"/>
        <v>1.5280013195677018</v>
      </c>
    </row>
    <row r="220" spans="1:7">
      <c r="A220" s="5">
        <v>39598</v>
      </c>
      <c r="B220">
        <f>('returns non-log'!C220+'returns non-log'!D220+'returns non-log'!E220+'returns non-log'!F220+'returns non-log'!G220)/5</f>
        <v>2.2957799982242032E-2</v>
      </c>
      <c r="C220">
        <f t="shared" si="5"/>
        <v>6.0895453490446956</v>
      </c>
      <c r="D220">
        <f t="shared" si="6"/>
        <v>1.6509910951402358</v>
      </c>
      <c r="F220">
        <f>_xlfn.XLOOKUP(A220,'returns non-log'!A:A,'returns non-log'!B:B)</f>
        <v>1.384253761864862E-2</v>
      </c>
      <c r="G220">
        <f t="shared" si="7"/>
        <v>1.5491527353151624</v>
      </c>
    </row>
    <row r="221" spans="1:7">
      <c r="A221" s="5">
        <v>39629</v>
      </c>
      <c r="B221">
        <f>('returns non-log'!C221+'returns non-log'!D221+'returns non-log'!E221+'returns non-log'!F221+'returns non-log'!G221)/5</f>
        <v>-6.711184966172698E-2</v>
      </c>
      <c r="C221">
        <f t="shared" si="5"/>
        <v>5.680864697071339</v>
      </c>
      <c r="D221">
        <f t="shared" si="6"/>
        <v>1.5401900289703343</v>
      </c>
      <c r="F221">
        <f>_xlfn.XLOOKUP(A221,'returns non-log'!A:A,'returns non-log'!B:B)</f>
        <v>-8.3121695621105163E-2</v>
      </c>
      <c r="G221">
        <f t="shared" si="7"/>
        <v>1.4203845331796929</v>
      </c>
    </row>
    <row r="222" spans="1:7">
      <c r="A222" s="5">
        <v>39660</v>
      </c>
      <c r="B222">
        <f>('returns non-log'!C222+'returns non-log'!D222+'returns non-log'!E222+'returns non-log'!F222+'returns non-log'!G222)/5</f>
        <v>-2.2245257699234734E-2</v>
      </c>
      <c r="C222">
        <f t="shared" si="5"/>
        <v>5.5544923979305025</v>
      </c>
      <c r="D222">
        <f t="shared" si="6"/>
        <v>1.5059281048700974</v>
      </c>
      <c r="F222">
        <f>_xlfn.XLOOKUP(A222,'returns non-log'!A:A,'returns non-log'!B:B)</f>
        <v>-1.281657060235919E-2</v>
      </c>
      <c r="G222">
        <f t="shared" si="7"/>
        <v>1.4021800745276964</v>
      </c>
    </row>
    <row r="223" spans="1:7">
      <c r="A223" s="5">
        <v>39689</v>
      </c>
      <c r="B223">
        <f>('returns non-log'!C223+'returns non-log'!D223+'returns non-log'!E223+'returns non-log'!F223+'returns non-log'!G223)/5</f>
        <v>1.2816307043192388E-2</v>
      </c>
      <c r="C223">
        <f t="shared" si="5"/>
        <v>5.625680477971458</v>
      </c>
      <c r="D223">
        <f t="shared" si="6"/>
        <v>1.5252285418470855</v>
      </c>
      <c r="F223">
        <f>_xlfn.XLOOKUP(A223,'returns non-log'!A:A,'returns non-log'!B:B)</f>
        <v>1.1544833985022374E-2</v>
      </c>
      <c r="G223">
        <f t="shared" si="7"/>
        <v>1.418368010705225</v>
      </c>
    </row>
    <row r="224" spans="1:7">
      <c r="A224" s="5">
        <v>39721</v>
      </c>
      <c r="B224">
        <f>('returns non-log'!C224+'returns non-log'!D224+'returns non-log'!E224+'returns non-log'!F224+'returns non-log'!G224)/5</f>
        <v>-8.7062153544685314E-2</v>
      </c>
      <c r="C224">
        <f t="shared" si="5"/>
        <v>5.1358966204049681</v>
      </c>
      <c r="D224">
        <f t="shared" si="6"/>
        <v>1.392438860346058</v>
      </c>
      <c r="F224">
        <f>_xlfn.XLOOKUP(A224,'returns non-log'!A:A,'returns non-log'!B:B)</f>
        <v>-9.3404397505110426E-2</v>
      </c>
      <c r="G224">
        <f t="shared" si="7"/>
        <v>1.2858862012247814</v>
      </c>
    </row>
    <row r="225" spans="1:7">
      <c r="A225" s="5">
        <v>39752</v>
      </c>
      <c r="B225">
        <f>('returns non-log'!C225+'returns non-log'!D225+'returns non-log'!E225+'returns non-log'!F225+'returns non-log'!G225)/5</f>
        <v>-0.16415719158633862</v>
      </c>
      <c r="C225">
        <f t="shared" si="5"/>
        <v>4.2928022549215203</v>
      </c>
      <c r="D225">
        <f t="shared" si="6"/>
        <v>1.1638600075759671</v>
      </c>
      <c r="F225">
        <f>_xlfn.XLOOKUP(A225,'returns non-log'!A:A,'returns non-log'!B:B)</f>
        <v>-0.17247092151428534</v>
      </c>
      <c r="G225">
        <f t="shared" si="7"/>
        <v>1.0641082231370396</v>
      </c>
    </row>
    <row r="226" spans="1:7">
      <c r="A226" s="5">
        <v>39780</v>
      </c>
      <c r="B226">
        <f>('returns non-log'!C226+'returns non-log'!D226+'returns non-log'!E226+'returns non-log'!F226+'returns non-log'!G226)/5</f>
        <v>-7.0855085106703602E-2</v>
      </c>
      <c r="C226">
        <f t="shared" si="5"/>
        <v>3.988635385802807</v>
      </c>
      <c r="D226">
        <f t="shared" si="6"/>
        <v>1.0813946076868832</v>
      </c>
      <c r="F226">
        <f>_xlfn.XLOOKUP(A226,'returns non-log'!A:A,'returns non-log'!B:B)</f>
        <v>-7.6759839227664051E-2</v>
      </c>
      <c r="G226">
        <f t="shared" si="7"/>
        <v>0.98242744700820517</v>
      </c>
    </row>
    <row r="227" spans="1:7">
      <c r="A227" s="5">
        <v>39813</v>
      </c>
      <c r="B227">
        <f>('returns non-log'!C227+'returns non-log'!D227+'returns non-log'!E227+'returns non-log'!F227+'returns non-log'!G227)/5</f>
        <v>2.0053939775994168E-2</v>
      </c>
      <c r="C227">
        <f t="shared" si="5"/>
        <v>4.0686232396180957</v>
      </c>
      <c r="D227">
        <f t="shared" si="6"/>
        <v>1.1030808300235209</v>
      </c>
      <c r="F227">
        <f>_xlfn.XLOOKUP(A227,'returns non-log'!A:A,'returns non-log'!B:B)</f>
        <v>1.0160092697691914E-2</v>
      </c>
      <c r="G227">
        <f t="shared" si="7"/>
        <v>0.99240900093856532</v>
      </c>
    </row>
    <row r="228" spans="1:7">
      <c r="A228" s="5">
        <v>39843</v>
      </c>
      <c r="B228">
        <f>('returns non-log'!C228+'returns non-log'!D228+'returns non-log'!E228+'returns non-log'!F228+'returns non-log'!G228)/5</f>
        <v>-8.0402378361132093E-2</v>
      </c>
      <c r="C228">
        <f t="shared" si="5"/>
        <v>3.7414962544974268</v>
      </c>
      <c r="D228">
        <f t="shared" si="6"/>
        <v>1.0143905077650581</v>
      </c>
      <c r="F228">
        <f>_xlfn.XLOOKUP(A228,'returns non-log'!A:A,'returns non-log'!B:B)</f>
        <v>-8.2774918564106348E-2</v>
      </c>
      <c r="G228">
        <f t="shared" si="7"/>
        <v>0.91026242670358948</v>
      </c>
    </row>
    <row r="229" spans="1:7">
      <c r="A229" s="5">
        <v>39871</v>
      </c>
      <c r="B229">
        <f>('returns non-log'!C229+'returns non-log'!D229+'returns non-log'!E229+'returns non-log'!F229+'returns non-log'!G229)/5</f>
        <v>-0.11117522829567232</v>
      </c>
      <c r="C229">
        <f t="shared" si="5"/>
        <v>3.3255345542362726</v>
      </c>
      <c r="D229">
        <f t="shared" si="6"/>
        <v>0.90161541148331481</v>
      </c>
      <c r="F229">
        <f>_xlfn.XLOOKUP(A229,'returns non-log'!A:A,'returns non-log'!B:B)</f>
        <v>-0.10581598041943052</v>
      </c>
      <c r="G229">
        <f t="shared" si="7"/>
        <v>0.81394211558297913</v>
      </c>
    </row>
    <row r="230" spans="1:7">
      <c r="A230" s="5">
        <v>39903</v>
      </c>
      <c r="B230">
        <f>('returns non-log'!C230+'returns non-log'!D230+'returns non-log'!E230+'returns non-log'!F230+'returns non-log'!G230)/5</f>
        <v>7.5880310009016808E-2</v>
      </c>
      <c r="C230">
        <f t="shared" si="5"/>
        <v>3.5778771471574187</v>
      </c>
      <c r="D230">
        <f t="shared" si="6"/>
        <v>0.97003026841557605</v>
      </c>
      <c r="F230">
        <f>_xlfn.XLOOKUP(A230,'returns non-log'!A:A,'returns non-log'!B:B)</f>
        <v>8.352777813455714E-2</v>
      </c>
      <c r="G230">
        <f t="shared" si="7"/>
        <v>0.88192889202776625</v>
      </c>
    </row>
    <row r="231" spans="1:7">
      <c r="A231" s="5">
        <v>39933</v>
      </c>
      <c r="B231">
        <f>('returns non-log'!C231+'returns non-log'!D231+'returns non-log'!E231+'returns non-log'!F231+'returns non-log'!G231)/5</f>
        <v>9.0617761955819859E-2</v>
      </c>
      <c r="C231">
        <f t="shared" si="5"/>
        <v>3.9020963667856976</v>
      </c>
      <c r="D231">
        <f t="shared" si="6"/>
        <v>1.0579322403687987</v>
      </c>
      <c r="F231">
        <f>_xlfn.XLOOKUP(A231,'returns non-log'!A:A,'returns non-log'!B:B)</f>
        <v>9.4288777491234876E-2</v>
      </c>
      <c r="G231">
        <f t="shared" si="7"/>
        <v>0.96508488909126366</v>
      </c>
    </row>
    <row r="232" spans="1:7">
      <c r="A232" s="5">
        <v>39962</v>
      </c>
      <c r="B232">
        <f>('returns non-log'!C232+'returns non-log'!D232+'returns non-log'!E232+'returns non-log'!F232+'returns non-log'!G232)/5</f>
        <v>5.1973859389293019E-2</v>
      </c>
      <c r="C232">
        <f t="shared" si="5"/>
        <v>4.1049033746764891</v>
      </c>
      <c r="D232">
        <f t="shared" si="6"/>
        <v>1.1129170618731266</v>
      </c>
      <c r="F232">
        <f>_xlfn.XLOOKUP(A232,'returns non-log'!A:A,'returns non-log'!B:B)</f>
        <v>5.2317561956116254E-2</v>
      </c>
      <c r="G232">
        <f t="shared" si="7"/>
        <v>1.0155757775692074</v>
      </c>
    </row>
    <row r="233" spans="1:7">
      <c r="A233" s="5">
        <v>39994</v>
      </c>
      <c r="B233">
        <f>('returns non-log'!C233+'returns non-log'!D233+'returns non-log'!E233+'returns non-log'!F233+'returns non-log'!G233)/5</f>
        <v>1.0730606204945082E-2</v>
      </c>
      <c r="C233">
        <f t="shared" si="5"/>
        <v>4.1489514762994926</v>
      </c>
      <c r="D233">
        <f t="shared" si="6"/>
        <v>1.1248593366028514</v>
      </c>
      <c r="F233">
        <f>_xlfn.XLOOKUP(A233,'returns non-log'!A:A,'returns non-log'!B:B)</f>
        <v>5.0669280576287612E-4</v>
      </c>
      <c r="G233">
        <f t="shared" si="7"/>
        <v>1.0160903625094087</v>
      </c>
    </row>
    <row r="234" spans="1:7">
      <c r="A234" s="5">
        <v>40025</v>
      </c>
      <c r="B234">
        <f>('returns non-log'!C234+'returns non-log'!D234+'returns non-log'!E234+'returns non-log'!F234+'returns non-log'!G234)/5</f>
        <v>7.0453565038878674E-2</v>
      </c>
      <c r="C234">
        <f t="shared" si="5"/>
        <v>4.4412598989781102</v>
      </c>
      <c r="D234">
        <f t="shared" si="6"/>
        <v>1.2041096870337904</v>
      </c>
      <c r="F234">
        <f>_xlfn.XLOOKUP(A234,'returns non-log'!A:A,'returns non-log'!B:B)</f>
        <v>7.3907675423554364E-2</v>
      </c>
      <c r="G234">
        <f t="shared" si="7"/>
        <v>1.0911872392227557</v>
      </c>
    </row>
    <row r="235" spans="1:7">
      <c r="A235" s="5">
        <v>40056</v>
      </c>
      <c r="B235">
        <f>('returns non-log'!C235+'returns non-log'!D235+'returns non-log'!E235+'returns non-log'!F235+'returns non-log'!G235)/5</f>
        <v>3.1191399248788353E-2</v>
      </c>
      <c r="C235">
        <f t="shared" si="5"/>
        <v>4.5797890096547702</v>
      </c>
      <c r="D235">
        <f t="shared" si="6"/>
        <v>1.241667553021395</v>
      </c>
      <c r="F235">
        <f>_xlfn.XLOOKUP(A235,'returns non-log'!A:A,'returns non-log'!B:B)</f>
        <v>3.2383780964242881E-2</v>
      </c>
      <c r="G235">
        <f t="shared" si="7"/>
        <v>1.1265240077687224</v>
      </c>
    </row>
    <row r="236" spans="1:7">
      <c r="A236" s="5">
        <v>40086</v>
      </c>
      <c r="B236">
        <f>('returns non-log'!C236+'returns non-log'!D236+'returns non-log'!E236+'returns non-log'!F236+'returns non-log'!G236)/5</f>
        <v>3.5278689041348212E-2</v>
      </c>
      <c r="C236">
        <f t="shared" si="5"/>
        <v>4.7413579620013646</v>
      </c>
      <c r="D236">
        <f t="shared" si="6"/>
        <v>1.2854719565171684</v>
      </c>
      <c r="F236">
        <f>_xlfn.XLOOKUP(A236,'returns non-log'!A:A,'returns non-log'!B:B)</f>
        <v>3.7215498689950888E-2</v>
      </c>
      <c r="G236">
        <f t="shared" si="7"/>
        <v>1.1684481605040375</v>
      </c>
    </row>
    <row r="237" spans="1:7">
      <c r="A237" s="5">
        <v>40116</v>
      </c>
      <c r="B237">
        <f>('returns non-log'!C237+'returns non-log'!D237+'returns non-log'!E237+'returns non-log'!F237+'returns non-log'!G237)/5</f>
        <v>-2.3768656178423119E-2</v>
      </c>
      <c r="C237">
        <f t="shared" si="5"/>
        <v>4.6286622547837251</v>
      </c>
      <c r="D237">
        <f t="shared" si="6"/>
        <v>1.2549180155557069</v>
      </c>
      <c r="F237">
        <f>_xlfn.XLOOKUP(A237,'returns non-log'!A:A,'returns non-log'!B:B)</f>
        <v>-2.0545718622968612E-2</v>
      </c>
      <c r="G237">
        <f t="shared" si="7"/>
        <v>1.1444415533727963</v>
      </c>
    </row>
    <row r="238" spans="1:7">
      <c r="A238" s="5">
        <v>40147</v>
      </c>
      <c r="B238">
        <f>('returns non-log'!C238+'returns non-log'!D238+'returns non-log'!E238+'returns non-log'!F238+'returns non-log'!G238)/5</f>
        <v>5.68103748571692E-2</v>
      </c>
      <c r="C238">
        <f t="shared" si="5"/>
        <v>4.8916182925652185</v>
      </c>
      <c r="D238">
        <f t="shared" si="6"/>
        <v>1.3262103784344415</v>
      </c>
      <c r="F238">
        <f>_xlfn.XLOOKUP(A238,'returns non-log'!A:A,'returns non-log'!B:B)</f>
        <v>5.6941687067870062E-2</v>
      </c>
      <c r="G238">
        <f t="shared" si="7"/>
        <v>1.2096079861724172</v>
      </c>
    </row>
    <row r="239" spans="1:7">
      <c r="A239" s="5">
        <v>40178</v>
      </c>
      <c r="B239">
        <f>('returns non-log'!C239+'returns non-log'!D239+'returns non-log'!E239+'returns non-log'!F239+'returns non-log'!G239)/5</f>
        <v>2.5674005019989333E-2</v>
      </c>
      <c r="C239">
        <f t="shared" si="5"/>
        <v>5.0172057251644091</v>
      </c>
      <c r="D239">
        <f t="shared" si="6"/>
        <v>1.3602595103479291</v>
      </c>
      <c r="F239">
        <f>_xlfn.XLOOKUP(A239,'returns non-log'!A:A,'returns non-log'!B:B)</f>
        <v>1.9008255732774426E-2</v>
      </c>
      <c r="G239">
        <f t="shared" si="7"/>
        <v>1.2326005241099887</v>
      </c>
    </row>
    <row r="240" spans="1:7">
      <c r="A240" s="5">
        <v>40207</v>
      </c>
      <c r="B240">
        <f>('returns non-log'!C240+'returns non-log'!D240+'returns non-log'!E240+'returns non-log'!F240+'returns non-log'!G240)/5</f>
        <v>-3.7428689927886685E-2</v>
      </c>
      <c r="C240">
        <f t="shared" si="5"/>
        <v>4.8294182877728122</v>
      </c>
      <c r="D240">
        <f t="shared" si="6"/>
        <v>1.3093467789136575</v>
      </c>
      <c r="F240">
        <f>_xlfn.XLOOKUP(A240,'returns non-log'!A:A,'returns non-log'!B:B)</f>
        <v>-3.6045502393201367E-2</v>
      </c>
      <c r="G240">
        <f t="shared" si="7"/>
        <v>1.1881708189683209</v>
      </c>
    </row>
    <row r="241" spans="1:7">
      <c r="A241" s="5">
        <v>40235</v>
      </c>
      <c r="B241">
        <f>('returns non-log'!C241+'returns non-log'!D241+'returns non-log'!E241+'returns non-log'!F241+'returns non-log'!G241)/5</f>
        <v>3.0324518601111759E-2</v>
      </c>
      <c r="C241">
        <f t="shared" si="5"/>
        <v>4.9758680724729283</v>
      </c>
      <c r="D241">
        <f t="shared" si="6"/>
        <v>1.3490520896661307</v>
      </c>
      <c r="F241">
        <f>_xlfn.XLOOKUP(A241,'returns non-log'!A:A,'returns non-log'!B:B)</f>
        <v>2.8494977915341169E-2</v>
      </c>
      <c r="G241">
        <f t="shared" si="7"/>
        <v>1.222027720214476</v>
      </c>
    </row>
    <row r="242" spans="1:7">
      <c r="A242" s="5">
        <v>40268</v>
      </c>
      <c r="B242">
        <f>('returns non-log'!C242+'returns non-log'!D242+'returns non-log'!E242+'returns non-log'!F242+'returns non-log'!G242)/5</f>
        <v>5.4326182381802687E-2</v>
      </c>
      <c r="C242">
        <f t="shared" si="5"/>
        <v>5.2461879888858816</v>
      </c>
      <c r="D242">
        <f t="shared" si="6"/>
        <v>1.4223409395318849</v>
      </c>
      <c r="F242">
        <f>_xlfn.XLOOKUP(A242,'returns non-log'!A:A,'returns non-log'!B:B)</f>
        <v>5.8294020411984837E-2</v>
      </c>
      <c r="G242">
        <f t="shared" si="7"/>
        <v>1.29326462908067</v>
      </c>
    </row>
    <row r="243" spans="1:7">
      <c r="A243" s="5">
        <v>40298</v>
      </c>
      <c r="B243">
        <f>('returns non-log'!C243+'returns non-log'!D243+'returns non-log'!E243+'returns non-log'!F243+'returns non-log'!G243)/5</f>
        <v>1.1096236146238558E-2</v>
      </c>
      <c r="C243">
        <f t="shared" si="5"/>
        <v>5.3044009296781196</v>
      </c>
      <c r="D243">
        <f t="shared" si="6"/>
        <v>1.4381235704773936</v>
      </c>
      <c r="F243">
        <f>_xlfn.XLOOKUP(A243,'returns non-log'!A:A,'returns non-log'!B:B)</f>
        <v>1.4979036354948461E-2</v>
      </c>
      <c r="G243">
        <f t="shared" si="7"/>
        <v>1.3126364869762384</v>
      </c>
    </row>
    <row r="244" spans="1:7">
      <c r="A244" s="5">
        <v>40329</v>
      </c>
      <c r="B244">
        <f>('returns non-log'!C244+'returns non-log'!D244+'returns non-log'!E244+'returns non-log'!F244+'returns non-log'!G244)/5</f>
        <v>-7.4374297647455623E-2</v>
      </c>
      <c r="C244">
        <f t="shared" si="5"/>
        <v>4.9098898360927992</v>
      </c>
      <c r="D244">
        <f t="shared" si="6"/>
        <v>1.3311641399928862</v>
      </c>
      <c r="F244">
        <f>_xlfn.XLOOKUP(A244,'returns non-log'!A:A,'returns non-log'!B:B)</f>
        <v>-8.2682541129329823E-2</v>
      </c>
      <c r="G244">
        <f t="shared" si="7"/>
        <v>1.2041043666539666</v>
      </c>
    </row>
    <row r="245" spans="1:7">
      <c r="A245" s="5">
        <v>40359</v>
      </c>
      <c r="B245">
        <f>('returns non-log'!C245+'returns non-log'!D245+'returns non-log'!E245+'returns non-log'!F245+'returns non-log'!G245)/5</f>
        <v>-4.502616695973307E-2</v>
      </c>
      <c r="C245">
        <f t="shared" si="5"/>
        <v>4.6888163165789889</v>
      </c>
      <c r="D245">
        <f t="shared" si="6"/>
        <v>1.2712269211747571</v>
      </c>
      <c r="F245">
        <f>_xlfn.XLOOKUP(A245,'returns non-log'!A:A,'returns non-log'!B:B)</f>
        <v>-5.471160979317935E-2</v>
      </c>
      <c r="G245">
        <f t="shared" si="7"/>
        <v>1.1382258783953314</v>
      </c>
    </row>
    <row r="246" spans="1:7">
      <c r="A246" s="5">
        <v>40389</v>
      </c>
      <c r="B246">
        <f>('returns non-log'!C246+'returns non-log'!D246+'returns non-log'!E246+'returns non-log'!F246+'returns non-log'!G246)/5</f>
        <v>6.111998081958845E-2</v>
      </c>
      <c r="C246">
        <f t="shared" si="5"/>
        <v>4.9753966799148692</v>
      </c>
      <c r="D246">
        <f t="shared" si="6"/>
        <v>1.3489242862143027</v>
      </c>
      <c r="F246">
        <f>_xlfn.XLOOKUP(A246,'returns non-log'!A:A,'returns non-log'!B:B)</f>
        <v>6.8637646254407381E-2</v>
      </c>
      <c r="G246">
        <f t="shared" si="7"/>
        <v>1.2163510235942423</v>
      </c>
    </row>
    <row r="247" spans="1:7">
      <c r="A247" s="5">
        <v>40421</v>
      </c>
      <c r="B247">
        <f>('returns non-log'!C247+'returns non-log'!D247+'returns non-log'!E247+'returns non-log'!F247+'returns non-log'!G247)/5</f>
        <v>-3.6615946074345394E-2</v>
      </c>
      <c r="C247">
        <f t="shared" si="5"/>
        <v>4.7932178233846292</v>
      </c>
      <c r="D247">
        <f t="shared" si="6"/>
        <v>1.299532147291905</v>
      </c>
      <c r="F247">
        <f>_xlfn.XLOOKUP(A247,'returns non-log'!A:A,'returns non-log'!B:B)</f>
        <v>-4.6664158251698451E-2</v>
      </c>
      <c r="G247">
        <f t="shared" si="7"/>
        <v>1.1595910269396252</v>
      </c>
    </row>
    <row r="248" spans="1:7">
      <c r="A248" s="5">
        <v>40451</v>
      </c>
      <c r="B248">
        <f>('returns non-log'!C248+'returns non-log'!D248+'returns non-log'!E248+'returns non-log'!F248+'returns non-log'!G248)/5</f>
        <v>8.8354648124956151E-2</v>
      </c>
      <c r="C248">
        <f t="shared" si="5"/>
        <v>5.2167208975560468</v>
      </c>
      <c r="D248">
        <f t="shared" si="6"/>
        <v>1.41435185289295</v>
      </c>
      <c r="F248">
        <f>_xlfn.XLOOKUP(A248,'returns non-log'!A:A,'returns non-log'!B:B)</f>
        <v>8.9213625863737267E-2</v>
      </c>
      <c r="G248">
        <f t="shared" si="7"/>
        <v>1.2630423469719638</v>
      </c>
    </row>
    <row r="249" spans="1:7">
      <c r="A249" s="5">
        <v>40480</v>
      </c>
      <c r="B249">
        <f>('returns non-log'!C249+'returns non-log'!D249+'returns non-log'!E249+'returns non-log'!F249+'returns non-log'!G249)/5</f>
        <v>3.8103130624712378E-2</v>
      </c>
      <c r="C249">
        <f t="shared" si="5"/>
        <v>5.4154942953482914</v>
      </c>
      <c r="D249">
        <f t="shared" si="6"/>
        <v>1.468243086293034</v>
      </c>
      <c r="F249">
        <f>_xlfn.XLOOKUP(A249,'returns non-log'!A:A,'returns non-log'!B:B)</f>
        <v>3.8196954396884975E-2</v>
      </c>
      <c r="G249">
        <f t="shared" si="7"/>
        <v>1.3112867179005865</v>
      </c>
    </row>
    <row r="250" spans="1:7">
      <c r="A250" s="5">
        <v>40512</v>
      </c>
      <c r="B250">
        <f>('returns non-log'!C250+'returns non-log'!D250+'returns non-log'!E250+'returns non-log'!F250+'returns non-log'!G250)/5</f>
        <v>-1.7670021791021285E-3</v>
      </c>
      <c r="C250">
        <f t="shared" si="5"/>
        <v>5.4059251051274959</v>
      </c>
      <c r="D250">
        <f t="shared" si="6"/>
        <v>1.4656486975601026</v>
      </c>
      <c r="F250">
        <f>_xlfn.XLOOKUP(A250,'returns non-log'!A:A,'returns non-log'!B:B)</f>
        <v>-1.2144877492645811E-3</v>
      </c>
      <c r="G250">
        <f t="shared" si="7"/>
        <v>1.3096941762459229</v>
      </c>
    </row>
    <row r="251" spans="1:7">
      <c r="A251" s="5">
        <v>40543</v>
      </c>
      <c r="B251">
        <f>('returns non-log'!C251+'returns non-log'!D251+'returns non-log'!E251+'returns non-log'!F251+'returns non-log'!G251)/5</f>
        <v>5.3609568731808152E-2</v>
      </c>
      <c r="C251">
        <f t="shared" si="5"/>
        <v>5.6957344186098355</v>
      </c>
      <c r="D251">
        <f t="shared" si="6"/>
        <v>1.5442214921486359</v>
      </c>
      <c r="F251">
        <f>_xlfn.XLOOKUP(A251,'returns non-log'!A:A,'returns non-log'!B:B)</f>
        <v>6.5184922394678546E-2</v>
      </c>
      <c r="G251">
        <f t="shared" si="7"/>
        <v>1.3950664894852758</v>
      </c>
    </row>
    <row r="252" spans="1:7">
      <c r="A252" s="5">
        <v>40574</v>
      </c>
      <c r="B252">
        <f>('returns non-log'!C252+'returns non-log'!D252+'returns non-log'!E252+'returns non-log'!F252+'returns non-log'!G252)/5</f>
        <v>1.3245472160992987E-2</v>
      </c>
      <c r="C252">
        <f t="shared" si="5"/>
        <v>5.7711771102879412</v>
      </c>
      <c r="D252">
        <f t="shared" si="6"/>
        <v>1.5646754349332976</v>
      </c>
      <c r="F252">
        <f>_xlfn.XLOOKUP(A252,'returns non-log'!A:A,'returns non-log'!B:B)</f>
        <v>2.2958444491072205E-2</v>
      </c>
      <c r="G252">
        <f t="shared" si="7"/>
        <v>1.4270950460454785</v>
      </c>
    </row>
    <row r="253" spans="1:7">
      <c r="A253" s="5">
        <v>40602</v>
      </c>
      <c r="B253">
        <f>('returns non-log'!C253+'returns non-log'!D253+'returns non-log'!E253+'returns non-log'!F253+'returns non-log'!G253)/5</f>
        <v>3.444553222630993E-2</v>
      </c>
      <c r="C253">
        <f t="shared" si="5"/>
        <v>5.9699683774241068</v>
      </c>
      <c r="D253">
        <f t="shared" si="6"/>
        <v>1.6185715130510081</v>
      </c>
      <c r="F253">
        <f>_xlfn.XLOOKUP(A253,'returns non-log'!A:A,'returns non-log'!B:B)</f>
        <v>3.1305526999297673E-2</v>
      </c>
      <c r="G253">
        <f t="shared" si="7"/>
        <v>1.4717710085400193</v>
      </c>
    </row>
    <row r="254" spans="1:7">
      <c r="A254" s="5">
        <v>40633</v>
      </c>
      <c r="B254">
        <f>('returns non-log'!C254+'returns non-log'!D254+'returns non-log'!E254+'returns non-log'!F254+'returns non-log'!G254)/5</f>
        <v>1.0389755596681339E-2</v>
      </c>
      <c r="C254">
        <f t="shared" si="5"/>
        <v>6.0319948897854596</v>
      </c>
      <c r="D254">
        <f t="shared" si="6"/>
        <v>1.6353880754873589</v>
      </c>
      <c r="F254">
        <f>_xlfn.XLOOKUP(A254,'returns non-log'!A:A,'returns non-log'!B:B)</f>
        <v>-3.1569891794180904E-4</v>
      </c>
      <c r="G254">
        <f t="shared" si="7"/>
        <v>1.4713063720251651</v>
      </c>
    </row>
    <row r="255" spans="1:7">
      <c r="A255" s="5">
        <v>40662</v>
      </c>
      <c r="B255">
        <f>('returns non-log'!C255+'returns non-log'!D255+'returns non-log'!E255+'returns non-log'!F255+'returns non-log'!G255)/5</f>
        <v>3.3925040741182813E-2</v>
      </c>
      <c r="C255">
        <f t="shared" si="5"/>
        <v>6.2366305621720377</v>
      </c>
      <c r="D255">
        <f t="shared" si="6"/>
        <v>1.6908686825759121</v>
      </c>
      <c r="F255">
        <f>_xlfn.XLOOKUP(A255,'returns non-log'!A:A,'returns non-log'!B:B)</f>
        <v>2.9482958717225838E-2</v>
      </c>
      <c r="G255">
        <f t="shared" si="7"/>
        <v>1.5146848370519743</v>
      </c>
    </row>
    <row r="256" spans="1:7">
      <c r="A256" s="5">
        <v>40694</v>
      </c>
      <c r="B256">
        <f>('returns non-log'!C256+'returns non-log'!D256+'returns non-log'!E256+'returns non-log'!F256+'returns non-log'!G256)/5</f>
        <v>-4.8576494966595888E-3</v>
      </c>
      <c r="C256">
        <f t="shared" si="5"/>
        <v>6.2063351968608513</v>
      </c>
      <c r="D256">
        <f t="shared" si="6"/>
        <v>1.6826550351710798</v>
      </c>
      <c r="F256">
        <f>_xlfn.XLOOKUP(A256,'returns non-log'!A:A,'returns non-log'!B:B)</f>
        <v>-1.3010228731554441E-2</v>
      </c>
      <c r="G256">
        <f t="shared" si="7"/>
        <v>1.494978440865711</v>
      </c>
    </row>
    <row r="257" spans="1:7">
      <c r="A257" s="5">
        <v>40724</v>
      </c>
      <c r="B257">
        <f>('returns non-log'!C257+'returns non-log'!D257+'returns non-log'!E257+'returns non-log'!F257+'returns non-log'!G257)/5</f>
        <v>-1.2743588953539864E-2</v>
      </c>
      <c r="C257">
        <f t="shared" si="5"/>
        <v>6.1272442122041699</v>
      </c>
      <c r="D257">
        <f t="shared" si="6"/>
        <v>1.6612119710522555</v>
      </c>
      <c r="F257">
        <f>_xlfn.XLOOKUP(A257,'returns non-log'!A:A,'returns non-log'!B:B)</f>
        <v>-1.8557756783363577E-2</v>
      </c>
      <c r="G257">
        <f t="shared" si="7"/>
        <v>1.4672349945637531</v>
      </c>
    </row>
    <row r="258" spans="1:7">
      <c r="A258" s="5">
        <v>40753</v>
      </c>
      <c r="B258">
        <f>('returns non-log'!C258+'returns non-log'!D258+'returns non-log'!E258+'returns non-log'!F258+'returns non-log'!G258)/5</f>
        <v>-2.8946667636917667E-2</v>
      </c>
      <c r="C258">
        <f t="shared" si="5"/>
        <v>5.9498809104632686</v>
      </c>
      <c r="D258">
        <f t="shared" si="6"/>
        <v>1.6131254202517369</v>
      </c>
      <c r="F258">
        <f>_xlfn.XLOOKUP(A258,'returns non-log'!A:A,'returns non-log'!B:B)</f>
        <v>-2.0583077684314666E-2</v>
      </c>
      <c r="G258">
        <f t="shared" si="7"/>
        <v>1.4370347826895022</v>
      </c>
    </row>
    <row r="259" spans="1:7">
      <c r="A259" s="5">
        <v>40786</v>
      </c>
      <c r="B259">
        <f>('returns non-log'!C259+'returns non-log'!D259+'returns non-log'!E259+'returns non-log'!F259+'returns non-log'!G259)/5</f>
        <v>-4.4846668502280251E-2</v>
      </c>
      <c r="C259">
        <f t="shared" si="5"/>
        <v>5.6830485736436769</v>
      </c>
      <c r="D259">
        <f t="shared" si="6"/>
        <v>1.5407821192771056</v>
      </c>
      <c r="F259">
        <f>_xlfn.XLOOKUP(A259,'returns non-log'!A:A,'returns non-log'!B:B)</f>
        <v>-5.7727345476531799E-2</v>
      </c>
      <c r="G259">
        <f t="shared" si="7"/>
        <v>1.3540785793273926</v>
      </c>
    </row>
    <row r="260" spans="1:7">
      <c r="A260" s="5">
        <v>40816</v>
      </c>
      <c r="B260">
        <f>('returns non-log'!C260+'returns non-log'!D260+'returns non-log'!E260+'returns non-log'!F260+'returns non-log'!G260)/5</f>
        <v>-5.9500011483662039E-2</v>
      </c>
      <c r="C260">
        <f t="shared" ref="C260:C323" si="8">C259*(1+B260)</f>
        <v>5.3449071182496688</v>
      </c>
      <c r="D260">
        <f t="shared" si="6"/>
        <v>1.4491055654862968</v>
      </c>
      <c r="F260">
        <f>_xlfn.XLOOKUP(A260,'returns non-log'!A:A,'returns non-log'!B:B)</f>
        <v>-7.3393039435194041E-2</v>
      </c>
      <c r="G260">
        <f t="shared" si="7"/>
        <v>1.2546986367564659</v>
      </c>
    </row>
    <row r="261" spans="1:7">
      <c r="A261" s="5">
        <v>40847</v>
      </c>
      <c r="B261">
        <f>('returns non-log'!C261+'returns non-log'!D261+'returns non-log'!E261+'returns non-log'!F261+'returns non-log'!G261)/5</f>
        <v>9.1847092781758205E-2</v>
      </c>
      <c r="C261">
        <f t="shared" si="8"/>
        <v>5.8358212982494262</v>
      </c>
      <c r="D261">
        <f t="shared" si="6"/>
        <v>1.5822016988100789</v>
      </c>
      <c r="F261">
        <f>_xlfn.XLOOKUP(A261,'returns non-log'!A:A,'returns non-log'!B:B)</f>
        <v>0.10832704565548457</v>
      </c>
      <c r="G261">
        <f t="shared" si="7"/>
        <v>1.3906164332642579</v>
      </c>
    </row>
    <row r="262" spans="1:7">
      <c r="A262" s="5">
        <v>40877</v>
      </c>
      <c r="B262">
        <f>('returns non-log'!C262+'returns non-log'!D262+'returns non-log'!E262+'returns non-log'!F262+'returns non-log'!G262)/5</f>
        <v>-2.5393891509641888E-4</v>
      </c>
      <c r="C262">
        <f t="shared" si="8"/>
        <v>5.8343393561202523</v>
      </c>
      <c r="D262">
        <f t="shared" si="6"/>
        <v>1.5817999162272194</v>
      </c>
      <c r="F262">
        <f>_xlfn.XLOOKUP(A262,'returns non-log'!A:A,'returns non-log'!B:B)</f>
        <v>-5.5489427104868927E-3</v>
      </c>
      <c r="G262">
        <f t="shared" si="7"/>
        <v>1.3828999823438128</v>
      </c>
    </row>
    <row r="263" spans="1:7">
      <c r="A263" s="5">
        <v>40907</v>
      </c>
      <c r="B263">
        <f>('returns non-log'!C263+'returns non-log'!D263+'returns non-log'!E263+'returns non-log'!F263+'returns non-log'!G263)/5</f>
        <v>1.1542200917462298E-2</v>
      </c>
      <c r="C263">
        <f t="shared" si="8"/>
        <v>5.9016804731892503</v>
      </c>
      <c r="D263">
        <f t="shared" si="6"/>
        <v>1.6000573686715391</v>
      </c>
      <c r="F263">
        <f>_xlfn.XLOOKUP(A263,'returns non-log'!A:A,'returns non-log'!B:B)</f>
        <v>7.6638650944711451E-3</v>
      </c>
      <c r="G263">
        <f t="shared" si="7"/>
        <v>1.3934983412476423</v>
      </c>
    </row>
    <row r="264" spans="1:7">
      <c r="A264" s="5">
        <v>40939</v>
      </c>
      <c r="B264">
        <f>('returns non-log'!C264+'returns non-log'!D264+'returns non-log'!E264+'returns non-log'!F264+'returns non-log'!G264)/5</f>
        <v>3.3261280306535745E-2</v>
      </c>
      <c r="C264">
        <f t="shared" si="8"/>
        <v>6.0979779216876064</v>
      </c>
      <c r="D264">
        <f t="shared" si="6"/>
        <v>1.6532773253174613</v>
      </c>
      <c r="F264">
        <f>_xlfn.XLOOKUP(A264,'returns non-log'!A:A,'returns non-log'!B:B)</f>
        <v>4.5889370697689058E-2</v>
      </c>
      <c r="G264">
        <f t="shared" si="7"/>
        <v>1.45744510319577</v>
      </c>
    </row>
    <row r="265" spans="1:7">
      <c r="A265" s="5">
        <v>40968</v>
      </c>
      <c r="B265">
        <f>('returns non-log'!C265+'returns non-log'!D265+'returns non-log'!E265+'returns non-log'!F265+'returns non-log'!G265)/5</f>
        <v>3.5779551149252554E-2</v>
      </c>
      <c r="C265">
        <f t="shared" si="8"/>
        <v>6.3161608346436404</v>
      </c>
      <c r="D265">
        <f t="shared" si="6"/>
        <v>1.7124308459425568</v>
      </c>
      <c r="F265">
        <f>_xlfn.XLOOKUP(A265,'returns non-log'!A:A,'returns non-log'!B:B)</f>
        <v>4.1480931252724895E-2</v>
      </c>
      <c r="G265">
        <f t="shared" si="7"/>
        <v>1.5179012833260543</v>
      </c>
    </row>
    <row r="266" spans="1:7">
      <c r="A266" s="5">
        <v>40998</v>
      </c>
      <c r="B266">
        <f>('returns non-log'!C266+'returns non-log'!D266+'returns non-log'!E266+'returns non-log'!F266+'returns non-log'!G266)/5</f>
        <v>2.7714793275719619E-2</v>
      </c>
      <c r="C266">
        <f t="shared" si="8"/>
        <v>6.4912119264719852</v>
      </c>
      <c r="D266">
        <f t="shared" si="6"/>
        <v>1.7598905128368203</v>
      </c>
      <c r="F266">
        <f>_xlfn.XLOOKUP(A266,'returns non-log'!A:A,'returns non-log'!B:B)</f>
        <v>3.0408427670934657E-2</v>
      </c>
      <c r="G266">
        <f t="shared" si="7"/>
        <v>1.5640582747116936</v>
      </c>
    </row>
    <row r="267" spans="1:7">
      <c r="A267" s="5">
        <v>41029</v>
      </c>
      <c r="B267">
        <f>('returns non-log'!C267+'returns non-log'!D267+'returns non-log'!E267+'returns non-log'!F267+'returns non-log'!G267)/5</f>
        <v>2.6436337411459123E-3</v>
      </c>
      <c r="C267">
        <f t="shared" si="8"/>
        <v>6.5083723133417353</v>
      </c>
      <c r="D267">
        <f t="shared" si="6"/>
        <v>1.7645430187772784</v>
      </c>
      <c r="F267">
        <f>_xlfn.XLOOKUP(A267,'returns non-log'!A:A,'returns non-log'!B:B)</f>
        <v>-7.222541161057916E-3</v>
      </c>
      <c r="G267">
        <f t="shared" si="7"/>
        <v>1.552761799444295</v>
      </c>
    </row>
    <row r="268" spans="1:7">
      <c r="A268" s="5">
        <v>41060</v>
      </c>
      <c r="B268">
        <f>('returns non-log'!C268+'returns non-log'!D268+'returns non-log'!E268+'returns non-log'!F268+'returns non-log'!G268)/5</f>
        <v>-5.4661482826713417E-2</v>
      </c>
      <c r="C268">
        <f t="shared" si="8"/>
        <v>6.1526150319061488</v>
      </c>
      <c r="D268">
        <f t="shared" si="6"/>
        <v>1.668090480859387</v>
      </c>
      <c r="F268">
        <f>_xlfn.XLOOKUP(A268,'returns non-log'!A:A,'returns non-log'!B:B)</f>
        <v>-6.3936221623425049E-2</v>
      </c>
      <c r="G268">
        <f t="shared" si="7"/>
        <v>1.4534840769066364</v>
      </c>
    </row>
    <row r="269" spans="1:7">
      <c r="A269" s="5">
        <v>41089</v>
      </c>
      <c r="B269">
        <f>('returns non-log'!C269+'returns non-log'!D269+'returns non-log'!E269+'returns non-log'!F269+'returns non-log'!G269)/5</f>
        <v>3.3998060408647127E-2</v>
      </c>
      <c r="C269">
        <f t="shared" si="8"/>
        <v>6.3617920094320448</v>
      </c>
      <c r="D269">
        <f t="shared" si="6"/>
        <v>1.7248023217947337</v>
      </c>
      <c r="F269">
        <f>_xlfn.XLOOKUP(A269,'returns non-log'!A:A,'returns non-log'!B:B)</f>
        <v>3.785542405539255E-2</v>
      </c>
      <c r="G269">
        <f t="shared" si="7"/>
        <v>1.5085063329956978</v>
      </c>
    </row>
    <row r="270" spans="1:7">
      <c r="A270" s="5">
        <v>41121</v>
      </c>
      <c r="B270">
        <f>('returns non-log'!C270+'returns non-log'!D270+'returns non-log'!E270+'returns non-log'!F270+'returns non-log'!G270)/5</f>
        <v>8.9784052670640151E-3</v>
      </c>
      <c r="C270">
        <f t="shared" si="8"/>
        <v>6.4189107563174952</v>
      </c>
      <c r="D270">
        <f t="shared" si="6"/>
        <v>1.7402882960453798</v>
      </c>
      <c r="F270">
        <f>_xlfn.XLOOKUP(A270,'returns non-log'!A:A,'returns non-log'!B:B)</f>
        <v>1.2297338400113933E-2</v>
      </c>
      <c r="G270">
        <f t="shared" si="7"/>
        <v>1.5270569458512608</v>
      </c>
    </row>
    <row r="271" spans="1:7">
      <c r="A271" s="5">
        <v>41152</v>
      </c>
      <c r="B271">
        <f>('returns non-log'!C271+'returns non-log'!D271+'returns non-log'!E271+'returns non-log'!F271+'returns non-log'!G271)/5</f>
        <v>1.2037919433621291E-2</v>
      </c>
      <c r="C271">
        <f t="shared" si="8"/>
        <v>6.4961810868536505</v>
      </c>
      <c r="D271">
        <f t="shared" si="6"/>
        <v>1.7612377463444482</v>
      </c>
      <c r="F271">
        <f>_xlfn.XLOOKUP(A271,'returns non-log'!A:A,'returns non-log'!B:B)</f>
        <v>2.076561757155071E-2</v>
      </c>
      <c r="G271">
        <f t="shared" si="7"/>
        <v>1.5587672263987884</v>
      </c>
    </row>
    <row r="272" spans="1:7">
      <c r="A272" s="5">
        <v>41180</v>
      </c>
      <c r="B272">
        <f>('returns non-log'!C272+'returns non-log'!D272+'returns non-log'!E272+'returns non-log'!F272+'returns non-log'!G272)/5</f>
        <v>1.8246946496985661E-2</v>
      </c>
      <c r="C272">
        <f t="shared" si="8"/>
        <v>6.6147165555801992</v>
      </c>
      <c r="D272">
        <f t="shared" si="6"/>
        <v>1.7933749572704669</v>
      </c>
      <c r="F272">
        <f>_xlfn.XLOOKUP(A272,'returns non-log'!A:A,'returns non-log'!B:B)</f>
        <v>2.384710311463234E-2</v>
      </c>
      <c r="G272">
        <f t="shared" si="7"/>
        <v>1.5959393091784297</v>
      </c>
    </row>
    <row r="273" spans="1:7">
      <c r="A273" s="5">
        <v>41213</v>
      </c>
      <c r="B273">
        <f>('returns non-log'!C273+'returns non-log'!D273+'returns non-log'!E273+'returns non-log'!F273+'returns non-log'!G273)/5</f>
        <v>-1.4201614658376683E-2</v>
      </c>
      <c r="C273">
        <f t="shared" si="8"/>
        <v>6.5207768999834643</v>
      </c>
      <c r="D273">
        <f t="shared" si="6"/>
        <v>1.767906137189329</v>
      </c>
      <c r="F273">
        <f>_xlfn.XLOOKUP(A273,'returns non-log'!A:A,'returns non-log'!B:B)</f>
        <v>-1.933366086212851E-2</v>
      </c>
      <c r="G273">
        <f t="shared" si="7"/>
        <v>1.5650839598182342</v>
      </c>
    </row>
    <row r="274" spans="1:7">
      <c r="A274" s="5">
        <v>41243</v>
      </c>
      <c r="B274">
        <f>('returns non-log'!C274+'returns non-log'!D274+'returns non-log'!E274+'returns non-log'!F274+'returns non-log'!G274)/5</f>
        <v>3.9329195719973288E-3</v>
      </c>
      <c r="C274">
        <f t="shared" si="8"/>
        <v>6.5464225910780369</v>
      </c>
      <c r="D274">
        <f t="shared" si="6"/>
        <v>1.774859169837735</v>
      </c>
      <c r="F274">
        <f>_xlfn.XLOOKUP(A274,'returns non-log'!A:A,'returns non-log'!B:B)</f>
        <v>3.5714232700638782E-3</v>
      </c>
      <c r="G274">
        <f t="shared" si="7"/>
        <v>1.5706735370919327</v>
      </c>
    </row>
    <row r="275" spans="1:7">
      <c r="A275" s="5">
        <v>41274</v>
      </c>
      <c r="B275">
        <f>('returns non-log'!C275+'returns non-log'!D275+'returns non-log'!E275+'returns non-log'!F275+'returns non-log'!G275)/5</f>
        <v>4.5747534422306609E-3</v>
      </c>
      <c r="C275">
        <f t="shared" si="8"/>
        <v>6.5763708603608677</v>
      </c>
      <c r="D275">
        <f t="shared" si="6"/>
        <v>1.7829787129344248</v>
      </c>
      <c r="F275">
        <f>_xlfn.XLOOKUP(A275,'returns non-log'!A:A,'returns non-log'!B:B)</f>
        <v>7.1802889273127057E-3</v>
      </c>
      <c r="G275">
        <f t="shared" si="7"/>
        <v>1.5819514268987369</v>
      </c>
    </row>
    <row r="276" spans="1:7">
      <c r="A276" s="5">
        <v>41305</v>
      </c>
      <c r="B276">
        <f>('returns non-log'!C276+'returns non-log'!D276+'returns non-log'!E276+'returns non-log'!F276+'returns non-log'!G276)/5</f>
        <v>5.4064270071864408E-2</v>
      </c>
      <c r="C276">
        <f t="shared" si="8"/>
        <v>6.9319175506481567</v>
      </c>
      <c r="D276">
        <f t="shared" si="6"/>
        <v>1.8793741556028967</v>
      </c>
      <c r="F276">
        <f>_xlfn.XLOOKUP(A276,'returns non-log'!A:A,'returns non-log'!B:B)</f>
        <v>5.1595474794824625E-2</v>
      </c>
      <c r="G276">
        <f t="shared" si="7"/>
        <v>1.6635729618719275</v>
      </c>
    </row>
    <row r="277" spans="1:7">
      <c r="A277" s="5">
        <v>41333</v>
      </c>
      <c r="B277">
        <f>('returns non-log'!C277+'returns non-log'!D277+'returns non-log'!E277+'returns non-log'!F277+'returns non-log'!G277)/5</f>
        <v>1.8229015924907045E-2</v>
      </c>
      <c r="C277">
        <f t="shared" si="8"/>
        <v>7.0582795860690641</v>
      </c>
      <c r="D277">
        <f t="shared" si="6"/>
        <v>1.9136332970142405</v>
      </c>
      <c r="F277">
        <f>_xlfn.XLOOKUP(A277,'returns non-log'!A:A,'returns non-log'!B:B)</f>
        <v>1.0433962922878237E-2</v>
      </c>
      <c r="G277">
        <f t="shared" si="7"/>
        <v>1.6809306204756018</v>
      </c>
    </row>
    <row r="278" spans="1:7">
      <c r="A278" s="5">
        <v>41362</v>
      </c>
      <c r="B278">
        <f>('returns non-log'!C278+'returns non-log'!D278+'returns non-log'!E278+'returns non-log'!F278+'returns non-log'!G278)/5</f>
        <v>4.7086748630928855E-2</v>
      </c>
      <c r="C278">
        <f t="shared" si="8"/>
        <v>7.3906310227051142</v>
      </c>
      <c r="D278">
        <f t="shared" si="6"/>
        <v>2.0037400670425254</v>
      </c>
      <c r="F278">
        <f>_xlfn.XLOOKUP(A278,'returns non-log'!A:A,'returns non-log'!B:B)</f>
        <v>3.6028092182050386E-2</v>
      </c>
      <c r="G278">
        <f t="shared" si="7"/>
        <v>1.7414913438217279</v>
      </c>
    </row>
    <row r="279" spans="1:7">
      <c r="A279" s="5">
        <v>41394</v>
      </c>
      <c r="B279">
        <f>('returns non-log'!C279+'returns non-log'!D279+'returns non-log'!E279+'returns non-log'!F279+'returns non-log'!G279)/5</f>
        <v>2.2203524826639454E-2</v>
      </c>
      <c r="C279">
        <f t="shared" si="8"/>
        <v>7.5547290821022788</v>
      </c>
      <c r="D279">
        <f t="shared" si="6"/>
        <v>2.0482301593672365</v>
      </c>
      <c r="F279">
        <f>_xlfn.XLOOKUP(A279,'returns non-log'!A:A,'returns non-log'!B:B)</f>
        <v>1.8628908592349669E-2</v>
      </c>
      <c r="G279">
        <f t="shared" si="7"/>
        <v>1.773933426880151</v>
      </c>
    </row>
    <row r="280" spans="1:7">
      <c r="A280" s="5">
        <v>41425</v>
      </c>
      <c r="B280">
        <f>('returns non-log'!C280+'returns non-log'!D280+'returns non-log'!E280+'returns non-log'!F280+'returns non-log'!G280)/5</f>
        <v>4.8265591687182583E-3</v>
      </c>
      <c r="C280">
        <f t="shared" si="8"/>
        <v>7.5911924290206816</v>
      </c>
      <c r="D280">
        <f t="shared" si="6"/>
        <v>2.0581160634225757</v>
      </c>
      <c r="F280">
        <f>_xlfn.XLOOKUP(A280,'returns non-log'!A:A,'returns non-log'!B:B)</f>
        <v>1.8531153947397794E-2</v>
      </c>
      <c r="G280">
        <f t="shared" si="7"/>
        <v>1.806806460306102</v>
      </c>
    </row>
    <row r="281" spans="1:7">
      <c r="A281" s="5">
        <v>41453</v>
      </c>
      <c r="B281">
        <f>('returns non-log'!C281+'returns non-log'!D281+'returns non-log'!E281+'returns non-log'!F281+'returns non-log'!G281)/5</f>
        <v>-1.0893612298936262E-2</v>
      </c>
      <c r="C281">
        <f t="shared" si="8"/>
        <v>7.5084969218123101</v>
      </c>
      <c r="D281">
        <f t="shared" si="6"/>
        <v>2.0356957449614375</v>
      </c>
      <c r="F281">
        <f>_xlfn.XLOOKUP(A281,'returns non-log'!A:A,'returns non-log'!B:B)</f>
        <v>-1.5005226756363843E-2</v>
      </c>
      <c r="G281">
        <f t="shared" si="7"/>
        <v>1.7796949196643459</v>
      </c>
    </row>
    <row r="282" spans="1:7">
      <c r="A282" s="5">
        <v>41486</v>
      </c>
      <c r="B282">
        <f>('returns non-log'!C282+'returns non-log'!D282+'returns non-log'!E282+'returns non-log'!F282+'returns non-log'!G282)/5</f>
        <v>5.196380458662371E-2</v>
      </c>
      <c r="C282">
        <f t="shared" si="8"/>
        <v>7.8986669885966307</v>
      </c>
      <c r="D282">
        <f t="shared" ref="D282:D345" si="9">D281*(1+B282)</f>
        <v>2.1414782408504349</v>
      </c>
      <c r="F282">
        <f>_xlfn.XLOOKUP(A282,'returns non-log'!A:A,'returns non-log'!B:B)</f>
        <v>5.1236262481088257E-2</v>
      </c>
      <c r="G282">
        <f t="shared" ref="G282:G345" si="10">G281*(1+F282)</f>
        <v>1.8708798357045275</v>
      </c>
    </row>
    <row r="283" spans="1:7">
      <c r="A283" s="5">
        <v>41516</v>
      </c>
      <c r="B283">
        <f>('returns non-log'!C283+'returns non-log'!D283+'returns non-log'!E283+'returns non-log'!F283+'returns non-log'!G283)/5</f>
        <v>-3.3743564284244562E-2</v>
      </c>
      <c r="C283">
        <f t="shared" si="8"/>
        <v>7.6321378113070804</v>
      </c>
      <c r="D283">
        <f t="shared" si="9"/>
        <v>2.0692171321669872</v>
      </c>
      <c r="F283">
        <f>_xlfn.XLOOKUP(A283,'returns non-log'!A:A,'returns non-log'!B:B)</f>
        <v>-2.9846307442236375E-2</v>
      </c>
      <c r="G283">
        <f t="shared" si="10"/>
        <v>1.8150409809406096</v>
      </c>
    </row>
    <row r="284" spans="1:7">
      <c r="A284" s="5">
        <v>41547</v>
      </c>
      <c r="B284">
        <f>('returns non-log'!C284+'returns non-log'!D284+'returns non-log'!E284+'returns non-log'!F284+'returns non-log'!G284)/5</f>
        <v>2.9846151373241224E-2</v>
      </c>
      <c r="C284">
        <f t="shared" si="8"/>
        <v>7.8599277517247899</v>
      </c>
      <c r="D284">
        <f t="shared" si="9"/>
        <v>2.1309752999177474</v>
      </c>
      <c r="F284">
        <f>_xlfn.XLOOKUP(A284,'returns non-log'!A:A,'returns non-log'!B:B)</f>
        <v>3.1489612792447108E-2</v>
      </c>
      <c r="G284">
        <f t="shared" si="10"/>
        <v>1.8721959186328527</v>
      </c>
    </row>
    <row r="285" spans="1:7">
      <c r="A285" s="5">
        <v>41578</v>
      </c>
      <c r="B285">
        <f>('returns non-log'!C285+'returns non-log'!D285+'returns non-log'!E285+'returns non-log'!F285+'returns non-log'!G285)/5</f>
        <v>4.5167222500691342E-2</v>
      </c>
      <c r="C285">
        <f t="shared" si="8"/>
        <v>8.2149388573263025</v>
      </c>
      <c r="D285">
        <f t="shared" si="9"/>
        <v>2.22722553543261</v>
      </c>
      <c r="F285">
        <f>_xlfn.XLOOKUP(A285,'returns non-log'!A:A,'returns non-log'!B:B)</f>
        <v>4.3081096273555941E-2</v>
      </c>
      <c r="G285">
        <f t="shared" si="10"/>
        <v>1.9528521712464331</v>
      </c>
    </row>
    <row r="286" spans="1:7">
      <c r="A286" s="5">
        <v>41607</v>
      </c>
      <c r="B286">
        <f>('returns non-log'!C286+'returns non-log'!D286+'returns non-log'!E286+'returns non-log'!F286+'returns non-log'!G286)/5</f>
        <v>2.5483624009842654E-2</v>
      </c>
      <c r="C286">
        <f t="shared" si="8"/>
        <v>8.4242852704302518</v>
      </c>
      <c r="D286">
        <f t="shared" si="9"/>
        <v>2.283983313562695</v>
      </c>
      <c r="F286">
        <f>_xlfn.XLOOKUP(A286,'returns non-log'!A:A,'returns non-log'!B:B)</f>
        <v>2.6157708809311675E-2</v>
      </c>
      <c r="G286">
        <f t="shared" si="10"/>
        <v>2.0039343096895292</v>
      </c>
    </row>
    <row r="287" spans="1:7">
      <c r="A287" s="5">
        <v>41639</v>
      </c>
      <c r="B287">
        <f>('returns non-log'!C287+'returns non-log'!D287+'returns non-log'!E287+'returns non-log'!F287+'returns non-log'!G287)/5</f>
        <v>2.1564052340449093E-2</v>
      </c>
      <c r="C287">
        <f t="shared" si="8"/>
        <v>8.6059469989326836</v>
      </c>
      <c r="D287">
        <f t="shared" si="9"/>
        <v>2.3332352492810733</v>
      </c>
      <c r="F287">
        <f>_xlfn.XLOOKUP(A287,'returns non-log'!A:A,'returns non-log'!B:B)</f>
        <v>2.5072993102680741E-2</v>
      </c>
      <c r="G287">
        <f t="shared" si="10"/>
        <v>2.0541789408146003</v>
      </c>
    </row>
    <row r="288" spans="1:7">
      <c r="A288" s="5">
        <v>41670</v>
      </c>
      <c r="B288">
        <f>('returns non-log'!C288+'returns non-log'!D288+'returns non-log'!E288+'returns non-log'!F288+'returns non-log'!G288)/5</f>
        <v>-3.1692534460992051E-2</v>
      </c>
      <c r="C288">
        <f t="shared" si="8"/>
        <v>8.3332027270995379</v>
      </c>
      <c r="D288">
        <f t="shared" si="9"/>
        <v>2.2592891107376314</v>
      </c>
      <c r="F288">
        <f>_xlfn.XLOOKUP(A288,'returns non-log'!A:A,'returns non-log'!B:B)</f>
        <v>-3.4964584165055879E-2</v>
      </c>
      <c r="G288">
        <f t="shared" si="10"/>
        <v>1.9823554283484028</v>
      </c>
    </row>
    <row r="289" spans="1:7">
      <c r="A289" s="5">
        <v>41698</v>
      </c>
      <c r="B289">
        <f>('returns non-log'!C289+'returns non-log'!D289+'returns non-log'!E289+'returns non-log'!F289+'returns non-log'!G289)/5</f>
        <v>4.7061724835638107E-2</v>
      </c>
      <c r="C289">
        <f t="shared" si="8"/>
        <v>8.7253776208418863</v>
      </c>
      <c r="D289">
        <f t="shared" si="9"/>
        <v>2.3656151531913197</v>
      </c>
      <c r="F289">
        <f>_xlfn.XLOOKUP(A289,'returns non-log'!A:A,'returns non-log'!B:B)</f>
        <v>4.4459523282155189E-2</v>
      </c>
      <c r="G289">
        <f t="shared" si="10"/>
        <v>2.0704900056685656</v>
      </c>
    </row>
    <row r="290" spans="1:7">
      <c r="A290" s="5">
        <v>41729</v>
      </c>
      <c r="B290">
        <f>('returns non-log'!C290+'returns non-log'!D290+'returns non-log'!E290+'returns non-log'!F290+'returns non-log'!G290)/5</f>
        <v>5.1059317866002378E-4</v>
      </c>
      <c r="C290">
        <f t="shared" si="8"/>
        <v>8.7298327391363202</v>
      </c>
      <c r="D290">
        <f t="shared" si="9"/>
        <v>2.3668230201518736</v>
      </c>
      <c r="F290">
        <f>_xlfn.XLOOKUP(A290,'returns non-log'!A:A,'returns non-log'!B:B)</f>
        <v>5.3600080787226112E-3</v>
      </c>
      <c r="G290">
        <f t="shared" si="10"/>
        <v>2.0815878488258637</v>
      </c>
    </row>
    <row r="291" spans="1:7">
      <c r="A291" s="5">
        <v>41759</v>
      </c>
      <c r="B291">
        <f>('returns non-log'!C291+'returns non-log'!D291+'returns non-log'!E291+'returns non-log'!F291+'returns non-log'!G291)/5</f>
        <v>3.6112389453604398E-3</v>
      </c>
      <c r="C291">
        <f t="shared" si="8"/>
        <v>8.7613582511103711</v>
      </c>
      <c r="D291">
        <f t="shared" si="9"/>
        <v>2.3753701836190215</v>
      </c>
      <c r="F291">
        <f>_xlfn.XLOOKUP(A291,'returns non-log'!A:A,'returns non-log'!B:B)</f>
        <v>4.8559888483015179E-3</v>
      </c>
      <c r="G291">
        <f t="shared" si="10"/>
        <v>2.0916960162065221</v>
      </c>
    </row>
    <row r="292" spans="1:7">
      <c r="A292" s="5">
        <v>41789</v>
      </c>
      <c r="B292">
        <f>('returns non-log'!C292+'returns non-log'!D292+'returns non-log'!E292+'returns non-log'!F292+'returns non-log'!G292)/5</f>
        <v>2.0686231501502041E-2</v>
      </c>
      <c r="C292">
        <f t="shared" si="8"/>
        <v>8.942597736160435</v>
      </c>
      <c r="D292">
        <f t="shared" si="9"/>
        <v>2.42450764113913</v>
      </c>
      <c r="F292">
        <f>_xlfn.XLOOKUP(A292,'returns non-log'!A:A,'returns non-log'!B:B)</f>
        <v>2.1499225863489846E-2</v>
      </c>
      <c r="G292">
        <f t="shared" si="10"/>
        <v>2.136665861296708</v>
      </c>
    </row>
    <row r="293" spans="1:7">
      <c r="A293" s="5">
        <v>41820</v>
      </c>
      <c r="B293">
        <f>('returns non-log'!C293+'returns non-log'!D293+'returns non-log'!E293+'returns non-log'!F293+'returns non-log'!G293)/5</f>
        <v>1.8165349563081933E-2</v>
      </c>
      <c r="C293">
        <f t="shared" si="8"/>
        <v>9.1050431500398155</v>
      </c>
      <c r="D293">
        <f t="shared" si="9"/>
        <v>2.4685496699587857</v>
      </c>
      <c r="F293">
        <f>_xlfn.XLOOKUP(A293,'returns non-log'!A:A,'returns non-log'!B:B)</f>
        <v>1.9807766536372728E-2</v>
      </c>
      <c r="G293">
        <f t="shared" si="10"/>
        <v>2.1789884398435109</v>
      </c>
    </row>
    <row r="294" spans="1:7">
      <c r="A294" s="5">
        <v>41851</v>
      </c>
      <c r="B294">
        <f>('returns non-log'!C294+'returns non-log'!D294+'returns non-log'!E294+'returns non-log'!F294+'returns non-log'!G294)/5</f>
        <v>-1.5577893104172657E-2</v>
      </c>
      <c r="C294">
        <f t="shared" si="8"/>
        <v>8.9632057611396156</v>
      </c>
      <c r="D294">
        <f t="shared" si="9"/>
        <v>2.4300948670778268</v>
      </c>
      <c r="F294">
        <f>_xlfn.XLOOKUP(A294,'returns non-log'!A:A,'returns non-log'!B:B)</f>
        <v>-1.531293563236158E-2</v>
      </c>
      <c r="G294">
        <f t="shared" si="10"/>
        <v>2.1456217301205274</v>
      </c>
    </row>
    <row r="295" spans="1:7">
      <c r="A295" s="5">
        <v>41880</v>
      </c>
      <c r="B295">
        <f>('returns non-log'!C295+'returns non-log'!D295+'returns non-log'!E295+'returns non-log'!F295+'returns non-log'!G295)/5</f>
        <v>4.1610608843202133E-2</v>
      </c>
      <c r="C295">
        <f t="shared" si="8"/>
        <v>9.3361702100475323</v>
      </c>
      <c r="D295">
        <f t="shared" si="9"/>
        <v>2.5312125940436756</v>
      </c>
      <c r="F295">
        <f>_xlfn.XLOOKUP(A295,'returns non-log'!A:A,'returns non-log'!B:B)</f>
        <v>3.7864482388990428E-2</v>
      </c>
      <c r="G295">
        <f t="shared" si="10"/>
        <v>2.2268645863341114</v>
      </c>
    </row>
    <row r="296" spans="1:7">
      <c r="A296" s="5">
        <v>41912</v>
      </c>
      <c r="B296">
        <f>('returns non-log'!C296+'returns non-log'!D296+'returns non-log'!E296+'returns non-log'!F296+'returns non-log'!G296)/5</f>
        <v>-1.4469062076127637E-2</v>
      </c>
      <c r="C296">
        <f t="shared" si="8"/>
        <v>9.201084583725061</v>
      </c>
      <c r="D296">
        <f t="shared" si="9"/>
        <v>2.4945883218925817</v>
      </c>
      <c r="F296">
        <f>_xlfn.XLOOKUP(A296,'returns non-log'!A:A,'returns non-log'!B:B)</f>
        <v>-1.7128645059859227E-2</v>
      </c>
      <c r="G296">
        <f t="shared" si="10"/>
        <v>2.1887214132384241</v>
      </c>
    </row>
    <row r="297" spans="1:7">
      <c r="A297" s="5">
        <v>41943</v>
      </c>
      <c r="B297">
        <f>('returns non-log'!C297+'returns non-log'!D297+'returns non-log'!E297+'returns non-log'!F297+'returns non-log'!G297)/5</f>
        <v>2.802989394116202E-2</v>
      </c>
      <c r="C297">
        <f t="shared" si="8"/>
        <v>9.4589900087505363</v>
      </c>
      <c r="D297">
        <f t="shared" si="9"/>
        <v>2.5645113679820923</v>
      </c>
      <c r="F297">
        <f>_xlfn.XLOOKUP(A297,'returns non-log'!A:A,'returns non-log'!B:B)</f>
        <v>2.2925905562124704E-2</v>
      </c>
      <c r="G297">
        <f t="shared" si="10"/>
        <v>2.2388998336601285</v>
      </c>
    </row>
    <row r="298" spans="1:7">
      <c r="A298" s="5">
        <v>41971</v>
      </c>
      <c r="B298">
        <f>('returns non-log'!C298+'returns non-log'!D298+'returns non-log'!E298+'returns non-log'!F298+'returns non-log'!G298)/5</f>
        <v>2.7900901026182146E-2</v>
      </c>
      <c r="C298">
        <f t="shared" si="8"/>
        <v>9.7229043527923302</v>
      </c>
      <c r="D298">
        <f t="shared" si="9"/>
        <v>2.6360635458406798</v>
      </c>
      <c r="F298">
        <f>_xlfn.XLOOKUP(A298,'returns non-log'!A:A,'returns non-log'!B:B)</f>
        <v>2.423730519517564E-2</v>
      </c>
      <c r="G298">
        <f t="shared" si="10"/>
        <v>2.2931647322299771</v>
      </c>
    </row>
    <row r="299" spans="1:7">
      <c r="A299" s="5">
        <v>42004</v>
      </c>
      <c r="B299">
        <f>('returns non-log'!C299+'returns non-log'!D299+'returns non-log'!E299+'returns non-log'!F299+'returns non-log'!G299)/5</f>
        <v>-6.3294059596805672E-4</v>
      </c>
      <c r="C299">
        <f t="shared" si="8"/>
        <v>9.7167503319167334</v>
      </c>
      <c r="D299">
        <f t="shared" si="9"/>
        <v>2.6343950742089657</v>
      </c>
      <c r="F299">
        <f>_xlfn.XLOOKUP(A299,'returns non-log'!A:A,'returns non-log'!B:B)</f>
        <v>-4.7736807286954397E-3</v>
      </c>
      <c r="G299">
        <f t="shared" si="10"/>
        <v>2.2822178959400068</v>
      </c>
    </row>
    <row r="300" spans="1:7">
      <c r="A300" s="5">
        <v>42034</v>
      </c>
      <c r="B300">
        <f>('returns non-log'!C300+'returns non-log'!D300+'returns non-log'!E300+'returns non-log'!F300+'returns non-log'!G300)/5</f>
        <v>-2.0151682799897031E-2</v>
      </c>
      <c r="C300">
        <f t="shared" si="8"/>
        <v>9.5209414613821544</v>
      </c>
      <c r="D300">
        <f t="shared" si="9"/>
        <v>2.5813075803038954</v>
      </c>
      <c r="F300">
        <f>_xlfn.XLOOKUP(A300,'returns non-log'!A:A,'returns non-log'!B:B)</f>
        <v>-2.922329434926052E-2</v>
      </c>
      <c r="G300">
        <f t="shared" si="10"/>
        <v>2.2155239705978018</v>
      </c>
    </row>
    <row r="301" spans="1:7">
      <c r="A301" s="5">
        <v>42062</v>
      </c>
      <c r="B301">
        <f>('returns non-log'!C301+'returns non-log'!D301+'returns non-log'!E301+'returns non-log'!F301+'returns non-log'!G301)/5</f>
        <v>4.8240946754556015E-2</v>
      </c>
      <c r="C301">
        <f t="shared" si="8"/>
        <v>9.9802406914739343</v>
      </c>
      <c r="D301">
        <f t="shared" si="9"/>
        <v>2.705832301842467</v>
      </c>
      <c r="F301">
        <f>_xlfn.XLOOKUP(A301,'returns non-log'!A:A,'returns non-log'!B:B)</f>
        <v>5.5885804045261445E-2</v>
      </c>
      <c r="G301">
        <f t="shared" si="10"/>
        <v>2.3393403090762099</v>
      </c>
    </row>
    <row r="302" spans="1:7">
      <c r="A302" s="5">
        <v>42094</v>
      </c>
      <c r="B302">
        <f>('returns non-log'!C302+'returns non-log'!D302+'returns non-log'!E302+'returns non-log'!F302+'returns non-log'!G302)/5</f>
        <v>-1.1426765412740236E-2</v>
      </c>
      <c r="C302">
        <f t="shared" si="8"/>
        <v>9.8661988223297765</v>
      </c>
      <c r="D302">
        <f t="shared" si="9"/>
        <v>2.6749133908830984</v>
      </c>
      <c r="F302">
        <f>_xlfn.XLOOKUP(A302,'returns non-log'!A:A,'returns non-log'!B:B)</f>
        <v>-1.6033487097238841E-2</v>
      </c>
      <c r="G302">
        <f t="shared" si="10"/>
        <v>2.3018325264145858</v>
      </c>
    </row>
    <row r="303" spans="1:7">
      <c r="A303" s="5">
        <v>42124</v>
      </c>
      <c r="B303">
        <f>('returns non-log'!C303+'returns non-log'!D303+'returns non-log'!E303+'returns non-log'!F303+'returns non-log'!G303)/5</f>
        <v>-2.9280676292772643E-3</v>
      </c>
      <c r="C303">
        <f t="shared" si="8"/>
        <v>9.8373099249341003</v>
      </c>
      <c r="D303">
        <f t="shared" si="9"/>
        <v>2.6670810635721334</v>
      </c>
      <c r="F303">
        <f>_xlfn.XLOOKUP(A303,'returns non-log'!A:A,'returns non-log'!B:B)</f>
        <v>8.081266842280721E-3</v>
      </c>
      <c r="G303">
        <f t="shared" si="10"/>
        <v>2.3204342492867833</v>
      </c>
    </row>
    <row r="304" spans="1:7">
      <c r="A304" s="5">
        <v>42153</v>
      </c>
      <c r="B304">
        <f>('returns non-log'!C304+'returns non-log'!D304+'returns non-log'!E304+'returns non-log'!F304+'returns non-log'!G304)/5</f>
        <v>1.5530451525104193E-2</v>
      </c>
      <c r="C304">
        <f t="shared" si="8"/>
        <v>9.9900877898607163</v>
      </c>
      <c r="D304">
        <f t="shared" si="9"/>
        <v>2.708502036743464</v>
      </c>
      <c r="F304">
        <f>_xlfn.XLOOKUP(A304,'returns non-log'!A:A,'returns non-log'!B:B)</f>
        <v>1.1038558614841376E-2</v>
      </c>
      <c r="G304">
        <f t="shared" si="10"/>
        <v>2.346048498759421</v>
      </c>
    </row>
    <row r="305" spans="1:7">
      <c r="A305" s="5">
        <v>42185</v>
      </c>
      <c r="B305">
        <f>('returns non-log'!C305+'returns non-log'!D305+'returns non-log'!E305+'returns non-log'!F305+'returns non-log'!G305)/5</f>
        <v>-2.0621284334800927E-2</v>
      </c>
      <c r="C305">
        <f t="shared" si="8"/>
        <v>9.7840793490163751</v>
      </c>
      <c r="D305">
        <f t="shared" si="9"/>
        <v>2.6526492461223898</v>
      </c>
      <c r="F305">
        <f>_xlfn.XLOOKUP(A305,'returns non-log'!A:A,'returns non-log'!B:B)</f>
        <v>-2.058835907579637E-2</v>
      </c>
      <c r="G305">
        <f t="shared" si="10"/>
        <v>2.2977472098577292</v>
      </c>
    </row>
    <row r="306" spans="1:7">
      <c r="A306" s="5">
        <v>42216</v>
      </c>
      <c r="B306">
        <f>('returns non-log'!C306+'returns non-log'!D306+'returns non-log'!E306+'returns non-log'!F306+'returns non-log'!G306)/5</f>
        <v>2.313613775824961E-2</v>
      </c>
      <c r="C306">
        <f t="shared" si="8"/>
        <v>10.010445156672862</v>
      </c>
      <c r="D306">
        <f t="shared" si="9"/>
        <v>2.7140213045049943</v>
      </c>
      <c r="F306">
        <f>_xlfn.XLOOKUP(A306,'returns non-log'!A:A,'returns non-log'!B:B)</f>
        <v>1.8808424030497761E-2</v>
      </c>
      <c r="G306">
        <f t="shared" si="10"/>
        <v>2.3409642136956266</v>
      </c>
    </row>
    <row r="307" spans="1:7">
      <c r="A307" s="5">
        <v>42247</v>
      </c>
      <c r="B307">
        <f>('returns non-log'!C307+'returns non-log'!D307+'returns non-log'!E307+'returns non-log'!F307+'returns non-log'!G307)/5</f>
        <v>-5.8046709392944471E-2</v>
      </c>
      <c r="C307">
        <f t="shared" si="8"/>
        <v>9.4293717557694645</v>
      </c>
      <c r="D307">
        <f t="shared" si="9"/>
        <v>2.5564812985561329</v>
      </c>
      <c r="F307">
        <f>_xlfn.XLOOKUP(A307,'returns non-log'!A:A,'returns non-log'!B:B)</f>
        <v>-6.2805288323174335E-2</v>
      </c>
      <c r="G307">
        <f t="shared" si="10"/>
        <v>2.1939392813002399</v>
      </c>
    </row>
    <row r="308" spans="1:7">
      <c r="A308" s="5">
        <v>42277</v>
      </c>
      <c r="B308">
        <f>('returns non-log'!C308+'returns non-log'!D308+'returns non-log'!E308+'returns non-log'!F308+'returns non-log'!G308)/5</f>
        <v>-1.8803736556674201E-2</v>
      </c>
      <c r="C308">
        <f t="shared" si="8"/>
        <v>9.25206433337903</v>
      </c>
      <c r="D308">
        <f t="shared" si="9"/>
        <v>2.5084098977060192</v>
      </c>
      <c r="F308">
        <f>_xlfn.XLOOKUP(A308,'returns non-log'!A:A,'returns non-log'!B:B)</f>
        <v>-2.8188163936092692E-2</v>
      </c>
      <c r="G308">
        <f t="shared" si="10"/>
        <v>2.1320961611731155</v>
      </c>
    </row>
    <row r="309" spans="1:7">
      <c r="A309" s="5">
        <v>42307</v>
      </c>
      <c r="B309">
        <f>('returns non-log'!C309+'returns non-log'!D309+'returns non-log'!E309+'returns non-log'!F309+'returns non-log'!G309)/5</f>
        <v>7.039341402534989E-2</v>
      </c>
      <c r="C309">
        <f t="shared" si="8"/>
        <v>9.9033487285877531</v>
      </c>
      <c r="D309">
        <f t="shared" si="9"/>
        <v>2.6849854341805246</v>
      </c>
      <c r="F309">
        <f>_xlfn.XLOOKUP(A309,'returns non-log'!A:A,'returns non-log'!B:B)</f>
        <v>8.1156265118529358E-2</v>
      </c>
      <c r="G309">
        <f t="shared" si="10"/>
        <v>2.3051291224874797</v>
      </c>
    </row>
    <row r="310" spans="1:7">
      <c r="A310" s="5">
        <v>42338</v>
      </c>
      <c r="B310">
        <f>('returns non-log'!C310+'returns non-log'!D310+'returns non-log'!E310+'returns non-log'!F310+'returns non-log'!G310)/5</f>
        <v>-1.2851650331914932E-3</v>
      </c>
      <c r="C310">
        <f t="shared" si="8"/>
        <v>9.8906212910902696</v>
      </c>
      <c r="D310">
        <f t="shared" si="9"/>
        <v>2.681534784785887</v>
      </c>
      <c r="F310">
        <f>_xlfn.XLOOKUP(A310,'returns non-log'!A:A,'returns non-log'!B:B)</f>
        <v>1.0607430341180724E-3</v>
      </c>
      <c r="G310">
        <f t="shared" si="10"/>
        <v>2.3075742721469008</v>
      </c>
    </row>
    <row r="311" spans="1:7">
      <c r="A311" s="5">
        <v>42369</v>
      </c>
      <c r="B311">
        <f>('returns non-log'!C311+'returns non-log'!D311+'returns non-log'!E311+'returns non-log'!F311+'returns non-log'!G311)/5</f>
        <v>-1.2197549424993671E-2</v>
      </c>
      <c r="C311">
        <f t="shared" si="8"/>
        <v>9.7699799490483024</v>
      </c>
      <c r="D311">
        <f t="shared" si="9"/>
        <v>2.6488266317136215</v>
      </c>
      <c r="F311">
        <f>_xlfn.XLOOKUP(A311,'returns non-log'!A:A,'returns non-log'!B:B)</f>
        <v>-1.8554659479714575E-2</v>
      </c>
      <c r="G311">
        <f t="shared" si="10"/>
        <v>2.2647580173030648</v>
      </c>
    </row>
    <row r="312" spans="1:7">
      <c r="A312" s="5">
        <v>42398</v>
      </c>
      <c r="B312">
        <f>('returns non-log'!C312+'returns non-log'!D312+'returns non-log'!E312+'returns non-log'!F312+'returns non-log'!G312)/5</f>
        <v>-4.5795424207038436E-2</v>
      </c>
      <c r="C312">
        <f t="shared" si="8"/>
        <v>9.3225595727873749</v>
      </c>
      <c r="D312">
        <f t="shared" si="9"/>
        <v>2.5275224924633957</v>
      </c>
      <c r="F312">
        <f>_xlfn.XLOOKUP(A312,'returns non-log'!A:A,'returns non-log'!B:B)</f>
        <v>-5.4278010548273303E-2</v>
      </c>
      <c r="G312">
        <f t="shared" si="10"/>
        <v>2.1418314577506026</v>
      </c>
    </row>
    <row r="313" spans="1:7">
      <c r="A313" s="5">
        <v>42429</v>
      </c>
      <c r="B313">
        <f>('returns non-log'!C313+'returns non-log'!D313+'returns non-log'!E313+'returns non-log'!F313+'returns non-log'!G313)/5</f>
        <v>2.5529945560565982E-3</v>
      </c>
      <c r="C313">
        <f t="shared" si="8"/>
        <v>9.3463600166252139</v>
      </c>
      <c r="D313">
        <f t="shared" si="9"/>
        <v>2.5339752436269651</v>
      </c>
      <c r="F313">
        <f>_xlfn.XLOOKUP(A313,'returns non-log'!A:A,'returns non-log'!B:B)</f>
        <v>-4.828413175065327E-3</v>
      </c>
      <c r="G313">
        <f t="shared" si="10"/>
        <v>2.1314898105212303</v>
      </c>
    </row>
    <row r="314" spans="1:7">
      <c r="A314" s="5">
        <v>42460</v>
      </c>
      <c r="B314">
        <f>('returns non-log'!C314+'returns non-log'!D314+'returns non-log'!E314+'returns non-log'!F314+'returns non-log'!G314)/5</f>
        <v>6.1906408927357236E-2</v>
      </c>
      <c r="C314">
        <f t="shared" si="8"/>
        <v>9.9249596017967168</v>
      </c>
      <c r="D314">
        <f t="shared" si="9"/>
        <v>2.690844551270736</v>
      </c>
      <c r="F314">
        <f>_xlfn.XLOOKUP(A314,'returns non-log'!A:A,'returns non-log'!B:B)</f>
        <v>6.6617837636936628E-2</v>
      </c>
      <c r="G314">
        <f t="shared" si="10"/>
        <v>2.2734850526433186</v>
      </c>
    </row>
    <row r="315" spans="1:7">
      <c r="A315" s="5">
        <v>42489</v>
      </c>
      <c r="B315">
        <f>('returns non-log'!C315+'returns non-log'!D315+'returns non-log'!E315+'returns non-log'!F315+'returns non-log'!G315)/5</f>
        <v>-1.2845737398450962E-3</v>
      </c>
      <c r="C315">
        <f t="shared" si="8"/>
        <v>9.9122102593232242</v>
      </c>
      <c r="D315">
        <f t="shared" si="9"/>
        <v>2.687387963022168</v>
      </c>
      <c r="F315">
        <f>_xlfn.XLOOKUP(A315,'returns non-log'!A:A,'returns non-log'!B:B)</f>
        <v>3.7900773343362282E-3</v>
      </c>
      <c r="G315">
        <f t="shared" si="10"/>
        <v>2.2821017368112941</v>
      </c>
    </row>
    <row r="316" spans="1:7">
      <c r="A316" s="5">
        <v>42521</v>
      </c>
      <c r="B316">
        <f>('returns non-log'!C316+'returns non-log'!D316+'returns non-log'!E316+'returns non-log'!F316+'returns non-log'!G316)/5</f>
        <v>1.4369255252383617E-2</v>
      </c>
      <c r="C316">
        <f t="shared" si="8"/>
        <v>10.054641338654735</v>
      </c>
      <c r="D316">
        <f t="shared" si="9"/>
        <v>2.7260037266250166</v>
      </c>
      <c r="F316">
        <f>_xlfn.XLOOKUP(A316,'returns non-log'!A:A,'returns non-log'!B:B)</f>
        <v>1.5739318366678079E-2</v>
      </c>
      <c r="G316">
        <f t="shared" si="10"/>
        <v>2.3180204625921159</v>
      </c>
    </row>
    <row r="317" spans="1:7">
      <c r="A317" s="5">
        <v>42551</v>
      </c>
      <c r="B317">
        <f>('returns non-log'!C317+'returns non-log'!D317+'returns non-log'!E317+'returns non-log'!F317+'returns non-log'!G317)/5</f>
        <v>1.3787895029242114E-2</v>
      </c>
      <c r="C317">
        <f t="shared" si="8"/>
        <v>10.193273677988785</v>
      </c>
      <c r="D317">
        <f t="shared" si="9"/>
        <v>2.7635895798570451</v>
      </c>
      <c r="F317">
        <f>_xlfn.XLOOKUP(A317,'returns non-log'!A:A,'returns non-log'!B:B)</f>
        <v>8.9047864354596662E-4</v>
      </c>
      <c r="G317">
        <f t="shared" si="10"/>
        <v>2.3200846103093569</v>
      </c>
    </row>
    <row r="318" spans="1:7">
      <c r="A318" s="5">
        <v>42580</v>
      </c>
      <c r="B318">
        <f>('returns non-log'!C318+'returns non-log'!D318+'returns non-log'!E318+'returns non-log'!F318+'returns non-log'!G318)/5</f>
        <v>2.8838949965580563E-2</v>
      </c>
      <c r="C318">
        <f t="shared" si="8"/>
        <v>10.487236987573773</v>
      </c>
      <c r="D318">
        <f t="shared" si="9"/>
        <v>2.8432886014759422</v>
      </c>
      <c r="F318">
        <f>_xlfn.XLOOKUP(A318,'returns non-log'!A:A,'returns non-log'!B:B)</f>
        <v>3.6724472083523363E-2</v>
      </c>
      <c r="G318">
        <f t="shared" si="10"/>
        <v>2.4052884928120752</v>
      </c>
    </row>
    <row r="319" spans="1:7">
      <c r="A319" s="5">
        <v>42613</v>
      </c>
      <c r="B319">
        <f>('returns non-log'!C319+'returns non-log'!D319+'returns non-log'!E319+'returns non-log'!F319+'returns non-log'!G319)/5</f>
        <v>-7.5662223893330658E-3</v>
      </c>
      <c r="C319">
        <f t="shared" si="8"/>
        <v>10.407888220276151</v>
      </c>
      <c r="D319">
        <f t="shared" si="9"/>
        <v>2.8217756476001195</v>
      </c>
      <c r="F319">
        <f>_xlfn.XLOOKUP(A319,'returns non-log'!A:A,'returns non-log'!B:B)</f>
        <v>-1.0199528271818137E-3</v>
      </c>
      <c r="G319">
        <f t="shared" si="10"/>
        <v>2.4028352120136436</v>
      </c>
    </row>
    <row r="320" spans="1:7">
      <c r="A320" s="5">
        <v>42643</v>
      </c>
      <c r="B320">
        <f>('returns non-log'!C320+'returns non-log'!D320+'returns non-log'!E320+'returns non-log'!F320+'returns non-log'!G320)/5</f>
        <v>-1.5513450471080325E-3</v>
      </c>
      <c r="C320">
        <f t="shared" si="8"/>
        <v>10.391741994434771</v>
      </c>
      <c r="D320">
        <f t="shared" si="9"/>
        <v>2.8173980999251649</v>
      </c>
      <c r="F320">
        <f>_xlfn.XLOOKUP(A320,'returns non-log'!A:A,'returns non-log'!B:B)</f>
        <v>-4.4088385610951963E-4</v>
      </c>
      <c r="G320">
        <f t="shared" si="10"/>
        <v>2.4017758407597753</v>
      </c>
    </row>
    <row r="321" spans="1:7">
      <c r="A321" s="5">
        <v>42674</v>
      </c>
      <c r="B321">
        <f>('returns non-log'!C321+'returns non-log'!D321+'returns non-log'!E321+'returns non-log'!F321+'returns non-log'!G321)/5</f>
        <v>-2.1651316521026163E-2</v>
      </c>
      <c r="C321">
        <f t="shared" si="8"/>
        <v>10.166747099308424</v>
      </c>
      <c r="D321">
        <f t="shared" si="9"/>
        <v>2.7563977218979474</v>
      </c>
      <c r="F321">
        <f>_xlfn.XLOOKUP(A321,'returns non-log'!A:A,'returns non-log'!B:B)</f>
        <v>-2.0100983720727772E-2</v>
      </c>
      <c r="G321">
        <f t="shared" si="10"/>
        <v>2.3534977836838258</v>
      </c>
    </row>
    <row r="322" spans="1:7">
      <c r="A322" s="5">
        <v>42704</v>
      </c>
      <c r="B322">
        <f>('returns non-log'!C322+'returns non-log'!D322+'returns non-log'!E322+'returns non-log'!F322+'returns non-log'!G322)/5</f>
        <v>2.524404478748914E-2</v>
      </c>
      <c r="C322">
        <f t="shared" si="8"/>
        <v>10.423396918426441</v>
      </c>
      <c r="D322">
        <f t="shared" si="9"/>
        <v>2.825980349441672</v>
      </c>
      <c r="F322">
        <f>_xlfn.XLOOKUP(A322,'returns non-log'!A:A,'returns non-log'!B:B)</f>
        <v>3.3321685328152828E-2</v>
      </c>
      <c r="G322">
        <f t="shared" si="10"/>
        <v>2.4319202962522435</v>
      </c>
    </row>
    <row r="323" spans="1:7">
      <c r="A323" s="5">
        <v>42734</v>
      </c>
      <c r="B323">
        <f>('returns non-log'!C323+'returns non-log'!D323+'returns non-log'!E323+'returns non-log'!F323+'returns non-log'!G323)/5</f>
        <v>1.6938140856673466E-2</v>
      </c>
      <c r="C323">
        <f t="shared" si="8"/>
        <v>10.599949883635766</v>
      </c>
      <c r="D323">
        <f t="shared" si="9"/>
        <v>2.8738472026587067</v>
      </c>
      <c r="F323">
        <f>_xlfn.XLOOKUP(A323,'returns non-log'!A:A,'returns non-log'!B:B)</f>
        <v>1.7073372274028165E-2</v>
      </c>
      <c r="G323">
        <f t="shared" si="10"/>
        <v>2.4734413768109227</v>
      </c>
    </row>
    <row r="324" spans="1:7">
      <c r="A324" s="5">
        <v>42766</v>
      </c>
      <c r="B324">
        <f>('returns non-log'!C324+'returns non-log'!D324+'returns non-log'!E324+'returns non-log'!F324+'returns non-log'!G324)/5</f>
        <v>1.7206211230930669E-2</v>
      </c>
      <c r="C324">
        <f t="shared" ref="C324:C387" si="11">C323*(1+B324)</f>
        <v>10.782334860370881</v>
      </c>
      <c r="D324">
        <f t="shared" si="9"/>
        <v>2.9232952246730712</v>
      </c>
      <c r="F324">
        <f>_xlfn.XLOOKUP(A324,'returns non-log'!A:A,'returns non-log'!B:B)</f>
        <v>1.9645376348529808E-2</v>
      </c>
      <c r="G324">
        <f t="shared" si="10"/>
        <v>2.522033063534399</v>
      </c>
    </row>
    <row r="325" spans="1:7">
      <c r="A325" s="5">
        <v>42794</v>
      </c>
      <c r="B325">
        <f>('returns non-log'!C325+'returns non-log'!D325+'returns non-log'!E325+'returns non-log'!F325+'returns non-log'!G325)/5</f>
        <v>4.0979790926431912E-2</v>
      </c>
      <c r="C325">
        <f t="shared" si="11"/>
        <v>11.224192688647658</v>
      </c>
      <c r="D325">
        <f t="shared" si="9"/>
        <v>3.0430912517964108</v>
      </c>
      <c r="F325">
        <f>_xlfn.XLOOKUP(A325,'returns non-log'!A:A,'returns non-log'!B:B)</f>
        <v>3.6892705744504983E-2</v>
      </c>
      <c r="G325">
        <f t="shared" si="10"/>
        <v>2.6150776872252859</v>
      </c>
    </row>
    <row r="326" spans="1:7">
      <c r="A326" s="5">
        <v>42825</v>
      </c>
      <c r="B326">
        <f>('returns non-log'!C326+'returns non-log'!D326+'returns non-log'!E326+'returns non-log'!F326+'returns non-log'!G326)/5</f>
        <v>-3.0624618253707327E-4</v>
      </c>
      <c r="C326">
        <f t="shared" si="11"/>
        <v>11.220755322484699</v>
      </c>
      <c r="D326">
        <f t="shared" si="9"/>
        <v>3.0421593167174361</v>
      </c>
      <c r="F326">
        <f>_xlfn.XLOOKUP(A326,'returns non-log'!A:A,'returns non-log'!B:B)</f>
        <v>-1.7012475963784635E-4</v>
      </c>
      <c r="G326">
        <f t="shared" si="10"/>
        <v>2.6146327977623125</v>
      </c>
    </row>
    <row r="327" spans="1:7">
      <c r="A327" s="5">
        <v>42853</v>
      </c>
      <c r="B327">
        <f>('returns non-log'!C327+'returns non-log'!D327+'returns non-log'!E327+'returns non-log'!F327+'returns non-log'!G327)/5</f>
        <v>1.03161996333903E-2</v>
      </c>
      <c r="C327">
        <f t="shared" si="11"/>
        <v>11.336510874428877</v>
      </c>
      <c r="D327">
        <f t="shared" si="9"/>
        <v>3.0735428395452713</v>
      </c>
      <c r="F327">
        <f>_xlfn.XLOOKUP(A327,'returns non-log'!A:A,'returns non-log'!B:B)</f>
        <v>9.6467822290224881E-3</v>
      </c>
      <c r="G327">
        <f t="shared" si="10"/>
        <v>2.6398555909711852</v>
      </c>
    </row>
    <row r="328" spans="1:7">
      <c r="A328" s="5">
        <v>42886</v>
      </c>
      <c r="B328">
        <f>('returns non-log'!C328+'returns non-log'!D328+'returns non-log'!E328+'returns non-log'!F328+'returns non-log'!G328)/5</f>
        <v>1.7063638039644436E-2</v>
      </c>
      <c r="C328">
        <f t="shared" si="11"/>
        <v>11.529952992622624</v>
      </c>
      <c r="D328">
        <f t="shared" si="9"/>
        <v>3.1259886620586128</v>
      </c>
      <c r="F328">
        <f>_xlfn.XLOOKUP(A328,'returns non-log'!A:A,'returns non-log'!B:B)</f>
        <v>1.1063442194471529E-2</v>
      </c>
      <c r="G328">
        <f t="shared" si="10"/>
        <v>2.6690614807036472</v>
      </c>
    </row>
    <row r="329" spans="1:7">
      <c r="A329" s="5">
        <v>42916</v>
      </c>
      <c r="B329">
        <f>('returns non-log'!C329+'returns non-log'!D329+'returns non-log'!E329+'returns non-log'!F329+'returns non-log'!G329)/5</f>
        <v>3.7391018251879292E-3</v>
      </c>
      <c r="C329">
        <f t="shared" si="11"/>
        <v>11.573064660901672</v>
      </c>
      <c r="D329">
        <f t="shared" si="9"/>
        <v>3.1376770519704333</v>
      </c>
      <c r="F329">
        <f>_xlfn.XLOOKUP(A329,'returns non-log'!A:A,'returns non-log'!B:B)</f>
        <v>4.8112011552106093E-3</v>
      </c>
      <c r="G329">
        <f t="shared" si="10"/>
        <v>2.6819028723829366</v>
      </c>
    </row>
    <row r="330" spans="1:7">
      <c r="A330" s="5">
        <v>42947</v>
      </c>
      <c r="B330">
        <f>('returns non-log'!C330+'returns non-log'!D330+'returns non-log'!E330+'returns non-log'!F330+'returns non-log'!G330)/5</f>
        <v>1.849979869109224E-2</v>
      </c>
      <c r="C330">
        <f t="shared" si="11"/>
        <v>11.787164027367346</v>
      </c>
      <c r="D330">
        <f t="shared" si="9"/>
        <v>3.1957234457895458</v>
      </c>
      <c r="F330">
        <f>_xlfn.XLOOKUP(A330,'returns non-log'!A:A,'returns non-log'!B:B)</f>
        <v>1.9170848460120959E-2</v>
      </c>
      <c r="G330">
        <f t="shared" si="10"/>
        <v>2.7333172259341532</v>
      </c>
    </row>
    <row r="331" spans="1:7">
      <c r="A331" s="5">
        <v>42978</v>
      </c>
      <c r="B331">
        <f>('returns non-log'!C331+'returns non-log'!D331+'returns non-log'!E331+'returns non-log'!F331+'returns non-log'!G331)/5</f>
        <v>3.1347438846574425E-3</v>
      </c>
      <c r="C331">
        <f t="shared" si="11"/>
        <v>11.82411376771959</v>
      </c>
      <c r="D331">
        <f t="shared" si="9"/>
        <v>3.2057412203182909</v>
      </c>
      <c r="F331">
        <f>_xlfn.XLOOKUP(A331,'returns non-log'!A:A,'returns non-log'!B:B)</f>
        <v>8.486749281793049E-4</v>
      </c>
      <c r="G331">
        <f t="shared" si="10"/>
        <v>2.7356369237345639</v>
      </c>
    </row>
    <row r="332" spans="1:7">
      <c r="A332" s="5">
        <v>43007</v>
      </c>
      <c r="B332">
        <f>('returns non-log'!C332+'returns non-log'!D332+'returns non-log'!E332+'returns non-log'!F332+'returns non-log'!G332)/5</f>
        <v>2.1171352574565372E-2</v>
      </c>
      <c r="C332">
        <f t="shared" si="11"/>
        <v>12.074446249177754</v>
      </c>
      <c r="D332">
        <f t="shared" si="9"/>
        <v>3.2736110979564668</v>
      </c>
      <c r="F332">
        <f>_xlfn.XLOOKUP(A332,'returns non-log'!A:A,'returns non-log'!B:B)</f>
        <v>1.9044387932963369E-2</v>
      </c>
      <c r="G332">
        <f t="shared" si="10"/>
        <v>2.7877354545539035</v>
      </c>
    </row>
    <row r="333" spans="1:7">
      <c r="A333" s="5">
        <v>43039</v>
      </c>
      <c r="B333">
        <f>('returns non-log'!C333+'returns non-log'!D333+'returns non-log'!E333+'returns non-log'!F333+'returns non-log'!G333)/5</f>
        <v>2.6814838341337931E-2</v>
      </c>
      <c r="C333">
        <f t="shared" si="11"/>
        <v>12.398220573410631</v>
      </c>
      <c r="D333">
        <f t="shared" si="9"/>
        <v>3.3613924503405794</v>
      </c>
      <c r="F333">
        <f>_xlfn.XLOOKUP(A333,'returns non-log'!A:A,'returns non-log'!B:B)</f>
        <v>2.1761902857085902E-2</v>
      </c>
      <c r="G333">
        <f t="shared" si="10"/>
        <v>2.8484018827071598</v>
      </c>
    </row>
    <row r="334" spans="1:7">
      <c r="A334" s="5">
        <v>43069</v>
      </c>
      <c r="B334">
        <f>('returns non-log'!C334+'returns non-log'!D334+'returns non-log'!E334+'returns non-log'!F334+'returns non-log'!G334)/5</f>
        <v>3.2848482943873769E-2</v>
      </c>
      <c r="C334">
        <f t="shared" si="11"/>
        <v>12.805483310450695</v>
      </c>
      <c r="D334">
        <f t="shared" si="9"/>
        <v>3.4718090929132579</v>
      </c>
      <c r="F334">
        <f>_xlfn.XLOOKUP(A334,'returns non-log'!A:A,'returns non-log'!B:B)</f>
        <v>2.7890569723365788E-2</v>
      </c>
      <c r="G334">
        <f t="shared" si="10"/>
        <v>2.9278454340169704</v>
      </c>
    </row>
    <row r="335" spans="1:7">
      <c r="A335" s="5">
        <v>43098</v>
      </c>
      <c r="B335">
        <f>('returns non-log'!C335+'returns non-log'!D335+'returns non-log'!E335+'returns non-log'!F335+'returns non-log'!G335)/5</f>
        <v>5.4742465737427802E-3</v>
      </c>
      <c r="C335">
        <f t="shared" si="11"/>
        <v>12.875583683588049</v>
      </c>
      <c r="D335">
        <f t="shared" si="9"/>
        <v>3.490814631944827</v>
      </c>
      <c r="F335">
        <f>_xlfn.XLOOKUP(A335,'returns non-log'!A:A,'returns non-log'!B:B)</f>
        <v>9.5348350973023521E-3</v>
      </c>
      <c r="G335">
        <f t="shared" si="10"/>
        <v>2.9557619574207119</v>
      </c>
    </row>
    <row r="336" spans="1:7">
      <c r="A336" s="5">
        <v>43131</v>
      </c>
      <c r="B336">
        <f>('returns non-log'!C336+'returns non-log'!D336+'returns non-log'!E336+'returns non-log'!F336+'returns non-log'!G336)/5</f>
        <v>4.8031242771569185E-2</v>
      </c>
      <c r="C336">
        <f t="shared" si="11"/>
        <v>13.494013969320122</v>
      </c>
      <c r="D336">
        <f t="shared" si="9"/>
        <v>3.658482797002315</v>
      </c>
      <c r="F336">
        <f>_xlfn.XLOOKUP(A336,'returns non-log'!A:A,'returns non-log'!B:B)</f>
        <v>5.6340142577556929E-2</v>
      </c>
      <c r="G336">
        <f t="shared" si="10"/>
        <v>3.1222900075271136</v>
      </c>
    </row>
    <row r="337" spans="1:7">
      <c r="A337" s="5">
        <v>43159</v>
      </c>
      <c r="B337">
        <f>('returns non-log'!C337+'returns non-log'!D337+'returns non-log'!E337+'returns non-log'!F337+'returns non-log'!G337)/5</f>
        <v>-3.3719272421320182E-2</v>
      </c>
      <c r="C337">
        <f t="shared" si="11"/>
        <v>13.039005636231517</v>
      </c>
      <c r="D337">
        <f t="shared" si="9"/>
        <v>3.5351214189214804</v>
      </c>
      <c r="F337">
        <f>_xlfn.XLOOKUP(A337,'returns non-log'!A:A,'returns non-log'!B:B)</f>
        <v>-3.8719585467245965E-2</v>
      </c>
      <c r="G337">
        <f t="shared" si="10"/>
        <v>3.0013962327271395</v>
      </c>
    </row>
    <row r="338" spans="1:7">
      <c r="A338" s="5">
        <v>43189</v>
      </c>
      <c r="B338">
        <f>('returns non-log'!C338+'returns non-log'!D338+'returns non-log'!E338+'returns non-log'!F338+'returns non-log'!G338)/5</f>
        <v>-1.7683680398995306E-2</v>
      </c>
      <c r="C338">
        <f t="shared" si="11"/>
        <v>12.808428027839701</v>
      </c>
      <c r="D338">
        <f t="shared" si="9"/>
        <v>3.4726074615776303</v>
      </c>
      <c r="F338">
        <f>_xlfn.XLOOKUP(A338,'returns non-log'!A:A,'returns non-log'!B:B)</f>
        <v>-2.590420710671526E-2</v>
      </c>
      <c r="G338">
        <f t="shared" si="10"/>
        <v>2.9236474431052608</v>
      </c>
    </row>
    <row r="339" spans="1:7">
      <c r="A339" s="5">
        <v>43220</v>
      </c>
      <c r="B339">
        <f>('returns non-log'!C339+'returns non-log'!D339+'returns non-log'!E339+'returns non-log'!F339+'returns non-log'!G339)/5</f>
        <v>-1.5732667311955551E-3</v>
      </c>
      <c r="C339">
        <f t="shared" si="11"/>
        <v>12.788276954144589</v>
      </c>
      <c r="D339">
        <f t="shared" si="9"/>
        <v>3.4671441237878291</v>
      </c>
      <c r="F339">
        <f>_xlfn.XLOOKUP(A339,'returns non-log'!A:A,'returns non-log'!B:B)</f>
        <v>2.9186315249551953E-3</v>
      </c>
      <c r="G339">
        <f t="shared" si="10"/>
        <v>2.9321804927005624</v>
      </c>
    </row>
    <row r="340" spans="1:7">
      <c r="A340" s="5">
        <v>43251</v>
      </c>
      <c r="B340">
        <f>('returns non-log'!C340+'returns non-log'!D340+'returns non-log'!E340+'returns non-log'!F340+'returns non-log'!G340)/5</f>
        <v>1.8462431958322555E-2</v>
      </c>
      <c r="C340">
        <f t="shared" si="11"/>
        <v>13.024379647274669</v>
      </c>
      <c r="D340">
        <f t="shared" si="9"/>
        <v>3.5311560362629599</v>
      </c>
      <c r="F340">
        <f>_xlfn.XLOOKUP(A340,'returns non-log'!A:A,'returns non-log'!B:B)</f>
        <v>2.1978156931147463E-2</v>
      </c>
      <c r="G340">
        <f t="shared" si="10"/>
        <v>2.9966244157195847</v>
      </c>
    </row>
    <row r="341" spans="1:7">
      <c r="A341" s="5">
        <v>43280</v>
      </c>
      <c r="B341">
        <f>('returns non-log'!C341+'returns non-log'!D341+'returns non-log'!E341+'returns non-log'!F341+'returns non-log'!G341)/5</f>
        <v>1.7053637414627509E-3</v>
      </c>
      <c r="C341">
        <f t="shared" si="11"/>
        <v>13.046590952080177</v>
      </c>
      <c r="D341">
        <f t="shared" si="9"/>
        <v>3.5371779417326503</v>
      </c>
      <c r="F341">
        <f>_xlfn.XLOOKUP(A341,'returns non-log'!A:A,'returns non-log'!B:B)</f>
        <v>5.4683423794015251E-3</v>
      </c>
      <c r="G341">
        <f t="shared" si="10"/>
        <v>3.0130109840072135</v>
      </c>
    </row>
    <row r="342" spans="1:7">
      <c r="A342" s="5">
        <v>43312</v>
      </c>
      <c r="B342">
        <f>('returns non-log'!C342+'returns non-log'!D342+'returns non-log'!E342+'returns non-log'!F342+'returns non-log'!G342)/5</f>
        <v>3.0248097569749798E-2</v>
      </c>
      <c r="C342">
        <f t="shared" si="11"/>
        <v>13.441225508151314</v>
      </c>
      <c r="D342">
        <f t="shared" si="9"/>
        <v>3.6441708452357466</v>
      </c>
      <c r="F342">
        <f>_xlfn.XLOOKUP(A342,'returns non-log'!A:A,'returns non-log'!B:B)</f>
        <v>3.4731954053121461E-2</v>
      </c>
      <c r="G342">
        <f t="shared" si="10"/>
        <v>3.1176587430653022</v>
      </c>
    </row>
    <row r="343" spans="1:7">
      <c r="A343" s="5">
        <v>43343</v>
      </c>
      <c r="B343">
        <f>('returns non-log'!C343+'returns non-log'!D343+'returns non-log'!E343+'returns non-log'!F343+'returns non-log'!G343)/5</f>
        <v>3.450199996344918E-2</v>
      </c>
      <c r="C343">
        <f t="shared" si="11"/>
        <v>13.904974670142265</v>
      </c>
      <c r="D343">
        <f t="shared" si="9"/>
        <v>3.7699020276048731</v>
      </c>
      <c r="F343">
        <f>_xlfn.XLOOKUP(A343,'returns non-log'!A:A,'returns non-log'!B:B)</f>
        <v>3.0854094051502301E-2</v>
      </c>
      <c r="G343">
        <f t="shared" si="10"/>
        <v>3.2138512791443277</v>
      </c>
    </row>
    <row r="344" spans="1:7">
      <c r="A344" s="5">
        <v>43371</v>
      </c>
      <c r="B344">
        <f>('returns non-log'!C344+'returns non-log'!D344+'returns non-log'!E344+'returns non-log'!F344+'returns non-log'!G344)/5</f>
        <v>5.0215029412569168E-3</v>
      </c>
      <c r="C344">
        <f t="shared" si="11"/>
        <v>13.974798541346486</v>
      </c>
      <c r="D344">
        <f t="shared" si="9"/>
        <v>3.7888326017247409</v>
      </c>
      <c r="F344">
        <f>_xlfn.XLOOKUP(A344,'returns non-log'!A:A,'returns non-log'!B:B)</f>
        <v>3.1748257713157813E-3</v>
      </c>
      <c r="G344">
        <f t="shared" si="10"/>
        <v>3.2240546970105313</v>
      </c>
    </row>
    <row r="345" spans="1:7">
      <c r="A345" s="5">
        <v>43404</v>
      </c>
      <c r="B345">
        <f>('returns non-log'!C345+'returns non-log'!D345+'returns non-log'!E345+'returns non-log'!F345+'returns non-log'!G345)/5</f>
        <v>-6.7389014728584565E-2</v>
      </c>
      <c r="C345">
        <f t="shared" si="11"/>
        <v>13.033050636614684</v>
      </c>
      <c r="D345">
        <f t="shared" si="9"/>
        <v>3.5335069057229709</v>
      </c>
      <c r="F345">
        <f>_xlfn.XLOOKUP(A345,'returns non-log'!A:A,'returns non-log'!B:B)</f>
        <v>-7.0468916070688725E-2</v>
      </c>
      <c r="G345">
        <f t="shared" si="10"/>
        <v>2.9968590571595866</v>
      </c>
    </row>
    <row r="346" spans="1:7">
      <c r="A346" s="5">
        <v>43434</v>
      </c>
      <c r="B346">
        <f>('returns non-log'!C346+'returns non-log'!D346+'returns non-log'!E346+'returns non-log'!F346+'returns non-log'!G346)/5</f>
        <v>1.54580296537991E-2</v>
      </c>
      <c r="C346">
        <f t="shared" si="11"/>
        <v>13.234515919834939</v>
      </c>
      <c r="D346">
        <f t="shared" ref="D346:D409" si="12">D345*(1+B346)</f>
        <v>3.5881279602535407</v>
      </c>
      <c r="F346">
        <f>_xlfn.XLOOKUP(A346,'returns non-log'!A:A,'returns non-log'!B:B)</f>
        <v>1.7011116451417729E-2</v>
      </c>
      <c r="G346">
        <f t="shared" ref="G346:G409" si="13">G345*(1+F346)</f>
        <v>3.0478389755694142</v>
      </c>
    </row>
    <row r="347" spans="1:7">
      <c r="A347" s="5">
        <v>43465</v>
      </c>
      <c r="B347">
        <f>('returns non-log'!C347+'returns non-log'!D347+'returns non-log'!E347+'returns non-log'!F347+'returns non-log'!G347)/5</f>
        <v>-8.8918652469124587E-2</v>
      </c>
      <c r="C347">
        <f t="shared" si="11"/>
        <v>12.057720598162039</v>
      </c>
      <c r="D347">
        <f t="shared" si="12"/>
        <v>3.2690764571410074</v>
      </c>
      <c r="F347">
        <f>_xlfn.XLOOKUP(A347,'returns non-log'!A:A,'returns non-log'!B:B)</f>
        <v>-9.1581524539531167E-2</v>
      </c>
      <c r="G347">
        <f t="shared" si="13"/>
        <v>2.7687132356357642</v>
      </c>
    </row>
    <row r="348" spans="1:7">
      <c r="A348" s="5">
        <v>43496</v>
      </c>
      <c r="B348">
        <f>('returns non-log'!C348+'returns non-log'!D348+'returns non-log'!E348+'returns non-log'!F348+'returns non-log'!G348)/5</f>
        <v>7.7655455460923367E-2</v>
      </c>
      <c r="C348">
        <f t="shared" si="11"/>
        <v>12.99406838303287</v>
      </c>
      <c r="D348">
        <f t="shared" si="12"/>
        <v>3.5229380783568742</v>
      </c>
      <c r="F348">
        <f>_xlfn.XLOOKUP(A348,'returns non-log'!A:A,'returns non-log'!B:B)</f>
        <v>8.0805033831861106E-2</v>
      </c>
      <c r="G348">
        <f t="shared" si="13"/>
        <v>2.9924392023120339</v>
      </c>
    </row>
    <row r="349" spans="1:7">
      <c r="A349" s="5">
        <v>43524</v>
      </c>
      <c r="B349">
        <f>('returns non-log'!C349+'returns non-log'!D349+'returns non-log'!E349+'returns non-log'!F349+'returns non-log'!G349)/5</f>
        <v>3.2533319099269244E-2</v>
      </c>
      <c r="C349">
        <f t="shared" si="11"/>
        <v>13.416808556135802</v>
      </c>
      <c r="D349">
        <f t="shared" si="12"/>
        <v>3.6375509470270244</v>
      </c>
      <c r="F349">
        <f>_xlfn.XLOOKUP(A349,'returns non-log'!A:A,'returns non-log'!B:B)</f>
        <v>3.1172813747619932E-2</v>
      </c>
      <c r="G349">
        <f t="shared" si="13"/>
        <v>3.0857219522167831</v>
      </c>
    </row>
    <row r="350" spans="1:7">
      <c r="A350" s="5">
        <v>43553</v>
      </c>
      <c r="B350">
        <f>('returns non-log'!C350+'returns non-log'!D350+'returns non-log'!E350+'returns non-log'!F350+'returns non-log'!G350)/5</f>
        <v>1.3659324125190686E-2</v>
      </c>
      <c r="C350">
        <f t="shared" si="11"/>
        <v>13.600073092929694</v>
      </c>
      <c r="D350">
        <f t="shared" si="12"/>
        <v>3.687237434434361</v>
      </c>
      <c r="F350">
        <f>_xlfn.XLOOKUP(A350,'returns non-log'!A:A,'returns non-log'!B:B)</f>
        <v>1.6968063901559249E-2</v>
      </c>
      <c r="G350">
        <f t="shared" si="13"/>
        <v>3.1380806794844416</v>
      </c>
    </row>
    <row r="351" spans="1:7">
      <c r="A351" s="5">
        <v>43585</v>
      </c>
      <c r="B351">
        <f>('returns non-log'!C351+'returns non-log'!D351+'returns non-log'!E351+'returns non-log'!F351+'returns non-log'!G351)/5</f>
        <v>2.9300662583269375E-2</v>
      </c>
      <c r="C351">
        <f t="shared" si="11"/>
        <v>13.998564245733428</v>
      </c>
      <c r="D351">
        <f t="shared" si="12"/>
        <v>3.7952759343651223</v>
      </c>
      <c r="F351">
        <f>_xlfn.XLOOKUP(A351,'returns non-log'!A:A,'returns non-log'!B:B)</f>
        <v>3.892711405659588E-2</v>
      </c>
      <c r="G351">
        <f t="shared" si="13"/>
        <v>3.2602371040135325</v>
      </c>
    </row>
    <row r="352" spans="1:7">
      <c r="A352" s="5">
        <v>43616</v>
      </c>
      <c r="B352">
        <f>('returns non-log'!C352+'returns non-log'!D352+'returns non-log'!E352+'returns non-log'!F352+'returns non-log'!G352)/5</f>
        <v>-5.2313460339951323E-2</v>
      </c>
      <c r="C352">
        <f t="shared" si="11"/>
        <v>13.266250910247992</v>
      </c>
      <c r="D352">
        <f t="shared" si="12"/>
        <v>3.5967319172935408</v>
      </c>
      <c r="F352">
        <f>_xlfn.XLOOKUP(A352,'returns non-log'!A:A,'returns non-log'!B:B)</f>
        <v>-6.5396039974361386E-2</v>
      </c>
      <c r="G352">
        <f t="shared" si="13"/>
        <v>3.0470305080335671</v>
      </c>
    </row>
    <row r="353" spans="1:7">
      <c r="A353" s="5">
        <v>43644</v>
      </c>
      <c r="B353">
        <f>('returns non-log'!C353+'returns non-log'!D353+'returns non-log'!E353+'returns non-log'!F353+'returns non-log'!G353)/5</f>
        <v>6.6983143790427135E-2</v>
      </c>
      <c r="C353">
        <f t="shared" si="11"/>
        <v>14.154866102529018</v>
      </c>
      <c r="D353">
        <f t="shared" si="12"/>
        <v>3.8376523284852326</v>
      </c>
      <c r="F353">
        <f>_xlfn.XLOOKUP(A353,'returns non-log'!A:A,'returns non-log'!B:B)</f>
        <v>6.8682638291643006E-2</v>
      </c>
      <c r="G353">
        <f t="shared" si="13"/>
        <v>3.2563086022804377</v>
      </c>
    </row>
    <row r="354" spans="1:7">
      <c r="A354" s="5">
        <v>43677</v>
      </c>
      <c r="B354">
        <f>('returns non-log'!C354+'returns non-log'!D354+'returns non-log'!E354+'returns non-log'!F354+'returns non-log'!G354)/5</f>
        <v>1.4155801860834094E-2</v>
      </c>
      <c r="C354">
        <f t="shared" si="11"/>
        <v>14.355239582443057</v>
      </c>
      <c r="D354">
        <f t="shared" si="12"/>
        <v>3.8919773744580382</v>
      </c>
      <c r="F354">
        <f>_xlfn.XLOOKUP(A354,'returns non-log'!A:A,'returns non-log'!B:B)</f>
        <v>1.4242770261087223E-2</v>
      </c>
      <c r="G354">
        <f t="shared" si="13"/>
        <v>3.3026874576019201</v>
      </c>
    </row>
    <row r="355" spans="1:7">
      <c r="A355" s="5">
        <v>43707</v>
      </c>
      <c r="B355">
        <f>('returns non-log'!C355+'returns non-log'!D355+'returns non-log'!E355+'returns non-log'!F355+'returns non-log'!G355)/5</f>
        <v>-1.3143540679553544E-2</v>
      </c>
      <c r="C355">
        <f t="shared" si="11"/>
        <v>14.166560907026478</v>
      </c>
      <c r="D355">
        <f t="shared" si="12"/>
        <v>3.8408230115129469</v>
      </c>
      <c r="F355">
        <f>_xlfn.XLOOKUP(A355,'returns non-log'!A:A,'returns non-log'!B:B)</f>
        <v>-1.9570954867046186E-2</v>
      </c>
      <c r="G355">
        <f t="shared" si="13"/>
        <v>3.2380507104292335</v>
      </c>
    </row>
    <row r="356" spans="1:7">
      <c r="A356" s="5">
        <v>43738</v>
      </c>
      <c r="B356">
        <f>('returns non-log'!C356+'returns non-log'!D356+'returns non-log'!E356+'returns non-log'!F356+'returns non-log'!G356)/5</f>
        <v>1.5469133073474839E-2</v>
      </c>
      <c r="C356">
        <f t="shared" si="11"/>
        <v>14.385705322890757</v>
      </c>
      <c r="D356">
        <f t="shared" si="12"/>
        <v>3.9002372137897052</v>
      </c>
      <c r="F356">
        <f>_xlfn.XLOOKUP(A356,'returns non-log'!A:A,'returns non-log'!B:B)</f>
        <v>1.6255566170026547E-2</v>
      </c>
      <c r="G356">
        <f t="shared" si="13"/>
        <v>3.2906870580145173</v>
      </c>
    </row>
    <row r="357" spans="1:7">
      <c r="A357" s="5">
        <v>43769</v>
      </c>
      <c r="B357">
        <f>('returns non-log'!C357+'returns non-log'!D357+'returns non-log'!E357+'returns non-log'!F357+'returns non-log'!G357)/5</f>
        <v>1.1501941779269354E-2</v>
      </c>
      <c r="C357">
        <f t="shared" si="11"/>
        <v>14.551168867968373</v>
      </c>
      <c r="D357">
        <f t="shared" si="12"/>
        <v>3.9450975151480545</v>
      </c>
      <c r="F357">
        <f>_xlfn.XLOOKUP(A357,'returns non-log'!A:A,'returns non-log'!B:B)</f>
        <v>2.0569992795401726E-2</v>
      </c>
      <c r="G357">
        <f t="shared" si="13"/>
        <v>3.3583764670897978</v>
      </c>
    </row>
    <row r="358" spans="1:7">
      <c r="A358" s="5">
        <v>43798</v>
      </c>
      <c r="B358">
        <f>('returns non-log'!C358+'returns non-log'!D358+'returns non-log'!E358+'returns non-log'!F358+'returns non-log'!G358)/5</f>
        <v>2.8449701710039178E-2</v>
      </c>
      <c r="C358">
        <f t="shared" si="11"/>
        <v>14.965145281794481</v>
      </c>
      <c r="D358">
        <f t="shared" si="12"/>
        <v>4.0573343626710336</v>
      </c>
      <c r="F358">
        <f>_xlfn.XLOOKUP(A358,'returns non-log'!A:A,'returns non-log'!B:B)</f>
        <v>3.5388245515854067E-2</v>
      </c>
      <c r="G358">
        <f t="shared" si="13"/>
        <v>3.4772235180418383</v>
      </c>
    </row>
    <row r="359" spans="1:7">
      <c r="A359" s="5">
        <v>43830</v>
      </c>
      <c r="B359">
        <f>('returns non-log'!C359+'returns non-log'!D359+'returns non-log'!E359+'returns non-log'!F359+'returns non-log'!G359)/5</f>
        <v>2.2098821458509076E-2</v>
      </c>
      <c r="C359">
        <f t="shared" si="11"/>
        <v>15.295857355477509</v>
      </c>
      <c r="D359">
        <f t="shared" si="12"/>
        <v>4.146996670349175</v>
      </c>
      <c r="F359">
        <f>_xlfn.XLOOKUP(A359,'returns non-log'!A:A,'returns non-log'!B:B)</f>
        <v>2.7723066644396166E-2</v>
      </c>
      <c r="G359">
        <f t="shared" si="13"/>
        <v>3.5736228173699738</v>
      </c>
    </row>
    <row r="360" spans="1:7">
      <c r="A360" s="5">
        <v>43861</v>
      </c>
      <c r="B360">
        <f>('returns non-log'!C360+'returns non-log'!D360+'returns non-log'!E360+'returns non-log'!F360+'returns non-log'!G360)/5</f>
        <v>2.0708657939238597E-3</v>
      </c>
      <c r="C360">
        <f t="shared" si="11"/>
        <v>15.327533023263706</v>
      </c>
      <c r="D360">
        <f t="shared" si="12"/>
        <v>4.155584543901317</v>
      </c>
      <c r="F360">
        <f>_xlfn.XLOOKUP(A360,'returns non-log'!A:A,'returns non-log'!B:B)</f>
        <v>7.4337987231531955E-4</v>
      </c>
      <c r="G360">
        <f t="shared" si="13"/>
        <v>3.5762793766436536</v>
      </c>
    </row>
    <row r="361" spans="1:7">
      <c r="A361" s="5">
        <v>43889</v>
      </c>
      <c r="B361">
        <f>('returns non-log'!C361+'returns non-log'!D361+'returns non-log'!E361+'returns non-log'!F361+'returns non-log'!G361)/5</f>
        <v>-8.662774429522499E-2</v>
      </c>
      <c r="C361">
        <f t="shared" si="11"/>
        <v>13.999743411847801</v>
      </c>
      <c r="D361">
        <f t="shared" si="12"/>
        <v>3.7955956286350445</v>
      </c>
      <c r="F361">
        <f>_xlfn.XLOOKUP(A361,'returns non-log'!A:A,'returns non-log'!B:B)</f>
        <v>-8.3280173679410208E-2</v>
      </c>
      <c r="G361">
        <f t="shared" si="13"/>
        <v>3.2784462090306774</v>
      </c>
    </row>
    <row r="362" spans="1:7">
      <c r="A362" s="5">
        <v>43921</v>
      </c>
      <c r="B362">
        <f>('returns non-log'!C362+'returns non-log'!D362+'returns non-log'!E362+'returns non-log'!F362+'returns non-log'!G362)/5</f>
        <v>-0.14194611716141359</v>
      </c>
      <c r="C362">
        <f t="shared" si="11"/>
        <v>12.012534193279924</v>
      </c>
      <c r="D362">
        <f t="shared" si="12"/>
        <v>3.2568255668354653</v>
      </c>
      <c r="F362">
        <f>_xlfn.XLOOKUP(A362,'returns non-log'!A:A,'returns non-log'!B:B)</f>
        <v>-0.12843970060675858</v>
      </c>
      <c r="G362">
        <f t="shared" si="13"/>
        <v>2.8573635594874145</v>
      </c>
    </row>
    <row r="363" spans="1:7">
      <c r="A363" s="5">
        <v>43951</v>
      </c>
      <c r="B363">
        <f>('returns non-log'!C363+'returns non-log'!D363+'returns non-log'!E363+'returns non-log'!F363+'returns non-log'!G363)/5</f>
        <v>0.11070911667795702</v>
      </c>
      <c r="C363">
        <f t="shared" si="11"/>
        <v>13.3424312428817</v>
      </c>
      <c r="D363">
        <f t="shared" si="12"/>
        <v>3.6173858485140062</v>
      </c>
      <c r="F363">
        <f>_xlfn.XLOOKUP(A363,'returns non-log'!A:A,'returns non-log'!B:B)</f>
        <v>0.13021867009232202</v>
      </c>
      <c r="G363">
        <f t="shared" si="13"/>
        <v>3.2294456421741291</v>
      </c>
    </row>
    <row r="364" spans="1:7">
      <c r="A364" s="5">
        <v>43980</v>
      </c>
      <c r="B364">
        <f>('returns non-log'!C364+'returns non-log'!D364+'returns non-log'!E364+'returns non-log'!F364+'returns non-log'!G364)/5</f>
        <v>4.7277222113641534E-2</v>
      </c>
      <c r="C364">
        <f t="shared" si="11"/>
        <v>13.973224328287408</v>
      </c>
      <c r="D364">
        <f t="shared" si="12"/>
        <v>3.7884058027449465</v>
      </c>
      <c r="F364">
        <f>_xlfn.XLOOKUP(A364,'returns non-log'!A:A,'returns non-log'!B:B)</f>
        <v>4.9728957470907664E-2</v>
      </c>
      <c r="G364">
        <f t="shared" si="13"/>
        <v>3.3900426071684144</v>
      </c>
    </row>
    <row r="365" spans="1:7">
      <c r="A365" s="5">
        <v>44012</v>
      </c>
      <c r="B365">
        <f>('returns non-log'!C365+'returns non-log'!D365+'returns non-log'!E365+'returns non-log'!F365+'returns non-log'!G365)/5</f>
        <v>7.2140612640641645E-3</v>
      </c>
      <c r="C365">
        <f t="shared" si="11"/>
        <v>14.074028024648184</v>
      </c>
      <c r="D365">
        <f t="shared" si="12"/>
        <v>3.8157355942990847</v>
      </c>
      <c r="F365">
        <f>_xlfn.XLOOKUP(A365,'returns non-log'!A:A,'returns non-log'!B:B)</f>
        <v>2.1342172737760956E-2</v>
      </c>
      <c r="G365">
        <f t="shared" si="13"/>
        <v>3.4623934820789724</v>
      </c>
    </row>
    <row r="366" spans="1:7">
      <c r="A366" s="5">
        <v>44043</v>
      </c>
      <c r="B366">
        <f>('returns non-log'!C366+'returns non-log'!D366+'returns non-log'!E366+'returns non-log'!F366+'returns non-log'!G366)/5</f>
        <v>4.383336130326012E-2</v>
      </c>
      <c r="C366">
        <f t="shared" si="11"/>
        <v>14.690939980044798</v>
      </c>
      <c r="D366">
        <f t="shared" si="12"/>
        <v>3.9829921112417068</v>
      </c>
      <c r="F366">
        <f>_xlfn.XLOOKUP(A366,'returns non-log'!A:A,'returns non-log'!B:B)</f>
        <v>5.8124964564085335E-2</v>
      </c>
      <c r="G366">
        <f t="shared" si="13"/>
        <v>3.6636449805317328</v>
      </c>
    </row>
    <row r="367" spans="1:7">
      <c r="A367" s="5">
        <v>44074</v>
      </c>
      <c r="B367">
        <f>('returns non-log'!C367+'returns non-log'!D367+'returns non-log'!E367+'returns non-log'!F367+'returns non-log'!G367)/5</f>
        <v>5.2795916387382923E-2</v>
      </c>
      <c r="C367">
        <f t="shared" si="11"/>
        <v>15.466561618883304</v>
      </c>
      <c r="D367">
        <f t="shared" si="12"/>
        <v>4.1932778297184301</v>
      </c>
      <c r="F367">
        <f>_xlfn.XLOOKUP(A367,'returns non-log'!A:A,'returns non-log'!B:B)</f>
        <v>7.3337311365801128E-2</v>
      </c>
      <c r="G367">
        <f t="shared" si="13"/>
        <v>3.9323268532027429</v>
      </c>
    </row>
    <row r="368" spans="1:7">
      <c r="A368" s="5">
        <v>44104</v>
      </c>
      <c r="B368">
        <f>('returns non-log'!C368+'returns non-log'!D368+'returns non-log'!E368+'returns non-log'!F368+'returns non-log'!G368)/5</f>
        <v>-2.6931063660541786E-2</v>
      </c>
      <c r="C368">
        <f t="shared" si="11"/>
        <v>15.050030663315466</v>
      </c>
      <c r="D368">
        <f t="shared" si="12"/>
        <v>4.0803483975399448</v>
      </c>
      <c r="F368">
        <f>_xlfn.XLOOKUP(A368,'returns non-log'!A:A,'returns non-log'!B:B)</f>
        <v>-3.8505086561192781E-2</v>
      </c>
      <c r="G368">
        <f t="shared" si="13"/>
        <v>3.7809122673332682</v>
      </c>
    </row>
    <row r="369" spans="1:7">
      <c r="A369" s="5">
        <v>44134</v>
      </c>
      <c r="B369">
        <f>('returns non-log'!C369+'returns non-log'!D369+'returns non-log'!E369+'returns non-log'!F369+'returns non-log'!G369)/5</f>
        <v>-2.6080657284976393E-2</v>
      </c>
      <c r="C369">
        <f t="shared" si="11"/>
        <v>14.657515971457149</v>
      </c>
      <c r="D369">
        <f t="shared" si="12"/>
        <v>3.9739302293804029</v>
      </c>
      <c r="F369">
        <f>_xlfn.XLOOKUP(A369,'returns non-log'!A:A,'returns non-log'!B:B)</f>
        <v>-2.704011315716226E-2</v>
      </c>
      <c r="G369">
        <f t="shared" si="13"/>
        <v>3.6786759717872739</v>
      </c>
    </row>
    <row r="370" spans="1:7">
      <c r="A370" s="5">
        <v>44165</v>
      </c>
      <c r="B370">
        <f>('returns non-log'!C370+'returns non-log'!D370+'returns non-log'!E370+'returns non-log'!F370+'returns non-log'!G370)/5</f>
        <v>0.11460416354425704</v>
      </c>
      <c r="C370">
        <f t="shared" si="11"/>
        <v>16.337328329002585</v>
      </c>
      <c r="D370">
        <f t="shared" si="12"/>
        <v>4.4293591793017812</v>
      </c>
      <c r="F370">
        <f>_xlfn.XLOOKUP(A370,'returns non-log'!A:A,'returns non-log'!B:B)</f>
        <v>0.11386365588355662</v>
      </c>
      <c r="G370">
        <f t="shared" si="13"/>
        <v>4.097543466745968</v>
      </c>
    </row>
    <row r="371" spans="1:7">
      <c r="A371" s="5">
        <v>44196</v>
      </c>
      <c r="B371">
        <f>('returns non-log'!C371+'returns non-log'!D371+'returns non-log'!E371+'returns non-log'!F371+'returns non-log'!G371)/5</f>
        <v>3.0670351451520972E-2</v>
      </c>
      <c r="C371">
        <f t="shared" si="11"/>
        <v>16.838399930631983</v>
      </c>
      <c r="D371">
        <f t="shared" si="12"/>
        <v>4.5652091820359875</v>
      </c>
      <c r="F371">
        <f>_xlfn.XLOOKUP(A371,'returns non-log'!A:A,'returns non-log'!B:B)</f>
        <v>3.9800131877128608E-2</v>
      </c>
      <c r="G371">
        <f t="shared" si="13"/>
        <v>4.2606262370947245</v>
      </c>
    </row>
    <row r="372" spans="1:7">
      <c r="A372" s="5">
        <v>44225</v>
      </c>
      <c r="B372">
        <f>('returns non-log'!C372+'returns non-log'!D372+'returns non-log'!E372+'returns non-log'!F372+'returns non-log'!G372)/5</f>
        <v>-5.5138374198429709E-3</v>
      </c>
      <c r="C372">
        <f t="shared" si="11"/>
        <v>16.745555731004181</v>
      </c>
      <c r="D372">
        <f t="shared" si="12"/>
        <v>4.5400373608186664</v>
      </c>
      <c r="F372">
        <f>_xlfn.XLOOKUP(A372,'returns non-log'!A:A,'returns non-log'!B:B)</f>
        <v>-1.0256215917350486E-2</v>
      </c>
      <c r="G372">
        <f t="shared" si="13"/>
        <v>4.2169283344639528</v>
      </c>
    </row>
    <row r="373" spans="1:7">
      <c r="A373" s="5">
        <v>44253</v>
      </c>
      <c r="B373">
        <f>('returns non-log'!C373+'returns non-log'!D373+'returns non-log'!E373+'returns non-log'!F373+'returns non-log'!G373)/5</f>
        <v>2.3974328285312495E-2</v>
      </c>
      <c r="C373">
        <f t="shared" si="11"/>
        <v>17.147019181419271</v>
      </c>
      <c r="D373">
        <f t="shared" si="12"/>
        <v>4.6488817069345165</v>
      </c>
      <c r="F373">
        <f>_xlfn.XLOOKUP(A373,'returns non-log'!A:A,'returns non-log'!B:B)</f>
        <v>2.4689123745318176E-2</v>
      </c>
      <c r="G373">
        <f t="shared" si="13"/>
        <v>4.3210405999386721</v>
      </c>
    </row>
    <row r="374" spans="1:7">
      <c r="A374" s="5">
        <v>44286</v>
      </c>
      <c r="B374">
        <f>('returns non-log'!C374+'returns non-log'!D374+'returns non-log'!E374+'returns non-log'!F374+'returns non-log'!G374)/5</f>
        <v>4.0824105904838093E-2</v>
      </c>
      <c r="C374">
        <f t="shared" si="11"/>
        <v>17.847030908433819</v>
      </c>
      <c r="D374">
        <f t="shared" si="12"/>
        <v>4.8386681460774748</v>
      </c>
      <c r="F374">
        <f>_xlfn.XLOOKUP(A374,'returns non-log'!A:A,'returns non-log'!B:B)</f>
        <v>3.630012591628029E-2</v>
      </c>
      <c r="G374">
        <f t="shared" si="13"/>
        <v>4.4778949178058056</v>
      </c>
    </row>
    <row r="375" spans="1:7">
      <c r="A375" s="5">
        <v>44316</v>
      </c>
      <c r="B375">
        <f>('returns non-log'!C375+'returns non-log'!D375+'returns non-log'!E375+'returns non-log'!F375+'returns non-log'!G375)/5</f>
        <v>4.4303015055323677E-2</v>
      </c>
      <c r="C375">
        <f t="shared" si="11"/>
        <v>18.637708187462987</v>
      </c>
      <c r="D375">
        <f t="shared" si="12"/>
        <v>5.0530357338008605</v>
      </c>
      <c r="F375">
        <f>_xlfn.XLOOKUP(A375,'returns non-log'!A:A,'returns non-log'!B:B)</f>
        <v>5.3513571844732155E-2</v>
      </c>
      <c r="G375">
        <f t="shared" si="13"/>
        <v>4.7175230692029677</v>
      </c>
    </row>
    <row r="376" spans="1:7">
      <c r="A376" s="5">
        <v>44347</v>
      </c>
      <c r="B376">
        <f>('returns non-log'!C376+'returns non-log'!D376+'returns non-log'!E376+'returns non-log'!F376+'returns non-log'!G376)/5</f>
        <v>7.6657403597995225E-3</v>
      </c>
      <c r="C376">
        <f t="shared" si="11"/>
        <v>18.780580019329786</v>
      </c>
      <c r="D376">
        <f t="shared" si="12"/>
        <v>5.0917709937649667</v>
      </c>
      <c r="F376">
        <f>_xlfn.XLOOKUP(A376,'returns non-log'!A:A,'returns non-log'!B:B)</f>
        <v>3.3721070239549622E-3</v>
      </c>
      <c r="G376">
        <f t="shared" si="13"/>
        <v>4.7334310618802968</v>
      </c>
    </row>
    <row r="377" spans="1:7">
      <c r="A377" s="5">
        <v>44377</v>
      </c>
      <c r="B377">
        <f>('returns non-log'!C377+'returns non-log'!D377+'returns non-log'!E377+'returns non-log'!F377+'returns non-log'!G377)/5</f>
        <v>1.1948430486362316E-2</v>
      </c>
      <c r="C377">
        <f t="shared" si="11"/>
        <v>19.004978474184316</v>
      </c>
      <c r="D377">
        <f t="shared" si="12"/>
        <v>5.1526096655364437</v>
      </c>
      <c r="F377">
        <f>_xlfn.XLOOKUP(A377,'returns non-log'!A:A,'returns non-log'!B:B)</f>
        <v>2.6711467172390035E-2</v>
      </c>
      <c r="G377">
        <f t="shared" si="13"/>
        <v>4.8598679503024833</v>
      </c>
    </row>
    <row r="378" spans="1:7">
      <c r="A378" s="5">
        <v>44407</v>
      </c>
      <c r="B378">
        <f>('returns non-log'!C378+'returns non-log'!D378+'returns non-log'!E378+'returns non-log'!F378+'returns non-log'!G378)/5</f>
        <v>1.7354135889285006E-2</v>
      </c>
      <c r="C378">
        <f t="shared" si="11"/>
        <v>19.334793453198248</v>
      </c>
      <c r="D378">
        <f t="shared" si="12"/>
        <v>5.2420287538566068</v>
      </c>
      <c r="F378">
        <f>_xlfn.XLOOKUP(A378,'returns non-log'!A:A,'returns non-log'!B:B)</f>
        <v>2.2666703634636853E-2</v>
      </c>
      <c r="G378">
        <f t="shared" si="13"/>
        <v>4.97002513683546</v>
      </c>
    </row>
    <row r="379" spans="1:7">
      <c r="A379" s="5">
        <v>44439</v>
      </c>
      <c r="B379">
        <f>('returns non-log'!C379+'returns non-log'!D379+'returns non-log'!E379+'returns non-log'!F379+'returns non-log'!G379)/5</f>
        <v>2.2518199370097625E-2</v>
      </c>
      <c r="C379">
        <f t="shared" si="11"/>
        <v>19.770178186957025</v>
      </c>
      <c r="D379">
        <f t="shared" si="12"/>
        <v>5.3600698024397344</v>
      </c>
      <c r="F379">
        <f>_xlfn.XLOOKUP(A379,'returns non-log'!A:A,'returns non-log'!B:B)</f>
        <v>2.8157344573678245E-2</v>
      </c>
      <c r="G379">
        <f t="shared" si="13"/>
        <v>5.109967847153178</v>
      </c>
    </row>
    <row r="380" spans="1:7">
      <c r="A380" s="5">
        <v>44469</v>
      </c>
      <c r="B380">
        <f>('returns non-log'!C380+'returns non-log'!D380+'returns non-log'!E380+'returns non-log'!F380+'returns non-log'!G380)/5</f>
        <v>-4.7418917198033907E-2</v>
      </c>
      <c r="C380">
        <f t="shared" si="11"/>
        <v>18.832697744519333</v>
      </c>
      <c r="D380">
        <f t="shared" si="12"/>
        <v>5.1059010963021629</v>
      </c>
      <c r="F380">
        <f>_xlfn.XLOOKUP(A380,'returns non-log'!A:A,'returns non-log'!B:B)</f>
        <v>-4.8250896204004801E-2</v>
      </c>
      <c r="G380">
        <f t="shared" si="13"/>
        <v>4.8634073189543878</v>
      </c>
    </row>
    <row r="381" spans="1:7">
      <c r="A381" s="5">
        <v>44498</v>
      </c>
      <c r="B381">
        <f>('returns non-log'!C381+'returns non-log'!D381+'returns non-log'!E381+'returns non-log'!F381+'returns non-log'!G381)/5</f>
        <v>5.8616417692439568E-2</v>
      </c>
      <c r="C381">
        <f t="shared" si="11"/>
        <v>19.936603021787541</v>
      </c>
      <c r="D381">
        <f t="shared" si="12"/>
        <v>5.4051907276592956</v>
      </c>
      <c r="F381">
        <f>_xlfn.XLOOKUP(A381,'returns non-log'!A:A,'returns non-log'!B:B)</f>
        <v>6.8851778509327666E-2</v>
      </c>
      <c r="G381">
        <f t="shared" si="13"/>
        <v>5.1982615624796784</v>
      </c>
    </row>
    <row r="382" spans="1:7">
      <c r="A382" s="5">
        <v>44530</v>
      </c>
      <c r="B382">
        <f>('returns non-log'!C382+'returns non-log'!D382+'returns non-log'!E382+'returns non-log'!F382+'returns non-log'!G382)/5</f>
        <v>-2.1036946350106334E-2</v>
      </c>
      <c r="C382">
        <f t="shared" si="11"/>
        <v>19.517197773614829</v>
      </c>
      <c r="D382">
        <f t="shared" si="12"/>
        <v>5.2914820203094353</v>
      </c>
      <c r="F382">
        <f>_xlfn.XLOOKUP(A382,'returns non-log'!A:A,'returns non-log'!B:B)</f>
        <v>-1.1408853525971763E-2</v>
      </c>
      <c r="G382">
        <f t="shared" si="13"/>
        <v>5.1389553577236589</v>
      </c>
    </row>
    <row r="383" spans="1:7">
      <c r="A383" s="5">
        <v>44561</v>
      </c>
      <c r="B383">
        <f>('returns non-log'!C383+'returns non-log'!D383+'returns non-log'!E383+'returns non-log'!F383+'returns non-log'!G383)/5</f>
        <v>4.647998917183669E-2</v>
      </c>
      <c r="C383">
        <f t="shared" si="11"/>
        <v>20.424356914797038</v>
      </c>
      <c r="D383">
        <f t="shared" si="12"/>
        <v>5.537430047316386</v>
      </c>
      <c r="F383">
        <f>_xlfn.XLOOKUP(A383,'returns non-log'!A:A,'returns non-log'!B:B)</f>
        <v>3.8319961392972557E-2</v>
      </c>
      <c r="G383">
        <f t="shared" si="13"/>
        <v>5.3358799286318392</v>
      </c>
    </row>
    <row r="384" spans="1:7">
      <c r="A384" s="5">
        <v>44592</v>
      </c>
      <c r="B384">
        <f>('returns non-log'!C384+'returns non-log'!D384+'returns non-log'!E384+'returns non-log'!F384+'returns non-log'!G384)/5</f>
        <v>-5.9187921016607262E-2</v>
      </c>
      <c r="C384">
        <f t="shared" si="11"/>
        <v>19.215481690909034</v>
      </c>
      <c r="D384">
        <f t="shared" si="12"/>
        <v>5.2096810750408356</v>
      </c>
      <c r="F384">
        <f>_xlfn.XLOOKUP(A384,'returns non-log'!A:A,'returns non-log'!B:B)</f>
        <v>-5.7412984819079638E-2</v>
      </c>
      <c r="G384">
        <f t="shared" si="13"/>
        <v>5.029531135292868</v>
      </c>
    </row>
    <row r="385" spans="1:7">
      <c r="A385" s="5">
        <v>44620</v>
      </c>
      <c r="B385">
        <f>('returns non-log'!C385+'returns non-log'!D385+'returns non-log'!E385+'returns non-log'!F385+'returns non-log'!G385)/5</f>
        <v>-2.9321095449649292E-2</v>
      </c>
      <c r="C385">
        <f t="shared" si="11"/>
        <v>18.6520627181389</v>
      </c>
      <c r="D385">
        <f t="shared" si="12"/>
        <v>5.0569275189773313</v>
      </c>
      <c r="F385">
        <f>_xlfn.XLOOKUP(A385,'returns non-log'!A:A,'returns non-log'!B:B)</f>
        <v>-3.0687114118853165E-2</v>
      </c>
      <c r="G385">
        <f t="shared" si="13"/>
        <v>4.8751893393798102</v>
      </c>
    </row>
    <row r="386" spans="1:7">
      <c r="A386" s="5">
        <v>44651</v>
      </c>
      <c r="B386">
        <f>('returns non-log'!C386+'returns non-log'!D386+'returns non-log'!E386+'returns non-log'!F386+'returns non-log'!G386)/5</f>
        <v>3.3145010261138183E-2</v>
      </c>
      <c r="C386">
        <f t="shared" si="11"/>
        <v>19.270285528323008</v>
      </c>
      <c r="D386">
        <f t="shared" si="12"/>
        <v>5.2245394334836668</v>
      </c>
      <c r="F386">
        <f>_xlfn.XLOOKUP(A386,'returns non-log'!A:A,'returns non-log'!B:B)</f>
        <v>3.3800397999328879E-2</v>
      </c>
      <c r="G386">
        <f t="shared" si="13"/>
        <v>5.0399726793729327</v>
      </c>
    </row>
    <row r="387" spans="1:7">
      <c r="A387" s="5">
        <v>44680</v>
      </c>
      <c r="B387">
        <f>('returns non-log'!C387+'returns non-log'!D387+'returns non-log'!E387+'returns non-log'!F387+'returns non-log'!G387)/5</f>
        <v>-7.6030441940460908E-2</v>
      </c>
      <c r="C387">
        <f t="shared" si="11"/>
        <v>17.805157203285741</v>
      </c>
      <c r="D387">
        <f t="shared" si="12"/>
        <v>4.8273153914205382</v>
      </c>
      <c r="F387">
        <f>_xlfn.XLOOKUP(A387,'returns non-log'!A:A,'returns non-log'!B:B)</f>
        <v>-9.1397678464257281E-2</v>
      </c>
      <c r="G387">
        <f t="shared" si="13"/>
        <v>4.5793308769549643</v>
      </c>
    </row>
    <row r="388" spans="1:7">
      <c r="A388" s="5">
        <v>44712</v>
      </c>
      <c r="B388">
        <f>('returns non-log'!C388+'returns non-log'!D388+'returns non-log'!E388+'returns non-log'!F388+'returns non-log'!G388)/5</f>
        <v>6.9224633580684761E-3</v>
      </c>
      <c r="C388">
        <f t="shared" ref="C388:C417" si="14">C387*(1+B388)</f>
        <v>17.928412751610136</v>
      </c>
      <c r="D388">
        <f t="shared" si="12"/>
        <v>4.8607323053354872</v>
      </c>
      <c r="F388">
        <f>_xlfn.XLOOKUP(A388,'returns non-log'!A:A,'returns non-log'!B:B)</f>
        <v>-3.9195483032582468E-3</v>
      </c>
      <c r="G388">
        <f t="shared" si="13"/>
        <v>4.5613819683861374</v>
      </c>
    </row>
    <row r="389" spans="1:7">
      <c r="A389" s="5">
        <v>44742</v>
      </c>
      <c r="B389">
        <f>('returns non-log'!C389+'returns non-log'!D389+'returns non-log'!E389+'returns non-log'!F389+'returns non-log'!G389)/5</f>
        <v>-7.7452190841654112E-2</v>
      </c>
      <c r="C389">
        <f t="shared" si="14"/>
        <v>16.539817905684483</v>
      </c>
      <c r="D389">
        <f t="shared" si="12"/>
        <v>4.4842579391924495</v>
      </c>
      <c r="F389">
        <f>_xlfn.XLOOKUP(A389,'returns non-log'!A:A,'returns non-log'!B:B)</f>
        <v>-8.4163114403213335E-2</v>
      </c>
      <c r="G389">
        <f t="shared" si="13"/>
        <v>4.1774818559441007</v>
      </c>
    </row>
    <row r="390" spans="1:7">
      <c r="A390" s="5">
        <v>44771</v>
      </c>
      <c r="B390">
        <f>('returns non-log'!C390+'returns non-log'!D390+'returns non-log'!E390+'returns non-log'!F390+'returns non-log'!G390)/5</f>
        <v>6.4267721233728009E-2</v>
      </c>
      <c r="C390">
        <f t="shared" si="14"/>
        <v>17.602794312103637</v>
      </c>
      <c r="D390">
        <f t="shared" si="12"/>
        <v>4.7724509783686013</v>
      </c>
      <c r="F390">
        <f>_xlfn.XLOOKUP(A390,'returns non-log'!A:A,'returns non-log'!B:B)</f>
        <v>9.2139406019001502E-2</v>
      </c>
      <c r="G390">
        <f t="shared" si="13"/>
        <v>4.5623925528059459</v>
      </c>
    </row>
    <row r="391" spans="1:7">
      <c r="A391" s="5">
        <v>44804</v>
      </c>
      <c r="B391">
        <f>('returns non-log'!C391+'returns non-log'!D391+'returns non-log'!E391+'returns non-log'!F391+'returns non-log'!G391)/5</f>
        <v>-3.5815772314232899E-2</v>
      </c>
      <c r="C391">
        <f t="shared" si="14"/>
        <v>16.972336638927057</v>
      </c>
      <c r="D391">
        <f t="shared" si="12"/>
        <v>4.6015219607465134</v>
      </c>
      <c r="F391">
        <f>_xlfn.XLOOKUP(A391,'returns non-log'!A:A,'returns non-log'!B:B)</f>
        <v>-4.0802411787634885E-2</v>
      </c>
      <c r="G391">
        <f t="shared" si="13"/>
        <v>4.3762359331295189</v>
      </c>
    </row>
    <row r="392" spans="1:7">
      <c r="A392" s="5">
        <v>44834</v>
      </c>
      <c r="B392">
        <f>('returns non-log'!C392+'returns non-log'!D392+'returns non-log'!E392+'returns non-log'!F392+'returns non-log'!G392)/5</f>
        <v>-8.7039287393242362E-2</v>
      </c>
      <c r="C392">
        <f t="shared" si="14"/>
        <v>15.495076552476627</v>
      </c>
      <c r="D392">
        <f t="shared" si="12"/>
        <v>4.2010087683587818</v>
      </c>
      <c r="F392">
        <f>_xlfn.XLOOKUP(A392,'returns non-log'!A:A,'returns non-log'!B:B)</f>
        <v>-9.4016402080028261E-2</v>
      </c>
      <c r="G392">
        <f t="shared" si="13"/>
        <v>3.9647979760433465</v>
      </c>
    </row>
    <row r="393" spans="1:7">
      <c r="A393" s="5">
        <v>44865</v>
      </c>
      <c r="B393">
        <f>('returns non-log'!C393+'returns non-log'!D393+'returns non-log'!E393+'returns non-log'!F393+'returns non-log'!G393)/5</f>
        <v>9.9036639659608877E-2</v>
      </c>
      <c r="C393">
        <f t="shared" si="14"/>
        <v>17.029656865502311</v>
      </c>
      <c r="D393">
        <f t="shared" si="12"/>
        <v>4.6170625599575885</v>
      </c>
      <c r="F393">
        <f>_xlfn.XLOOKUP(A393,'returns non-log'!A:A,'returns non-log'!B:B)</f>
        <v>7.8309011917391258E-2</v>
      </c>
      <c r="G393">
        <f t="shared" si="13"/>
        <v>4.275277387999374</v>
      </c>
    </row>
    <row r="394" spans="1:7">
      <c r="A394" s="5">
        <v>44895</v>
      </c>
      <c r="B394">
        <f>('returns non-log'!C394+'returns non-log'!D394+'returns non-log'!E394+'returns non-log'!F394+'returns non-log'!G394)/5</f>
        <v>5.6091220853549964E-2</v>
      </c>
      <c r="C394">
        <f t="shared" si="14"/>
        <v>17.984871109805376</v>
      </c>
      <c r="D394">
        <f t="shared" si="12"/>
        <v>4.8760392357028266</v>
      </c>
      <c r="F394">
        <f>_xlfn.XLOOKUP(A394,'returns non-log'!A:A,'returns non-log'!B:B)</f>
        <v>5.2336141349015763E-2</v>
      </c>
      <c r="G394">
        <f t="shared" si="13"/>
        <v>4.4990289096839602</v>
      </c>
    </row>
    <row r="395" spans="1:7">
      <c r="A395" s="5">
        <v>44925</v>
      </c>
      <c r="B395">
        <f>('returns non-log'!C395+'returns non-log'!D395+'returns non-log'!E395+'returns non-log'!F395+'returns non-log'!G395)/5</f>
        <v>-4.9090207457767286E-2</v>
      </c>
      <c r="C395">
        <f t="shared" si="14"/>
        <v>17.101990055923824</v>
      </c>
      <c r="D395">
        <f t="shared" si="12"/>
        <v>4.6366734580499616</v>
      </c>
      <c r="F395">
        <f>_xlfn.XLOOKUP(A395,'returns non-log'!A:A,'returns non-log'!B:B)</f>
        <v>-6.0149077239256776E-2</v>
      </c>
      <c r="G395">
        <f t="shared" si="13"/>
        <v>4.2284164722937305</v>
      </c>
    </row>
    <row r="396" spans="1:7">
      <c r="A396" s="5">
        <v>44957</v>
      </c>
      <c r="B396">
        <f>('returns non-log'!C396+'returns non-log'!D396+'returns non-log'!E396+'returns non-log'!F396+'returns non-log'!G396)/5</f>
        <v>4.0124430039135107E-2</v>
      </c>
      <c r="C396">
        <f t="shared" si="14"/>
        <v>17.788197659452724</v>
      </c>
      <c r="D396">
        <f t="shared" si="12"/>
        <v>4.8227173378318016</v>
      </c>
      <c r="F396">
        <f>_xlfn.XLOOKUP(A396,'returns non-log'!A:A,'returns non-log'!B:B)</f>
        <v>6.4760027833688838E-2</v>
      </c>
      <c r="G396">
        <f t="shared" si="13"/>
        <v>4.5022488407319008</v>
      </c>
    </row>
    <row r="397" spans="1:7">
      <c r="A397" s="5">
        <v>44985</v>
      </c>
      <c r="B397">
        <f>('returns non-log'!C397+'returns non-log'!D397+'returns non-log'!E397+'returns non-log'!F397+'returns non-log'!G397)/5</f>
        <v>-3.6974327449018164E-2</v>
      </c>
      <c r="C397">
        <f t="shared" si="14"/>
        <v>17.130491014464258</v>
      </c>
      <c r="D397">
        <f t="shared" si="12"/>
        <v>4.644400607788751</v>
      </c>
      <c r="F397">
        <f>_xlfn.XLOOKUP(A397,'returns non-log'!A:A,'returns non-log'!B:B)</f>
        <v>-2.5554627893368598E-2</v>
      </c>
      <c r="G397">
        <f t="shared" si="13"/>
        <v>4.387195546923647</v>
      </c>
    </row>
    <row r="398" spans="1:7">
      <c r="A398" s="5">
        <v>45016</v>
      </c>
      <c r="B398">
        <f>('returns non-log'!C398+'returns non-log'!D398+'returns non-log'!E398+'returns non-log'!F398+'returns non-log'!G398)/5</f>
        <v>1.5404296027458986E-2</v>
      </c>
      <c r="C398">
        <f t="shared" si="14"/>
        <v>17.39437416914679</v>
      </c>
      <c r="D398">
        <f t="shared" si="12"/>
        <v>4.7159443296212391</v>
      </c>
      <c r="F398">
        <f>_xlfn.XLOOKUP(A398,'returns non-log'!A:A,'returns non-log'!B:B)</f>
        <v>3.386918952236817E-2</v>
      </c>
      <c r="G398">
        <f t="shared" si="13"/>
        <v>4.5357863043740938</v>
      </c>
    </row>
    <row r="399" spans="1:7">
      <c r="A399" s="5">
        <v>45044</v>
      </c>
      <c r="B399">
        <f>('returns non-log'!C399+'returns non-log'!D399+'returns non-log'!E399+'returns non-log'!F399+'returns non-log'!G399)/5</f>
        <v>8.5834010372284331E-3</v>
      </c>
      <c r="C399">
        <f t="shared" si="14"/>
        <v>17.543677058432184</v>
      </c>
      <c r="D399">
        <f t="shared" si="12"/>
        <v>4.7564231710716225</v>
      </c>
      <c r="F399">
        <f>_xlfn.XLOOKUP(A399,'returns non-log'!A:A,'returns non-log'!B:B)</f>
        <v>1.1750141620424426E-2</v>
      </c>
      <c r="G399">
        <f t="shared" si="13"/>
        <v>4.5890824358104707</v>
      </c>
    </row>
    <row r="400" spans="1:7">
      <c r="A400" s="5">
        <v>45077</v>
      </c>
      <c r="B400">
        <f>('returns non-log'!C400+'returns non-log'!D400+'returns non-log'!E400+'returns non-log'!F400+'returns non-log'!G400)/5</f>
        <v>-3.0509834277886581E-2</v>
      </c>
      <c r="C400">
        <f t="shared" si="14"/>
        <v>17.008422378754659</v>
      </c>
      <c r="D400">
        <f t="shared" si="12"/>
        <v>4.6113054883667273</v>
      </c>
      <c r="F400">
        <f>_xlfn.XLOOKUP(A400,'returns non-log'!A:A,'returns non-log'!B:B)</f>
        <v>4.6888059440814978E-3</v>
      </c>
      <c r="G400">
        <f t="shared" si="13"/>
        <v>4.6105997528133784</v>
      </c>
    </row>
    <row r="401" spans="1:7">
      <c r="A401" s="5">
        <v>45107</v>
      </c>
      <c r="B401">
        <f>('returns non-log'!C401+'returns non-log'!D401+'returns non-log'!E401+'returns non-log'!F401+'returns non-log'!G401)/5</f>
        <v>6.1842673651435608E-2</v>
      </c>
      <c r="C401">
        <f t="shared" si="14"/>
        <v>18.06026869324976</v>
      </c>
      <c r="D401">
        <f t="shared" si="12"/>
        <v>4.8964809487908649</v>
      </c>
      <c r="F401">
        <f>_xlfn.XLOOKUP(A401,'returns non-log'!A:A,'returns non-log'!B:B)</f>
        <v>6.5347260537991225E-2</v>
      </c>
      <c r="G401">
        <f t="shared" si="13"/>
        <v>4.9118898160968723</v>
      </c>
    </row>
    <row r="402" spans="1:7">
      <c r="A402" s="5">
        <v>45138</v>
      </c>
      <c r="B402">
        <f>('returns non-log'!C402+'returns non-log'!D402+'returns non-log'!E402+'returns non-log'!F402+'returns non-log'!G402)/5</f>
        <v>2.5882928739292765E-2</v>
      </c>
      <c r="C402">
        <f t="shared" si="14"/>
        <v>18.527721340849624</v>
      </c>
      <c r="D402">
        <f t="shared" si="12"/>
        <v>5.0232162162617238</v>
      </c>
      <c r="F402">
        <f>_xlfn.XLOOKUP(A402,'returns non-log'!A:A,'returns non-log'!B:B)</f>
        <v>3.3465315955424124E-2</v>
      </c>
      <c r="G402">
        <f t="shared" si="13"/>
        <v>5.0762677607307838</v>
      </c>
    </row>
    <row r="403" spans="1:7">
      <c r="A403" s="5">
        <v>45169</v>
      </c>
      <c r="B403">
        <f>('returns non-log'!C403+'returns non-log'!D403+'returns non-log'!E403+'returns non-log'!F403+'returns non-log'!G403)/5</f>
        <v>-1.4345746799757442E-2</v>
      </c>
      <c r="C403">
        <f t="shared" si="14"/>
        <v>18.261927341717332</v>
      </c>
      <c r="D403">
        <f t="shared" si="12"/>
        <v>4.9511544283027975</v>
      </c>
      <c r="F403">
        <f>_xlfn.XLOOKUP(A403,'returns non-log'!A:A,'returns non-log'!B:B)</f>
        <v>-1.8600727031750863E-2</v>
      </c>
      <c r="G403">
        <f t="shared" si="13"/>
        <v>4.9818454897733533</v>
      </c>
    </row>
    <row r="404" spans="1:7">
      <c r="A404" s="5">
        <v>45198</v>
      </c>
      <c r="B404">
        <f>('returns non-log'!C404+'returns non-log'!D404+'returns non-log'!E404+'returns non-log'!F404+'returns non-log'!G404)/5</f>
        <v>-4.2039859810194868E-2</v>
      </c>
      <c r="C404">
        <f t="shared" si="14"/>
        <v>17.494198476407572</v>
      </c>
      <c r="D404">
        <f t="shared" si="12"/>
        <v>4.7430085902383228</v>
      </c>
      <c r="F404">
        <f>_xlfn.XLOOKUP(A404,'returns non-log'!A:A,'returns non-log'!B:B)</f>
        <v>-4.791118097766478E-2</v>
      </c>
      <c r="G404">
        <f t="shared" si="13"/>
        <v>4.7431593889100592</v>
      </c>
    </row>
    <row r="405" spans="1:7">
      <c r="A405" s="5">
        <v>45230</v>
      </c>
      <c r="B405">
        <f>('returns non-log'!C405+'returns non-log'!D405+'returns non-log'!E405+'returns non-log'!F405+'returns non-log'!G405)/5</f>
        <v>-2.2417278138333652E-2</v>
      </c>
      <c r="C405">
        <f t="shared" si="14"/>
        <v>17.102026163354733</v>
      </c>
      <c r="D405">
        <f t="shared" si="12"/>
        <v>4.6366832474584445</v>
      </c>
      <c r="F405">
        <f>_xlfn.XLOOKUP(A405,'returns non-log'!A:A,'returns non-log'!B:B)</f>
        <v>-2.3935617237797913E-2</v>
      </c>
      <c r="G405">
        <f t="shared" si="13"/>
        <v>4.6296289412792406</v>
      </c>
    </row>
    <row r="406" spans="1:7">
      <c r="A406" s="5">
        <v>45260</v>
      </c>
      <c r="B406">
        <f>('returns non-log'!C406+'returns non-log'!D406+'returns non-log'!E406+'returns non-log'!F406+'returns non-log'!G406)/5</f>
        <v>7.8413071651478455E-2</v>
      </c>
      <c r="C406">
        <f t="shared" si="14"/>
        <v>18.443048566287324</v>
      </c>
      <c r="D406">
        <f t="shared" si="12"/>
        <v>5.0002598231666129</v>
      </c>
      <c r="F406">
        <f>_xlfn.XLOOKUP(A406,'returns non-log'!A:A,'returns non-log'!B:B)</f>
        <v>9.2148669507566394E-2</v>
      </c>
      <c r="G406">
        <f t="shared" si="13"/>
        <v>5.0562430885318461</v>
      </c>
    </row>
    <row r="407" spans="1:7">
      <c r="A407" s="5">
        <v>45289</v>
      </c>
      <c r="B407">
        <f>('returns non-log'!C407+'returns non-log'!D407+'returns non-log'!E407+'returns non-log'!F407+'returns non-log'!G407)/5</f>
        <v>5.0002551620419798E-2</v>
      </c>
      <c r="C407">
        <f t="shared" si="14"/>
        <v>19.365248054261016</v>
      </c>
      <c r="D407">
        <f t="shared" si="12"/>
        <v>5.2502855730900126</v>
      </c>
      <c r="F407">
        <f>_xlfn.XLOOKUP(A407,'returns non-log'!A:A,'returns non-log'!B:B)</f>
        <v>4.5751079922414117E-2</v>
      </c>
      <c r="G407">
        <f t="shared" si="13"/>
        <v>5.2875716701824205</v>
      </c>
    </row>
    <row r="408" spans="1:7">
      <c r="A408" s="5">
        <v>45322</v>
      </c>
      <c r="B408">
        <f>('returns non-log'!C408+'returns non-log'!D408+'returns non-log'!E408+'returns non-log'!F408+'returns non-log'!G408)/5</f>
        <v>1.6806687183123992E-2</v>
      </c>
      <c r="C408">
        <f t="shared" si="14"/>
        <v>19.690713720532582</v>
      </c>
      <c r="D408">
        <f t="shared" si="12"/>
        <v>5.3385254803390056</v>
      </c>
      <c r="F408">
        <f>_xlfn.XLOOKUP(A408,'returns non-log'!A:A,'returns non-log'!B:B)</f>
        <v>1.4695056488269964E-2</v>
      </c>
      <c r="G408">
        <f t="shared" si="13"/>
        <v>5.3652728345615275</v>
      </c>
    </row>
    <row r="409" spans="1:7">
      <c r="A409" s="5">
        <v>45351</v>
      </c>
      <c r="B409">
        <f>('returns non-log'!C409+'returns non-log'!D409+'returns non-log'!E409+'returns non-log'!F409+'returns non-log'!G409)/5</f>
        <v>4.8279541772697512E-2</v>
      </c>
      <c r="C409">
        <f t="shared" si="14"/>
        <v>20.641372356137264</v>
      </c>
      <c r="D409">
        <f t="shared" si="12"/>
        <v>5.5962670442716433</v>
      </c>
      <c r="F409">
        <f>_xlfn.XLOOKUP(A409,'returns non-log'!A:A,'returns non-log'!B:B)</f>
        <v>5.2032096826537977E-2</v>
      </c>
      <c r="G409">
        <f t="shared" si="13"/>
        <v>5.6444392301902271</v>
      </c>
    </row>
    <row r="410" spans="1:7">
      <c r="A410" s="5">
        <v>45380</v>
      </c>
      <c r="B410">
        <f>('returns non-log'!C410+'returns non-log'!D410+'returns non-log'!E410+'returns non-log'!F410+'returns non-log'!G410)/5</f>
        <v>3.7471036997691255E-2</v>
      </c>
      <c r="C410">
        <f t="shared" si="14"/>
        <v>21.414825983377202</v>
      </c>
      <c r="D410">
        <f t="shared" ref="D410:D417" si="15">D409*(1+B410)</f>
        <v>5.805964973736506</v>
      </c>
      <c r="F410">
        <f>_xlfn.XLOOKUP(A410,'returns non-log'!A:A,'returns non-log'!B:B)</f>
        <v>3.0651975724549141E-2</v>
      </c>
      <c r="G410">
        <f t="shared" ref="G410:G417" si="16">G409*(1+F410)</f>
        <v>5.8174524444527105</v>
      </c>
    </row>
    <row r="411" spans="1:7">
      <c r="A411" s="5">
        <v>45412</v>
      </c>
      <c r="B411">
        <f>('returns non-log'!C411+'returns non-log'!D411+'returns non-log'!E411+'returns non-log'!F411+'returns non-log'!G411)/5</f>
        <v>-4.9474698276375448E-2</v>
      </c>
      <c r="C411">
        <f t="shared" si="14"/>
        <v>20.35533392920853</v>
      </c>
      <c r="D411">
        <f t="shared" si="15"/>
        <v>5.5187166084576882</v>
      </c>
      <c r="F411">
        <f>_xlfn.XLOOKUP(A411,'returns non-log'!A:A,'returns non-log'!B:B)</f>
        <v>-4.2029881144329151E-2</v>
      </c>
      <c r="G411">
        <f t="shared" si="16"/>
        <v>5.572945609649576</v>
      </c>
    </row>
    <row r="412" spans="1:7">
      <c r="A412" s="5">
        <v>45443</v>
      </c>
      <c r="B412">
        <f>('returns non-log'!C412+'returns non-log'!D412+'returns non-log'!E412+'returns non-log'!F412+'returns non-log'!G412)/5</f>
        <v>3.8183321261728499E-2</v>
      </c>
      <c r="C412">
        <f t="shared" si="14"/>
        <v>21.132568184017259</v>
      </c>
      <c r="D412">
        <f t="shared" si="15"/>
        <v>5.7294395376708644</v>
      </c>
      <c r="F412">
        <f>_xlfn.XLOOKUP(A412,'returns non-log'!A:A,'returns non-log'!B:B)</f>
        <v>4.6233993832855091E-2</v>
      </c>
      <c r="G412">
        <f t="shared" si="16"/>
        <v>5.8306051425969514</v>
      </c>
    </row>
    <row r="413" spans="1:7">
      <c r="A413" s="5">
        <v>45471</v>
      </c>
      <c r="B413">
        <f>('returns non-log'!C413+'returns non-log'!D413+'returns non-log'!E413+'returns non-log'!F413+'returns non-log'!G413)/5</f>
        <v>1.5398635475762567E-2</v>
      </c>
      <c r="C413">
        <f t="shared" si="14"/>
        <v>21.457980898149636</v>
      </c>
      <c r="D413">
        <f t="shared" si="15"/>
        <v>5.8176650885918795</v>
      </c>
      <c r="F413">
        <f>_xlfn.XLOOKUP(A413,'returns non-log'!A:A,'returns non-log'!B:B)</f>
        <v>3.4553056899315537E-2</v>
      </c>
      <c r="G413">
        <f t="shared" si="16"/>
        <v>6.0320703738465458</v>
      </c>
    </row>
    <row r="414" spans="1:7">
      <c r="A414" s="5">
        <v>45504</v>
      </c>
      <c r="B414">
        <f>('returns non-log'!C414+'returns non-log'!D414+'returns non-log'!E414+'returns non-log'!F414+'returns non-log'!G414)/5</f>
        <v>2.1242504825042217E-2</v>
      </c>
      <c r="C414">
        <f t="shared" si="14"/>
        <v>21.913802160914244</v>
      </c>
      <c r="D414">
        <f t="shared" si="15"/>
        <v>5.9412468673067718</v>
      </c>
      <c r="F414">
        <f>_xlfn.XLOOKUP(A414,'returns non-log'!A:A,'returns non-log'!B:B)</f>
        <v>1.1716298503140044E-2</v>
      </c>
      <c r="G414">
        <f t="shared" si="16"/>
        <v>6.1027439109384796</v>
      </c>
    </row>
    <row r="415" spans="1:7">
      <c r="A415" s="5">
        <v>45534</v>
      </c>
      <c r="B415">
        <f>('returns non-log'!C415+'returns non-log'!D415+'returns non-log'!E415+'returns non-log'!F415+'returns non-log'!G415)/5</f>
        <v>2.8532599952725057E-2</v>
      </c>
      <c r="C415">
        <f t="shared" si="14"/>
        <v>22.539059911414771</v>
      </c>
      <c r="D415">
        <f t="shared" si="15"/>
        <v>6.1107660873920171</v>
      </c>
      <c r="F415">
        <f>_xlfn.XLOOKUP(A415,'returns non-log'!A:A,'returns non-log'!B:B)</f>
        <v>2.2720407539030374E-2</v>
      </c>
      <c r="G415">
        <f t="shared" si="16"/>
        <v>6.241400739701338</v>
      </c>
    </row>
    <row r="416" spans="1:7">
      <c r="A416" s="5">
        <v>45565</v>
      </c>
      <c r="B416">
        <f>('returns non-log'!C416+'returns non-log'!D416+'returns non-log'!E416+'returns non-log'!F416+'returns non-log'!G416)/5</f>
        <v>1.5071936556685728E-2</v>
      </c>
      <c r="C416">
        <f t="shared" si="14"/>
        <v>22.878767192446954</v>
      </c>
      <c r="D416">
        <f t="shared" si="15"/>
        <v>6.2028671661739372</v>
      </c>
      <c r="F416">
        <f>_xlfn.XLOOKUP(A416,'returns non-log'!A:A,'returns non-log'!B:B)</f>
        <v>2.0354738107853709E-2</v>
      </c>
      <c r="G416">
        <f t="shared" si="16"/>
        <v>6.368442817184123</v>
      </c>
    </row>
    <row r="417" spans="1:7">
      <c r="A417" s="5">
        <v>45596</v>
      </c>
      <c r="B417">
        <f>('returns non-log'!C417+'returns non-log'!D417+'returns non-log'!E417+'returns non-log'!F417+'returns non-log'!G417)/5</f>
        <v>-1.3010587899505932E-2</v>
      </c>
      <c r="C417">
        <f t="shared" si="14"/>
        <v>22.58110098085729</v>
      </c>
      <c r="D417">
        <f t="shared" si="15"/>
        <v>6.1221642176794715</v>
      </c>
      <c r="F417">
        <f>_xlfn.XLOOKUP(A417,'returns non-log'!A:A,'returns non-log'!B:B)</f>
        <v>-8.1143402043877266E-3</v>
      </c>
      <c r="G417">
        <f t="shared" si="16"/>
        <v>6.3167671055933017</v>
      </c>
    </row>
  </sheetData>
  <autoFilter ref="A1:C417" xr:uid="{22CB9E63-5AF2-FA41-935D-0E68758A7623}">
    <filterColumn colId="0">
      <filters>
        <dateGroupItem year="2024" dateTimeGrouping="year"/>
        <dateGroupItem year="2023" dateTimeGrouping="year"/>
        <dateGroupItem year="2022" dateTimeGrouping="year"/>
        <dateGroupItem year="2021" dateTimeGrouping="year"/>
        <dateGroupItem year="2020" dateTimeGrouping="year"/>
        <dateGroupItem year="2019" dateTimeGrouping="year"/>
        <dateGroupItem year="2018" dateTimeGrouping="year"/>
        <dateGroupItem year="2017" dateTimeGrouping="year"/>
        <dateGroupItem year="2016" dateTimeGrouping="year"/>
        <dateGroupItem year="2015" dateTimeGrouping="year"/>
        <dateGroupItem year="2014" dateTimeGrouping="year"/>
        <dateGroupItem year="2013" dateTimeGrouping="year"/>
        <dateGroupItem year="2012" dateTimeGrouping="year"/>
        <dateGroupItem year="2011" dateTimeGrouping="year"/>
        <dateGroupItem year="2010" dateTimeGrouping="year"/>
        <dateGroupItem year="2009" dateTimeGrouping="year"/>
        <dateGroupItem year="2008" dateTimeGrouping="year"/>
        <dateGroupItem year="2007" dateTimeGrouping="year"/>
        <dateGroupItem year="2006" dateTimeGrouping="year"/>
        <dateGroupItem year="2005" dateTimeGrouping="year"/>
        <dateGroupItem year="2004" dateTimeGrouping="year"/>
        <dateGroupItem year="2003" dateTimeGrouping="year"/>
        <dateGroupItem year="2002" month="9" dateTimeGrouping="month"/>
        <dateGroupItem year="2002" month="10" dateTimeGrouping="month"/>
        <dateGroupItem year="2002" month="11" dateTimeGrouping="month"/>
        <dateGroupItem year="2002" month="12" dateTimeGrouping="month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527E-1096-B342-B0A3-3C01598EF29D}">
  <dimension ref="A1:L806"/>
  <sheetViews>
    <sheetView workbookViewId="0">
      <selection activeCell="K46" sqref="K46"/>
    </sheetView>
  </sheetViews>
  <sheetFormatPr baseColWidth="10" defaultRowHeight="13"/>
  <cols>
    <col min="8" max="8" width="11.6640625" bestFit="1" customWidth="1"/>
  </cols>
  <sheetData>
    <row r="1" spans="1:7" ht="16">
      <c r="A1" s="21" t="s">
        <v>5426</v>
      </c>
      <c r="B1" s="24"/>
      <c r="C1" s="24"/>
      <c r="D1" s="24"/>
      <c r="E1" s="24"/>
      <c r="F1" s="24"/>
      <c r="G1" s="24"/>
    </row>
    <row r="2" spans="1:7" ht="16">
      <c r="A2" s="21" t="s">
        <v>5427</v>
      </c>
      <c r="B2" s="23" t="s">
        <v>5428</v>
      </c>
      <c r="C2" s="24"/>
      <c r="D2" s="24"/>
      <c r="E2" s="24"/>
      <c r="F2" s="24"/>
      <c r="G2" s="24"/>
    </row>
    <row r="3" spans="1:7" ht="16">
      <c r="A3" s="24"/>
      <c r="B3" s="24"/>
      <c r="C3" s="24"/>
      <c r="D3" s="24"/>
      <c r="E3" s="24"/>
      <c r="F3" s="24"/>
      <c r="G3" s="24"/>
    </row>
    <row r="4" spans="1:7" ht="16">
      <c r="A4" s="24"/>
      <c r="B4" s="23" t="s">
        <v>5419</v>
      </c>
      <c r="C4" s="23" t="s">
        <v>5420</v>
      </c>
      <c r="D4" s="23" t="s">
        <v>5421</v>
      </c>
      <c r="E4" s="23" t="s">
        <v>5422</v>
      </c>
      <c r="F4" s="23" t="s">
        <v>5423</v>
      </c>
      <c r="G4" s="23" t="s">
        <v>5424</v>
      </c>
    </row>
    <row r="5" spans="1:7">
      <c r="A5" s="21">
        <v>196307</v>
      </c>
      <c r="B5" s="23">
        <v>-0.39</v>
      </c>
      <c r="C5" s="23">
        <v>-0.41</v>
      </c>
      <c r="D5" s="23">
        <v>-0.97</v>
      </c>
      <c r="E5" s="23">
        <v>0.68</v>
      </c>
      <c r="F5" s="23">
        <v>-1.18</v>
      </c>
      <c r="G5" s="23">
        <v>0.27</v>
      </c>
    </row>
    <row r="6" spans="1:7">
      <c r="A6" s="21">
        <v>196308</v>
      </c>
      <c r="B6" s="23">
        <v>5.07</v>
      </c>
      <c r="C6" s="23">
        <v>-0.8</v>
      </c>
      <c r="D6" s="23">
        <v>1.8</v>
      </c>
      <c r="E6" s="23">
        <v>0.36</v>
      </c>
      <c r="F6" s="23">
        <v>-0.35</v>
      </c>
      <c r="G6" s="23">
        <v>0.25</v>
      </c>
    </row>
    <row r="7" spans="1:7">
      <c r="A7" s="21">
        <v>196309</v>
      </c>
      <c r="B7" s="23">
        <v>-1.57</v>
      </c>
      <c r="C7" s="23">
        <v>-0.52</v>
      </c>
      <c r="D7" s="23">
        <v>0.13</v>
      </c>
      <c r="E7" s="23">
        <v>-0.71</v>
      </c>
      <c r="F7" s="23">
        <v>0.28999999999999998</v>
      </c>
      <c r="G7" s="23">
        <v>0.27</v>
      </c>
    </row>
    <row r="8" spans="1:7">
      <c r="A8" s="21">
        <v>196310</v>
      </c>
      <c r="B8" s="23">
        <v>2.5299999999999998</v>
      </c>
      <c r="C8" s="23">
        <v>-1.39</v>
      </c>
      <c r="D8" s="23">
        <v>-0.1</v>
      </c>
      <c r="E8" s="23">
        <v>2.8</v>
      </c>
      <c r="F8" s="23">
        <v>-2.0099999999999998</v>
      </c>
      <c r="G8" s="23">
        <v>0.28999999999999998</v>
      </c>
    </row>
    <row r="9" spans="1:7">
      <c r="A9" s="21">
        <v>196311</v>
      </c>
      <c r="B9" s="23">
        <v>-0.85</v>
      </c>
      <c r="C9" s="23">
        <v>-0.88</v>
      </c>
      <c r="D9" s="23">
        <v>1.75</v>
      </c>
      <c r="E9" s="23">
        <v>-0.51</v>
      </c>
      <c r="F9" s="23">
        <v>2.2400000000000002</v>
      </c>
      <c r="G9" s="23">
        <v>0.27</v>
      </c>
    </row>
    <row r="10" spans="1:7">
      <c r="A10" s="21">
        <v>196312</v>
      </c>
      <c r="B10" s="23">
        <v>1.83</v>
      </c>
      <c r="C10" s="23">
        <v>-2.1</v>
      </c>
      <c r="D10" s="23">
        <v>-0.02</v>
      </c>
      <c r="E10" s="23">
        <v>0.03</v>
      </c>
      <c r="F10" s="23">
        <v>-7.0000000000000007E-2</v>
      </c>
      <c r="G10" s="23">
        <v>0.28999999999999998</v>
      </c>
    </row>
    <row r="11" spans="1:7">
      <c r="A11" s="21">
        <v>196401</v>
      </c>
      <c r="B11" s="23">
        <v>2.2400000000000002</v>
      </c>
      <c r="C11" s="23">
        <v>0.13</v>
      </c>
      <c r="D11" s="23">
        <v>1.48</v>
      </c>
      <c r="E11" s="23">
        <v>0.17</v>
      </c>
      <c r="F11" s="23">
        <v>1.47</v>
      </c>
      <c r="G11" s="23">
        <v>0.3</v>
      </c>
    </row>
    <row r="12" spans="1:7">
      <c r="A12" s="21">
        <v>196402</v>
      </c>
      <c r="B12" s="23">
        <v>1.54</v>
      </c>
      <c r="C12" s="23">
        <v>0.28000000000000003</v>
      </c>
      <c r="D12" s="23">
        <v>2.81</v>
      </c>
      <c r="E12" s="23">
        <v>-0.05</v>
      </c>
      <c r="F12" s="23">
        <v>0.91</v>
      </c>
      <c r="G12" s="23">
        <v>0.26</v>
      </c>
    </row>
    <row r="13" spans="1:7">
      <c r="A13" s="21">
        <v>196403</v>
      </c>
      <c r="B13" s="23">
        <v>1.41</v>
      </c>
      <c r="C13" s="23">
        <v>1.23</v>
      </c>
      <c r="D13" s="23">
        <v>3.4</v>
      </c>
      <c r="E13" s="23">
        <v>-2.21</v>
      </c>
      <c r="F13" s="23">
        <v>3.22</v>
      </c>
      <c r="G13" s="23">
        <v>0.31</v>
      </c>
    </row>
    <row r="14" spans="1:7">
      <c r="A14" s="21">
        <v>196404</v>
      </c>
      <c r="B14" s="23">
        <v>0.1</v>
      </c>
      <c r="C14" s="23">
        <v>-1.52</v>
      </c>
      <c r="D14" s="23">
        <v>-0.67</v>
      </c>
      <c r="E14" s="23">
        <v>-1.27</v>
      </c>
      <c r="F14" s="23">
        <v>-1.08</v>
      </c>
      <c r="G14" s="23">
        <v>0.28999999999999998</v>
      </c>
    </row>
    <row r="15" spans="1:7">
      <c r="A15" s="21">
        <v>196405</v>
      </c>
      <c r="B15" s="23">
        <v>1.42</v>
      </c>
      <c r="C15" s="23">
        <v>-0.63</v>
      </c>
      <c r="D15" s="23">
        <v>1.86</v>
      </c>
      <c r="E15" s="23">
        <v>-0.16</v>
      </c>
      <c r="F15" s="23">
        <v>0.17</v>
      </c>
      <c r="G15" s="23">
        <v>0.26</v>
      </c>
    </row>
    <row r="16" spans="1:7">
      <c r="A16" s="21">
        <v>196406</v>
      </c>
      <c r="B16" s="23">
        <v>1.27</v>
      </c>
      <c r="C16" s="23">
        <v>0.28999999999999998</v>
      </c>
      <c r="D16" s="23">
        <v>0.62</v>
      </c>
      <c r="E16" s="23">
        <v>-0.28000000000000003</v>
      </c>
      <c r="F16" s="23">
        <v>-0.17</v>
      </c>
      <c r="G16" s="23">
        <v>0.3</v>
      </c>
    </row>
    <row r="17" spans="1:11">
      <c r="A17" s="21">
        <v>196407</v>
      </c>
      <c r="B17" s="23">
        <v>1.74</v>
      </c>
      <c r="C17" s="23">
        <v>0.5</v>
      </c>
      <c r="D17" s="23">
        <v>0.75</v>
      </c>
      <c r="E17" s="23">
        <v>0.08</v>
      </c>
      <c r="F17" s="23">
        <v>1.91</v>
      </c>
      <c r="G17" s="23">
        <v>0.3</v>
      </c>
    </row>
    <row r="18" spans="1:11">
      <c r="A18" s="21">
        <v>196408</v>
      </c>
      <c r="B18" s="23">
        <v>-1.44</v>
      </c>
      <c r="C18" s="23">
        <v>0.41</v>
      </c>
      <c r="D18" s="23">
        <v>0.08</v>
      </c>
      <c r="E18" s="23">
        <v>0.12</v>
      </c>
      <c r="F18" s="23">
        <v>0.35</v>
      </c>
      <c r="G18" s="23">
        <v>0.28000000000000003</v>
      </c>
    </row>
    <row r="19" spans="1:11">
      <c r="A19" s="21">
        <v>196409</v>
      </c>
      <c r="B19" s="23">
        <v>2.69</v>
      </c>
      <c r="C19" s="23">
        <v>-0.34</v>
      </c>
      <c r="D19" s="23">
        <v>1.7</v>
      </c>
      <c r="E19" s="23">
        <v>-0.56000000000000005</v>
      </c>
      <c r="F19" s="23">
        <v>0.62</v>
      </c>
      <c r="G19" s="23">
        <v>0.28000000000000003</v>
      </c>
    </row>
    <row r="20" spans="1:11">
      <c r="A20" s="21">
        <v>196410</v>
      </c>
      <c r="B20" s="23">
        <v>0.59</v>
      </c>
      <c r="C20" s="23">
        <v>0.87</v>
      </c>
      <c r="D20" s="23">
        <v>1.17</v>
      </c>
      <c r="E20" s="23">
        <v>-0.43</v>
      </c>
      <c r="F20" s="23">
        <v>0.47</v>
      </c>
      <c r="G20" s="23">
        <v>0.28999999999999998</v>
      </c>
    </row>
    <row r="21" spans="1:11">
      <c r="A21" s="21">
        <v>196411</v>
      </c>
      <c r="B21" s="23">
        <v>0</v>
      </c>
      <c r="C21" s="23">
        <v>-0.15</v>
      </c>
      <c r="D21" s="23">
        <v>-1.96</v>
      </c>
      <c r="E21" s="23">
        <v>0.63</v>
      </c>
      <c r="F21" s="23">
        <v>-0.26</v>
      </c>
      <c r="G21" s="23">
        <v>0.28999999999999998</v>
      </c>
    </row>
    <row r="22" spans="1:11">
      <c r="A22" s="21">
        <v>196412</v>
      </c>
      <c r="B22" s="23">
        <v>0.03</v>
      </c>
      <c r="C22" s="23">
        <v>-0.69</v>
      </c>
      <c r="D22" s="23">
        <v>-2.48</v>
      </c>
      <c r="E22" s="23">
        <v>1.07</v>
      </c>
      <c r="F22" s="23">
        <v>-1.5</v>
      </c>
      <c r="G22" s="23">
        <v>0.31</v>
      </c>
      <c r="H22" s="11"/>
      <c r="I22" s="11"/>
      <c r="J22" s="11"/>
      <c r="K22" s="11"/>
    </row>
    <row r="23" spans="1:11">
      <c r="A23" s="21">
        <v>196501</v>
      </c>
      <c r="B23" s="23">
        <v>3.54</v>
      </c>
      <c r="C23" s="23">
        <v>2.44</v>
      </c>
      <c r="D23" s="23">
        <v>0.12</v>
      </c>
      <c r="E23" s="23">
        <v>0.91</v>
      </c>
      <c r="F23" s="23">
        <v>0.1</v>
      </c>
      <c r="G23" s="23">
        <v>0.28000000000000003</v>
      </c>
    </row>
    <row r="24" spans="1:11">
      <c r="A24" s="21">
        <v>196502</v>
      </c>
      <c r="B24" s="23">
        <v>0.44</v>
      </c>
      <c r="C24" s="23">
        <v>3.31</v>
      </c>
      <c r="D24" s="23">
        <v>0.11</v>
      </c>
      <c r="E24" s="23">
        <v>0.23</v>
      </c>
      <c r="F24" s="23">
        <v>-0.68</v>
      </c>
      <c r="G24" s="23">
        <v>0.3</v>
      </c>
    </row>
    <row r="25" spans="1:11">
      <c r="A25" s="21">
        <v>196503</v>
      </c>
      <c r="B25" s="23">
        <v>-1.34</v>
      </c>
      <c r="C25" s="23">
        <v>2.12</v>
      </c>
      <c r="D25" s="23">
        <v>1.03</v>
      </c>
      <c r="E25" s="23">
        <v>-0.32</v>
      </c>
      <c r="F25" s="23">
        <v>0.69</v>
      </c>
      <c r="G25" s="23">
        <v>0.36</v>
      </c>
    </row>
    <row r="26" spans="1:11">
      <c r="A26" s="21">
        <v>196504</v>
      </c>
      <c r="B26" s="23">
        <v>3.11</v>
      </c>
      <c r="C26" s="23">
        <v>1.05</v>
      </c>
      <c r="D26" s="23">
        <v>0.66</v>
      </c>
      <c r="E26" s="23">
        <v>0.3</v>
      </c>
      <c r="F26" s="23">
        <v>-2.2000000000000002</v>
      </c>
      <c r="G26" s="23">
        <v>0.31</v>
      </c>
    </row>
    <row r="27" spans="1:11">
      <c r="A27" s="21">
        <v>196505</v>
      </c>
      <c r="B27" s="23">
        <v>-0.77</v>
      </c>
      <c r="C27" s="23">
        <v>0.1</v>
      </c>
      <c r="D27" s="23">
        <v>-1.61</v>
      </c>
      <c r="E27" s="23">
        <v>-0.45</v>
      </c>
      <c r="F27" s="23">
        <v>0.53</v>
      </c>
      <c r="G27" s="23">
        <v>0.31</v>
      </c>
    </row>
    <row r="28" spans="1:11">
      <c r="A28" s="21">
        <v>196506</v>
      </c>
      <c r="B28" s="23">
        <v>-5.51</v>
      </c>
      <c r="C28" s="23">
        <v>-4.28</v>
      </c>
      <c r="D28" s="23">
        <v>0.59</v>
      </c>
      <c r="E28" s="23">
        <v>0.22</v>
      </c>
      <c r="F28" s="23">
        <v>0.37</v>
      </c>
      <c r="G28" s="23">
        <v>0.35</v>
      </c>
    </row>
    <row r="29" spans="1:11">
      <c r="A29" s="21">
        <v>196507</v>
      </c>
      <c r="B29" s="23">
        <v>1.43</v>
      </c>
      <c r="C29" s="23">
        <v>1.08</v>
      </c>
      <c r="D29" s="23">
        <v>2.2000000000000002</v>
      </c>
      <c r="E29" s="23">
        <v>-1.37</v>
      </c>
      <c r="F29" s="23">
        <v>0.03</v>
      </c>
      <c r="G29" s="23">
        <v>0.31</v>
      </c>
    </row>
    <row r="30" spans="1:11">
      <c r="A30" s="21">
        <v>196508</v>
      </c>
      <c r="B30" s="23">
        <v>2.73</v>
      </c>
      <c r="C30" s="23">
        <v>2.71</v>
      </c>
      <c r="D30" s="23">
        <v>-1</v>
      </c>
      <c r="E30" s="23">
        <v>1.9</v>
      </c>
      <c r="F30" s="23">
        <v>-0.74</v>
      </c>
      <c r="G30" s="23">
        <v>0.33</v>
      </c>
    </row>
    <row r="31" spans="1:11">
      <c r="A31" s="21">
        <v>196509</v>
      </c>
      <c r="B31" s="23">
        <v>2.86</v>
      </c>
      <c r="C31" s="23">
        <v>0.62</v>
      </c>
      <c r="D31" s="23">
        <v>-0.13</v>
      </c>
      <c r="E31" s="23">
        <v>-0.89</v>
      </c>
      <c r="F31" s="23">
        <v>0.8</v>
      </c>
      <c r="G31" s="23">
        <v>0.31</v>
      </c>
    </row>
    <row r="32" spans="1:11">
      <c r="A32" s="21">
        <v>196510</v>
      </c>
      <c r="B32" s="23">
        <v>2.6</v>
      </c>
      <c r="C32" s="23">
        <v>3.47</v>
      </c>
      <c r="D32" s="23">
        <v>1.56</v>
      </c>
      <c r="E32" s="23">
        <v>1.17</v>
      </c>
      <c r="F32" s="23">
        <v>-0.65</v>
      </c>
      <c r="G32" s="23">
        <v>0.31</v>
      </c>
    </row>
    <row r="33" spans="1:7">
      <c r="A33" s="21">
        <v>196511</v>
      </c>
      <c r="B33" s="23">
        <v>-0.03</v>
      </c>
      <c r="C33" s="23">
        <v>5.19</v>
      </c>
      <c r="D33" s="23">
        <v>0.15</v>
      </c>
      <c r="E33" s="23">
        <v>-1.01</v>
      </c>
      <c r="F33" s="23">
        <v>-0.94</v>
      </c>
      <c r="G33" s="23">
        <v>0.35</v>
      </c>
    </row>
    <row r="34" spans="1:7">
      <c r="A34" s="21">
        <v>196512</v>
      </c>
      <c r="B34" s="23">
        <v>1.01</v>
      </c>
      <c r="C34" s="23">
        <v>2.66</v>
      </c>
      <c r="D34" s="23">
        <v>2.0299999999999998</v>
      </c>
      <c r="E34" s="23">
        <v>-1.1399999999999999</v>
      </c>
      <c r="F34" s="23">
        <v>-0.53</v>
      </c>
      <c r="G34" s="23">
        <v>0.33</v>
      </c>
    </row>
    <row r="35" spans="1:7">
      <c r="A35" s="21">
        <v>196601</v>
      </c>
      <c r="B35" s="23">
        <v>0.72</v>
      </c>
      <c r="C35" s="23">
        <v>4.68</v>
      </c>
      <c r="D35" s="23">
        <v>3.56</v>
      </c>
      <c r="E35" s="23">
        <v>-2.82</v>
      </c>
      <c r="F35" s="23">
        <v>-0.11</v>
      </c>
      <c r="G35" s="23">
        <v>0.38</v>
      </c>
    </row>
    <row r="36" spans="1:7">
      <c r="A36" s="21">
        <v>196602</v>
      </c>
      <c r="B36" s="23">
        <v>-1.21</v>
      </c>
      <c r="C36" s="23">
        <v>4.71</v>
      </c>
      <c r="D36" s="23">
        <v>0.33</v>
      </c>
      <c r="E36" s="23">
        <v>-0.17</v>
      </c>
      <c r="F36" s="23">
        <v>-1.49</v>
      </c>
      <c r="G36" s="23">
        <v>0.35</v>
      </c>
    </row>
    <row r="37" spans="1:7">
      <c r="A37" s="21">
        <v>196603</v>
      </c>
      <c r="B37" s="23">
        <v>-2.5099999999999998</v>
      </c>
      <c r="C37" s="23">
        <v>0.32</v>
      </c>
      <c r="D37" s="23">
        <v>-1.98</v>
      </c>
      <c r="E37" s="23">
        <v>1.3</v>
      </c>
      <c r="F37" s="23">
        <v>0.06</v>
      </c>
      <c r="G37" s="23">
        <v>0.38</v>
      </c>
    </row>
    <row r="38" spans="1:7">
      <c r="A38" s="21">
        <v>196604</v>
      </c>
      <c r="B38" s="23">
        <v>2.14</v>
      </c>
      <c r="C38" s="23">
        <v>3.35</v>
      </c>
      <c r="D38" s="23">
        <v>-0.46</v>
      </c>
      <c r="E38" s="23">
        <v>0.39</v>
      </c>
      <c r="F38" s="23">
        <v>-0.95</v>
      </c>
      <c r="G38" s="23">
        <v>0.34</v>
      </c>
    </row>
    <row r="39" spans="1:7">
      <c r="A39" s="21">
        <v>196605</v>
      </c>
      <c r="B39" s="23">
        <v>-5.66</v>
      </c>
      <c r="C39" s="23">
        <v>-5.0999999999999996</v>
      </c>
      <c r="D39" s="23">
        <v>-1.63</v>
      </c>
      <c r="E39" s="23">
        <v>1.64</v>
      </c>
      <c r="F39" s="23">
        <v>-1.52</v>
      </c>
      <c r="G39" s="23">
        <v>0.41</v>
      </c>
    </row>
    <row r="40" spans="1:7">
      <c r="A40" s="21">
        <v>196606</v>
      </c>
      <c r="B40" s="23">
        <v>-1.44</v>
      </c>
      <c r="C40" s="23">
        <v>1.37</v>
      </c>
      <c r="D40" s="23">
        <v>0.5</v>
      </c>
      <c r="E40" s="23">
        <v>0.15</v>
      </c>
      <c r="F40" s="23">
        <v>0.78</v>
      </c>
      <c r="G40" s="23">
        <v>0.38</v>
      </c>
    </row>
    <row r="41" spans="1:7">
      <c r="A41" s="21">
        <v>196607</v>
      </c>
      <c r="B41" s="23">
        <v>-1.63</v>
      </c>
      <c r="C41" s="23">
        <v>-0.41</v>
      </c>
      <c r="D41" s="23">
        <v>0.95</v>
      </c>
      <c r="E41" s="23">
        <v>-0.36</v>
      </c>
      <c r="F41" s="23">
        <v>1.79</v>
      </c>
      <c r="G41" s="23">
        <v>0.35</v>
      </c>
    </row>
    <row r="42" spans="1:7">
      <c r="A42" s="21">
        <v>196608</v>
      </c>
      <c r="B42" s="23">
        <v>-7.91</v>
      </c>
      <c r="C42" s="23">
        <v>-3.12</v>
      </c>
      <c r="D42" s="23">
        <v>0.43</v>
      </c>
      <c r="E42" s="23">
        <v>-0.09</v>
      </c>
      <c r="F42" s="23">
        <v>0.8</v>
      </c>
      <c r="G42" s="23">
        <v>0.41</v>
      </c>
    </row>
    <row r="43" spans="1:7">
      <c r="A43" s="21">
        <v>196609</v>
      </c>
      <c r="B43" s="23">
        <v>-1.06</v>
      </c>
      <c r="C43" s="23">
        <v>-1.1399999999999999</v>
      </c>
      <c r="D43" s="23">
        <v>0.56000000000000005</v>
      </c>
      <c r="E43" s="23">
        <v>-1.68</v>
      </c>
      <c r="F43" s="23">
        <v>2.37</v>
      </c>
      <c r="G43" s="23">
        <v>0.4</v>
      </c>
    </row>
    <row r="44" spans="1:7">
      <c r="A44" s="21">
        <v>196610</v>
      </c>
      <c r="B44" s="23">
        <v>3.86</v>
      </c>
      <c r="C44" s="23">
        <v>-6.45</v>
      </c>
      <c r="D44" s="23">
        <v>2.69</v>
      </c>
      <c r="E44" s="23">
        <v>-3.48</v>
      </c>
      <c r="F44" s="23">
        <v>4.25</v>
      </c>
      <c r="G44" s="23">
        <v>0.45</v>
      </c>
    </row>
    <row r="45" spans="1:7">
      <c r="A45" s="21">
        <v>196611</v>
      </c>
      <c r="B45" s="23">
        <v>1.4</v>
      </c>
      <c r="C45" s="23">
        <v>3.34</v>
      </c>
      <c r="D45" s="23">
        <v>-4.6900000000000004</v>
      </c>
      <c r="E45" s="23">
        <v>4.13</v>
      </c>
      <c r="F45" s="23">
        <v>-6.62</v>
      </c>
      <c r="G45" s="23">
        <v>0.4</v>
      </c>
    </row>
    <row r="46" spans="1:7">
      <c r="A46" s="21">
        <v>196612</v>
      </c>
      <c r="B46" s="23">
        <v>0.13</v>
      </c>
      <c r="C46" s="23">
        <v>2.02</v>
      </c>
      <c r="D46" s="23">
        <v>-1.19</v>
      </c>
      <c r="E46" s="23">
        <v>0.7</v>
      </c>
      <c r="F46" s="23">
        <v>-0.34</v>
      </c>
      <c r="G46" s="23">
        <v>0.4</v>
      </c>
    </row>
    <row r="47" spans="1:7">
      <c r="A47" s="21">
        <v>196701</v>
      </c>
      <c r="B47" s="23">
        <v>8.15</v>
      </c>
      <c r="C47" s="23">
        <v>9.1</v>
      </c>
      <c r="D47" s="23">
        <v>2.27</v>
      </c>
      <c r="E47" s="23">
        <v>0.96</v>
      </c>
      <c r="F47" s="23">
        <v>-3.16</v>
      </c>
      <c r="G47" s="23">
        <v>0.43</v>
      </c>
    </row>
    <row r="48" spans="1:7">
      <c r="A48" s="21">
        <v>196702</v>
      </c>
      <c r="B48" s="23">
        <v>0.78</v>
      </c>
      <c r="C48" s="23">
        <v>3.06</v>
      </c>
      <c r="D48" s="23">
        <v>-2.2200000000000002</v>
      </c>
      <c r="E48" s="23">
        <v>1.99</v>
      </c>
      <c r="F48" s="23">
        <v>-0.99</v>
      </c>
      <c r="G48" s="23">
        <v>0.36</v>
      </c>
    </row>
    <row r="49" spans="1:7">
      <c r="A49" s="21">
        <v>196703</v>
      </c>
      <c r="B49" s="23">
        <v>3.99</v>
      </c>
      <c r="C49" s="23">
        <v>1.87</v>
      </c>
      <c r="D49" s="23">
        <v>0.37</v>
      </c>
      <c r="E49" s="23">
        <v>0.86</v>
      </c>
      <c r="F49" s="23">
        <v>-1.6</v>
      </c>
      <c r="G49" s="23">
        <v>0.39</v>
      </c>
    </row>
    <row r="50" spans="1:7">
      <c r="A50" s="21">
        <v>196704</v>
      </c>
      <c r="B50" s="23">
        <v>3.89</v>
      </c>
      <c r="C50" s="23">
        <v>0.43</v>
      </c>
      <c r="D50" s="23">
        <v>-2.48</v>
      </c>
      <c r="E50" s="23">
        <v>2.33</v>
      </c>
      <c r="F50" s="23">
        <v>-3.67</v>
      </c>
      <c r="G50" s="23">
        <v>0.32</v>
      </c>
    </row>
    <row r="51" spans="1:7">
      <c r="A51" s="21">
        <v>196705</v>
      </c>
      <c r="B51" s="23">
        <v>-4.33</v>
      </c>
      <c r="C51" s="23">
        <v>2.29</v>
      </c>
      <c r="D51" s="23">
        <v>1.0900000000000001</v>
      </c>
      <c r="E51" s="23">
        <v>-1.73</v>
      </c>
      <c r="F51" s="23">
        <v>1.73</v>
      </c>
      <c r="G51" s="23">
        <v>0.33</v>
      </c>
    </row>
    <row r="52" spans="1:7">
      <c r="A52" s="21">
        <v>196706</v>
      </c>
      <c r="B52" s="23">
        <v>2.41</v>
      </c>
      <c r="C52" s="23">
        <v>6.43</v>
      </c>
      <c r="D52" s="23">
        <v>0.85</v>
      </c>
      <c r="E52" s="23">
        <v>-0.62</v>
      </c>
      <c r="F52" s="23">
        <v>-2.42</v>
      </c>
      <c r="G52" s="23">
        <v>0.27</v>
      </c>
    </row>
    <row r="53" spans="1:7">
      <c r="A53" s="21">
        <v>196707</v>
      </c>
      <c r="B53" s="23">
        <v>4.58</v>
      </c>
      <c r="C53" s="23">
        <v>3.54</v>
      </c>
      <c r="D53" s="23">
        <v>2.73</v>
      </c>
      <c r="E53" s="23">
        <v>0.48</v>
      </c>
      <c r="F53" s="23">
        <v>2.7</v>
      </c>
      <c r="G53" s="23">
        <v>0.31</v>
      </c>
    </row>
    <row r="54" spans="1:7">
      <c r="A54" s="21">
        <v>196708</v>
      </c>
      <c r="B54" s="23">
        <v>-0.89</v>
      </c>
      <c r="C54" s="23">
        <v>0.72</v>
      </c>
      <c r="D54" s="23">
        <v>1.44</v>
      </c>
      <c r="E54" s="23">
        <v>0.3</v>
      </c>
      <c r="F54" s="23">
        <v>1.45</v>
      </c>
      <c r="G54" s="23">
        <v>0.31</v>
      </c>
    </row>
    <row r="55" spans="1:7">
      <c r="A55" s="21">
        <v>196709</v>
      </c>
      <c r="B55" s="23">
        <v>3.11</v>
      </c>
      <c r="C55" s="23">
        <v>2.44</v>
      </c>
      <c r="D55" s="23">
        <v>-2.5</v>
      </c>
      <c r="E55" s="23">
        <v>0.2</v>
      </c>
      <c r="F55" s="23">
        <v>-0.95</v>
      </c>
      <c r="G55" s="23">
        <v>0.32</v>
      </c>
    </row>
    <row r="56" spans="1:7">
      <c r="A56" s="21">
        <v>196710</v>
      </c>
      <c r="B56" s="23">
        <v>-3.09</v>
      </c>
      <c r="C56" s="23">
        <v>0.53</v>
      </c>
      <c r="D56" s="23">
        <v>-3.3</v>
      </c>
      <c r="E56" s="23">
        <v>1.01</v>
      </c>
      <c r="F56" s="23">
        <v>-2.62</v>
      </c>
      <c r="G56" s="23">
        <v>0.39</v>
      </c>
    </row>
    <row r="57" spans="1:7">
      <c r="A57" s="21">
        <v>196711</v>
      </c>
      <c r="B57" s="23">
        <v>0.37</v>
      </c>
      <c r="C57" s="23">
        <v>-0.04</v>
      </c>
      <c r="D57" s="23">
        <v>-1.7</v>
      </c>
      <c r="E57" s="23">
        <v>1.34</v>
      </c>
      <c r="F57" s="23">
        <v>-2.34</v>
      </c>
      <c r="G57" s="23">
        <v>0.36</v>
      </c>
    </row>
    <row r="58" spans="1:7">
      <c r="A58" s="21">
        <v>196712</v>
      </c>
      <c r="B58" s="23">
        <v>3.05</v>
      </c>
      <c r="C58" s="23">
        <v>5.75</v>
      </c>
      <c r="D58" s="23">
        <v>-0.53</v>
      </c>
      <c r="E58" s="23">
        <v>-0.81</v>
      </c>
      <c r="F58" s="23">
        <v>0.13</v>
      </c>
      <c r="G58" s="23">
        <v>0.33</v>
      </c>
    </row>
    <row r="59" spans="1:7">
      <c r="A59" s="21">
        <v>196801</v>
      </c>
      <c r="B59" s="23">
        <v>-4.0599999999999996</v>
      </c>
      <c r="C59" s="23">
        <v>4.51</v>
      </c>
      <c r="D59" s="23">
        <v>4.8</v>
      </c>
      <c r="E59" s="23">
        <v>-4.62</v>
      </c>
      <c r="F59" s="23">
        <v>6.46</v>
      </c>
      <c r="G59" s="23">
        <v>0.4</v>
      </c>
    </row>
    <row r="60" spans="1:7">
      <c r="A60" s="21">
        <v>196802</v>
      </c>
      <c r="B60" s="23">
        <v>-3.75</v>
      </c>
      <c r="C60" s="23">
        <v>-2.91</v>
      </c>
      <c r="D60" s="23">
        <v>1.28</v>
      </c>
      <c r="E60" s="23">
        <v>-0.16</v>
      </c>
      <c r="F60" s="23">
        <v>2.4500000000000002</v>
      </c>
      <c r="G60" s="23">
        <v>0.39</v>
      </c>
    </row>
    <row r="61" spans="1:7">
      <c r="A61" s="21">
        <v>196803</v>
      </c>
      <c r="B61" s="23">
        <v>0.2</v>
      </c>
      <c r="C61" s="23">
        <v>-1.59</v>
      </c>
      <c r="D61" s="23">
        <v>-0.59</v>
      </c>
      <c r="E61" s="23">
        <v>1.05</v>
      </c>
      <c r="F61" s="23">
        <v>-1.1000000000000001</v>
      </c>
      <c r="G61" s="23">
        <v>0.38</v>
      </c>
    </row>
    <row r="62" spans="1:7">
      <c r="A62" s="21">
        <v>196804</v>
      </c>
      <c r="B62" s="23">
        <v>9.0500000000000007</v>
      </c>
      <c r="C62" s="23">
        <v>6.18</v>
      </c>
      <c r="D62" s="23">
        <v>-1.1299999999999999</v>
      </c>
      <c r="E62" s="23">
        <v>2.69</v>
      </c>
      <c r="F62" s="23">
        <v>-3.65</v>
      </c>
      <c r="G62" s="23">
        <v>0.43</v>
      </c>
    </row>
    <row r="63" spans="1:7">
      <c r="A63" s="21">
        <v>196805</v>
      </c>
      <c r="B63" s="23">
        <v>2.2799999999999998</v>
      </c>
      <c r="C63" s="23">
        <v>7</v>
      </c>
      <c r="D63" s="23">
        <v>0.85</v>
      </c>
      <c r="E63" s="23">
        <v>0.43</v>
      </c>
      <c r="F63" s="23">
        <v>-1.92</v>
      </c>
      <c r="G63" s="23">
        <v>0.45</v>
      </c>
    </row>
    <row r="64" spans="1:7">
      <c r="A64" s="21">
        <v>196806</v>
      </c>
      <c r="B64" s="23">
        <v>0.69</v>
      </c>
      <c r="C64" s="23">
        <v>-0.28000000000000003</v>
      </c>
      <c r="D64" s="23">
        <v>0.73</v>
      </c>
      <c r="E64" s="23">
        <v>-1.41</v>
      </c>
      <c r="F64" s="23">
        <v>2.76</v>
      </c>
      <c r="G64" s="23">
        <v>0.43</v>
      </c>
    </row>
    <row r="65" spans="1:7">
      <c r="A65" s="21">
        <v>196807</v>
      </c>
      <c r="B65" s="23">
        <v>-2.72</v>
      </c>
      <c r="C65" s="23">
        <v>-1.41</v>
      </c>
      <c r="D65" s="23">
        <v>5.39</v>
      </c>
      <c r="E65" s="23">
        <v>-3.13</v>
      </c>
      <c r="F65" s="23">
        <v>3.72</v>
      </c>
      <c r="G65" s="23">
        <v>0.48</v>
      </c>
    </row>
    <row r="66" spans="1:7">
      <c r="A66" s="21">
        <v>196808</v>
      </c>
      <c r="B66" s="23">
        <v>1.34</v>
      </c>
      <c r="C66" s="23">
        <v>2.27</v>
      </c>
      <c r="D66" s="23">
        <v>1.01</v>
      </c>
      <c r="E66" s="23">
        <v>-0.7</v>
      </c>
      <c r="F66" s="23">
        <v>0.48</v>
      </c>
      <c r="G66" s="23">
        <v>0.42</v>
      </c>
    </row>
    <row r="67" spans="1:7">
      <c r="A67" s="21">
        <v>196809</v>
      </c>
      <c r="B67" s="23">
        <v>4.03</v>
      </c>
      <c r="C67" s="23">
        <v>2.81</v>
      </c>
      <c r="D67" s="23">
        <v>0.3</v>
      </c>
      <c r="E67" s="23">
        <v>-1.99</v>
      </c>
      <c r="F67" s="23">
        <v>0.87</v>
      </c>
      <c r="G67" s="23">
        <v>0.43</v>
      </c>
    </row>
    <row r="68" spans="1:7">
      <c r="A68" s="21">
        <v>196810</v>
      </c>
      <c r="B68" s="23">
        <v>0.42</v>
      </c>
      <c r="C68" s="23">
        <v>-0.42</v>
      </c>
      <c r="D68" s="23">
        <v>2.86</v>
      </c>
      <c r="E68" s="23">
        <v>-1.32</v>
      </c>
      <c r="F68" s="23">
        <v>2.7</v>
      </c>
      <c r="G68" s="23">
        <v>0.44</v>
      </c>
    </row>
    <row r="69" spans="1:7">
      <c r="A69" s="21">
        <v>196811</v>
      </c>
      <c r="B69" s="23">
        <v>5.43</v>
      </c>
      <c r="C69" s="23">
        <v>2.39</v>
      </c>
      <c r="D69" s="23">
        <v>-0.92</v>
      </c>
      <c r="E69" s="23">
        <v>0.43</v>
      </c>
      <c r="F69" s="23">
        <v>-2.4300000000000002</v>
      </c>
      <c r="G69" s="23">
        <v>0.42</v>
      </c>
    </row>
    <row r="70" spans="1:7">
      <c r="A70" s="21">
        <v>196812</v>
      </c>
      <c r="B70" s="23">
        <v>-3.94</v>
      </c>
      <c r="C70" s="23">
        <v>3.52</v>
      </c>
      <c r="D70" s="23">
        <v>-0.01</v>
      </c>
      <c r="E70" s="23">
        <v>-1.86</v>
      </c>
      <c r="F70" s="23">
        <v>1.76</v>
      </c>
      <c r="G70" s="23">
        <v>0.43</v>
      </c>
    </row>
    <row r="71" spans="1:7">
      <c r="A71" s="21">
        <v>196901</v>
      </c>
      <c r="B71" s="23">
        <v>-1.25</v>
      </c>
      <c r="C71" s="23">
        <v>-0.44</v>
      </c>
      <c r="D71" s="23">
        <v>1.67</v>
      </c>
      <c r="E71" s="23">
        <v>-1.55</v>
      </c>
      <c r="F71" s="23">
        <v>1.38</v>
      </c>
      <c r="G71" s="23">
        <v>0.53</v>
      </c>
    </row>
    <row r="72" spans="1:7">
      <c r="A72" s="21">
        <v>196902</v>
      </c>
      <c r="B72" s="23">
        <v>-5.84</v>
      </c>
      <c r="C72" s="23">
        <v>-4.16</v>
      </c>
      <c r="D72" s="23">
        <v>0.91</v>
      </c>
      <c r="E72" s="23">
        <v>2.0699999999999998</v>
      </c>
      <c r="F72" s="23">
        <v>0.83</v>
      </c>
      <c r="G72" s="23">
        <v>0.46</v>
      </c>
    </row>
    <row r="73" spans="1:7">
      <c r="A73" s="21">
        <v>196903</v>
      </c>
      <c r="B73" s="23">
        <v>2.64</v>
      </c>
      <c r="C73" s="23">
        <v>-0.45</v>
      </c>
      <c r="D73" s="23">
        <v>-0.51</v>
      </c>
      <c r="E73" s="23">
        <v>-1.43</v>
      </c>
      <c r="F73" s="23">
        <v>-0.35</v>
      </c>
      <c r="G73" s="23">
        <v>0.46</v>
      </c>
    </row>
    <row r="74" spans="1:7">
      <c r="A74" s="21">
        <v>196904</v>
      </c>
      <c r="B74" s="23">
        <v>1.46</v>
      </c>
      <c r="C74" s="23">
        <v>-0.8</v>
      </c>
      <c r="D74" s="23">
        <v>-0.03</v>
      </c>
      <c r="E74" s="23">
        <v>0.41</v>
      </c>
      <c r="F74" s="23">
        <v>0.06</v>
      </c>
      <c r="G74" s="23">
        <v>0.53</v>
      </c>
    </row>
    <row r="75" spans="1:7">
      <c r="A75" s="21">
        <v>196905</v>
      </c>
      <c r="B75" s="23">
        <v>-0.1</v>
      </c>
      <c r="C75" s="23">
        <v>-0.11</v>
      </c>
      <c r="D75" s="23">
        <v>0.7</v>
      </c>
      <c r="E75" s="23">
        <v>-0.95</v>
      </c>
      <c r="F75" s="23">
        <v>1.39</v>
      </c>
      <c r="G75" s="23">
        <v>0.48</v>
      </c>
    </row>
    <row r="76" spans="1:7">
      <c r="A76" s="21">
        <v>196906</v>
      </c>
      <c r="B76" s="23">
        <v>-7.18</v>
      </c>
      <c r="C76" s="23">
        <v>-5.45</v>
      </c>
      <c r="D76" s="23">
        <v>-1.08</v>
      </c>
      <c r="E76" s="23">
        <v>4.32</v>
      </c>
      <c r="F76" s="23">
        <v>-1.6</v>
      </c>
      <c r="G76" s="23">
        <v>0.51</v>
      </c>
    </row>
    <row r="77" spans="1:7">
      <c r="A77" s="21">
        <v>196907</v>
      </c>
      <c r="B77" s="23">
        <v>-7</v>
      </c>
      <c r="C77" s="23">
        <v>-3.41</v>
      </c>
      <c r="D77" s="23">
        <v>1.2</v>
      </c>
      <c r="E77" s="23">
        <v>1.48</v>
      </c>
      <c r="F77" s="23">
        <v>1.91</v>
      </c>
      <c r="G77" s="23">
        <v>0.53</v>
      </c>
    </row>
    <row r="78" spans="1:7">
      <c r="A78" s="21">
        <v>196908</v>
      </c>
      <c r="B78" s="23">
        <v>4.68</v>
      </c>
      <c r="C78" s="23">
        <v>0.7</v>
      </c>
      <c r="D78" s="23">
        <v>-3.79</v>
      </c>
      <c r="E78" s="23">
        <v>1.1299999999999999</v>
      </c>
      <c r="F78" s="23">
        <v>-4.0199999999999996</v>
      </c>
      <c r="G78" s="23">
        <v>0.5</v>
      </c>
    </row>
    <row r="79" spans="1:7">
      <c r="A79" s="21">
        <v>196909</v>
      </c>
      <c r="B79" s="23">
        <v>-2.98</v>
      </c>
      <c r="C79" s="23">
        <v>1.29</v>
      </c>
      <c r="D79" s="23">
        <v>-3.27</v>
      </c>
      <c r="E79" s="23">
        <v>3.39</v>
      </c>
      <c r="F79" s="23">
        <v>-0.82</v>
      </c>
      <c r="G79" s="23">
        <v>0.62</v>
      </c>
    </row>
    <row r="80" spans="1:7">
      <c r="A80" s="21">
        <v>196910</v>
      </c>
      <c r="B80" s="23">
        <v>5.0599999999999996</v>
      </c>
      <c r="C80" s="23">
        <v>3.96</v>
      </c>
      <c r="D80" s="23">
        <v>-3.16</v>
      </c>
      <c r="E80" s="23">
        <v>0.05</v>
      </c>
      <c r="F80" s="23">
        <v>-2.15</v>
      </c>
      <c r="G80" s="23">
        <v>0.6</v>
      </c>
    </row>
    <row r="81" spans="1:7">
      <c r="A81" s="21">
        <v>196911</v>
      </c>
      <c r="B81" s="23">
        <v>-3.79</v>
      </c>
      <c r="C81" s="23">
        <v>-2.4500000000000002</v>
      </c>
      <c r="D81" s="23">
        <v>-1.19</v>
      </c>
      <c r="E81" s="23">
        <v>1.46</v>
      </c>
      <c r="F81" s="23">
        <v>0.3</v>
      </c>
      <c r="G81" s="23">
        <v>0.52</v>
      </c>
    </row>
    <row r="82" spans="1:7">
      <c r="A82" s="21">
        <v>196912</v>
      </c>
      <c r="B82" s="23">
        <v>-2.63</v>
      </c>
      <c r="C82" s="23">
        <v>-3.76</v>
      </c>
      <c r="D82" s="23">
        <v>-2.86</v>
      </c>
      <c r="E82" s="23">
        <v>2.54</v>
      </c>
      <c r="F82" s="23">
        <v>-1.81</v>
      </c>
      <c r="G82" s="23">
        <v>0.64</v>
      </c>
    </row>
    <row r="83" spans="1:7">
      <c r="A83" s="21">
        <v>197001</v>
      </c>
      <c r="B83" s="23">
        <v>-8.1</v>
      </c>
      <c r="C83" s="23">
        <v>3.12</v>
      </c>
      <c r="D83" s="23">
        <v>3.13</v>
      </c>
      <c r="E83" s="23">
        <v>-1.72</v>
      </c>
      <c r="F83" s="23">
        <v>3.84</v>
      </c>
      <c r="G83" s="23">
        <v>0.6</v>
      </c>
    </row>
    <row r="84" spans="1:7">
      <c r="A84" s="21">
        <v>197002</v>
      </c>
      <c r="B84" s="23">
        <v>5.13</v>
      </c>
      <c r="C84" s="23">
        <v>-2.76</v>
      </c>
      <c r="D84" s="23">
        <v>3.93</v>
      </c>
      <c r="E84" s="23">
        <v>-2.29</v>
      </c>
      <c r="F84" s="23">
        <v>2.76</v>
      </c>
      <c r="G84" s="23">
        <v>0.62</v>
      </c>
    </row>
    <row r="85" spans="1:7">
      <c r="A85" s="21">
        <v>197003</v>
      </c>
      <c r="B85" s="23">
        <v>-1.06</v>
      </c>
      <c r="C85" s="23">
        <v>-2.41</v>
      </c>
      <c r="D85" s="23">
        <v>3.99</v>
      </c>
      <c r="E85" s="23">
        <v>-1</v>
      </c>
      <c r="F85" s="23">
        <v>4.29</v>
      </c>
      <c r="G85" s="23">
        <v>0.56999999999999995</v>
      </c>
    </row>
    <row r="86" spans="1:7">
      <c r="A86" s="21">
        <v>197004</v>
      </c>
      <c r="B86" s="23">
        <v>-11</v>
      </c>
      <c r="C86" s="23">
        <v>-6.4</v>
      </c>
      <c r="D86" s="23">
        <v>6.18</v>
      </c>
      <c r="E86" s="23">
        <v>-0.64</v>
      </c>
      <c r="F86" s="23">
        <v>6.21</v>
      </c>
      <c r="G86" s="23">
        <v>0.5</v>
      </c>
    </row>
    <row r="87" spans="1:7">
      <c r="A87" s="21">
        <v>197005</v>
      </c>
      <c r="B87" s="23">
        <v>-6.92</v>
      </c>
      <c r="C87" s="23">
        <v>-4.4800000000000004</v>
      </c>
      <c r="D87" s="23">
        <v>3.33</v>
      </c>
      <c r="E87" s="23">
        <v>-1.21</v>
      </c>
      <c r="F87" s="23">
        <v>3.9</v>
      </c>
      <c r="G87" s="23">
        <v>0.53</v>
      </c>
    </row>
    <row r="88" spans="1:7">
      <c r="A88" s="21">
        <v>197006</v>
      </c>
      <c r="B88" s="23">
        <v>-5.79</v>
      </c>
      <c r="C88" s="23">
        <v>-2.2000000000000002</v>
      </c>
      <c r="D88" s="23">
        <v>0.6</v>
      </c>
      <c r="E88" s="23">
        <v>0.13</v>
      </c>
      <c r="F88" s="23">
        <v>2.96</v>
      </c>
      <c r="G88" s="23">
        <v>0.57999999999999996</v>
      </c>
    </row>
    <row r="89" spans="1:7">
      <c r="A89" s="21">
        <v>197007</v>
      </c>
      <c r="B89" s="23">
        <v>6.93</v>
      </c>
      <c r="C89" s="23">
        <v>-0.62</v>
      </c>
      <c r="D89" s="23">
        <v>0.9</v>
      </c>
      <c r="E89" s="23">
        <v>-0.26</v>
      </c>
      <c r="F89" s="23">
        <v>1.84</v>
      </c>
      <c r="G89" s="23">
        <v>0.52</v>
      </c>
    </row>
    <row r="90" spans="1:7">
      <c r="A90" s="21">
        <v>197008</v>
      </c>
      <c r="B90" s="23">
        <v>4.49</v>
      </c>
      <c r="C90" s="23">
        <v>1.52</v>
      </c>
      <c r="D90" s="23">
        <v>1.1499999999999999</v>
      </c>
      <c r="E90" s="23">
        <v>0.56000000000000005</v>
      </c>
      <c r="F90" s="23">
        <v>-0.21</v>
      </c>
      <c r="G90" s="23">
        <v>0.53</v>
      </c>
    </row>
    <row r="91" spans="1:7">
      <c r="A91" s="21">
        <v>197009</v>
      </c>
      <c r="B91" s="23">
        <v>4.18</v>
      </c>
      <c r="C91" s="23">
        <v>8.51</v>
      </c>
      <c r="D91" s="23">
        <v>-5.47</v>
      </c>
      <c r="E91" s="23">
        <v>0.3</v>
      </c>
      <c r="F91" s="23">
        <v>-5.83</v>
      </c>
      <c r="G91" s="23">
        <v>0.54</v>
      </c>
    </row>
    <row r="92" spans="1:7">
      <c r="A92" s="21">
        <v>197010</v>
      </c>
      <c r="B92" s="23">
        <v>-2.2799999999999998</v>
      </c>
      <c r="C92" s="23">
        <v>-4.43</v>
      </c>
      <c r="D92" s="23">
        <v>0.22</v>
      </c>
      <c r="E92" s="23">
        <v>1.71</v>
      </c>
      <c r="F92" s="23">
        <v>2.34</v>
      </c>
      <c r="G92" s="23">
        <v>0.46</v>
      </c>
    </row>
    <row r="93" spans="1:7">
      <c r="A93" s="21">
        <v>197011</v>
      </c>
      <c r="B93" s="23">
        <v>4.5999999999999996</v>
      </c>
      <c r="C93" s="23">
        <v>-3.86</v>
      </c>
      <c r="D93" s="23">
        <v>1.69</v>
      </c>
      <c r="E93" s="23">
        <v>1.57</v>
      </c>
      <c r="F93" s="23">
        <v>1.47</v>
      </c>
      <c r="G93" s="23">
        <v>0.46</v>
      </c>
    </row>
    <row r="94" spans="1:7">
      <c r="A94" s="21">
        <v>197012</v>
      </c>
      <c r="B94" s="23">
        <v>5.72</v>
      </c>
      <c r="C94" s="23">
        <v>2.94</v>
      </c>
      <c r="D94" s="23">
        <v>1</v>
      </c>
      <c r="E94" s="23">
        <v>0.27</v>
      </c>
      <c r="F94" s="23">
        <v>0.3</v>
      </c>
      <c r="G94" s="23">
        <v>0.42</v>
      </c>
    </row>
    <row r="95" spans="1:7">
      <c r="A95" s="21">
        <v>197101</v>
      </c>
      <c r="B95" s="23">
        <v>4.84</v>
      </c>
      <c r="C95" s="23">
        <v>7.54</v>
      </c>
      <c r="D95" s="23">
        <v>1.33</v>
      </c>
      <c r="E95" s="23">
        <v>-1.99</v>
      </c>
      <c r="F95" s="23">
        <v>7.0000000000000007E-2</v>
      </c>
      <c r="G95" s="23">
        <v>0.38</v>
      </c>
    </row>
    <row r="96" spans="1:7">
      <c r="A96" s="21">
        <v>197102</v>
      </c>
      <c r="B96" s="23">
        <v>1.41</v>
      </c>
      <c r="C96" s="23">
        <v>2.04</v>
      </c>
      <c r="D96" s="23">
        <v>-1.23</v>
      </c>
      <c r="E96" s="23">
        <v>0.62</v>
      </c>
      <c r="F96" s="23">
        <v>-0.7</v>
      </c>
      <c r="G96" s="23">
        <v>0.33</v>
      </c>
    </row>
    <row r="97" spans="1:7">
      <c r="A97" s="21">
        <v>197103</v>
      </c>
      <c r="B97" s="23">
        <v>4.13</v>
      </c>
      <c r="C97" s="23">
        <v>2.2599999999999998</v>
      </c>
      <c r="D97" s="23">
        <v>-3.95</v>
      </c>
      <c r="E97" s="23">
        <v>1.82</v>
      </c>
      <c r="F97" s="23">
        <v>-2.71</v>
      </c>
      <c r="G97" s="23">
        <v>0.3</v>
      </c>
    </row>
    <row r="98" spans="1:7">
      <c r="A98" s="21">
        <v>197104</v>
      </c>
      <c r="B98" s="23">
        <v>3.15</v>
      </c>
      <c r="C98" s="23">
        <v>-0.36</v>
      </c>
      <c r="D98" s="23">
        <v>0.69</v>
      </c>
      <c r="E98" s="23">
        <v>-1.47</v>
      </c>
      <c r="F98" s="23">
        <v>0.87</v>
      </c>
      <c r="G98" s="23">
        <v>0.28000000000000003</v>
      </c>
    </row>
    <row r="99" spans="1:7">
      <c r="A99" s="21">
        <v>197105</v>
      </c>
      <c r="B99" s="23">
        <v>-3.98</v>
      </c>
      <c r="C99" s="23">
        <v>-1.1100000000000001</v>
      </c>
      <c r="D99" s="23">
        <v>-1.44</v>
      </c>
      <c r="E99" s="23">
        <v>1.4</v>
      </c>
      <c r="F99" s="23">
        <v>0.25</v>
      </c>
      <c r="G99" s="23">
        <v>0.28999999999999998</v>
      </c>
    </row>
    <row r="100" spans="1:7">
      <c r="A100" s="21">
        <v>197106</v>
      </c>
      <c r="B100" s="23">
        <v>-0.1</v>
      </c>
      <c r="C100" s="23">
        <v>-1.48</v>
      </c>
      <c r="D100" s="23">
        <v>-1.87</v>
      </c>
      <c r="E100" s="23">
        <v>1.53</v>
      </c>
      <c r="F100" s="23">
        <v>-1.64</v>
      </c>
      <c r="G100" s="23">
        <v>0.37</v>
      </c>
    </row>
    <row r="101" spans="1:7">
      <c r="A101" s="21">
        <v>197107</v>
      </c>
      <c r="B101" s="23">
        <v>-4.5</v>
      </c>
      <c r="C101" s="23">
        <v>-1.39</v>
      </c>
      <c r="D101" s="23">
        <v>0.02</v>
      </c>
      <c r="E101" s="23">
        <v>0.64</v>
      </c>
      <c r="F101" s="23">
        <v>1.46</v>
      </c>
      <c r="G101" s="23">
        <v>0.4</v>
      </c>
    </row>
    <row r="102" spans="1:7">
      <c r="A102" s="21">
        <v>197108</v>
      </c>
      <c r="B102" s="23">
        <v>3.79</v>
      </c>
      <c r="C102" s="23">
        <v>-0.16</v>
      </c>
      <c r="D102" s="23">
        <v>2.63</v>
      </c>
      <c r="E102" s="23">
        <v>-0.43</v>
      </c>
      <c r="F102" s="23">
        <v>2.64</v>
      </c>
      <c r="G102" s="23">
        <v>0.47</v>
      </c>
    </row>
    <row r="103" spans="1:7">
      <c r="A103" s="21">
        <v>197109</v>
      </c>
      <c r="B103" s="23">
        <v>-0.85</v>
      </c>
      <c r="C103" s="23">
        <v>0.28000000000000003</v>
      </c>
      <c r="D103" s="23">
        <v>-2.91</v>
      </c>
      <c r="E103" s="23">
        <v>2.56</v>
      </c>
      <c r="F103" s="23">
        <v>-1.58</v>
      </c>
      <c r="G103" s="23">
        <v>0.37</v>
      </c>
    </row>
    <row r="104" spans="1:7">
      <c r="A104" s="21">
        <v>197110</v>
      </c>
      <c r="B104" s="23">
        <v>-4.42</v>
      </c>
      <c r="C104" s="23">
        <v>-1.6</v>
      </c>
      <c r="D104" s="23">
        <v>-0.48</v>
      </c>
      <c r="E104" s="23">
        <v>1.62</v>
      </c>
      <c r="F104" s="23">
        <v>-1.35</v>
      </c>
      <c r="G104" s="23">
        <v>0.37</v>
      </c>
    </row>
    <row r="105" spans="1:7">
      <c r="A105" s="21">
        <v>197111</v>
      </c>
      <c r="B105" s="23">
        <v>-0.46</v>
      </c>
      <c r="C105" s="23">
        <v>-2.86</v>
      </c>
      <c r="D105" s="23">
        <v>-1.68</v>
      </c>
      <c r="E105" s="23">
        <v>2.44</v>
      </c>
      <c r="F105" s="23">
        <v>-0.34</v>
      </c>
      <c r="G105" s="23">
        <v>0.37</v>
      </c>
    </row>
    <row r="106" spans="1:7">
      <c r="A106" s="21">
        <v>197112</v>
      </c>
      <c r="B106" s="23">
        <v>8.7100000000000009</v>
      </c>
      <c r="C106" s="23">
        <v>3.27</v>
      </c>
      <c r="D106" s="23">
        <v>-0.4</v>
      </c>
      <c r="E106" s="23">
        <v>-0.4</v>
      </c>
      <c r="F106" s="23">
        <v>-1.75</v>
      </c>
      <c r="G106" s="23">
        <v>0.37</v>
      </c>
    </row>
    <row r="107" spans="1:7">
      <c r="A107" s="21">
        <v>197201</v>
      </c>
      <c r="B107" s="23">
        <v>2.4900000000000002</v>
      </c>
      <c r="C107" s="23">
        <v>6.1</v>
      </c>
      <c r="D107" s="23">
        <v>2.2400000000000002</v>
      </c>
      <c r="E107" s="23">
        <v>-1.69</v>
      </c>
      <c r="F107" s="23">
        <v>0.55000000000000004</v>
      </c>
      <c r="G107" s="23">
        <v>0.28999999999999998</v>
      </c>
    </row>
    <row r="108" spans="1:7">
      <c r="A108" s="21">
        <v>197202</v>
      </c>
      <c r="B108" s="23">
        <v>2.87</v>
      </c>
      <c r="C108" s="23">
        <v>0.87</v>
      </c>
      <c r="D108" s="23">
        <v>-2.79</v>
      </c>
      <c r="E108" s="23">
        <v>1.61</v>
      </c>
      <c r="F108" s="23">
        <v>-0.52</v>
      </c>
      <c r="G108" s="23">
        <v>0.25</v>
      </c>
    </row>
    <row r="109" spans="1:7">
      <c r="A109" s="21">
        <v>197203</v>
      </c>
      <c r="B109" s="23">
        <v>0.63</v>
      </c>
      <c r="C109" s="23">
        <v>-0.43</v>
      </c>
      <c r="D109" s="23">
        <v>-1.61</v>
      </c>
      <c r="E109" s="23">
        <v>1.63</v>
      </c>
      <c r="F109" s="23">
        <v>-0.18</v>
      </c>
      <c r="G109" s="23">
        <v>0.27</v>
      </c>
    </row>
    <row r="110" spans="1:7">
      <c r="A110" s="21">
        <v>197204</v>
      </c>
      <c r="B110" s="23">
        <v>0.28999999999999998</v>
      </c>
      <c r="C110" s="23">
        <v>0.23</v>
      </c>
      <c r="D110" s="23">
        <v>0.12</v>
      </c>
      <c r="E110" s="23">
        <v>-0.42</v>
      </c>
      <c r="F110" s="23">
        <v>-1.03</v>
      </c>
      <c r="G110" s="23">
        <v>0.28999999999999998</v>
      </c>
    </row>
    <row r="111" spans="1:7">
      <c r="A111" s="21">
        <v>197205</v>
      </c>
      <c r="B111" s="23">
        <v>1.25</v>
      </c>
      <c r="C111" s="23">
        <v>-3.1</v>
      </c>
      <c r="D111" s="23">
        <v>-2.7</v>
      </c>
      <c r="E111" s="23">
        <v>2.34</v>
      </c>
      <c r="F111" s="23">
        <v>-1.95</v>
      </c>
      <c r="G111" s="23">
        <v>0.3</v>
      </c>
    </row>
    <row r="112" spans="1:7">
      <c r="A112" s="21">
        <v>197206</v>
      </c>
      <c r="B112" s="23">
        <v>-2.4300000000000002</v>
      </c>
      <c r="C112" s="23">
        <v>-0.43</v>
      </c>
      <c r="D112" s="23">
        <v>-2.48</v>
      </c>
      <c r="E112" s="23">
        <v>1.88</v>
      </c>
      <c r="F112" s="23">
        <v>-0.36</v>
      </c>
      <c r="G112" s="23">
        <v>0.28999999999999998</v>
      </c>
    </row>
    <row r="113" spans="1:7">
      <c r="A113" s="21">
        <v>197207</v>
      </c>
      <c r="B113" s="23">
        <v>-0.8</v>
      </c>
      <c r="C113" s="23">
        <v>-2.77</v>
      </c>
      <c r="D113" s="23">
        <v>0.66</v>
      </c>
      <c r="E113" s="23">
        <v>1.1399999999999999</v>
      </c>
      <c r="F113" s="23">
        <v>-0.66</v>
      </c>
      <c r="G113" s="23">
        <v>0.31</v>
      </c>
    </row>
    <row r="114" spans="1:7">
      <c r="A114" s="21">
        <v>197208</v>
      </c>
      <c r="B114" s="23">
        <v>3.26</v>
      </c>
      <c r="C114" s="23">
        <v>-3.48</v>
      </c>
      <c r="D114" s="23">
        <v>4.54</v>
      </c>
      <c r="E114" s="23">
        <v>-1.96</v>
      </c>
      <c r="F114" s="23">
        <v>2.85</v>
      </c>
      <c r="G114" s="23">
        <v>0.28999999999999998</v>
      </c>
    </row>
    <row r="115" spans="1:7">
      <c r="A115" s="21">
        <v>197209</v>
      </c>
      <c r="B115" s="23">
        <v>-1.1399999999999999</v>
      </c>
      <c r="C115" s="23">
        <v>-2.23</v>
      </c>
      <c r="D115" s="23">
        <v>0.46</v>
      </c>
      <c r="E115" s="23">
        <v>1.68</v>
      </c>
      <c r="F115" s="23">
        <v>-1.97</v>
      </c>
      <c r="G115" s="23">
        <v>0.34</v>
      </c>
    </row>
    <row r="116" spans="1:7">
      <c r="A116" s="21">
        <v>197210</v>
      </c>
      <c r="B116" s="23">
        <v>0.52</v>
      </c>
      <c r="C116" s="23">
        <v>-2.54</v>
      </c>
      <c r="D116" s="23">
        <v>1.34</v>
      </c>
      <c r="E116" s="23">
        <v>-0.15</v>
      </c>
      <c r="F116" s="23">
        <v>0.02</v>
      </c>
      <c r="G116" s="23">
        <v>0.4</v>
      </c>
    </row>
    <row r="117" spans="1:7">
      <c r="A117" s="21">
        <v>197211</v>
      </c>
      <c r="B117" s="23">
        <v>4.5999999999999996</v>
      </c>
      <c r="C117" s="23">
        <v>-0.62</v>
      </c>
      <c r="D117" s="23">
        <v>4.8499999999999996</v>
      </c>
      <c r="E117" s="23">
        <v>-1.95</v>
      </c>
      <c r="F117" s="23">
        <v>3.37</v>
      </c>
      <c r="G117" s="23">
        <v>0.37</v>
      </c>
    </row>
    <row r="118" spans="1:7">
      <c r="A118" s="21">
        <v>197212</v>
      </c>
      <c r="B118" s="23">
        <v>0.62</v>
      </c>
      <c r="C118" s="23">
        <v>-1.89</v>
      </c>
      <c r="D118" s="23">
        <v>-2.19</v>
      </c>
      <c r="E118" s="23">
        <v>2.6</v>
      </c>
      <c r="F118" s="23">
        <v>-2.16</v>
      </c>
      <c r="G118" s="23">
        <v>0.37</v>
      </c>
    </row>
    <row r="119" spans="1:7">
      <c r="A119" s="21">
        <v>197301</v>
      </c>
      <c r="B119" s="23">
        <v>-3.29</v>
      </c>
      <c r="C119" s="23">
        <v>-2.81</v>
      </c>
      <c r="D119" s="23">
        <v>2.68</v>
      </c>
      <c r="E119" s="23">
        <v>0.42</v>
      </c>
      <c r="F119" s="23">
        <v>0.9</v>
      </c>
      <c r="G119" s="23">
        <v>0.44</v>
      </c>
    </row>
    <row r="120" spans="1:7">
      <c r="A120" s="21">
        <v>197302</v>
      </c>
      <c r="B120" s="23">
        <v>-4.8499999999999996</v>
      </c>
      <c r="C120" s="23">
        <v>-3.91</v>
      </c>
      <c r="D120" s="23">
        <v>1.6</v>
      </c>
      <c r="E120" s="23">
        <v>-0.26</v>
      </c>
      <c r="F120" s="23">
        <v>0.02</v>
      </c>
      <c r="G120" s="23">
        <v>0.41</v>
      </c>
    </row>
    <row r="121" spans="1:7">
      <c r="A121" s="21">
        <v>197303</v>
      </c>
      <c r="B121" s="23">
        <v>-1.3</v>
      </c>
      <c r="C121" s="23">
        <v>-2.33</v>
      </c>
      <c r="D121" s="23">
        <v>2.62</v>
      </c>
      <c r="E121" s="23">
        <v>-1.07</v>
      </c>
      <c r="F121" s="23">
        <v>0.62</v>
      </c>
      <c r="G121" s="23">
        <v>0.46</v>
      </c>
    </row>
    <row r="122" spans="1:7">
      <c r="A122" s="21">
        <v>197304</v>
      </c>
      <c r="B122" s="23">
        <v>-5.68</v>
      </c>
      <c r="C122" s="23">
        <v>-2.9</v>
      </c>
      <c r="D122" s="23">
        <v>5.41</v>
      </c>
      <c r="E122" s="23">
        <v>-1.58</v>
      </c>
      <c r="F122" s="23">
        <v>2.6</v>
      </c>
      <c r="G122" s="23">
        <v>0.52</v>
      </c>
    </row>
    <row r="123" spans="1:7">
      <c r="A123" s="21">
        <v>197305</v>
      </c>
      <c r="B123" s="23">
        <v>-2.94</v>
      </c>
      <c r="C123" s="23">
        <v>-6.17</v>
      </c>
      <c r="D123" s="23">
        <v>0.41</v>
      </c>
      <c r="E123" s="23">
        <v>1.95</v>
      </c>
      <c r="F123" s="23">
        <v>-1.57</v>
      </c>
      <c r="G123" s="23">
        <v>0.51</v>
      </c>
    </row>
    <row r="124" spans="1:7">
      <c r="A124" s="21">
        <v>197306</v>
      </c>
      <c r="B124" s="23">
        <v>-1.57</v>
      </c>
      <c r="C124" s="23">
        <v>-2.48</v>
      </c>
      <c r="D124" s="23">
        <v>1.2</v>
      </c>
      <c r="E124" s="23">
        <v>-0.21</v>
      </c>
      <c r="F124" s="23">
        <v>0.11</v>
      </c>
      <c r="G124" s="23">
        <v>0.51</v>
      </c>
    </row>
    <row r="125" spans="1:7">
      <c r="A125" s="21">
        <v>197307</v>
      </c>
      <c r="B125" s="23">
        <v>5.05</v>
      </c>
      <c r="C125" s="23">
        <v>7.26</v>
      </c>
      <c r="D125" s="23">
        <v>-5.31</v>
      </c>
      <c r="E125" s="23">
        <v>-0.05</v>
      </c>
      <c r="F125" s="23">
        <v>-3.28</v>
      </c>
      <c r="G125" s="23">
        <v>0.64</v>
      </c>
    </row>
    <row r="126" spans="1:7">
      <c r="A126" s="21">
        <v>197308</v>
      </c>
      <c r="B126" s="23">
        <v>-3.82</v>
      </c>
      <c r="C126" s="23">
        <v>-1.84</v>
      </c>
      <c r="D126" s="23">
        <v>1.24</v>
      </c>
      <c r="E126" s="23">
        <v>-1.31</v>
      </c>
      <c r="F126" s="23">
        <v>1.3</v>
      </c>
      <c r="G126" s="23">
        <v>0.7</v>
      </c>
    </row>
    <row r="127" spans="1:7">
      <c r="A127" s="21">
        <v>197309</v>
      </c>
      <c r="B127" s="23">
        <v>4.75</v>
      </c>
      <c r="C127" s="23">
        <v>3.6</v>
      </c>
      <c r="D127" s="23">
        <v>2.0099999999999998</v>
      </c>
      <c r="E127" s="23">
        <v>-2.33</v>
      </c>
      <c r="F127" s="23">
        <v>1.77</v>
      </c>
      <c r="G127" s="23">
        <v>0.68</v>
      </c>
    </row>
    <row r="128" spans="1:7">
      <c r="A128" s="21">
        <v>197310</v>
      </c>
      <c r="B128" s="23">
        <v>-0.83</v>
      </c>
      <c r="C128" s="23">
        <v>-0.38</v>
      </c>
      <c r="D128" s="23">
        <v>1.94</v>
      </c>
      <c r="E128" s="23">
        <v>-1.9</v>
      </c>
      <c r="F128" s="23">
        <v>2.71</v>
      </c>
      <c r="G128" s="23">
        <v>0.65</v>
      </c>
    </row>
    <row r="129" spans="1:7">
      <c r="A129" s="21">
        <v>197311</v>
      </c>
      <c r="B129" s="23">
        <v>-12.75</v>
      </c>
      <c r="C129" s="23">
        <v>-7.28</v>
      </c>
      <c r="D129" s="23">
        <v>3.87</v>
      </c>
      <c r="E129" s="23">
        <v>-2.63</v>
      </c>
      <c r="F129" s="23">
        <v>1.73</v>
      </c>
      <c r="G129" s="23">
        <v>0.56000000000000005</v>
      </c>
    </row>
    <row r="130" spans="1:7">
      <c r="A130" s="21">
        <v>197312</v>
      </c>
      <c r="B130" s="23">
        <v>0.61</v>
      </c>
      <c r="C130" s="23">
        <v>-4.6900000000000004</v>
      </c>
      <c r="D130" s="23">
        <v>3.85</v>
      </c>
      <c r="E130" s="23">
        <v>-2.78</v>
      </c>
      <c r="F130" s="23">
        <v>2.48</v>
      </c>
      <c r="G130" s="23">
        <v>0.64</v>
      </c>
    </row>
    <row r="131" spans="1:7">
      <c r="A131" s="21">
        <v>197401</v>
      </c>
      <c r="B131" s="23">
        <v>-0.17</v>
      </c>
      <c r="C131" s="23">
        <v>10.41</v>
      </c>
      <c r="D131" s="23">
        <v>6.02</v>
      </c>
      <c r="E131" s="23">
        <v>-3.07</v>
      </c>
      <c r="F131" s="23">
        <v>4.42</v>
      </c>
      <c r="G131" s="23">
        <v>0.63</v>
      </c>
    </row>
    <row r="132" spans="1:7">
      <c r="A132" s="21">
        <v>197402</v>
      </c>
      <c r="B132" s="23">
        <v>-0.47</v>
      </c>
      <c r="C132" s="23">
        <v>0.06</v>
      </c>
      <c r="D132" s="23">
        <v>2.81</v>
      </c>
      <c r="E132" s="23">
        <v>-1.87</v>
      </c>
      <c r="F132" s="23">
        <v>2.63</v>
      </c>
      <c r="G132" s="23">
        <v>0.57999999999999996</v>
      </c>
    </row>
    <row r="133" spans="1:7">
      <c r="A133" s="21">
        <v>197403</v>
      </c>
      <c r="B133" s="23">
        <v>-2.81</v>
      </c>
      <c r="C133" s="23">
        <v>2.65</v>
      </c>
      <c r="D133" s="23">
        <v>-0.32</v>
      </c>
      <c r="E133" s="23">
        <v>2.8</v>
      </c>
      <c r="F133" s="23">
        <v>0.44</v>
      </c>
      <c r="G133" s="23">
        <v>0.56000000000000005</v>
      </c>
    </row>
    <row r="134" spans="1:7">
      <c r="A134" s="21">
        <v>197404</v>
      </c>
      <c r="B134" s="23">
        <v>-5.29</v>
      </c>
      <c r="C134" s="23">
        <v>-0.7</v>
      </c>
      <c r="D134" s="23">
        <v>0.85</v>
      </c>
      <c r="E134" s="23">
        <v>2.87</v>
      </c>
      <c r="F134" s="23">
        <v>2.09</v>
      </c>
      <c r="G134" s="23">
        <v>0.75</v>
      </c>
    </row>
    <row r="135" spans="1:7">
      <c r="A135" s="21">
        <v>197405</v>
      </c>
      <c r="B135" s="23">
        <v>-4.68</v>
      </c>
      <c r="C135" s="23">
        <v>-3.07</v>
      </c>
      <c r="D135" s="23">
        <v>-2.02</v>
      </c>
      <c r="E135" s="23">
        <v>4.95</v>
      </c>
      <c r="F135" s="23">
        <v>-0.42</v>
      </c>
      <c r="G135" s="23">
        <v>0.75</v>
      </c>
    </row>
    <row r="136" spans="1:7">
      <c r="A136" s="21">
        <v>197406</v>
      </c>
      <c r="B136" s="23">
        <v>-2.83</v>
      </c>
      <c r="C136" s="23">
        <v>0</v>
      </c>
      <c r="D136" s="23">
        <v>0.77</v>
      </c>
      <c r="E136" s="23">
        <v>0.56999999999999995</v>
      </c>
      <c r="F136" s="23">
        <v>2.94</v>
      </c>
      <c r="G136" s="23">
        <v>0.6</v>
      </c>
    </row>
    <row r="137" spans="1:7">
      <c r="A137" s="21">
        <v>197407</v>
      </c>
      <c r="B137" s="23">
        <v>-8.0500000000000007</v>
      </c>
      <c r="C137" s="23">
        <v>1.92</v>
      </c>
      <c r="D137" s="23">
        <v>5.16</v>
      </c>
      <c r="E137" s="23">
        <v>-3.25</v>
      </c>
      <c r="F137" s="23">
        <v>4.5999999999999996</v>
      </c>
      <c r="G137" s="23">
        <v>0.7</v>
      </c>
    </row>
    <row r="138" spans="1:7">
      <c r="A138" s="21">
        <v>197408</v>
      </c>
      <c r="B138" s="23">
        <v>-9.35</v>
      </c>
      <c r="C138" s="23">
        <v>0.26</v>
      </c>
      <c r="D138" s="23">
        <v>2.64</v>
      </c>
      <c r="E138" s="23">
        <v>-0.28000000000000003</v>
      </c>
      <c r="F138" s="23">
        <v>2.6</v>
      </c>
      <c r="G138" s="23">
        <v>0.6</v>
      </c>
    </row>
    <row r="139" spans="1:7">
      <c r="A139" s="21">
        <v>197409</v>
      </c>
      <c r="B139" s="23">
        <v>-11.77</v>
      </c>
      <c r="C139" s="23">
        <v>1.48</v>
      </c>
      <c r="D139" s="23">
        <v>5.58</v>
      </c>
      <c r="E139" s="23">
        <v>-4.4400000000000004</v>
      </c>
      <c r="F139" s="23">
        <v>5.91</v>
      </c>
      <c r="G139" s="23">
        <v>0.81</v>
      </c>
    </row>
    <row r="140" spans="1:7">
      <c r="A140" s="21">
        <v>197410</v>
      </c>
      <c r="B140" s="23">
        <v>16.100000000000001</v>
      </c>
      <c r="C140" s="23">
        <v>-6.82</v>
      </c>
      <c r="D140" s="23">
        <v>-9.8699999999999992</v>
      </c>
      <c r="E140" s="23">
        <v>-0.21</v>
      </c>
      <c r="F140" s="23">
        <v>-2.86</v>
      </c>
      <c r="G140" s="23">
        <v>0.51</v>
      </c>
    </row>
    <row r="141" spans="1:7">
      <c r="A141" s="21">
        <v>197411</v>
      </c>
      <c r="B141" s="23">
        <v>-4.51</v>
      </c>
      <c r="C141" s="23">
        <v>-1.48</v>
      </c>
      <c r="D141" s="23">
        <v>-0.2</v>
      </c>
      <c r="E141" s="23">
        <v>-3.37</v>
      </c>
      <c r="F141" s="23">
        <v>2.92</v>
      </c>
      <c r="G141" s="23">
        <v>0.54</v>
      </c>
    </row>
    <row r="142" spans="1:7">
      <c r="A142" s="21">
        <v>197412</v>
      </c>
      <c r="B142" s="23">
        <v>-3.45</v>
      </c>
      <c r="C142" s="23">
        <v>-4.3499999999999996</v>
      </c>
      <c r="D142" s="23">
        <v>0.11</v>
      </c>
      <c r="E142" s="23">
        <v>-0.68</v>
      </c>
      <c r="F142" s="23">
        <v>3.25</v>
      </c>
      <c r="G142" s="23">
        <v>0.7</v>
      </c>
    </row>
    <row r="143" spans="1:7">
      <c r="A143" s="21">
        <v>197501</v>
      </c>
      <c r="B143" s="23">
        <v>13.66</v>
      </c>
      <c r="C143" s="23">
        <v>12.91</v>
      </c>
      <c r="D143" s="23">
        <v>8.2799999999999994</v>
      </c>
      <c r="E143" s="23">
        <v>-0.78</v>
      </c>
      <c r="F143" s="23">
        <v>-0.9</v>
      </c>
      <c r="G143" s="23">
        <v>0.57999999999999996</v>
      </c>
    </row>
    <row r="144" spans="1:7">
      <c r="A144" s="21">
        <v>197502</v>
      </c>
      <c r="B144" s="23">
        <v>5.56</v>
      </c>
      <c r="C144" s="23">
        <v>-0.65</v>
      </c>
      <c r="D144" s="23">
        <v>-4.45</v>
      </c>
      <c r="E144" s="23">
        <v>1.1599999999999999</v>
      </c>
      <c r="F144" s="23">
        <v>-2.11</v>
      </c>
      <c r="G144" s="23">
        <v>0.43</v>
      </c>
    </row>
    <row r="145" spans="1:7">
      <c r="A145" s="21">
        <v>197503</v>
      </c>
      <c r="B145" s="23">
        <v>2.66</v>
      </c>
      <c r="C145" s="23">
        <v>4</v>
      </c>
      <c r="D145" s="23">
        <v>2.38</v>
      </c>
      <c r="E145" s="23">
        <v>1.26</v>
      </c>
      <c r="F145" s="23">
        <v>-1.33</v>
      </c>
      <c r="G145" s="23">
        <v>0.41</v>
      </c>
    </row>
    <row r="146" spans="1:7">
      <c r="A146" s="21">
        <v>197504</v>
      </c>
      <c r="B146" s="23">
        <v>4.2300000000000004</v>
      </c>
      <c r="C146" s="23">
        <v>-0.71</v>
      </c>
      <c r="D146" s="23">
        <v>-1.1399999999999999</v>
      </c>
      <c r="E146" s="23">
        <v>1.41</v>
      </c>
      <c r="F146" s="23">
        <v>-1.34</v>
      </c>
      <c r="G146" s="23">
        <v>0.44</v>
      </c>
    </row>
    <row r="147" spans="1:7">
      <c r="A147" s="21">
        <v>197505</v>
      </c>
      <c r="B147" s="23">
        <v>5.19</v>
      </c>
      <c r="C147" s="23">
        <v>2.89</v>
      </c>
      <c r="D147" s="23">
        <v>-4.0999999999999996</v>
      </c>
      <c r="E147" s="23">
        <v>-0.98</v>
      </c>
      <c r="F147" s="23">
        <v>-0.6</v>
      </c>
      <c r="G147" s="23">
        <v>0.44</v>
      </c>
    </row>
    <row r="148" spans="1:7">
      <c r="A148" s="21">
        <v>197506</v>
      </c>
      <c r="B148" s="23">
        <v>4.83</v>
      </c>
      <c r="C148" s="23">
        <v>1.43</v>
      </c>
      <c r="D148" s="23">
        <v>1.38</v>
      </c>
      <c r="E148" s="23">
        <v>-2.66</v>
      </c>
      <c r="F148" s="23">
        <v>1.06</v>
      </c>
      <c r="G148" s="23">
        <v>0.41</v>
      </c>
    </row>
    <row r="149" spans="1:7">
      <c r="A149" s="21">
        <v>197507</v>
      </c>
      <c r="B149" s="23">
        <v>-6.59</v>
      </c>
      <c r="C149" s="23">
        <v>3.44</v>
      </c>
      <c r="D149" s="23">
        <v>1.69</v>
      </c>
      <c r="E149" s="23">
        <v>0.46</v>
      </c>
      <c r="F149" s="23">
        <v>1.22</v>
      </c>
      <c r="G149" s="23">
        <v>0.48</v>
      </c>
    </row>
    <row r="150" spans="1:7">
      <c r="A150" s="21">
        <v>197508</v>
      </c>
      <c r="B150" s="23">
        <v>-2.85</v>
      </c>
      <c r="C150" s="23">
        <v>-2.84</v>
      </c>
      <c r="D150" s="23">
        <v>-0.95</v>
      </c>
      <c r="E150" s="23">
        <v>1.1100000000000001</v>
      </c>
      <c r="F150" s="23">
        <v>-0.93</v>
      </c>
      <c r="G150" s="23">
        <v>0.48</v>
      </c>
    </row>
    <row r="151" spans="1:7">
      <c r="A151" s="21">
        <v>197509</v>
      </c>
      <c r="B151" s="23">
        <v>-4.26</v>
      </c>
      <c r="C151" s="23">
        <v>0.05</v>
      </c>
      <c r="D151" s="23">
        <v>0.39</v>
      </c>
      <c r="E151" s="23">
        <v>0.53</v>
      </c>
      <c r="F151" s="23">
        <v>0.55000000000000004</v>
      </c>
      <c r="G151" s="23">
        <v>0.53</v>
      </c>
    </row>
    <row r="152" spans="1:7">
      <c r="A152" s="21">
        <v>197510</v>
      </c>
      <c r="B152" s="23">
        <v>5.31</v>
      </c>
      <c r="C152" s="23">
        <v>-4.2300000000000004</v>
      </c>
      <c r="D152" s="23">
        <v>0.28000000000000003</v>
      </c>
      <c r="E152" s="23">
        <v>-0.49</v>
      </c>
      <c r="F152" s="23">
        <v>2.2599999999999998</v>
      </c>
      <c r="G152" s="23">
        <v>0.56000000000000005</v>
      </c>
    </row>
    <row r="153" spans="1:7">
      <c r="A153" s="21">
        <v>197511</v>
      </c>
      <c r="B153" s="23">
        <v>2.64</v>
      </c>
      <c r="C153" s="23">
        <v>-1.0900000000000001</v>
      </c>
      <c r="D153" s="23">
        <v>2.0299999999999998</v>
      </c>
      <c r="E153" s="23">
        <v>-0.68</v>
      </c>
      <c r="F153" s="23">
        <v>1.75</v>
      </c>
      <c r="G153" s="23">
        <v>0.41</v>
      </c>
    </row>
    <row r="154" spans="1:7">
      <c r="A154" s="21">
        <v>197512</v>
      </c>
      <c r="B154" s="23">
        <v>-1.6</v>
      </c>
      <c r="C154" s="23">
        <v>-0.05</v>
      </c>
      <c r="D154" s="23">
        <v>1.69</v>
      </c>
      <c r="E154" s="23">
        <v>-0.09</v>
      </c>
      <c r="F154" s="23">
        <v>0.56999999999999995</v>
      </c>
      <c r="G154" s="23">
        <v>0.48</v>
      </c>
    </row>
    <row r="155" spans="1:7">
      <c r="A155" s="21">
        <v>197601</v>
      </c>
      <c r="B155" s="23">
        <v>12.16</v>
      </c>
      <c r="C155" s="23">
        <v>6.34</v>
      </c>
      <c r="D155" s="23">
        <v>8.6300000000000008</v>
      </c>
      <c r="E155" s="23">
        <v>-1.79</v>
      </c>
      <c r="F155" s="23">
        <v>2.2799999999999998</v>
      </c>
      <c r="G155" s="23">
        <v>0.47</v>
      </c>
    </row>
    <row r="156" spans="1:7">
      <c r="A156" s="21">
        <v>197602</v>
      </c>
      <c r="B156" s="23">
        <v>0.32</v>
      </c>
      <c r="C156" s="23">
        <v>7.99</v>
      </c>
      <c r="D156" s="23">
        <v>5.87</v>
      </c>
      <c r="E156" s="23">
        <v>-2.64</v>
      </c>
      <c r="F156" s="23">
        <v>3.87</v>
      </c>
      <c r="G156" s="23">
        <v>0.34</v>
      </c>
    </row>
    <row r="157" spans="1:7">
      <c r="A157" s="21">
        <v>197603</v>
      </c>
      <c r="B157" s="23">
        <v>2.3199999999999998</v>
      </c>
      <c r="C157" s="23">
        <v>-1.38</v>
      </c>
      <c r="D157" s="23">
        <v>-0.12</v>
      </c>
      <c r="E157" s="23">
        <v>-0.33</v>
      </c>
      <c r="F157" s="23">
        <v>0.96</v>
      </c>
      <c r="G157" s="23">
        <v>0.4</v>
      </c>
    </row>
    <row r="158" spans="1:7">
      <c r="A158" s="21">
        <v>197604</v>
      </c>
      <c r="B158" s="23">
        <v>-1.49</v>
      </c>
      <c r="C158" s="23">
        <v>0.08</v>
      </c>
      <c r="D158" s="23">
        <v>-0.16</v>
      </c>
      <c r="E158" s="23">
        <v>0.4</v>
      </c>
      <c r="F158" s="23">
        <v>-1.1000000000000001</v>
      </c>
      <c r="G158" s="23">
        <v>0.42</v>
      </c>
    </row>
    <row r="159" spans="1:7">
      <c r="A159" s="21">
        <v>197605</v>
      </c>
      <c r="B159" s="23">
        <v>-1.34</v>
      </c>
      <c r="C159" s="23">
        <v>-1.1000000000000001</v>
      </c>
      <c r="D159" s="23">
        <v>-1.36</v>
      </c>
      <c r="E159" s="23">
        <v>2.46</v>
      </c>
      <c r="F159" s="23">
        <v>-1.41</v>
      </c>
      <c r="G159" s="23">
        <v>0.37</v>
      </c>
    </row>
    <row r="160" spans="1:7">
      <c r="A160" s="21">
        <v>197606</v>
      </c>
      <c r="B160" s="23">
        <v>4.05</v>
      </c>
      <c r="C160" s="23">
        <v>-1.07</v>
      </c>
      <c r="D160" s="23">
        <v>0.71</v>
      </c>
      <c r="E160" s="23">
        <v>-0.68</v>
      </c>
      <c r="F160" s="23">
        <v>1.02</v>
      </c>
      <c r="G160" s="23">
        <v>0.43</v>
      </c>
    </row>
    <row r="161" spans="1:7">
      <c r="A161" s="21">
        <v>197607</v>
      </c>
      <c r="B161" s="23">
        <v>-1.07</v>
      </c>
      <c r="C161" s="23">
        <v>0.63</v>
      </c>
      <c r="D161" s="23">
        <v>1.73</v>
      </c>
      <c r="E161" s="23">
        <v>-1.05</v>
      </c>
      <c r="F161" s="23">
        <v>0.28000000000000003</v>
      </c>
      <c r="G161" s="23">
        <v>0.47</v>
      </c>
    </row>
    <row r="162" spans="1:7">
      <c r="A162" s="21">
        <v>197608</v>
      </c>
      <c r="B162" s="23">
        <v>-0.56000000000000005</v>
      </c>
      <c r="C162" s="23">
        <v>-1.98</v>
      </c>
      <c r="D162" s="23">
        <v>0.81</v>
      </c>
      <c r="E162" s="23">
        <v>-0.42</v>
      </c>
      <c r="F162" s="23">
        <v>-0.55000000000000004</v>
      </c>
      <c r="G162" s="23">
        <v>0.42</v>
      </c>
    </row>
    <row r="163" spans="1:7">
      <c r="A163" s="21">
        <v>197609</v>
      </c>
      <c r="B163" s="23">
        <v>2.0699999999999998</v>
      </c>
      <c r="C163" s="23">
        <v>0.1</v>
      </c>
      <c r="D163" s="23">
        <v>-0.28999999999999998</v>
      </c>
      <c r="E163" s="23">
        <v>0.98</v>
      </c>
      <c r="F163" s="23">
        <v>-1.1499999999999999</v>
      </c>
      <c r="G163" s="23">
        <v>0.44</v>
      </c>
    </row>
    <row r="164" spans="1:7">
      <c r="A164" s="21">
        <v>197610</v>
      </c>
      <c r="B164" s="23">
        <v>-2.42</v>
      </c>
      <c r="C164" s="23">
        <v>0.13</v>
      </c>
      <c r="D164" s="23">
        <v>-0.18</v>
      </c>
      <c r="E164" s="23">
        <v>-0.19</v>
      </c>
      <c r="F164" s="23">
        <v>-0.37</v>
      </c>
      <c r="G164" s="23">
        <v>0.41</v>
      </c>
    </row>
    <row r="165" spans="1:7">
      <c r="A165" s="21">
        <v>197611</v>
      </c>
      <c r="B165" s="23">
        <v>0.36</v>
      </c>
      <c r="C165" s="23">
        <v>2.66</v>
      </c>
      <c r="D165" s="23">
        <v>1.51</v>
      </c>
      <c r="E165" s="23">
        <v>-1.41</v>
      </c>
      <c r="F165" s="23">
        <v>0.09</v>
      </c>
      <c r="G165" s="23">
        <v>0.4</v>
      </c>
    </row>
    <row r="166" spans="1:7">
      <c r="A166" s="21">
        <v>197612</v>
      </c>
      <c r="B166" s="23">
        <v>5.65</v>
      </c>
      <c r="C166" s="23">
        <v>3.64</v>
      </c>
      <c r="D166" s="23">
        <v>2.27</v>
      </c>
      <c r="E166" s="23">
        <v>-0.61</v>
      </c>
      <c r="F166" s="23">
        <v>2.2799999999999998</v>
      </c>
      <c r="G166" s="23">
        <v>0.4</v>
      </c>
    </row>
    <row r="167" spans="1:7">
      <c r="A167" s="21">
        <v>197701</v>
      </c>
      <c r="B167" s="23">
        <v>-4.05</v>
      </c>
      <c r="C167" s="23">
        <v>5.9</v>
      </c>
      <c r="D167" s="23">
        <v>4.2699999999999996</v>
      </c>
      <c r="E167" s="23">
        <v>-0.51</v>
      </c>
      <c r="F167" s="23">
        <v>1.97</v>
      </c>
      <c r="G167" s="23">
        <v>0.36</v>
      </c>
    </row>
    <row r="168" spans="1:7">
      <c r="A168" s="21">
        <v>197702</v>
      </c>
      <c r="B168" s="23">
        <v>-1.94</v>
      </c>
      <c r="C168" s="23">
        <v>1.07</v>
      </c>
      <c r="D168" s="23">
        <v>0.47</v>
      </c>
      <c r="E168" s="23">
        <v>-0.16</v>
      </c>
      <c r="F168" s="23">
        <v>-0.22</v>
      </c>
      <c r="G168" s="23">
        <v>0.35</v>
      </c>
    </row>
    <row r="169" spans="1:7">
      <c r="A169" s="21">
        <v>197703</v>
      </c>
      <c r="B169" s="23">
        <v>-1.37</v>
      </c>
      <c r="C169" s="23">
        <v>1.31</v>
      </c>
      <c r="D169" s="23">
        <v>1.0900000000000001</v>
      </c>
      <c r="E169" s="23">
        <v>-0.3</v>
      </c>
      <c r="F169" s="23">
        <v>-0.06</v>
      </c>
      <c r="G169" s="23">
        <v>0.38</v>
      </c>
    </row>
    <row r="170" spans="1:7">
      <c r="A170" s="21">
        <v>197704</v>
      </c>
      <c r="B170" s="23">
        <v>0.15</v>
      </c>
      <c r="C170" s="23">
        <v>0.61</v>
      </c>
      <c r="D170" s="23">
        <v>3.38</v>
      </c>
      <c r="E170" s="23">
        <v>-2.0099999999999998</v>
      </c>
      <c r="F170" s="23">
        <v>1.1399999999999999</v>
      </c>
      <c r="G170" s="23">
        <v>0.38</v>
      </c>
    </row>
    <row r="171" spans="1:7">
      <c r="A171" s="21">
        <v>197705</v>
      </c>
      <c r="B171" s="23">
        <v>-1.45</v>
      </c>
      <c r="C171" s="23">
        <v>1.31</v>
      </c>
      <c r="D171" s="23">
        <v>0.85</v>
      </c>
      <c r="E171" s="23">
        <v>0.33</v>
      </c>
      <c r="F171" s="23">
        <v>0.19</v>
      </c>
      <c r="G171" s="23">
        <v>0.37</v>
      </c>
    </row>
    <row r="172" spans="1:7">
      <c r="A172" s="21">
        <v>197706</v>
      </c>
      <c r="B172" s="23">
        <v>4.71</v>
      </c>
      <c r="C172" s="23">
        <v>2.08</v>
      </c>
      <c r="D172" s="23">
        <v>-0.74</v>
      </c>
      <c r="E172" s="23">
        <v>0.91</v>
      </c>
      <c r="F172" s="23">
        <v>-1.2</v>
      </c>
      <c r="G172" s="23">
        <v>0.4</v>
      </c>
    </row>
    <row r="173" spans="1:7">
      <c r="A173" s="21">
        <v>197707</v>
      </c>
      <c r="B173" s="23">
        <v>-1.69</v>
      </c>
      <c r="C173" s="23">
        <v>1.88</v>
      </c>
      <c r="D173" s="23">
        <v>-0.56000000000000005</v>
      </c>
      <c r="E173" s="23">
        <v>0.73</v>
      </c>
      <c r="F173" s="23">
        <v>0.09</v>
      </c>
      <c r="G173" s="23">
        <v>0.42</v>
      </c>
    </row>
    <row r="174" spans="1:7">
      <c r="A174" s="21">
        <v>197708</v>
      </c>
      <c r="B174" s="23">
        <v>-1.75</v>
      </c>
      <c r="C174" s="23">
        <v>0.86</v>
      </c>
      <c r="D174" s="23">
        <v>-2.7</v>
      </c>
      <c r="E174" s="23">
        <v>0.98</v>
      </c>
      <c r="F174" s="23">
        <v>-0.66</v>
      </c>
      <c r="G174" s="23">
        <v>0.44</v>
      </c>
    </row>
    <row r="175" spans="1:7">
      <c r="A175" s="21">
        <v>197709</v>
      </c>
      <c r="B175" s="23">
        <v>-0.27</v>
      </c>
      <c r="C175" s="23">
        <v>1.43</v>
      </c>
      <c r="D175" s="23">
        <v>-0.52</v>
      </c>
      <c r="E175" s="23">
        <v>1.43</v>
      </c>
      <c r="F175" s="23">
        <v>-0.84</v>
      </c>
      <c r="G175" s="23">
        <v>0.43</v>
      </c>
    </row>
    <row r="176" spans="1:7">
      <c r="A176" s="21">
        <v>197710</v>
      </c>
      <c r="B176" s="23">
        <v>-4.38</v>
      </c>
      <c r="C176" s="23">
        <v>1.48</v>
      </c>
      <c r="D176" s="23">
        <v>1.75</v>
      </c>
      <c r="E176" s="23">
        <v>-0.2</v>
      </c>
      <c r="F176" s="23">
        <v>-0.3</v>
      </c>
      <c r="G176" s="23">
        <v>0.49</v>
      </c>
    </row>
    <row r="177" spans="1:7">
      <c r="A177" s="21">
        <v>197711</v>
      </c>
      <c r="B177" s="23">
        <v>4</v>
      </c>
      <c r="C177" s="23">
        <v>3.64</v>
      </c>
      <c r="D177" s="23">
        <v>0.26</v>
      </c>
      <c r="E177" s="23">
        <v>-0.13</v>
      </c>
      <c r="F177" s="23">
        <v>0.73</v>
      </c>
      <c r="G177" s="23">
        <v>0.5</v>
      </c>
    </row>
    <row r="178" spans="1:7">
      <c r="A178" s="21">
        <v>197712</v>
      </c>
      <c r="B178" s="23">
        <v>0.27</v>
      </c>
      <c r="C178" s="23">
        <v>1.59</v>
      </c>
      <c r="D178" s="23">
        <v>-0.28999999999999998</v>
      </c>
      <c r="E178" s="23">
        <v>0.92</v>
      </c>
      <c r="F178" s="23">
        <v>-0.69</v>
      </c>
      <c r="G178" s="23">
        <v>0.49</v>
      </c>
    </row>
    <row r="179" spans="1:7">
      <c r="A179" s="21">
        <v>197801</v>
      </c>
      <c r="B179" s="23">
        <v>-6.01</v>
      </c>
      <c r="C179" s="23">
        <v>2.72</v>
      </c>
      <c r="D179" s="23">
        <v>3.36</v>
      </c>
      <c r="E179" s="23">
        <v>-1.72</v>
      </c>
      <c r="F179" s="23">
        <v>1.52</v>
      </c>
      <c r="G179" s="23">
        <v>0.49</v>
      </c>
    </row>
    <row r="180" spans="1:7">
      <c r="A180" s="21">
        <v>197802</v>
      </c>
      <c r="B180" s="23">
        <v>-1.38</v>
      </c>
      <c r="C180" s="23">
        <v>3.7</v>
      </c>
      <c r="D180" s="23">
        <v>0.83</v>
      </c>
      <c r="E180" s="23">
        <v>0.3</v>
      </c>
      <c r="F180" s="23">
        <v>1.01</v>
      </c>
      <c r="G180" s="23">
        <v>0.46</v>
      </c>
    </row>
    <row r="181" spans="1:7">
      <c r="A181" s="21">
        <v>197803</v>
      </c>
      <c r="B181" s="23">
        <v>2.85</v>
      </c>
      <c r="C181" s="23">
        <v>3.71</v>
      </c>
      <c r="D181" s="23">
        <v>1.18</v>
      </c>
      <c r="E181" s="23">
        <v>-0.59</v>
      </c>
      <c r="F181" s="23">
        <v>1.89</v>
      </c>
      <c r="G181" s="23">
        <v>0.53</v>
      </c>
    </row>
    <row r="182" spans="1:7">
      <c r="A182" s="21">
        <v>197804</v>
      </c>
      <c r="B182" s="23">
        <v>7.88</v>
      </c>
      <c r="C182" s="23">
        <v>-0.26</v>
      </c>
      <c r="D182" s="23">
        <v>-3.54</v>
      </c>
      <c r="E182" s="23">
        <v>2.81</v>
      </c>
      <c r="F182" s="23">
        <v>-1.26</v>
      </c>
      <c r="G182" s="23">
        <v>0.54</v>
      </c>
    </row>
    <row r="183" spans="1:7">
      <c r="A183" s="21">
        <v>197805</v>
      </c>
      <c r="B183" s="23">
        <v>1.76</v>
      </c>
      <c r="C183" s="23">
        <v>4.58</v>
      </c>
      <c r="D183" s="23">
        <v>-0.52</v>
      </c>
      <c r="E183" s="23">
        <v>0.22</v>
      </c>
      <c r="F183" s="23">
        <v>0.41</v>
      </c>
      <c r="G183" s="23">
        <v>0.51</v>
      </c>
    </row>
    <row r="184" spans="1:7">
      <c r="A184" s="21">
        <v>197806</v>
      </c>
      <c r="B184" s="23">
        <v>-1.69</v>
      </c>
      <c r="C184" s="23">
        <v>1.56</v>
      </c>
      <c r="D184" s="23">
        <v>0.56999999999999995</v>
      </c>
      <c r="E184" s="23">
        <v>-1.4</v>
      </c>
      <c r="F184" s="23">
        <v>-7.0000000000000007E-2</v>
      </c>
      <c r="G184" s="23">
        <v>0.54</v>
      </c>
    </row>
    <row r="185" spans="1:7">
      <c r="A185" s="21">
        <v>197807</v>
      </c>
      <c r="B185" s="23">
        <v>5.1100000000000003</v>
      </c>
      <c r="C185" s="23">
        <v>0.12</v>
      </c>
      <c r="D185" s="23">
        <v>-1.1499999999999999</v>
      </c>
      <c r="E185" s="23">
        <v>1.55</v>
      </c>
      <c r="F185" s="23">
        <v>-0.78</v>
      </c>
      <c r="G185" s="23">
        <v>0.56000000000000005</v>
      </c>
    </row>
    <row r="186" spans="1:7">
      <c r="A186" s="21">
        <v>197808</v>
      </c>
      <c r="B186" s="23">
        <v>3.75</v>
      </c>
      <c r="C186" s="23">
        <v>4.95</v>
      </c>
      <c r="D186" s="23">
        <v>-0.51</v>
      </c>
      <c r="E186" s="23">
        <v>1.43</v>
      </c>
      <c r="F186" s="23">
        <v>0.46</v>
      </c>
      <c r="G186" s="23">
        <v>0.56000000000000005</v>
      </c>
    </row>
    <row r="187" spans="1:7">
      <c r="A187" s="21">
        <v>197809</v>
      </c>
      <c r="B187" s="23">
        <v>-1.43</v>
      </c>
      <c r="C187" s="23">
        <v>-0.32</v>
      </c>
      <c r="D187" s="23">
        <v>1.89</v>
      </c>
      <c r="E187" s="23">
        <v>-0.67</v>
      </c>
      <c r="F187" s="23">
        <v>1.78</v>
      </c>
      <c r="G187" s="23">
        <v>0.62</v>
      </c>
    </row>
    <row r="188" spans="1:7">
      <c r="A188" s="21">
        <v>197810</v>
      </c>
      <c r="B188" s="23">
        <v>-11.91</v>
      </c>
      <c r="C188" s="23">
        <v>-10.02</v>
      </c>
      <c r="D188" s="23">
        <v>1.38</v>
      </c>
      <c r="E188" s="23">
        <v>0.12</v>
      </c>
      <c r="F188" s="23">
        <v>0.94</v>
      </c>
      <c r="G188" s="23">
        <v>0.68</v>
      </c>
    </row>
    <row r="189" spans="1:7">
      <c r="A189" s="21">
        <v>197811</v>
      </c>
      <c r="B189" s="23">
        <v>2.71</v>
      </c>
      <c r="C189" s="23">
        <v>2.81</v>
      </c>
      <c r="D189" s="23">
        <v>-2.15</v>
      </c>
      <c r="E189" s="23">
        <v>1.1299999999999999</v>
      </c>
      <c r="F189" s="23">
        <v>-1.17</v>
      </c>
      <c r="G189" s="23">
        <v>0.7</v>
      </c>
    </row>
    <row r="190" spans="1:7">
      <c r="A190" s="21">
        <v>197812</v>
      </c>
      <c r="B190" s="23">
        <v>0.88</v>
      </c>
      <c r="C190" s="23">
        <v>1.1299999999999999</v>
      </c>
      <c r="D190" s="23">
        <v>-2.13</v>
      </c>
      <c r="E190" s="23">
        <v>2.0099999999999998</v>
      </c>
      <c r="F190" s="23">
        <v>-1.32</v>
      </c>
      <c r="G190" s="23">
        <v>0.78</v>
      </c>
    </row>
    <row r="191" spans="1:7">
      <c r="A191" s="21">
        <v>197901</v>
      </c>
      <c r="B191" s="23">
        <v>4.2300000000000004</v>
      </c>
      <c r="C191" s="23">
        <v>3.78</v>
      </c>
      <c r="D191" s="23">
        <v>2.19</v>
      </c>
      <c r="E191" s="23">
        <v>-2.4700000000000002</v>
      </c>
      <c r="F191" s="23">
        <v>1.52</v>
      </c>
      <c r="G191" s="23">
        <v>0.77</v>
      </c>
    </row>
    <row r="192" spans="1:7">
      <c r="A192" s="21">
        <v>197902</v>
      </c>
      <c r="B192" s="23">
        <v>-3.56</v>
      </c>
      <c r="C192" s="23">
        <v>0.54</v>
      </c>
      <c r="D192" s="23">
        <v>1.17</v>
      </c>
      <c r="E192" s="23">
        <v>-1.1200000000000001</v>
      </c>
      <c r="F192" s="23">
        <v>0.94</v>
      </c>
      <c r="G192" s="23">
        <v>0.73</v>
      </c>
    </row>
    <row r="193" spans="1:7">
      <c r="A193" s="21">
        <v>197903</v>
      </c>
      <c r="B193" s="23">
        <v>5.68</v>
      </c>
      <c r="C193" s="23">
        <v>3.24</v>
      </c>
      <c r="D193" s="23">
        <v>-0.71</v>
      </c>
      <c r="E193" s="23">
        <v>0.53</v>
      </c>
      <c r="F193" s="23">
        <v>0.32</v>
      </c>
      <c r="G193" s="23">
        <v>0.81</v>
      </c>
    </row>
    <row r="194" spans="1:7">
      <c r="A194" s="21">
        <v>197904</v>
      </c>
      <c r="B194" s="23">
        <v>-0.06</v>
      </c>
      <c r="C194" s="23">
        <v>2.37</v>
      </c>
      <c r="D194" s="23">
        <v>1.1200000000000001</v>
      </c>
      <c r="E194" s="23">
        <v>1.08</v>
      </c>
      <c r="F194" s="23">
        <v>0.17</v>
      </c>
      <c r="G194" s="23">
        <v>0.8</v>
      </c>
    </row>
    <row r="195" spans="1:7">
      <c r="A195" s="21">
        <v>197905</v>
      </c>
      <c r="B195" s="23">
        <v>-2.21</v>
      </c>
      <c r="C195" s="23">
        <v>0.18</v>
      </c>
      <c r="D195" s="23">
        <v>1.31</v>
      </c>
      <c r="E195" s="23">
        <v>-1.54</v>
      </c>
      <c r="F195" s="23">
        <v>-0.27</v>
      </c>
      <c r="G195" s="23">
        <v>0.82</v>
      </c>
    </row>
    <row r="196" spans="1:7">
      <c r="A196" s="21">
        <v>197906</v>
      </c>
      <c r="B196" s="23">
        <v>3.85</v>
      </c>
      <c r="C196" s="23">
        <v>1</v>
      </c>
      <c r="D196" s="23">
        <v>1.44</v>
      </c>
      <c r="E196" s="23">
        <v>-1.66</v>
      </c>
      <c r="F196" s="23">
        <v>-0.52</v>
      </c>
      <c r="G196" s="23">
        <v>0.81</v>
      </c>
    </row>
    <row r="197" spans="1:7">
      <c r="A197" s="21">
        <v>197907</v>
      </c>
      <c r="B197" s="23">
        <v>0.82</v>
      </c>
      <c r="C197" s="23">
        <v>1.27</v>
      </c>
      <c r="D197" s="23">
        <v>1.86</v>
      </c>
      <c r="E197" s="23">
        <v>-0.28999999999999998</v>
      </c>
      <c r="F197" s="23">
        <v>0.71</v>
      </c>
      <c r="G197" s="23">
        <v>0.77</v>
      </c>
    </row>
    <row r="198" spans="1:7">
      <c r="A198" s="21">
        <v>197908</v>
      </c>
      <c r="B198" s="23">
        <v>5.53</v>
      </c>
      <c r="C198" s="23">
        <v>1.92</v>
      </c>
      <c r="D198" s="23">
        <v>-1.58</v>
      </c>
      <c r="E198" s="23">
        <v>1.62</v>
      </c>
      <c r="F198" s="23">
        <v>-1.48</v>
      </c>
      <c r="G198" s="23">
        <v>0.77</v>
      </c>
    </row>
    <row r="199" spans="1:7">
      <c r="A199" s="21">
        <v>197909</v>
      </c>
      <c r="B199" s="23">
        <v>-0.82</v>
      </c>
      <c r="C199" s="23">
        <v>-0.32</v>
      </c>
      <c r="D199" s="23">
        <v>-0.9</v>
      </c>
      <c r="E199" s="23">
        <v>1.01</v>
      </c>
      <c r="F199" s="23">
        <v>0.32</v>
      </c>
      <c r="G199" s="23">
        <v>0.83</v>
      </c>
    </row>
    <row r="200" spans="1:7">
      <c r="A200" s="21">
        <v>197910</v>
      </c>
      <c r="B200" s="23">
        <v>-8.1</v>
      </c>
      <c r="C200" s="23">
        <v>-3.5</v>
      </c>
      <c r="D200" s="23">
        <v>-1.84</v>
      </c>
      <c r="E200" s="23">
        <v>1.01</v>
      </c>
      <c r="F200" s="23">
        <v>7.0000000000000007E-2</v>
      </c>
      <c r="G200" s="23">
        <v>0.87</v>
      </c>
    </row>
    <row r="201" spans="1:7">
      <c r="A201" s="21">
        <v>197911</v>
      </c>
      <c r="B201" s="23">
        <v>5.21</v>
      </c>
      <c r="C201" s="23">
        <v>2.5299999999999998</v>
      </c>
      <c r="D201" s="23">
        <v>-3.29</v>
      </c>
      <c r="E201" s="23">
        <v>0.06</v>
      </c>
      <c r="F201" s="23">
        <v>-2.12</v>
      </c>
      <c r="G201" s="23">
        <v>0.99</v>
      </c>
    </row>
    <row r="202" spans="1:7">
      <c r="A202" s="21">
        <v>197912</v>
      </c>
      <c r="B202" s="23">
        <v>1.79</v>
      </c>
      <c r="C202" s="23">
        <v>4.32</v>
      </c>
      <c r="D202" s="23">
        <v>-2.1</v>
      </c>
      <c r="E202" s="23">
        <v>-0.7</v>
      </c>
      <c r="F202" s="23">
        <v>-0.92</v>
      </c>
      <c r="G202" s="23">
        <v>0.95</v>
      </c>
    </row>
    <row r="203" spans="1:7">
      <c r="A203" s="21">
        <v>198001</v>
      </c>
      <c r="B203" s="23">
        <v>5.51</v>
      </c>
      <c r="C203" s="23">
        <v>1.83</v>
      </c>
      <c r="D203" s="23">
        <v>1.75</v>
      </c>
      <c r="E203" s="23">
        <v>-1.7</v>
      </c>
      <c r="F203" s="23">
        <v>1.64</v>
      </c>
      <c r="G203" s="23">
        <v>0.8</v>
      </c>
    </row>
    <row r="204" spans="1:7">
      <c r="A204" s="21">
        <v>198002</v>
      </c>
      <c r="B204" s="23">
        <v>-1.22</v>
      </c>
      <c r="C204" s="23">
        <v>-1.57</v>
      </c>
      <c r="D204" s="23">
        <v>0.61</v>
      </c>
      <c r="E204" s="23">
        <v>0.04</v>
      </c>
      <c r="F204" s="23">
        <v>2.68</v>
      </c>
      <c r="G204" s="23">
        <v>0.89</v>
      </c>
    </row>
    <row r="205" spans="1:7">
      <c r="A205" s="21">
        <v>198003</v>
      </c>
      <c r="B205" s="23">
        <v>-12.9</v>
      </c>
      <c r="C205" s="23">
        <v>-6.93</v>
      </c>
      <c r="D205" s="23">
        <v>-1.01</v>
      </c>
      <c r="E205" s="23">
        <v>1.46</v>
      </c>
      <c r="F205" s="23">
        <v>-1.19</v>
      </c>
      <c r="G205" s="23">
        <v>1.21</v>
      </c>
    </row>
    <row r="206" spans="1:7">
      <c r="A206" s="21">
        <v>198004</v>
      </c>
      <c r="B206" s="23">
        <v>3.97</v>
      </c>
      <c r="C206" s="23">
        <v>1.05</v>
      </c>
      <c r="D206" s="23">
        <v>1.06</v>
      </c>
      <c r="E206" s="23">
        <v>-2.1</v>
      </c>
      <c r="F206" s="23">
        <v>0.28999999999999998</v>
      </c>
      <c r="G206" s="23">
        <v>1.26</v>
      </c>
    </row>
    <row r="207" spans="1:7">
      <c r="A207" s="21">
        <v>198005</v>
      </c>
      <c r="B207" s="23">
        <v>5.26</v>
      </c>
      <c r="C207" s="23">
        <v>2.11</v>
      </c>
      <c r="D207" s="23">
        <v>0.38</v>
      </c>
      <c r="E207" s="23">
        <v>0.34</v>
      </c>
      <c r="F207" s="23">
        <v>-0.31</v>
      </c>
      <c r="G207" s="23">
        <v>0.81</v>
      </c>
    </row>
    <row r="208" spans="1:7">
      <c r="A208" s="21">
        <v>198006</v>
      </c>
      <c r="B208" s="23">
        <v>3.06</v>
      </c>
      <c r="C208" s="23">
        <v>1.41</v>
      </c>
      <c r="D208" s="23">
        <v>-0.76</v>
      </c>
      <c r="E208" s="23">
        <v>-0.15</v>
      </c>
      <c r="F208" s="23">
        <v>-1.26</v>
      </c>
      <c r="G208" s="23">
        <v>0.61</v>
      </c>
    </row>
    <row r="209" spans="1:7">
      <c r="A209" s="21">
        <v>198007</v>
      </c>
      <c r="B209" s="23">
        <v>6.49</v>
      </c>
      <c r="C209" s="23">
        <v>3.82</v>
      </c>
      <c r="D209" s="23">
        <v>-6.41</v>
      </c>
      <c r="E209" s="23">
        <v>4.0599999999999996</v>
      </c>
      <c r="F209" s="23">
        <v>-2.4300000000000002</v>
      </c>
      <c r="G209" s="23">
        <v>0.53</v>
      </c>
    </row>
    <row r="210" spans="1:7">
      <c r="A210" s="21">
        <v>198008</v>
      </c>
      <c r="B210" s="23">
        <v>1.8</v>
      </c>
      <c r="C210" s="23">
        <v>4.25</v>
      </c>
      <c r="D210" s="23">
        <v>-2.6</v>
      </c>
      <c r="E210" s="23">
        <v>2.06</v>
      </c>
      <c r="F210" s="23">
        <v>-0.86</v>
      </c>
      <c r="G210" s="23">
        <v>0.64</v>
      </c>
    </row>
    <row r="211" spans="1:7">
      <c r="A211" s="21">
        <v>198009</v>
      </c>
      <c r="B211" s="23">
        <v>2.19</v>
      </c>
      <c r="C211" s="23">
        <v>0.67</v>
      </c>
      <c r="D211" s="23">
        <v>-4.59</v>
      </c>
      <c r="E211" s="23">
        <v>1.91</v>
      </c>
      <c r="F211" s="23">
        <v>-2.76</v>
      </c>
      <c r="G211" s="23">
        <v>0.75</v>
      </c>
    </row>
    <row r="212" spans="1:7">
      <c r="A212" s="21">
        <v>198010</v>
      </c>
      <c r="B212" s="23">
        <v>1.06</v>
      </c>
      <c r="C212" s="23">
        <v>2.33</v>
      </c>
      <c r="D212" s="23">
        <v>-2.76</v>
      </c>
      <c r="E212" s="23">
        <v>1.65</v>
      </c>
      <c r="F212" s="23">
        <v>-1.1499999999999999</v>
      </c>
      <c r="G212" s="23">
        <v>0.95</v>
      </c>
    </row>
    <row r="213" spans="1:7">
      <c r="A213" s="21">
        <v>198011</v>
      </c>
      <c r="B213" s="23">
        <v>9.59</v>
      </c>
      <c r="C213" s="23">
        <v>-3.31</v>
      </c>
      <c r="D213" s="23">
        <v>-8.33</v>
      </c>
      <c r="E213" s="23">
        <v>4.5</v>
      </c>
      <c r="F213" s="23">
        <v>-5.66</v>
      </c>
      <c r="G213" s="23">
        <v>0.96</v>
      </c>
    </row>
    <row r="214" spans="1:7">
      <c r="A214" s="21">
        <v>198012</v>
      </c>
      <c r="B214" s="23">
        <v>-4.5199999999999996</v>
      </c>
      <c r="C214" s="23">
        <v>-0.28999999999999998</v>
      </c>
      <c r="D214" s="23">
        <v>2.79</v>
      </c>
      <c r="E214" s="23">
        <v>-1.29</v>
      </c>
      <c r="F214" s="23">
        <v>1.24</v>
      </c>
      <c r="G214" s="23">
        <v>1.31</v>
      </c>
    </row>
    <row r="215" spans="1:7">
      <c r="A215" s="21">
        <v>198101</v>
      </c>
      <c r="B215" s="23">
        <v>-5.04</v>
      </c>
      <c r="C215" s="23">
        <v>3.29</v>
      </c>
      <c r="D215" s="23">
        <v>6.72</v>
      </c>
      <c r="E215" s="23">
        <v>-3.51</v>
      </c>
      <c r="F215" s="23">
        <v>4.33</v>
      </c>
      <c r="G215" s="23">
        <v>1.04</v>
      </c>
    </row>
    <row r="216" spans="1:7">
      <c r="A216" s="21">
        <v>198102</v>
      </c>
      <c r="B216" s="23">
        <v>0.56999999999999995</v>
      </c>
      <c r="C216" s="23">
        <v>-0.5</v>
      </c>
      <c r="D216" s="23">
        <v>1.02</v>
      </c>
      <c r="E216" s="23">
        <v>0.21</v>
      </c>
      <c r="F216" s="23">
        <v>2.2200000000000002</v>
      </c>
      <c r="G216" s="23">
        <v>1.07</v>
      </c>
    </row>
    <row r="217" spans="1:7">
      <c r="A217" s="21">
        <v>198103</v>
      </c>
      <c r="B217" s="23">
        <v>3.56</v>
      </c>
      <c r="C217" s="23">
        <v>3.02</v>
      </c>
      <c r="D217" s="23">
        <v>0.64</v>
      </c>
      <c r="E217" s="23">
        <v>-2.2400000000000002</v>
      </c>
      <c r="F217" s="23">
        <v>-0.54</v>
      </c>
      <c r="G217" s="23">
        <v>1.21</v>
      </c>
    </row>
    <row r="218" spans="1:7">
      <c r="A218" s="21">
        <v>198104</v>
      </c>
      <c r="B218" s="23">
        <v>-2.11</v>
      </c>
      <c r="C218" s="23">
        <v>4.59</v>
      </c>
      <c r="D218" s="23">
        <v>2.2799999999999998</v>
      </c>
      <c r="E218" s="23">
        <v>0.83</v>
      </c>
      <c r="F218" s="23">
        <v>1.24</v>
      </c>
      <c r="G218" s="23">
        <v>1.08</v>
      </c>
    </row>
    <row r="219" spans="1:7">
      <c r="A219" s="21">
        <v>198105</v>
      </c>
      <c r="B219" s="23">
        <v>0.11</v>
      </c>
      <c r="C219" s="23">
        <v>2.4500000000000002</v>
      </c>
      <c r="D219" s="23">
        <v>-0.42</v>
      </c>
      <c r="E219" s="23">
        <v>0.3</v>
      </c>
      <c r="F219" s="23">
        <v>-1.53</v>
      </c>
      <c r="G219" s="23">
        <v>1.1499999999999999</v>
      </c>
    </row>
    <row r="220" spans="1:7">
      <c r="A220" s="21">
        <v>198106</v>
      </c>
      <c r="B220" s="23">
        <v>-2.36</v>
      </c>
      <c r="C220" s="23">
        <v>-0.96</v>
      </c>
      <c r="D220" s="23">
        <v>5.13</v>
      </c>
      <c r="E220" s="23">
        <v>-1.37</v>
      </c>
      <c r="F220" s="23">
        <v>2.66</v>
      </c>
      <c r="G220" s="23">
        <v>1.35</v>
      </c>
    </row>
    <row r="221" spans="1:7">
      <c r="A221" s="21">
        <v>198107</v>
      </c>
      <c r="B221" s="23">
        <v>-1.54</v>
      </c>
      <c r="C221" s="23">
        <v>-2.0499999999999998</v>
      </c>
      <c r="D221" s="23">
        <v>-0.5</v>
      </c>
      <c r="E221" s="23">
        <v>1.26</v>
      </c>
      <c r="F221" s="23">
        <v>-2.54</v>
      </c>
      <c r="G221" s="23">
        <v>1.24</v>
      </c>
    </row>
    <row r="222" spans="1:7">
      <c r="A222" s="21">
        <v>198108</v>
      </c>
      <c r="B222" s="23">
        <v>-7.04</v>
      </c>
      <c r="C222" s="23">
        <v>-1.81</v>
      </c>
      <c r="D222" s="23">
        <v>4.76</v>
      </c>
      <c r="E222" s="23">
        <v>-0.32</v>
      </c>
      <c r="F222" s="23">
        <v>1.41</v>
      </c>
      <c r="G222" s="23">
        <v>1.28</v>
      </c>
    </row>
    <row r="223" spans="1:7">
      <c r="A223" s="21">
        <v>198109</v>
      </c>
      <c r="B223" s="23">
        <v>-7.17</v>
      </c>
      <c r="C223" s="23">
        <v>-2.4500000000000002</v>
      </c>
      <c r="D223" s="23">
        <v>5.17</v>
      </c>
      <c r="E223" s="23">
        <v>0.08</v>
      </c>
      <c r="F223" s="23">
        <v>2.63</v>
      </c>
      <c r="G223" s="23">
        <v>1.24</v>
      </c>
    </row>
    <row r="224" spans="1:7">
      <c r="A224" s="21">
        <v>198110</v>
      </c>
      <c r="B224" s="23">
        <v>4.92</v>
      </c>
      <c r="C224" s="23">
        <v>2.37</v>
      </c>
      <c r="D224" s="23">
        <v>-4.21</v>
      </c>
      <c r="E224" s="23">
        <v>3.15</v>
      </c>
      <c r="F224" s="23">
        <v>-3.01</v>
      </c>
      <c r="G224" s="23">
        <v>1.21</v>
      </c>
    </row>
    <row r="225" spans="1:7">
      <c r="A225" s="21">
        <v>198111</v>
      </c>
      <c r="B225" s="23">
        <v>3.36</v>
      </c>
      <c r="C225" s="23">
        <v>-1.51</v>
      </c>
      <c r="D225" s="23">
        <v>1.83</v>
      </c>
      <c r="E225" s="23">
        <v>0.08</v>
      </c>
      <c r="F225" s="23">
        <v>0.95</v>
      </c>
      <c r="G225" s="23">
        <v>1.07</v>
      </c>
    </row>
    <row r="226" spans="1:7">
      <c r="A226" s="21">
        <v>198112</v>
      </c>
      <c r="B226" s="23">
        <v>-3.65</v>
      </c>
      <c r="C226" s="23">
        <v>1.2</v>
      </c>
      <c r="D226" s="23">
        <v>0.81</v>
      </c>
      <c r="E226" s="23">
        <v>0.22</v>
      </c>
      <c r="F226" s="23">
        <v>2.5</v>
      </c>
      <c r="G226" s="23">
        <v>0.87</v>
      </c>
    </row>
    <row r="227" spans="1:7">
      <c r="A227" s="21">
        <v>198201</v>
      </c>
      <c r="B227" s="23">
        <v>-3.24</v>
      </c>
      <c r="C227" s="23">
        <v>-1.1399999999999999</v>
      </c>
      <c r="D227" s="23">
        <v>3.19</v>
      </c>
      <c r="E227" s="23">
        <v>-1.49</v>
      </c>
      <c r="F227" s="23">
        <v>1.92</v>
      </c>
      <c r="G227" s="23">
        <v>0.8</v>
      </c>
    </row>
    <row r="228" spans="1:7">
      <c r="A228" s="21">
        <v>198202</v>
      </c>
      <c r="B228" s="23">
        <v>-5.86</v>
      </c>
      <c r="C228" s="23">
        <v>0.35</v>
      </c>
      <c r="D228" s="23">
        <v>6.05</v>
      </c>
      <c r="E228" s="23">
        <v>-3.48</v>
      </c>
      <c r="F228" s="23">
        <v>4.5599999999999996</v>
      </c>
      <c r="G228" s="23">
        <v>0.92</v>
      </c>
    </row>
    <row r="229" spans="1:7">
      <c r="A229" s="21">
        <v>198203</v>
      </c>
      <c r="B229" s="23">
        <v>-1.87</v>
      </c>
      <c r="C229" s="23">
        <v>-0.05</v>
      </c>
      <c r="D229" s="23">
        <v>3.81</v>
      </c>
      <c r="E229" s="23">
        <v>-1.38</v>
      </c>
      <c r="F229" s="23">
        <v>2.4900000000000002</v>
      </c>
      <c r="G229" s="23">
        <v>0.98</v>
      </c>
    </row>
    <row r="230" spans="1:7">
      <c r="A230" s="21">
        <v>198204</v>
      </c>
      <c r="B230" s="23">
        <v>3.27</v>
      </c>
      <c r="C230" s="23">
        <v>1.0900000000000001</v>
      </c>
      <c r="D230" s="23">
        <v>-2.7</v>
      </c>
      <c r="E230" s="23">
        <v>1.57</v>
      </c>
      <c r="F230" s="23">
        <v>-0.01</v>
      </c>
      <c r="G230" s="23">
        <v>1.1299999999999999</v>
      </c>
    </row>
    <row r="231" spans="1:7">
      <c r="A231" s="21">
        <v>198205</v>
      </c>
      <c r="B231" s="23">
        <v>-3.99</v>
      </c>
      <c r="C231" s="23">
        <v>0.64</v>
      </c>
      <c r="D231" s="23">
        <v>1.75</v>
      </c>
      <c r="E231" s="23">
        <v>0.87</v>
      </c>
      <c r="F231" s="23">
        <v>-0.3</v>
      </c>
      <c r="G231" s="23">
        <v>1.06</v>
      </c>
    </row>
    <row r="232" spans="1:7">
      <c r="A232" s="21">
        <v>198206</v>
      </c>
      <c r="B232" s="23">
        <v>-3.09</v>
      </c>
      <c r="C232" s="23">
        <v>-0.52</v>
      </c>
      <c r="D232" s="23">
        <v>1.53</v>
      </c>
      <c r="E232" s="23">
        <v>0.01</v>
      </c>
      <c r="F232" s="23">
        <v>2.72</v>
      </c>
      <c r="G232" s="23">
        <v>0.96</v>
      </c>
    </row>
    <row r="233" spans="1:7">
      <c r="A233" s="21">
        <v>198207</v>
      </c>
      <c r="B233" s="23">
        <v>-3.19</v>
      </c>
      <c r="C233" s="23">
        <v>0.95</v>
      </c>
      <c r="D233" s="23">
        <v>0.09</v>
      </c>
      <c r="E233" s="23">
        <v>1.04</v>
      </c>
      <c r="F233" s="23">
        <v>1.55</v>
      </c>
      <c r="G233" s="23">
        <v>1.05</v>
      </c>
    </row>
    <row r="234" spans="1:7">
      <c r="A234" s="21">
        <v>198208</v>
      </c>
      <c r="B234" s="23">
        <v>11.14</v>
      </c>
      <c r="C234" s="23">
        <v>-4.3499999999999996</v>
      </c>
      <c r="D234" s="23">
        <v>0.95</v>
      </c>
      <c r="E234" s="23">
        <v>-1.89</v>
      </c>
      <c r="F234" s="23">
        <v>0.09</v>
      </c>
      <c r="G234" s="23">
        <v>0.76</v>
      </c>
    </row>
    <row r="235" spans="1:7">
      <c r="A235" s="21">
        <v>198209</v>
      </c>
      <c r="B235" s="23">
        <v>1.29</v>
      </c>
      <c r="C235" s="23">
        <v>2.61</v>
      </c>
      <c r="D235" s="23">
        <v>0.28000000000000003</v>
      </c>
      <c r="E235" s="23">
        <v>2.14</v>
      </c>
      <c r="F235" s="23">
        <v>-0.04</v>
      </c>
      <c r="G235" s="23">
        <v>0.51</v>
      </c>
    </row>
    <row r="236" spans="1:7">
      <c r="A236" s="21">
        <v>198210</v>
      </c>
      <c r="B236" s="23">
        <v>11.3</v>
      </c>
      <c r="C236" s="23">
        <v>1.92</v>
      </c>
      <c r="D236" s="23">
        <v>-3.66</v>
      </c>
      <c r="E236" s="23">
        <v>0.28999999999999998</v>
      </c>
      <c r="F236" s="23">
        <v>-0.34</v>
      </c>
      <c r="G236" s="23">
        <v>0.59</v>
      </c>
    </row>
    <row r="237" spans="1:7">
      <c r="A237" s="21">
        <v>198211</v>
      </c>
      <c r="B237" s="23">
        <v>4.67</v>
      </c>
      <c r="C237" s="23">
        <v>4.43</v>
      </c>
      <c r="D237" s="23">
        <v>-1.87</v>
      </c>
      <c r="E237" s="23">
        <v>-0.97</v>
      </c>
      <c r="F237" s="23">
        <v>0.27</v>
      </c>
      <c r="G237" s="23">
        <v>0.63</v>
      </c>
    </row>
    <row r="238" spans="1:7">
      <c r="A238" s="21">
        <v>198212</v>
      </c>
      <c r="B238" s="23">
        <v>0.55000000000000004</v>
      </c>
      <c r="C238" s="23">
        <v>-0.04</v>
      </c>
      <c r="D238" s="23">
        <v>-0.02</v>
      </c>
      <c r="E238" s="23">
        <v>-0.01</v>
      </c>
      <c r="F238" s="23">
        <v>1.02</v>
      </c>
      <c r="G238" s="23">
        <v>0.67</v>
      </c>
    </row>
    <row r="239" spans="1:7">
      <c r="A239" s="21">
        <v>198301</v>
      </c>
      <c r="B239" s="23">
        <v>3.6</v>
      </c>
      <c r="C239" s="23">
        <v>3.35</v>
      </c>
      <c r="D239" s="23">
        <v>-0.75</v>
      </c>
      <c r="E239" s="23">
        <v>-1.55</v>
      </c>
      <c r="F239" s="23">
        <v>-0.57999999999999996</v>
      </c>
      <c r="G239" s="23">
        <v>0.69</v>
      </c>
    </row>
    <row r="240" spans="1:7">
      <c r="A240" s="21">
        <v>198302</v>
      </c>
      <c r="B240" s="23">
        <v>2.59</v>
      </c>
      <c r="C240" s="23">
        <v>2.92</v>
      </c>
      <c r="D240" s="23">
        <v>0.7</v>
      </c>
      <c r="E240" s="23">
        <v>-0.52</v>
      </c>
      <c r="F240" s="23">
        <v>1.05</v>
      </c>
      <c r="G240" s="23">
        <v>0.62</v>
      </c>
    </row>
    <row r="241" spans="1:7">
      <c r="A241" s="21">
        <v>198303</v>
      </c>
      <c r="B241" s="23">
        <v>2.82</v>
      </c>
      <c r="C241" s="23">
        <v>1.37</v>
      </c>
      <c r="D241" s="23">
        <v>2.02</v>
      </c>
      <c r="E241" s="23">
        <v>-0.17</v>
      </c>
      <c r="F241" s="23">
        <v>2.74</v>
      </c>
      <c r="G241" s="23">
        <v>0.63</v>
      </c>
    </row>
    <row r="242" spans="1:7">
      <c r="A242" s="21">
        <v>198304</v>
      </c>
      <c r="B242" s="23">
        <v>6.67</v>
      </c>
      <c r="C242" s="23">
        <v>0.48</v>
      </c>
      <c r="D242" s="23">
        <v>0.49</v>
      </c>
      <c r="E242" s="23">
        <v>-0.11</v>
      </c>
      <c r="F242" s="23">
        <v>1.42</v>
      </c>
      <c r="G242" s="23">
        <v>0.71</v>
      </c>
    </row>
    <row r="243" spans="1:7">
      <c r="A243" s="21">
        <v>198305</v>
      </c>
      <c r="B243" s="23">
        <v>0.52</v>
      </c>
      <c r="C243" s="23">
        <v>6.3</v>
      </c>
      <c r="D243" s="23">
        <v>-1.4</v>
      </c>
      <c r="E243" s="23">
        <v>-1.84</v>
      </c>
      <c r="F243" s="23">
        <v>-1.51</v>
      </c>
      <c r="G243" s="23">
        <v>0.69</v>
      </c>
    </row>
    <row r="244" spans="1:7">
      <c r="A244" s="21">
        <v>198306</v>
      </c>
      <c r="B244" s="23">
        <v>3.07</v>
      </c>
      <c r="C244" s="23">
        <v>1.18</v>
      </c>
      <c r="D244" s="23">
        <v>-3.9</v>
      </c>
      <c r="E244" s="23">
        <v>2.6</v>
      </c>
      <c r="F244" s="23">
        <v>-0.87</v>
      </c>
      <c r="G244" s="23">
        <v>0.67</v>
      </c>
    </row>
    <row r="245" spans="1:7">
      <c r="A245" s="21">
        <v>198307</v>
      </c>
      <c r="B245" s="23">
        <v>-4.07</v>
      </c>
      <c r="C245" s="23">
        <v>1.01</v>
      </c>
      <c r="D245" s="23">
        <v>5.62</v>
      </c>
      <c r="E245" s="23">
        <v>-0.14000000000000001</v>
      </c>
      <c r="F245" s="23">
        <v>2.81</v>
      </c>
      <c r="G245" s="23">
        <v>0.74</v>
      </c>
    </row>
    <row r="246" spans="1:7">
      <c r="A246" s="21">
        <v>198308</v>
      </c>
      <c r="B246" s="23">
        <v>-0.5</v>
      </c>
      <c r="C246" s="23">
        <v>-4.32</v>
      </c>
      <c r="D246" s="23">
        <v>5.54</v>
      </c>
      <c r="E246" s="23">
        <v>0.51</v>
      </c>
      <c r="F246" s="23">
        <v>1.9</v>
      </c>
      <c r="G246" s="23">
        <v>0.76</v>
      </c>
    </row>
    <row r="247" spans="1:7">
      <c r="A247" s="21">
        <v>198309</v>
      </c>
      <c r="B247" s="23">
        <v>0.91</v>
      </c>
      <c r="C247" s="23">
        <v>0.3</v>
      </c>
      <c r="D247" s="23">
        <v>1.01</v>
      </c>
      <c r="E247" s="23">
        <v>1.24</v>
      </c>
      <c r="F247" s="23">
        <v>0.5</v>
      </c>
      <c r="G247" s="23">
        <v>0.76</v>
      </c>
    </row>
    <row r="248" spans="1:7">
      <c r="A248" s="21">
        <v>198310</v>
      </c>
      <c r="B248" s="23">
        <v>-3.44</v>
      </c>
      <c r="C248" s="23">
        <v>-3.77</v>
      </c>
      <c r="D248" s="23">
        <v>4.97</v>
      </c>
      <c r="E248" s="23">
        <v>-0.77</v>
      </c>
      <c r="F248" s="23">
        <v>2.96</v>
      </c>
      <c r="G248" s="23">
        <v>0.76</v>
      </c>
    </row>
    <row r="249" spans="1:7">
      <c r="A249" s="21">
        <v>198311</v>
      </c>
      <c r="B249" s="23">
        <v>2.16</v>
      </c>
      <c r="C249" s="23">
        <v>1.87</v>
      </c>
      <c r="D249" s="23">
        <v>-0.72</v>
      </c>
      <c r="E249" s="23">
        <v>-0.67</v>
      </c>
      <c r="F249" s="23">
        <v>0.66</v>
      </c>
      <c r="G249" s="23">
        <v>0.7</v>
      </c>
    </row>
    <row r="250" spans="1:7">
      <c r="A250" s="21">
        <v>198312</v>
      </c>
      <c r="B250" s="23">
        <v>-1.78</v>
      </c>
      <c r="C250" s="23">
        <v>-0.45</v>
      </c>
      <c r="D250" s="23">
        <v>1.73</v>
      </c>
      <c r="E250" s="23">
        <v>1.64</v>
      </c>
      <c r="F250" s="23">
        <v>1.27</v>
      </c>
      <c r="G250" s="23">
        <v>0.73</v>
      </c>
    </row>
    <row r="251" spans="1:7">
      <c r="A251" s="21">
        <v>198401</v>
      </c>
      <c r="B251" s="23">
        <v>-1.92</v>
      </c>
      <c r="C251" s="23">
        <v>-0.04</v>
      </c>
      <c r="D251" s="23">
        <v>7.58</v>
      </c>
      <c r="E251" s="23">
        <v>-0.89</v>
      </c>
      <c r="F251" s="23">
        <v>2.92</v>
      </c>
      <c r="G251" s="23">
        <v>0.76</v>
      </c>
    </row>
    <row r="252" spans="1:7">
      <c r="A252" s="21">
        <v>198402</v>
      </c>
      <c r="B252" s="23">
        <v>-4.82</v>
      </c>
      <c r="C252" s="23">
        <v>-1.59</v>
      </c>
      <c r="D252" s="23">
        <v>3.33</v>
      </c>
      <c r="E252" s="23">
        <v>0.9</v>
      </c>
      <c r="F252" s="23">
        <v>1.58</v>
      </c>
      <c r="G252" s="23">
        <v>0.71</v>
      </c>
    </row>
    <row r="253" spans="1:7">
      <c r="A253" s="21">
        <v>198403</v>
      </c>
      <c r="B253" s="23">
        <v>0.63</v>
      </c>
      <c r="C253" s="23">
        <v>-0.28999999999999998</v>
      </c>
      <c r="D253" s="23">
        <v>0.46</v>
      </c>
      <c r="E253" s="23">
        <v>-0.96</v>
      </c>
      <c r="F253" s="23">
        <v>1.17</v>
      </c>
      <c r="G253" s="23">
        <v>0.73</v>
      </c>
    </row>
    <row r="254" spans="1:7">
      <c r="A254" s="21">
        <v>198404</v>
      </c>
      <c r="B254" s="23">
        <v>-0.51</v>
      </c>
      <c r="C254" s="23">
        <v>-0.95</v>
      </c>
      <c r="D254" s="23">
        <v>1.2</v>
      </c>
      <c r="E254" s="23">
        <v>3.34</v>
      </c>
      <c r="F254" s="23">
        <v>0.76</v>
      </c>
      <c r="G254" s="23">
        <v>0.81</v>
      </c>
    </row>
    <row r="255" spans="1:7">
      <c r="A255" s="21">
        <v>198405</v>
      </c>
      <c r="B255" s="23">
        <v>-5.97</v>
      </c>
      <c r="C255" s="23">
        <v>0.13</v>
      </c>
      <c r="D255" s="23">
        <v>0.31</v>
      </c>
      <c r="E255" s="23">
        <v>2.36</v>
      </c>
      <c r="F255" s="23">
        <v>-0.46</v>
      </c>
      <c r="G255" s="23">
        <v>0.78</v>
      </c>
    </row>
    <row r="256" spans="1:7">
      <c r="A256" s="21">
        <v>198406</v>
      </c>
      <c r="B256" s="23">
        <v>1.82</v>
      </c>
      <c r="C256" s="23">
        <v>0.11</v>
      </c>
      <c r="D256" s="23">
        <v>-2.66</v>
      </c>
      <c r="E256" s="23">
        <v>3.17</v>
      </c>
      <c r="F256" s="23">
        <v>-1.56</v>
      </c>
      <c r="G256" s="23">
        <v>0.75</v>
      </c>
    </row>
    <row r="257" spans="1:7">
      <c r="A257" s="21">
        <v>198407</v>
      </c>
      <c r="B257" s="23">
        <v>-2.74</v>
      </c>
      <c r="C257" s="23">
        <v>-2.2200000000000002</v>
      </c>
      <c r="D257" s="23">
        <v>0.36</v>
      </c>
      <c r="E257" s="23">
        <v>3.55</v>
      </c>
      <c r="F257" s="23">
        <v>-2.15</v>
      </c>
      <c r="G257" s="23">
        <v>0.82</v>
      </c>
    </row>
    <row r="258" spans="1:7">
      <c r="A258" s="21">
        <v>198408</v>
      </c>
      <c r="B258" s="23">
        <v>10.28</v>
      </c>
      <c r="C258" s="23">
        <v>-0.26</v>
      </c>
      <c r="D258" s="23">
        <v>-1.82</v>
      </c>
      <c r="E258" s="23">
        <v>-0.68</v>
      </c>
      <c r="F258" s="23">
        <v>-0.92</v>
      </c>
      <c r="G258" s="23">
        <v>0.83</v>
      </c>
    </row>
    <row r="259" spans="1:7">
      <c r="A259" s="21">
        <v>198409</v>
      </c>
      <c r="B259" s="23">
        <v>-0.8</v>
      </c>
      <c r="C259" s="23">
        <v>-0.03</v>
      </c>
      <c r="D259" s="23">
        <v>5.28</v>
      </c>
      <c r="E259" s="23">
        <v>1.37</v>
      </c>
      <c r="F259" s="23">
        <v>2.41</v>
      </c>
      <c r="G259" s="23">
        <v>0.86</v>
      </c>
    </row>
    <row r="260" spans="1:7">
      <c r="A260" s="21">
        <v>198410</v>
      </c>
      <c r="B260" s="23">
        <v>-0.84</v>
      </c>
      <c r="C260" s="23">
        <v>-1.44</v>
      </c>
      <c r="D260" s="23">
        <v>0.45</v>
      </c>
      <c r="E260" s="23">
        <v>1.18</v>
      </c>
      <c r="F260" s="23">
        <v>-1.0900000000000001</v>
      </c>
      <c r="G260" s="23">
        <v>1</v>
      </c>
    </row>
    <row r="261" spans="1:7">
      <c r="A261" s="21">
        <v>198411</v>
      </c>
      <c r="B261" s="23">
        <v>-1.76</v>
      </c>
      <c r="C261" s="23">
        <v>-1.02</v>
      </c>
      <c r="D261" s="23">
        <v>4.0599999999999996</v>
      </c>
      <c r="E261" s="23">
        <v>0.72</v>
      </c>
      <c r="F261" s="23">
        <v>2.06</v>
      </c>
      <c r="G261" s="23">
        <v>0.73</v>
      </c>
    </row>
    <row r="262" spans="1:7">
      <c r="A262" s="21">
        <v>198412</v>
      </c>
      <c r="B262" s="23">
        <v>1.84</v>
      </c>
      <c r="C262" s="23">
        <v>-0.65</v>
      </c>
      <c r="D262" s="23">
        <v>-0.26</v>
      </c>
      <c r="E262" s="23">
        <v>1.31</v>
      </c>
      <c r="F262" s="23">
        <v>-1.36</v>
      </c>
      <c r="G262" s="23">
        <v>0.64</v>
      </c>
    </row>
    <row r="263" spans="1:7">
      <c r="A263" s="21">
        <v>198501</v>
      </c>
      <c r="B263" s="23">
        <v>7.99</v>
      </c>
      <c r="C263" s="23">
        <v>3.51</v>
      </c>
      <c r="D263" s="23">
        <v>-5.35</v>
      </c>
      <c r="E263" s="23">
        <v>-0.89</v>
      </c>
      <c r="F263" s="23">
        <v>-3.41</v>
      </c>
      <c r="G263" s="23">
        <v>0.65</v>
      </c>
    </row>
    <row r="264" spans="1:7">
      <c r="A264" s="21">
        <v>198502</v>
      </c>
      <c r="B264" s="23">
        <v>1.22</v>
      </c>
      <c r="C264" s="23">
        <v>1.04</v>
      </c>
      <c r="D264" s="23">
        <v>-0.1</v>
      </c>
      <c r="E264" s="23">
        <v>1.29</v>
      </c>
      <c r="F264" s="23">
        <v>1.06</v>
      </c>
      <c r="G264" s="23">
        <v>0.57999999999999996</v>
      </c>
    </row>
    <row r="265" spans="1:7">
      <c r="A265" s="21">
        <v>198503</v>
      </c>
      <c r="B265" s="23">
        <v>-0.84</v>
      </c>
      <c r="C265" s="23">
        <v>-1.39</v>
      </c>
      <c r="D265" s="23">
        <v>4.07</v>
      </c>
      <c r="E265" s="23">
        <v>1.23</v>
      </c>
      <c r="F265" s="23">
        <v>2.88</v>
      </c>
      <c r="G265" s="23">
        <v>0.62</v>
      </c>
    </row>
    <row r="266" spans="1:7">
      <c r="A266" s="21">
        <v>198504</v>
      </c>
      <c r="B266" s="23">
        <v>-0.96</v>
      </c>
      <c r="C266" s="23">
        <v>-0.1</v>
      </c>
      <c r="D266" s="23">
        <v>3.72</v>
      </c>
      <c r="E266" s="23">
        <v>1.55</v>
      </c>
      <c r="F266" s="23">
        <v>0.71</v>
      </c>
      <c r="G266" s="23">
        <v>0.72</v>
      </c>
    </row>
    <row r="267" spans="1:7">
      <c r="A267" s="21">
        <v>198505</v>
      </c>
      <c r="B267" s="23">
        <v>5.09</v>
      </c>
      <c r="C267" s="23">
        <v>-2.31</v>
      </c>
      <c r="D267" s="23">
        <v>-0.96</v>
      </c>
      <c r="E267" s="23">
        <v>1.33</v>
      </c>
      <c r="F267" s="23">
        <v>-1.49</v>
      </c>
      <c r="G267" s="23">
        <v>0.66</v>
      </c>
    </row>
    <row r="268" spans="1:7">
      <c r="A268" s="21">
        <v>198506</v>
      </c>
      <c r="B268" s="23">
        <v>1.27</v>
      </c>
      <c r="C268" s="23">
        <v>0.35</v>
      </c>
      <c r="D268" s="23">
        <v>0.38</v>
      </c>
      <c r="E268" s="23">
        <v>1.76</v>
      </c>
      <c r="F268" s="23">
        <v>-0.77</v>
      </c>
      <c r="G268" s="23">
        <v>0.55000000000000004</v>
      </c>
    </row>
    <row r="269" spans="1:7">
      <c r="A269" s="21">
        <v>198507</v>
      </c>
      <c r="B269" s="23">
        <v>-0.74</v>
      </c>
      <c r="C269" s="23">
        <v>2.87</v>
      </c>
      <c r="D269" s="23">
        <v>-1.62</v>
      </c>
      <c r="E269" s="23">
        <v>-0.42</v>
      </c>
      <c r="F269" s="23">
        <v>-0.38</v>
      </c>
      <c r="G269" s="23">
        <v>0.62</v>
      </c>
    </row>
    <row r="270" spans="1:7">
      <c r="A270" s="21">
        <v>198508</v>
      </c>
      <c r="B270" s="23">
        <v>-1.02</v>
      </c>
      <c r="C270" s="23">
        <v>-0.28999999999999998</v>
      </c>
      <c r="D270" s="23">
        <v>2.3199999999999998</v>
      </c>
      <c r="E270" s="23">
        <v>-0.1</v>
      </c>
      <c r="F270" s="23">
        <v>1.83</v>
      </c>
      <c r="G270" s="23">
        <v>0.55000000000000004</v>
      </c>
    </row>
    <row r="271" spans="1:7">
      <c r="A271" s="21">
        <v>198509</v>
      </c>
      <c r="B271" s="23">
        <v>-4.54</v>
      </c>
      <c r="C271" s="23">
        <v>-1.8</v>
      </c>
      <c r="D271" s="23">
        <v>1.29</v>
      </c>
      <c r="E271" s="23">
        <v>1.1399999999999999</v>
      </c>
      <c r="F271" s="23">
        <v>1.64</v>
      </c>
      <c r="G271" s="23">
        <v>0.6</v>
      </c>
    </row>
    <row r="272" spans="1:7">
      <c r="A272" s="21">
        <v>198510</v>
      </c>
      <c r="B272" s="23">
        <v>4.0199999999999996</v>
      </c>
      <c r="C272" s="23">
        <v>-1.5</v>
      </c>
      <c r="D272" s="23">
        <v>0.75</v>
      </c>
      <c r="E272" s="23">
        <v>0.89</v>
      </c>
      <c r="F272" s="23">
        <v>-1.06</v>
      </c>
      <c r="G272" s="23">
        <v>0.65</v>
      </c>
    </row>
    <row r="273" spans="1:7">
      <c r="A273" s="21">
        <v>198511</v>
      </c>
      <c r="B273" s="23">
        <v>6.48</v>
      </c>
      <c r="C273" s="23">
        <v>0.02</v>
      </c>
      <c r="D273" s="23">
        <v>-2.85</v>
      </c>
      <c r="E273" s="23">
        <v>0.33</v>
      </c>
      <c r="F273" s="23">
        <v>-2.3199999999999998</v>
      </c>
      <c r="G273" s="23">
        <v>0.61</v>
      </c>
    </row>
    <row r="274" spans="1:7">
      <c r="A274" s="21">
        <v>198512</v>
      </c>
      <c r="B274" s="23">
        <v>3.88</v>
      </c>
      <c r="C274" s="23">
        <v>-0.41</v>
      </c>
      <c r="D274" s="23">
        <v>-1.54</v>
      </c>
      <c r="E274" s="23">
        <v>0.99</v>
      </c>
      <c r="F274" s="23">
        <v>-1.8</v>
      </c>
      <c r="G274" s="23">
        <v>0.65</v>
      </c>
    </row>
    <row r="275" spans="1:7">
      <c r="A275" s="21">
        <v>198601</v>
      </c>
      <c r="B275" s="23">
        <v>0.65</v>
      </c>
      <c r="C275" s="23">
        <v>1.01</v>
      </c>
      <c r="D275" s="23">
        <v>0.44</v>
      </c>
      <c r="E275" s="23">
        <v>-2</v>
      </c>
      <c r="F275" s="23">
        <v>-2.0299999999999998</v>
      </c>
      <c r="G275" s="23">
        <v>0.56000000000000005</v>
      </c>
    </row>
    <row r="276" spans="1:7">
      <c r="A276" s="21">
        <v>198602</v>
      </c>
      <c r="B276" s="23">
        <v>7.13</v>
      </c>
      <c r="C276" s="23">
        <v>-0.71</v>
      </c>
      <c r="D276" s="23">
        <v>-0.72</v>
      </c>
      <c r="E276" s="23">
        <v>1.06</v>
      </c>
      <c r="F276" s="23">
        <v>-1.2</v>
      </c>
      <c r="G276" s="23">
        <v>0.53</v>
      </c>
    </row>
    <row r="277" spans="1:7">
      <c r="A277" s="21">
        <v>198603</v>
      </c>
      <c r="B277" s="23">
        <v>4.88</v>
      </c>
      <c r="C277" s="23">
        <v>-0.66</v>
      </c>
      <c r="D277" s="23">
        <v>-0.39</v>
      </c>
      <c r="E277" s="23">
        <v>1.21</v>
      </c>
      <c r="F277" s="23">
        <v>0.92</v>
      </c>
      <c r="G277" s="23">
        <v>0.6</v>
      </c>
    </row>
    <row r="278" spans="1:7">
      <c r="A278" s="21">
        <v>198604</v>
      </c>
      <c r="B278" s="23">
        <v>-1.31</v>
      </c>
      <c r="C278" s="23">
        <v>2.84</v>
      </c>
      <c r="D278" s="23">
        <v>-2.87</v>
      </c>
      <c r="E278" s="23">
        <v>2.91</v>
      </c>
      <c r="F278" s="23">
        <v>0.03</v>
      </c>
      <c r="G278" s="23">
        <v>0.52</v>
      </c>
    </row>
    <row r="279" spans="1:7">
      <c r="A279" s="21">
        <v>198605</v>
      </c>
      <c r="B279" s="23">
        <v>4.62</v>
      </c>
      <c r="C279" s="23">
        <v>-1.29</v>
      </c>
      <c r="D279" s="23">
        <v>-0.21</v>
      </c>
      <c r="E279" s="23">
        <v>2.13</v>
      </c>
      <c r="F279" s="23">
        <v>1.08</v>
      </c>
      <c r="G279" s="23">
        <v>0.49</v>
      </c>
    </row>
    <row r="280" spans="1:7">
      <c r="A280" s="21">
        <v>198606</v>
      </c>
      <c r="B280" s="23">
        <v>1.03</v>
      </c>
      <c r="C280" s="23">
        <v>-0.89</v>
      </c>
      <c r="D280" s="23">
        <v>1.28</v>
      </c>
      <c r="E280" s="23">
        <v>1.8</v>
      </c>
      <c r="F280" s="23">
        <v>0.87</v>
      </c>
      <c r="G280" s="23">
        <v>0.52</v>
      </c>
    </row>
    <row r="281" spans="1:7">
      <c r="A281" s="21">
        <v>198607</v>
      </c>
      <c r="B281" s="23">
        <v>-6.45</v>
      </c>
      <c r="C281" s="23">
        <v>-3.46</v>
      </c>
      <c r="D281" s="23">
        <v>4.7</v>
      </c>
      <c r="E281" s="23">
        <v>-0.54</v>
      </c>
      <c r="F281" s="23">
        <v>0.84</v>
      </c>
      <c r="G281" s="23">
        <v>0.52</v>
      </c>
    </row>
    <row r="282" spans="1:7">
      <c r="A282" s="21">
        <v>198608</v>
      </c>
      <c r="B282" s="23">
        <v>6.07</v>
      </c>
      <c r="C282" s="23">
        <v>-4.3499999999999996</v>
      </c>
      <c r="D282" s="23">
        <v>3.51</v>
      </c>
      <c r="E282" s="23">
        <v>-1.66</v>
      </c>
      <c r="F282" s="23">
        <v>3.21</v>
      </c>
      <c r="G282" s="23">
        <v>0.46</v>
      </c>
    </row>
    <row r="283" spans="1:7">
      <c r="A283" s="21">
        <v>198609</v>
      </c>
      <c r="B283" s="23">
        <v>-8.6</v>
      </c>
      <c r="C283" s="23">
        <v>2.0499999999999998</v>
      </c>
      <c r="D283" s="23">
        <v>3.22</v>
      </c>
      <c r="E283" s="23">
        <v>-0.08</v>
      </c>
      <c r="F283" s="23">
        <v>3.71</v>
      </c>
      <c r="G283" s="23">
        <v>0.45</v>
      </c>
    </row>
    <row r="284" spans="1:7">
      <c r="A284" s="21">
        <v>198610</v>
      </c>
      <c r="B284" s="23">
        <v>4.66</v>
      </c>
      <c r="C284" s="23">
        <v>-2.33</v>
      </c>
      <c r="D284" s="23">
        <v>-1.42</v>
      </c>
      <c r="E284" s="23">
        <v>-0.05</v>
      </c>
      <c r="F284" s="23">
        <v>1</v>
      </c>
      <c r="G284" s="23">
        <v>0.46</v>
      </c>
    </row>
    <row r="285" spans="1:7">
      <c r="A285" s="21">
        <v>198611</v>
      </c>
      <c r="B285" s="23">
        <v>1.17</v>
      </c>
      <c r="C285" s="23">
        <v>-1.88</v>
      </c>
      <c r="D285" s="23">
        <v>-7.0000000000000007E-2</v>
      </c>
      <c r="E285" s="23">
        <v>1.0900000000000001</v>
      </c>
      <c r="F285" s="23">
        <v>0.67</v>
      </c>
      <c r="G285" s="23">
        <v>0.39</v>
      </c>
    </row>
    <row r="286" spans="1:7">
      <c r="A286" s="21">
        <v>198612</v>
      </c>
      <c r="B286" s="23">
        <v>-3.27</v>
      </c>
      <c r="C286" s="23">
        <v>0.12</v>
      </c>
      <c r="D286" s="23">
        <v>0.36</v>
      </c>
      <c r="E286" s="23">
        <v>0.79</v>
      </c>
      <c r="F286" s="23">
        <v>0.09</v>
      </c>
      <c r="G286" s="23">
        <v>0.49</v>
      </c>
    </row>
    <row r="287" spans="1:7">
      <c r="A287" s="21">
        <v>198701</v>
      </c>
      <c r="B287" s="23">
        <v>12.47</v>
      </c>
      <c r="C287" s="23">
        <v>-1.54</v>
      </c>
      <c r="D287" s="23">
        <v>-3.16</v>
      </c>
      <c r="E287" s="23">
        <v>0.17</v>
      </c>
      <c r="F287" s="23">
        <v>-1</v>
      </c>
      <c r="G287" s="23">
        <v>0.42</v>
      </c>
    </row>
    <row r="288" spans="1:7">
      <c r="A288" s="21">
        <v>198702</v>
      </c>
      <c r="B288" s="23">
        <v>4.3899999999999997</v>
      </c>
      <c r="C288" s="23">
        <v>3.4</v>
      </c>
      <c r="D288" s="23">
        <v>-5.91</v>
      </c>
      <c r="E288" s="23">
        <v>-0.76</v>
      </c>
      <c r="F288" s="23">
        <v>-2.66</v>
      </c>
      <c r="G288" s="23">
        <v>0.43</v>
      </c>
    </row>
    <row r="289" spans="1:7">
      <c r="A289" s="21">
        <v>198703</v>
      </c>
      <c r="B289" s="23">
        <v>1.64</v>
      </c>
      <c r="C289" s="23">
        <v>0.28000000000000003</v>
      </c>
      <c r="D289" s="23">
        <v>1.61</v>
      </c>
      <c r="E289" s="23">
        <v>1.36</v>
      </c>
      <c r="F289" s="23">
        <v>4.1399999999999997</v>
      </c>
      <c r="G289" s="23">
        <v>0.47</v>
      </c>
    </row>
    <row r="290" spans="1:7">
      <c r="A290" s="21">
        <v>198704</v>
      </c>
      <c r="B290" s="23">
        <v>-2.11</v>
      </c>
      <c r="C290" s="23">
        <v>-1.54</v>
      </c>
      <c r="D290" s="23">
        <v>-0.39</v>
      </c>
      <c r="E290" s="23">
        <v>-0.49</v>
      </c>
      <c r="F290" s="23">
        <v>1.05</v>
      </c>
      <c r="G290" s="23">
        <v>0.44</v>
      </c>
    </row>
    <row r="291" spans="1:7">
      <c r="A291" s="21">
        <v>198705</v>
      </c>
      <c r="B291" s="23">
        <v>0.11</v>
      </c>
      <c r="C291" s="23">
        <v>-0.56000000000000005</v>
      </c>
      <c r="D291" s="23">
        <v>0.23</v>
      </c>
      <c r="E291" s="23">
        <v>0.51</v>
      </c>
      <c r="F291" s="23">
        <v>1.1399999999999999</v>
      </c>
      <c r="G291" s="23">
        <v>0.38</v>
      </c>
    </row>
    <row r="292" spans="1:7">
      <c r="A292" s="21">
        <v>198706</v>
      </c>
      <c r="B292" s="23">
        <v>3.94</v>
      </c>
      <c r="C292" s="23">
        <v>-2.21</v>
      </c>
      <c r="D292" s="23">
        <v>1.04</v>
      </c>
      <c r="E292" s="23">
        <v>1.7</v>
      </c>
      <c r="F292" s="23">
        <v>0.84</v>
      </c>
      <c r="G292" s="23">
        <v>0.48</v>
      </c>
    </row>
    <row r="293" spans="1:7">
      <c r="A293" s="21">
        <v>198707</v>
      </c>
      <c r="B293" s="23">
        <v>3.85</v>
      </c>
      <c r="C293" s="23">
        <v>-1.1399999999999999</v>
      </c>
      <c r="D293" s="23">
        <v>0.68</v>
      </c>
      <c r="E293" s="23">
        <v>-0.61</v>
      </c>
      <c r="F293" s="23">
        <v>1.61</v>
      </c>
      <c r="G293" s="23">
        <v>0.46</v>
      </c>
    </row>
    <row r="294" spans="1:7">
      <c r="A294" s="21">
        <v>198708</v>
      </c>
      <c r="B294" s="23">
        <v>3.52</v>
      </c>
      <c r="C294" s="23">
        <v>-0.94</v>
      </c>
      <c r="D294" s="23">
        <v>-0.93</v>
      </c>
      <c r="E294" s="23">
        <v>2.04</v>
      </c>
      <c r="F294" s="23">
        <v>-1.61</v>
      </c>
      <c r="G294" s="23">
        <v>0.47</v>
      </c>
    </row>
    <row r="295" spans="1:7">
      <c r="A295" s="21">
        <v>198709</v>
      </c>
      <c r="B295" s="23">
        <v>-2.59</v>
      </c>
      <c r="C295" s="23">
        <v>0.38</v>
      </c>
      <c r="D295" s="23">
        <v>0.27</v>
      </c>
      <c r="E295" s="23">
        <v>-0.97</v>
      </c>
      <c r="F295" s="23">
        <v>1.87</v>
      </c>
      <c r="G295" s="23">
        <v>0.45</v>
      </c>
    </row>
    <row r="296" spans="1:7">
      <c r="A296" s="21">
        <v>198710</v>
      </c>
      <c r="B296" s="23">
        <v>-23.24</v>
      </c>
      <c r="C296" s="23">
        <v>-8.07</v>
      </c>
      <c r="D296" s="23">
        <v>4.24</v>
      </c>
      <c r="E296" s="23">
        <v>2.04</v>
      </c>
      <c r="F296" s="23">
        <v>2.34</v>
      </c>
      <c r="G296" s="23">
        <v>0.6</v>
      </c>
    </row>
    <row r="297" spans="1:7">
      <c r="A297" s="21">
        <v>198711</v>
      </c>
      <c r="B297" s="23">
        <v>-7.77</v>
      </c>
      <c r="C297" s="23">
        <v>2.85</v>
      </c>
      <c r="D297" s="23">
        <v>2.95</v>
      </c>
      <c r="E297" s="23">
        <v>-1.88</v>
      </c>
      <c r="F297" s="23">
        <v>0.68</v>
      </c>
      <c r="G297" s="23">
        <v>0.35</v>
      </c>
    </row>
    <row r="298" spans="1:7">
      <c r="A298" s="21">
        <v>198712</v>
      </c>
      <c r="B298" s="23">
        <v>6.81</v>
      </c>
      <c r="C298" s="23">
        <v>0.06</v>
      </c>
      <c r="D298" s="23">
        <v>-4.43</v>
      </c>
      <c r="E298" s="23">
        <v>2.96</v>
      </c>
      <c r="F298" s="23">
        <v>-2.42</v>
      </c>
      <c r="G298" s="23">
        <v>0.39</v>
      </c>
    </row>
    <row r="299" spans="1:7">
      <c r="A299" s="21">
        <v>198801</v>
      </c>
      <c r="B299" s="23">
        <v>4.21</v>
      </c>
      <c r="C299" s="23">
        <v>-0.51</v>
      </c>
      <c r="D299" s="23">
        <v>5.01</v>
      </c>
      <c r="E299" s="23">
        <v>-1.1399999999999999</v>
      </c>
      <c r="F299" s="23">
        <v>2.13</v>
      </c>
      <c r="G299" s="23">
        <v>0.28999999999999998</v>
      </c>
    </row>
    <row r="300" spans="1:7">
      <c r="A300" s="21">
        <v>198802</v>
      </c>
      <c r="B300" s="23">
        <v>4.75</v>
      </c>
      <c r="C300" s="23">
        <v>3.32</v>
      </c>
      <c r="D300" s="23">
        <v>-1.71</v>
      </c>
      <c r="E300" s="23">
        <v>1.56</v>
      </c>
      <c r="F300" s="23">
        <v>-0.01</v>
      </c>
      <c r="G300" s="23">
        <v>0.46</v>
      </c>
    </row>
    <row r="301" spans="1:7">
      <c r="A301" s="21">
        <v>198803</v>
      </c>
      <c r="B301" s="23">
        <v>-2.27</v>
      </c>
      <c r="C301" s="23">
        <v>6.25</v>
      </c>
      <c r="D301" s="23">
        <v>0.73</v>
      </c>
      <c r="E301" s="23">
        <v>-0.25</v>
      </c>
      <c r="F301" s="23">
        <v>1.8</v>
      </c>
      <c r="G301" s="23">
        <v>0.44</v>
      </c>
    </row>
    <row r="302" spans="1:7">
      <c r="A302" s="21">
        <v>198804</v>
      </c>
      <c r="B302" s="23">
        <v>0.56000000000000005</v>
      </c>
      <c r="C302" s="23">
        <v>1.1599999999999999</v>
      </c>
      <c r="D302" s="23">
        <v>1.67</v>
      </c>
      <c r="E302" s="23">
        <v>-0.2</v>
      </c>
      <c r="F302" s="23">
        <v>1.92</v>
      </c>
      <c r="G302" s="23">
        <v>0.46</v>
      </c>
    </row>
    <row r="303" spans="1:7">
      <c r="A303" s="21">
        <v>198805</v>
      </c>
      <c r="B303" s="23">
        <v>-0.28999999999999998</v>
      </c>
      <c r="C303" s="23">
        <v>-2.56</v>
      </c>
      <c r="D303" s="23">
        <v>2.42</v>
      </c>
      <c r="E303" s="23">
        <v>-0.74</v>
      </c>
      <c r="F303" s="23">
        <v>0.33</v>
      </c>
      <c r="G303" s="23">
        <v>0.51</v>
      </c>
    </row>
    <row r="304" spans="1:7">
      <c r="A304" s="21">
        <v>198806</v>
      </c>
      <c r="B304" s="23">
        <v>4.79</v>
      </c>
      <c r="C304" s="23">
        <v>2.16</v>
      </c>
      <c r="D304" s="23">
        <v>-1.24</v>
      </c>
      <c r="E304" s="23">
        <v>1.47</v>
      </c>
      <c r="F304" s="23">
        <v>-3.37</v>
      </c>
      <c r="G304" s="23">
        <v>0.49</v>
      </c>
    </row>
    <row r="305" spans="1:7">
      <c r="A305" s="21">
        <v>198807</v>
      </c>
      <c r="B305" s="23">
        <v>-1.25</v>
      </c>
      <c r="C305" s="23">
        <v>-0.21</v>
      </c>
      <c r="D305" s="23">
        <v>2.2200000000000002</v>
      </c>
      <c r="E305" s="23">
        <v>-0.57999999999999996</v>
      </c>
      <c r="F305" s="23">
        <v>1.52</v>
      </c>
      <c r="G305" s="23">
        <v>0.51</v>
      </c>
    </row>
    <row r="306" spans="1:7">
      <c r="A306" s="21">
        <v>198808</v>
      </c>
      <c r="B306" s="23">
        <v>-3.31</v>
      </c>
      <c r="C306" s="23">
        <v>-0.03</v>
      </c>
      <c r="D306" s="23">
        <v>2.15</v>
      </c>
      <c r="E306" s="23">
        <v>-0.82</v>
      </c>
      <c r="F306" s="23">
        <v>1.76</v>
      </c>
      <c r="G306" s="23">
        <v>0.59</v>
      </c>
    </row>
    <row r="307" spans="1:7">
      <c r="A307" s="21">
        <v>198809</v>
      </c>
      <c r="B307" s="23">
        <v>3.3</v>
      </c>
      <c r="C307" s="23">
        <v>-1.36</v>
      </c>
      <c r="D307" s="23">
        <v>-0.75</v>
      </c>
      <c r="E307" s="23">
        <v>1.76</v>
      </c>
      <c r="F307" s="23">
        <v>-0.61</v>
      </c>
      <c r="G307" s="23">
        <v>0.62</v>
      </c>
    </row>
    <row r="308" spans="1:7">
      <c r="A308" s="21">
        <v>198810</v>
      </c>
      <c r="B308" s="23">
        <v>1.1499999999999999</v>
      </c>
      <c r="C308" s="23">
        <v>-2.95</v>
      </c>
      <c r="D308" s="23">
        <v>2.0499999999999998</v>
      </c>
      <c r="E308" s="23">
        <v>1.3</v>
      </c>
      <c r="F308" s="23">
        <v>1.03</v>
      </c>
      <c r="G308" s="23">
        <v>0.61</v>
      </c>
    </row>
    <row r="309" spans="1:7">
      <c r="A309" s="21">
        <v>198811</v>
      </c>
      <c r="B309" s="23">
        <v>-2.29</v>
      </c>
      <c r="C309" s="23">
        <v>-1.65</v>
      </c>
      <c r="D309" s="23">
        <v>1.41</v>
      </c>
      <c r="E309" s="23">
        <v>-0.28000000000000003</v>
      </c>
      <c r="F309" s="23">
        <v>1.62</v>
      </c>
      <c r="G309" s="23">
        <v>0.56999999999999995</v>
      </c>
    </row>
    <row r="310" spans="1:7">
      <c r="A310" s="21">
        <v>198812</v>
      </c>
      <c r="B310" s="23">
        <v>1.49</v>
      </c>
      <c r="C310" s="23">
        <v>2.0099999999999998</v>
      </c>
      <c r="D310" s="23">
        <v>-1.69</v>
      </c>
      <c r="E310" s="23">
        <v>0.69</v>
      </c>
      <c r="F310" s="23">
        <v>-0.38</v>
      </c>
      <c r="G310" s="23">
        <v>0.63</v>
      </c>
    </row>
    <row r="311" spans="1:7">
      <c r="A311" s="21">
        <v>198901</v>
      </c>
      <c r="B311" s="23">
        <v>6.1</v>
      </c>
      <c r="C311" s="23">
        <v>-2.31</v>
      </c>
      <c r="D311" s="23">
        <v>0.6</v>
      </c>
      <c r="E311" s="23">
        <v>-0.95</v>
      </c>
      <c r="F311" s="23">
        <v>0.14000000000000001</v>
      </c>
      <c r="G311" s="23">
        <v>0.55000000000000004</v>
      </c>
    </row>
    <row r="312" spans="1:7">
      <c r="A312" s="21">
        <v>198902</v>
      </c>
      <c r="B312" s="23">
        <v>-2.25</v>
      </c>
      <c r="C312" s="23">
        <v>2.71</v>
      </c>
      <c r="D312" s="23">
        <v>1.01</v>
      </c>
      <c r="E312" s="23">
        <v>-0.87</v>
      </c>
      <c r="F312" s="23">
        <v>1.81</v>
      </c>
      <c r="G312" s="23">
        <v>0.61</v>
      </c>
    </row>
    <row r="313" spans="1:7">
      <c r="A313" s="21">
        <v>198903</v>
      </c>
      <c r="B313" s="23">
        <v>1.57</v>
      </c>
      <c r="C313" s="23">
        <v>0.68</v>
      </c>
      <c r="D313" s="23">
        <v>0.57999999999999996</v>
      </c>
      <c r="E313" s="23">
        <v>0.05</v>
      </c>
      <c r="F313" s="23">
        <v>0.72</v>
      </c>
      <c r="G313" s="23">
        <v>0.67</v>
      </c>
    </row>
    <row r="314" spans="1:7">
      <c r="A314" s="21">
        <v>198904</v>
      </c>
      <c r="B314" s="23">
        <v>4.33</v>
      </c>
      <c r="C314" s="23">
        <v>-0.78</v>
      </c>
      <c r="D314" s="23">
        <v>-1.42</v>
      </c>
      <c r="E314" s="23">
        <v>0.71</v>
      </c>
      <c r="F314" s="23">
        <v>-0.56999999999999995</v>
      </c>
      <c r="G314" s="23">
        <v>0.67</v>
      </c>
    </row>
    <row r="315" spans="1:7">
      <c r="A315" s="21">
        <v>198905</v>
      </c>
      <c r="B315" s="23">
        <v>3.35</v>
      </c>
      <c r="C315" s="23">
        <v>-0.01</v>
      </c>
      <c r="D315" s="23">
        <v>-0.88</v>
      </c>
      <c r="E315" s="23">
        <v>0.49</v>
      </c>
      <c r="F315" s="23">
        <v>-0.08</v>
      </c>
      <c r="G315" s="23">
        <v>0.79</v>
      </c>
    </row>
    <row r="316" spans="1:7">
      <c r="A316" s="21">
        <v>198906</v>
      </c>
      <c r="B316" s="23">
        <v>-1.35</v>
      </c>
      <c r="C316" s="23">
        <v>-1.0900000000000001</v>
      </c>
      <c r="D316" s="23">
        <v>2.25</v>
      </c>
      <c r="E316" s="23">
        <v>0.27</v>
      </c>
      <c r="F316" s="23">
        <v>1.56</v>
      </c>
      <c r="G316" s="23">
        <v>0.71</v>
      </c>
    </row>
    <row r="317" spans="1:7">
      <c r="A317" s="21">
        <v>198907</v>
      </c>
      <c r="B317" s="23">
        <v>7.2</v>
      </c>
      <c r="C317" s="23">
        <v>-4.1500000000000004</v>
      </c>
      <c r="D317" s="23">
        <v>-2.79</v>
      </c>
      <c r="E317" s="23">
        <v>1.98</v>
      </c>
      <c r="F317" s="23">
        <v>-0.57999999999999996</v>
      </c>
      <c r="G317" s="23">
        <v>0.7</v>
      </c>
    </row>
    <row r="318" spans="1:7">
      <c r="A318" s="21">
        <v>198908</v>
      </c>
      <c r="B318" s="23">
        <v>1.44</v>
      </c>
      <c r="C318" s="23">
        <v>0.48</v>
      </c>
      <c r="D318" s="23">
        <v>0.6</v>
      </c>
      <c r="E318" s="23">
        <v>0.39</v>
      </c>
      <c r="F318" s="23">
        <v>-0.57999999999999996</v>
      </c>
      <c r="G318" s="23">
        <v>0.74</v>
      </c>
    </row>
    <row r="319" spans="1:7">
      <c r="A319" s="21">
        <v>198909</v>
      </c>
      <c r="B319" s="23">
        <v>-0.76</v>
      </c>
      <c r="C319" s="23">
        <v>0.49</v>
      </c>
      <c r="D319" s="23">
        <v>-1.27</v>
      </c>
      <c r="E319" s="23">
        <v>1.4</v>
      </c>
      <c r="F319" s="23">
        <v>0.5</v>
      </c>
      <c r="G319" s="23">
        <v>0.65</v>
      </c>
    </row>
    <row r="320" spans="1:7">
      <c r="A320" s="21">
        <v>198910</v>
      </c>
      <c r="B320" s="23">
        <v>-3.67</v>
      </c>
      <c r="C320" s="23">
        <v>-3.3</v>
      </c>
      <c r="D320" s="23">
        <v>-1.1100000000000001</v>
      </c>
      <c r="E320" s="23">
        <v>0.11</v>
      </c>
      <c r="F320" s="23">
        <v>-0.04</v>
      </c>
      <c r="G320" s="23">
        <v>0.68</v>
      </c>
    </row>
    <row r="321" spans="1:7">
      <c r="A321" s="21">
        <v>198911</v>
      </c>
      <c r="B321" s="23">
        <v>1.03</v>
      </c>
      <c r="C321" s="23">
        <v>-1.29</v>
      </c>
      <c r="D321" s="23">
        <v>-1.0900000000000001</v>
      </c>
      <c r="E321" s="23">
        <v>-0.86</v>
      </c>
      <c r="F321" s="23">
        <v>1.41</v>
      </c>
      <c r="G321" s="23">
        <v>0.69</v>
      </c>
    </row>
    <row r="322" spans="1:7">
      <c r="A322" s="21">
        <v>198912</v>
      </c>
      <c r="B322" s="23">
        <v>1.1599999999999999</v>
      </c>
      <c r="C322" s="23">
        <v>-2.27</v>
      </c>
      <c r="D322" s="23">
        <v>0.16</v>
      </c>
      <c r="E322" s="23">
        <v>-7.0000000000000007E-2</v>
      </c>
      <c r="F322" s="23">
        <v>1.42</v>
      </c>
      <c r="G322" s="23">
        <v>0.61</v>
      </c>
    </row>
    <row r="323" spans="1:7">
      <c r="A323" s="21">
        <v>199001</v>
      </c>
      <c r="B323" s="23">
        <v>-7.85</v>
      </c>
      <c r="C323" s="23">
        <v>-1.31</v>
      </c>
      <c r="D323" s="23">
        <v>0.85</v>
      </c>
      <c r="E323" s="23">
        <v>-1.17</v>
      </c>
      <c r="F323" s="23">
        <v>1.35</v>
      </c>
      <c r="G323" s="23">
        <v>0.56999999999999995</v>
      </c>
    </row>
    <row r="324" spans="1:7">
      <c r="A324" s="21">
        <v>199002</v>
      </c>
      <c r="B324" s="23">
        <v>1.1100000000000001</v>
      </c>
      <c r="C324" s="23">
        <v>1.17</v>
      </c>
      <c r="D324" s="23">
        <v>0.64</v>
      </c>
      <c r="E324" s="23">
        <v>-0.03</v>
      </c>
      <c r="F324" s="23">
        <v>-0.66</v>
      </c>
      <c r="G324" s="23">
        <v>0.56999999999999995</v>
      </c>
    </row>
    <row r="325" spans="1:7">
      <c r="A325" s="21">
        <v>199003</v>
      </c>
      <c r="B325" s="23">
        <v>1.83</v>
      </c>
      <c r="C325" s="23">
        <v>1.62</v>
      </c>
      <c r="D325" s="23">
        <v>-2.92</v>
      </c>
      <c r="E325" s="23">
        <v>2.04</v>
      </c>
      <c r="F325" s="23">
        <v>-1.02</v>
      </c>
      <c r="G325" s="23">
        <v>0.64</v>
      </c>
    </row>
    <row r="326" spans="1:7">
      <c r="A326" s="21">
        <v>199004</v>
      </c>
      <c r="B326" s="23">
        <v>-3.36</v>
      </c>
      <c r="C326" s="23">
        <v>-0.33</v>
      </c>
      <c r="D326" s="23">
        <v>-2.59</v>
      </c>
      <c r="E326" s="23">
        <v>1.78</v>
      </c>
      <c r="F326" s="23">
        <v>-0.98</v>
      </c>
      <c r="G326" s="23">
        <v>0.69</v>
      </c>
    </row>
    <row r="327" spans="1:7">
      <c r="A327" s="21">
        <v>199005</v>
      </c>
      <c r="B327" s="23">
        <v>8.42</v>
      </c>
      <c r="C327" s="23">
        <v>-2.35</v>
      </c>
      <c r="D327" s="23">
        <v>-3.83</v>
      </c>
      <c r="E327" s="23">
        <v>1.57</v>
      </c>
      <c r="F327" s="23">
        <v>-1.68</v>
      </c>
      <c r="G327" s="23">
        <v>0.68</v>
      </c>
    </row>
    <row r="328" spans="1:7">
      <c r="A328" s="21">
        <v>199006</v>
      </c>
      <c r="B328" s="23">
        <v>-1.0900000000000001</v>
      </c>
      <c r="C328" s="23">
        <v>1.35</v>
      </c>
      <c r="D328" s="23">
        <v>-1.93</v>
      </c>
      <c r="E328" s="23">
        <v>-1.03</v>
      </c>
      <c r="F328" s="23">
        <v>-0.39</v>
      </c>
      <c r="G328" s="23">
        <v>0.63</v>
      </c>
    </row>
    <row r="329" spans="1:7">
      <c r="A329" s="21">
        <v>199007</v>
      </c>
      <c r="B329" s="23">
        <v>-1.9</v>
      </c>
      <c r="C329" s="23">
        <v>-3.16</v>
      </c>
      <c r="D329" s="23">
        <v>-0.03</v>
      </c>
      <c r="E329" s="23">
        <v>-0.18</v>
      </c>
      <c r="F329" s="23">
        <v>3.21</v>
      </c>
      <c r="G329" s="23">
        <v>0.68</v>
      </c>
    </row>
    <row r="330" spans="1:7">
      <c r="A330" s="21">
        <v>199008</v>
      </c>
      <c r="B330" s="23">
        <v>-10.15</v>
      </c>
      <c r="C330" s="23">
        <v>-3.87</v>
      </c>
      <c r="D330" s="23">
        <v>1.64</v>
      </c>
      <c r="E330" s="23">
        <v>-0.35</v>
      </c>
      <c r="F330" s="23">
        <v>2.96</v>
      </c>
      <c r="G330" s="23">
        <v>0.66</v>
      </c>
    </row>
    <row r="331" spans="1:7">
      <c r="A331" s="21">
        <v>199009</v>
      </c>
      <c r="B331" s="23">
        <v>-6.12</v>
      </c>
      <c r="C331" s="23">
        <v>-3.74</v>
      </c>
      <c r="D331" s="23">
        <v>0.64</v>
      </c>
      <c r="E331" s="23">
        <v>0.06</v>
      </c>
      <c r="F331" s="23">
        <v>3.67</v>
      </c>
      <c r="G331" s="23">
        <v>0.6</v>
      </c>
    </row>
    <row r="332" spans="1:7">
      <c r="A332" s="21">
        <v>199010</v>
      </c>
      <c r="B332" s="23">
        <v>-1.92</v>
      </c>
      <c r="C332" s="23">
        <v>-5.12</v>
      </c>
      <c r="D332" s="23">
        <v>0.1</v>
      </c>
      <c r="E332" s="23">
        <v>2.97</v>
      </c>
      <c r="F332" s="23">
        <v>-0.3</v>
      </c>
      <c r="G332" s="23">
        <v>0.68</v>
      </c>
    </row>
    <row r="333" spans="1:7">
      <c r="A333" s="21">
        <v>199011</v>
      </c>
      <c r="B333" s="23">
        <v>6.35</v>
      </c>
      <c r="C333" s="23">
        <v>7.0000000000000007E-2</v>
      </c>
      <c r="D333" s="23">
        <v>-3.1</v>
      </c>
      <c r="E333" s="23">
        <v>0.65</v>
      </c>
      <c r="F333" s="23">
        <v>-4.74</v>
      </c>
      <c r="G333" s="23">
        <v>0.56999999999999995</v>
      </c>
    </row>
    <row r="334" spans="1:7">
      <c r="A334" s="21">
        <v>199012</v>
      </c>
      <c r="B334" s="23">
        <v>2.46</v>
      </c>
      <c r="C334" s="23">
        <v>0.67</v>
      </c>
      <c r="D334" s="23">
        <v>-1.7</v>
      </c>
      <c r="E334" s="23">
        <v>2.73</v>
      </c>
      <c r="F334" s="23">
        <v>-1.89</v>
      </c>
      <c r="G334" s="23">
        <v>0.6</v>
      </c>
    </row>
    <row r="335" spans="1:7">
      <c r="A335" s="21">
        <v>199101</v>
      </c>
      <c r="B335" s="23">
        <v>4.6900000000000004</v>
      </c>
      <c r="C335" s="23">
        <v>3.91</v>
      </c>
      <c r="D335" s="23">
        <v>-1.6</v>
      </c>
      <c r="E335" s="23">
        <v>1.28</v>
      </c>
      <c r="F335" s="23">
        <v>-3.99</v>
      </c>
      <c r="G335" s="23">
        <v>0.52</v>
      </c>
    </row>
    <row r="336" spans="1:7">
      <c r="A336" s="21">
        <v>199102</v>
      </c>
      <c r="B336" s="23">
        <v>7.19</v>
      </c>
      <c r="C336" s="23">
        <v>3.94</v>
      </c>
      <c r="D336" s="23">
        <v>-0.57999999999999996</v>
      </c>
      <c r="E336" s="23">
        <v>-0.2</v>
      </c>
      <c r="F336" s="23">
        <v>-0.33</v>
      </c>
      <c r="G336" s="23">
        <v>0.48</v>
      </c>
    </row>
    <row r="337" spans="1:7">
      <c r="A337" s="21">
        <v>199103</v>
      </c>
      <c r="B337" s="23">
        <v>2.65</v>
      </c>
      <c r="C337" s="23">
        <v>3.83</v>
      </c>
      <c r="D337" s="23">
        <v>-1.39</v>
      </c>
      <c r="E337" s="23">
        <v>-0.53</v>
      </c>
      <c r="F337" s="23">
        <v>-1.06</v>
      </c>
      <c r="G337" s="23">
        <v>0.44</v>
      </c>
    </row>
    <row r="338" spans="1:7">
      <c r="A338" s="21">
        <v>199104</v>
      </c>
      <c r="B338" s="23">
        <v>-0.28000000000000003</v>
      </c>
      <c r="C338" s="23">
        <v>0.31</v>
      </c>
      <c r="D338" s="23">
        <v>1.5</v>
      </c>
      <c r="E338" s="23">
        <v>0.62</v>
      </c>
      <c r="F338" s="23">
        <v>0.74</v>
      </c>
      <c r="G338" s="23">
        <v>0.53</v>
      </c>
    </row>
    <row r="339" spans="1:7">
      <c r="A339" s="21">
        <v>199105</v>
      </c>
      <c r="B339" s="23">
        <v>3.65</v>
      </c>
      <c r="C339" s="23">
        <v>0.14000000000000001</v>
      </c>
      <c r="D339" s="23">
        <v>-0.52</v>
      </c>
      <c r="E339" s="23">
        <v>2</v>
      </c>
      <c r="F339" s="23">
        <v>-2.4300000000000002</v>
      </c>
      <c r="G339" s="23">
        <v>0.47</v>
      </c>
    </row>
    <row r="340" spans="1:7">
      <c r="A340" s="21">
        <v>199106</v>
      </c>
      <c r="B340" s="23">
        <v>-4.9400000000000004</v>
      </c>
      <c r="C340" s="23">
        <v>0.24</v>
      </c>
      <c r="D340" s="23">
        <v>1.1499999999999999</v>
      </c>
      <c r="E340" s="23">
        <v>1.79</v>
      </c>
      <c r="F340" s="23">
        <v>0.65</v>
      </c>
      <c r="G340" s="23">
        <v>0.42</v>
      </c>
    </row>
    <row r="341" spans="1:7">
      <c r="A341" s="21">
        <v>199107</v>
      </c>
      <c r="B341" s="23">
        <v>4.24</v>
      </c>
      <c r="C341" s="23">
        <v>-0.96</v>
      </c>
      <c r="D341" s="23">
        <v>-1.32</v>
      </c>
      <c r="E341" s="23">
        <v>1.6</v>
      </c>
      <c r="F341" s="23">
        <v>-1.36</v>
      </c>
      <c r="G341" s="23">
        <v>0.49</v>
      </c>
    </row>
    <row r="342" spans="1:7">
      <c r="A342" s="21">
        <v>199108</v>
      </c>
      <c r="B342" s="23">
        <v>2.3199999999999998</v>
      </c>
      <c r="C342" s="23">
        <v>1.4</v>
      </c>
      <c r="D342" s="23">
        <v>-0.78</v>
      </c>
      <c r="E342" s="23">
        <v>0.84</v>
      </c>
      <c r="F342" s="23">
        <v>-0.34</v>
      </c>
      <c r="G342" s="23">
        <v>0.46</v>
      </c>
    </row>
    <row r="343" spans="1:7">
      <c r="A343" s="21">
        <v>199109</v>
      </c>
      <c r="B343" s="23">
        <v>-1.59</v>
      </c>
      <c r="C343" s="23">
        <v>1.56</v>
      </c>
      <c r="D343" s="23">
        <v>-1.08</v>
      </c>
      <c r="E343" s="23">
        <v>-1.82</v>
      </c>
      <c r="F343" s="23">
        <v>0.08</v>
      </c>
      <c r="G343" s="23">
        <v>0.46</v>
      </c>
    </row>
    <row r="344" spans="1:7">
      <c r="A344" s="21">
        <v>199110</v>
      </c>
      <c r="B344" s="23">
        <v>1.29</v>
      </c>
      <c r="C344" s="23">
        <v>0.91</v>
      </c>
      <c r="D344" s="23">
        <v>-0.47</v>
      </c>
      <c r="E344" s="23">
        <v>-1.7</v>
      </c>
      <c r="F344" s="23">
        <v>-0.23</v>
      </c>
      <c r="G344" s="23">
        <v>0.42</v>
      </c>
    </row>
    <row r="345" spans="1:7">
      <c r="A345" s="21">
        <v>199111</v>
      </c>
      <c r="B345" s="23">
        <v>-4.1900000000000004</v>
      </c>
      <c r="C345" s="23">
        <v>-0.83</v>
      </c>
      <c r="D345" s="23">
        <v>-1.89</v>
      </c>
      <c r="E345" s="23">
        <v>1.1100000000000001</v>
      </c>
      <c r="F345" s="23">
        <v>0.01</v>
      </c>
      <c r="G345" s="23">
        <v>0.39</v>
      </c>
    </row>
    <row r="346" spans="1:7">
      <c r="A346" s="21">
        <v>199112</v>
      </c>
      <c r="B346" s="23">
        <v>10.84</v>
      </c>
      <c r="C346" s="23">
        <v>-2.4</v>
      </c>
      <c r="D346" s="23">
        <v>-4.17</v>
      </c>
      <c r="E346" s="23">
        <v>3.55</v>
      </c>
      <c r="F346" s="23">
        <v>-3.12</v>
      </c>
      <c r="G346" s="23">
        <v>0.38</v>
      </c>
    </row>
    <row r="347" spans="1:7">
      <c r="A347" s="21">
        <v>199201</v>
      </c>
      <c r="B347" s="23">
        <v>-0.59</v>
      </c>
      <c r="C347" s="23">
        <v>9.18</v>
      </c>
      <c r="D347" s="23">
        <v>4.71</v>
      </c>
      <c r="E347" s="23">
        <v>-1.32</v>
      </c>
      <c r="F347" s="23">
        <v>3.2</v>
      </c>
      <c r="G347" s="23">
        <v>0.34</v>
      </c>
    </row>
    <row r="348" spans="1:7">
      <c r="A348" s="21">
        <v>199202</v>
      </c>
      <c r="B348" s="23">
        <v>1.0900000000000001</v>
      </c>
      <c r="C348" s="23">
        <v>1.33</v>
      </c>
      <c r="D348" s="23">
        <v>6.47</v>
      </c>
      <c r="E348" s="23">
        <v>0.08</v>
      </c>
      <c r="F348" s="23">
        <v>2.19</v>
      </c>
      <c r="G348" s="23">
        <v>0.28000000000000003</v>
      </c>
    </row>
    <row r="349" spans="1:7">
      <c r="A349" s="21">
        <v>199203</v>
      </c>
      <c r="B349" s="23">
        <v>-2.66</v>
      </c>
      <c r="C349" s="23">
        <v>-0.93</v>
      </c>
      <c r="D349" s="23">
        <v>3.56</v>
      </c>
      <c r="E349" s="23">
        <v>-0.01</v>
      </c>
      <c r="F349" s="23">
        <v>1.95</v>
      </c>
      <c r="G349" s="23">
        <v>0.34</v>
      </c>
    </row>
    <row r="350" spans="1:7">
      <c r="A350" s="21">
        <v>199204</v>
      </c>
      <c r="B350" s="23">
        <v>1.07</v>
      </c>
      <c r="C350" s="23">
        <v>-5.7</v>
      </c>
      <c r="D350" s="23">
        <v>4.34</v>
      </c>
      <c r="E350" s="23">
        <v>1.69</v>
      </c>
      <c r="F350" s="23">
        <v>2.23</v>
      </c>
      <c r="G350" s="23">
        <v>0.32</v>
      </c>
    </row>
    <row r="351" spans="1:7">
      <c r="A351" s="21">
        <v>199205</v>
      </c>
      <c r="B351" s="23">
        <v>0.3</v>
      </c>
      <c r="C351" s="23">
        <v>0.21</v>
      </c>
      <c r="D351" s="23">
        <v>1.19</v>
      </c>
      <c r="E351" s="23">
        <v>-0.95</v>
      </c>
      <c r="F351" s="23">
        <v>0.48</v>
      </c>
      <c r="G351" s="23">
        <v>0.28000000000000003</v>
      </c>
    </row>
    <row r="352" spans="1:7">
      <c r="A352" s="21">
        <v>199206</v>
      </c>
      <c r="B352" s="23">
        <v>-2.34</v>
      </c>
      <c r="C352" s="23">
        <v>-2.73</v>
      </c>
      <c r="D352" s="23">
        <v>3.24</v>
      </c>
      <c r="E352" s="23">
        <v>-0.05</v>
      </c>
      <c r="F352" s="23">
        <v>1.01</v>
      </c>
      <c r="G352" s="23">
        <v>0.32</v>
      </c>
    </row>
    <row r="353" spans="1:7">
      <c r="A353" s="21">
        <v>199207</v>
      </c>
      <c r="B353" s="23">
        <v>3.77</v>
      </c>
      <c r="C353" s="23">
        <v>-0.62</v>
      </c>
      <c r="D353" s="23">
        <v>-0.56000000000000005</v>
      </c>
      <c r="E353" s="23">
        <v>1.3</v>
      </c>
      <c r="F353" s="23">
        <v>-0.91</v>
      </c>
      <c r="G353" s="23">
        <v>0.31</v>
      </c>
    </row>
    <row r="354" spans="1:7">
      <c r="A354" s="21">
        <v>199208</v>
      </c>
      <c r="B354" s="23">
        <v>-2.38</v>
      </c>
      <c r="C354" s="23">
        <v>-0.42</v>
      </c>
      <c r="D354" s="23">
        <v>-1.1000000000000001</v>
      </c>
      <c r="E354" s="23">
        <v>3.72</v>
      </c>
      <c r="F354" s="23">
        <v>-1.65</v>
      </c>
      <c r="G354" s="23">
        <v>0.26</v>
      </c>
    </row>
    <row r="355" spans="1:7">
      <c r="A355" s="21">
        <v>199209</v>
      </c>
      <c r="B355" s="23">
        <v>1.19</v>
      </c>
      <c r="C355" s="23">
        <v>0.48</v>
      </c>
      <c r="D355" s="23">
        <v>-0.26</v>
      </c>
      <c r="E355" s="23">
        <v>1.64</v>
      </c>
      <c r="F355" s="23">
        <v>-0.59</v>
      </c>
      <c r="G355" s="23">
        <v>0.26</v>
      </c>
    </row>
    <row r="356" spans="1:7">
      <c r="A356" s="21">
        <v>199210</v>
      </c>
      <c r="B356" s="23">
        <v>1.02</v>
      </c>
      <c r="C356" s="23">
        <v>2.0699999999999998</v>
      </c>
      <c r="D356" s="23">
        <v>-1.98</v>
      </c>
      <c r="E356" s="23">
        <v>1.24</v>
      </c>
      <c r="F356" s="23">
        <v>-0.79</v>
      </c>
      <c r="G356" s="23">
        <v>0.23</v>
      </c>
    </row>
    <row r="357" spans="1:7">
      <c r="A357" s="21">
        <v>199211</v>
      </c>
      <c r="B357" s="23">
        <v>4.13</v>
      </c>
      <c r="C357" s="23">
        <v>3.94</v>
      </c>
      <c r="D357" s="23">
        <v>-1.35</v>
      </c>
      <c r="E357" s="23">
        <v>-0.68</v>
      </c>
      <c r="F357" s="23">
        <v>-1.59</v>
      </c>
      <c r="G357" s="23">
        <v>0.23</v>
      </c>
    </row>
    <row r="358" spans="1:7">
      <c r="A358" s="21">
        <v>199212</v>
      </c>
      <c r="B358" s="23">
        <v>1.53</v>
      </c>
      <c r="C358" s="23">
        <v>1.68</v>
      </c>
      <c r="D358" s="23">
        <v>2.62</v>
      </c>
      <c r="E358" s="23">
        <v>-0.48</v>
      </c>
      <c r="F358" s="23">
        <v>0.84</v>
      </c>
      <c r="G358" s="23">
        <v>0.28000000000000003</v>
      </c>
    </row>
    <row r="359" spans="1:7">
      <c r="A359" s="21">
        <v>199301</v>
      </c>
      <c r="B359" s="23">
        <v>0.93</v>
      </c>
      <c r="C359" s="23">
        <v>1.93</v>
      </c>
      <c r="D359" s="23">
        <v>5.94</v>
      </c>
      <c r="E359" s="23">
        <v>-1.84</v>
      </c>
      <c r="F359" s="23">
        <v>2.91</v>
      </c>
      <c r="G359" s="23">
        <v>0.23</v>
      </c>
    </row>
    <row r="360" spans="1:7">
      <c r="A360" s="21">
        <v>199302</v>
      </c>
      <c r="B360" s="23">
        <v>0.12</v>
      </c>
      <c r="C360" s="23">
        <v>-3.45</v>
      </c>
      <c r="D360" s="23">
        <v>6.42</v>
      </c>
      <c r="E360" s="23">
        <v>-0.42</v>
      </c>
      <c r="F360" s="23">
        <v>4.13</v>
      </c>
      <c r="G360" s="23">
        <v>0.22</v>
      </c>
    </row>
    <row r="361" spans="1:7">
      <c r="A361" s="21">
        <v>199303</v>
      </c>
      <c r="B361" s="23">
        <v>2.2999999999999998</v>
      </c>
      <c r="C361" s="23">
        <v>0.09</v>
      </c>
      <c r="D361" s="23">
        <v>1.18</v>
      </c>
      <c r="E361" s="23">
        <v>-0.15</v>
      </c>
      <c r="F361" s="23">
        <v>0.9</v>
      </c>
      <c r="G361" s="23">
        <v>0.25</v>
      </c>
    </row>
    <row r="362" spans="1:7">
      <c r="A362" s="21">
        <v>199304</v>
      </c>
      <c r="B362" s="23">
        <v>-3.05</v>
      </c>
      <c r="C362" s="23">
        <v>-0.85</v>
      </c>
      <c r="D362" s="23">
        <v>2.4900000000000002</v>
      </c>
      <c r="E362" s="23">
        <v>-3.61</v>
      </c>
      <c r="F362" s="23">
        <v>1.38</v>
      </c>
      <c r="G362" s="23">
        <v>0.24</v>
      </c>
    </row>
    <row r="363" spans="1:7">
      <c r="A363" s="21">
        <v>199305</v>
      </c>
      <c r="B363" s="23">
        <v>2.89</v>
      </c>
      <c r="C363" s="23">
        <v>1.9</v>
      </c>
      <c r="D363" s="23">
        <v>-3.42</v>
      </c>
      <c r="E363" s="23">
        <v>-0.12</v>
      </c>
      <c r="F363" s="23">
        <v>-1.04</v>
      </c>
      <c r="G363" s="23">
        <v>0.22</v>
      </c>
    </row>
    <row r="364" spans="1:7">
      <c r="A364" s="21">
        <v>199306</v>
      </c>
      <c r="B364" s="23">
        <v>0.31</v>
      </c>
      <c r="C364" s="23">
        <v>0.13</v>
      </c>
      <c r="D364" s="23">
        <v>2.75</v>
      </c>
      <c r="E364" s="23">
        <v>-0.92</v>
      </c>
      <c r="F364" s="23">
        <v>1.21</v>
      </c>
      <c r="G364" s="23">
        <v>0.25</v>
      </c>
    </row>
    <row r="365" spans="1:7">
      <c r="A365" s="21">
        <v>199307</v>
      </c>
      <c r="B365" s="23">
        <v>-0.34</v>
      </c>
      <c r="C365" s="23">
        <v>0.95</v>
      </c>
      <c r="D365" s="23">
        <v>2.85</v>
      </c>
      <c r="E365" s="23">
        <v>-1.87</v>
      </c>
      <c r="F365" s="23">
        <v>2.06</v>
      </c>
      <c r="G365" s="23">
        <v>0.24</v>
      </c>
    </row>
    <row r="366" spans="1:7">
      <c r="A366" s="21">
        <v>199308</v>
      </c>
      <c r="B366" s="23">
        <v>3.71</v>
      </c>
      <c r="C366" s="23">
        <v>0.1</v>
      </c>
      <c r="D366" s="23">
        <v>0.13</v>
      </c>
      <c r="E366" s="23">
        <v>-1.54</v>
      </c>
      <c r="F366" s="23">
        <v>-0.04</v>
      </c>
      <c r="G366" s="23">
        <v>0.25</v>
      </c>
    </row>
    <row r="367" spans="1:7">
      <c r="A367" s="21">
        <v>199309</v>
      </c>
      <c r="B367" s="23">
        <v>-0.12</v>
      </c>
      <c r="C367" s="23">
        <v>2.98</v>
      </c>
      <c r="D367" s="23">
        <v>-0.31</v>
      </c>
      <c r="E367" s="23">
        <v>0.24</v>
      </c>
      <c r="F367" s="23">
        <v>-0.16</v>
      </c>
      <c r="G367" s="23">
        <v>0.26</v>
      </c>
    </row>
    <row r="368" spans="1:7">
      <c r="A368" s="21">
        <v>199310</v>
      </c>
      <c r="B368" s="23">
        <v>1.41</v>
      </c>
      <c r="C368" s="23">
        <v>1.89</v>
      </c>
      <c r="D368" s="23">
        <v>-2.76</v>
      </c>
      <c r="E368" s="23">
        <v>0.56999999999999995</v>
      </c>
      <c r="F368" s="23">
        <v>0.6</v>
      </c>
      <c r="G368" s="23">
        <v>0.22</v>
      </c>
    </row>
    <row r="369" spans="1:7">
      <c r="A369" s="21">
        <v>199311</v>
      </c>
      <c r="B369" s="23">
        <v>-1.89</v>
      </c>
      <c r="C369" s="23">
        <v>-1.27</v>
      </c>
      <c r="D369" s="23">
        <v>-0.74</v>
      </c>
      <c r="E369" s="23">
        <v>2.23</v>
      </c>
      <c r="F369" s="23">
        <v>-0.94</v>
      </c>
      <c r="G369" s="23">
        <v>0.25</v>
      </c>
    </row>
    <row r="370" spans="1:7">
      <c r="A370" s="21">
        <v>199312</v>
      </c>
      <c r="B370" s="23">
        <v>1.65</v>
      </c>
      <c r="C370" s="23">
        <v>1.4</v>
      </c>
      <c r="D370" s="23">
        <v>0.32</v>
      </c>
      <c r="E370" s="23">
        <v>1.1599999999999999</v>
      </c>
      <c r="F370" s="23">
        <v>-0.34</v>
      </c>
      <c r="G370" s="23">
        <v>0.23</v>
      </c>
    </row>
    <row r="371" spans="1:7">
      <c r="A371" s="21">
        <v>199401</v>
      </c>
      <c r="B371" s="23">
        <v>2.87</v>
      </c>
      <c r="C371" s="23">
        <v>-0.06</v>
      </c>
      <c r="D371" s="23">
        <v>1.1499999999999999</v>
      </c>
      <c r="E371" s="23">
        <v>-1.66</v>
      </c>
      <c r="F371" s="23">
        <v>1.43</v>
      </c>
      <c r="G371" s="23">
        <v>0.25</v>
      </c>
    </row>
    <row r="372" spans="1:7">
      <c r="A372" s="21">
        <v>199402</v>
      </c>
      <c r="B372" s="23">
        <v>-2.5499999999999998</v>
      </c>
      <c r="C372" s="23">
        <v>2.67</v>
      </c>
      <c r="D372" s="23">
        <v>-1.54</v>
      </c>
      <c r="E372" s="23">
        <v>2.14</v>
      </c>
      <c r="F372" s="23">
        <v>-1</v>
      </c>
      <c r="G372" s="23">
        <v>0.21</v>
      </c>
    </row>
    <row r="373" spans="1:7">
      <c r="A373" s="21">
        <v>199403</v>
      </c>
      <c r="B373" s="23">
        <v>-4.78</v>
      </c>
      <c r="C373" s="23">
        <v>-1.04</v>
      </c>
      <c r="D373" s="23">
        <v>1.6</v>
      </c>
      <c r="E373" s="23">
        <v>0.69</v>
      </c>
      <c r="F373" s="23">
        <v>1.28</v>
      </c>
      <c r="G373" s="23">
        <v>0.27</v>
      </c>
    </row>
    <row r="374" spans="1:7">
      <c r="A374" s="21">
        <v>199404</v>
      </c>
      <c r="B374" s="23">
        <v>0.68</v>
      </c>
      <c r="C374" s="23">
        <v>-1.01</v>
      </c>
      <c r="D374" s="23">
        <v>1.66</v>
      </c>
      <c r="E374" s="23">
        <v>1.07</v>
      </c>
      <c r="F374" s="23">
        <v>1.1100000000000001</v>
      </c>
      <c r="G374" s="23">
        <v>0.27</v>
      </c>
    </row>
    <row r="375" spans="1:7">
      <c r="A375" s="21">
        <v>199405</v>
      </c>
      <c r="B375" s="23">
        <v>0.57999999999999996</v>
      </c>
      <c r="C375" s="23">
        <v>-2.56</v>
      </c>
      <c r="D375" s="23">
        <v>0.67</v>
      </c>
      <c r="E375" s="23">
        <v>0.6</v>
      </c>
      <c r="F375" s="23">
        <v>0.68</v>
      </c>
      <c r="G375" s="23">
        <v>0.31</v>
      </c>
    </row>
    <row r="376" spans="1:7">
      <c r="A376" s="21">
        <v>199406</v>
      </c>
      <c r="B376" s="23">
        <v>-3.03</v>
      </c>
      <c r="C376" s="23">
        <v>-0.5</v>
      </c>
      <c r="D376" s="23">
        <v>1.67</v>
      </c>
      <c r="E376" s="23">
        <v>1.21</v>
      </c>
      <c r="F376" s="23">
        <v>1.47</v>
      </c>
      <c r="G376" s="23">
        <v>0.31</v>
      </c>
    </row>
    <row r="377" spans="1:7">
      <c r="A377" s="21">
        <v>199407</v>
      </c>
      <c r="B377" s="23">
        <v>2.82</v>
      </c>
      <c r="C377" s="23">
        <v>-1.85</v>
      </c>
      <c r="D377" s="23">
        <v>0.57999999999999996</v>
      </c>
      <c r="E377" s="23">
        <v>-0.65</v>
      </c>
      <c r="F377" s="23">
        <v>0.14000000000000001</v>
      </c>
      <c r="G377" s="23">
        <v>0.28000000000000003</v>
      </c>
    </row>
    <row r="378" spans="1:7">
      <c r="A378" s="21">
        <v>199408</v>
      </c>
      <c r="B378" s="23">
        <v>4.01</v>
      </c>
      <c r="C378" s="23">
        <v>1.37</v>
      </c>
      <c r="D378" s="23">
        <v>-2.5099999999999998</v>
      </c>
      <c r="E378" s="23">
        <v>0.95</v>
      </c>
      <c r="F378" s="23">
        <v>-1.47</v>
      </c>
      <c r="G378" s="23">
        <v>0.37</v>
      </c>
    </row>
    <row r="379" spans="1:7">
      <c r="A379" s="21">
        <v>199409</v>
      </c>
      <c r="B379" s="23">
        <v>-2.31</v>
      </c>
      <c r="C379" s="23">
        <v>2.8</v>
      </c>
      <c r="D379" s="23">
        <v>-1.89</v>
      </c>
      <c r="E379" s="23">
        <v>0.52</v>
      </c>
      <c r="F379" s="23">
        <v>0.93</v>
      </c>
      <c r="G379" s="23">
        <v>0.37</v>
      </c>
    </row>
    <row r="380" spans="1:7">
      <c r="A380" s="21">
        <v>199410</v>
      </c>
      <c r="B380" s="23">
        <v>1.34</v>
      </c>
      <c r="C380" s="23">
        <v>-2.2999999999999998</v>
      </c>
      <c r="D380" s="23">
        <v>-1.62</v>
      </c>
      <c r="E380" s="23">
        <v>0.23</v>
      </c>
      <c r="F380" s="23">
        <v>-0.68</v>
      </c>
      <c r="G380" s="23">
        <v>0.38</v>
      </c>
    </row>
    <row r="381" spans="1:7">
      <c r="A381" s="21">
        <v>199411</v>
      </c>
      <c r="B381" s="23">
        <v>-4.04</v>
      </c>
      <c r="C381" s="23">
        <v>7.0000000000000007E-2</v>
      </c>
      <c r="D381" s="23">
        <v>-0.7</v>
      </c>
      <c r="E381" s="23">
        <v>0.42</v>
      </c>
      <c r="F381" s="23">
        <v>-0.5</v>
      </c>
      <c r="G381" s="23">
        <v>0.37</v>
      </c>
    </row>
    <row r="382" spans="1:7">
      <c r="A382" s="21">
        <v>199412</v>
      </c>
      <c r="B382" s="23">
        <v>0.86</v>
      </c>
      <c r="C382" s="23">
        <v>0</v>
      </c>
      <c r="D382" s="23">
        <v>-0.13</v>
      </c>
      <c r="E382" s="23">
        <v>0.37</v>
      </c>
      <c r="F382" s="23">
        <v>0.38</v>
      </c>
      <c r="G382" s="23">
        <v>0.44</v>
      </c>
    </row>
    <row r="383" spans="1:7">
      <c r="A383" s="21">
        <v>199501</v>
      </c>
      <c r="B383" s="23">
        <v>1.8</v>
      </c>
      <c r="C383" s="23">
        <v>-3.06</v>
      </c>
      <c r="D383" s="23">
        <v>2.57</v>
      </c>
      <c r="E383" s="23">
        <v>0.17</v>
      </c>
      <c r="F383" s="23">
        <v>-0.75</v>
      </c>
      <c r="G383" s="23">
        <v>0.42</v>
      </c>
    </row>
    <row r="384" spans="1:7">
      <c r="A384" s="21">
        <v>199502</v>
      </c>
      <c r="B384" s="23">
        <v>3.63</v>
      </c>
      <c r="C384" s="23">
        <v>-0.54</v>
      </c>
      <c r="D384" s="23">
        <v>1.08</v>
      </c>
      <c r="E384" s="23">
        <v>0.59</v>
      </c>
      <c r="F384" s="23">
        <v>-0.33</v>
      </c>
      <c r="G384" s="23">
        <v>0.4</v>
      </c>
    </row>
    <row r="385" spans="1:7">
      <c r="A385" s="21">
        <v>199503</v>
      </c>
      <c r="B385" s="23">
        <v>2.19</v>
      </c>
      <c r="C385" s="23">
        <v>-0.51</v>
      </c>
      <c r="D385" s="23">
        <v>-2.15</v>
      </c>
      <c r="E385" s="23">
        <v>-0.17</v>
      </c>
      <c r="F385" s="23">
        <v>0.22</v>
      </c>
      <c r="G385" s="23">
        <v>0.46</v>
      </c>
    </row>
    <row r="386" spans="1:7">
      <c r="A386" s="21">
        <v>199504</v>
      </c>
      <c r="B386" s="23">
        <v>2.11</v>
      </c>
      <c r="C386" s="23">
        <v>-0.22</v>
      </c>
      <c r="D386" s="23">
        <v>1.71</v>
      </c>
      <c r="E386" s="23">
        <v>0.41</v>
      </c>
      <c r="F386" s="23">
        <v>0.9</v>
      </c>
      <c r="G386" s="23">
        <v>0.44</v>
      </c>
    </row>
    <row r="387" spans="1:7">
      <c r="A387" s="21">
        <v>199505</v>
      </c>
      <c r="B387" s="23">
        <v>2.9</v>
      </c>
      <c r="C387" s="23">
        <v>-2.19</v>
      </c>
      <c r="D387" s="23">
        <v>2.29</v>
      </c>
      <c r="E387" s="23">
        <v>0.39</v>
      </c>
      <c r="F387" s="23">
        <v>0.04</v>
      </c>
      <c r="G387" s="23">
        <v>0.54</v>
      </c>
    </row>
    <row r="388" spans="1:7">
      <c r="A388" s="21">
        <v>199506</v>
      </c>
      <c r="B388" s="23">
        <v>2.72</v>
      </c>
      <c r="C388" s="23">
        <v>3.06</v>
      </c>
      <c r="D388" s="23">
        <v>-2.54</v>
      </c>
      <c r="E388" s="23">
        <v>-0.33</v>
      </c>
      <c r="F388" s="23">
        <v>-2.44</v>
      </c>
      <c r="G388" s="23">
        <v>0.47</v>
      </c>
    </row>
    <row r="389" spans="1:7">
      <c r="A389" s="21">
        <v>199507</v>
      </c>
      <c r="B389" s="23">
        <v>3.72</v>
      </c>
      <c r="C389" s="23">
        <v>2.09</v>
      </c>
      <c r="D389" s="23">
        <v>-1.62</v>
      </c>
      <c r="E389" s="23">
        <v>0.3</v>
      </c>
      <c r="F389" s="23">
        <v>-1.65</v>
      </c>
      <c r="G389" s="23">
        <v>0.45</v>
      </c>
    </row>
    <row r="390" spans="1:7">
      <c r="A390" s="21">
        <v>199508</v>
      </c>
      <c r="B390" s="23">
        <v>0.55000000000000004</v>
      </c>
      <c r="C390" s="23">
        <v>1.75</v>
      </c>
      <c r="D390" s="23">
        <v>2.79</v>
      </c>
      <c r="E390" s="23">
        <v>-1.24</v>
      </c>
      <c r="F390" s="23">
        <v>1.62</v>
      </c>
      <c r="G390" s="23">
        <v>0.47</v>
      </c>
    </row>
    <row r="391" spans="1:7">
      <c r="A391" s="21">
        <v>199509</v>
      </c>
      <c r="B391" s="23">
        <v>3.35</v>
      </c>
      <c r="C391" s="23">
        <v>-1.88</v>
      </c>
      <c r="D391" s="23">
        <v>-0.04</v>
      </c>
      <c r="E391" s="23">
        <v>1.03</v>
      </c>
      <c r="F391" s="23">
        <v>0.36</v>
      </c>
      <c r="G391" s="23">
        <v>0.43</v>
      </c>
    </row>
    <row r="392" spans="1:7">
      <c r="A392" s="21">
        <v>199510</v>
      </c>
      <c r="B392" s="23">
        <v>-1.52</v>
      </c>
      <c r="C392" s="23">
        <v>-4.04</v>
      </c>
      <c r="D392" s="23">
        <v>-0.5</v>
      </c>
      <c r="E392" s="23">
        <v>1.91</v>
      </c>
      <c r="F392" s="23">
        <v>-0.05</v>
      </c>
      <c r="G392" s="23">
        <v>0.47</v>
      </c>
    </row>
    <row r="393" spans="1:7">
      <c r="A393" s="21">
        <v>199511</v>
      </c>
      <c r="B393" s="23">
        <v>3.96</v>
      </c>
      <c r="C393" s="23">
        <v>-1.07</v>
      </c>
      <c r="D393" s="23">
        <v>0.51</v>
      </c>
      <c r="E393" s="23">
        <v>-0.62</v>
      </c>
      <c r="F393" s="23">
        <v>1.1200000000000001</v>
      </c>
      <c r="G393" s="23">
        <v>0.42</v>
      </c>
    </row>
    <row r="394" spans="1:7">
      <c r="A394" s="21">
        <v>199512</v>
      </c>
      <c r="B394" s="23">
        <v>1.03</v>
      </c>
      <c r="C394" s="23">
        <v>0.72</v>
      </c>
      <c r="D394" s="23">
        <v>0.22</v>
      </c>
      <c r="E394" s="23">
        <v>-1.37</v>
      </c>
      <c r="F394" s="23">
        <v>3.1</v>
      </c>
      <c r="G394" s="23">
        <v>0.49</v>
      </c>
    </row>
    <row r="395" spans="1:7">
      <c r="A395" s="21">
        <v>199601</v>
      </c>
      <c r="B395" s="23">
        <v>2.2599999999999998</v>
      </c>
      <c r="C395" s="23">
        <v>-2.56</v>
      </c>
      <c r="D395" s="23">
        <v>0.38</v>
      </c>
      <c r="E395" s="23">
        <v>0.18</v>
      </c>
      <c r="F395" s="23">
        <v>2.31</v>
      </c>
      <c r="G395" s="23">
        <v>0.43</v>
      </c>
    </row>
    <row r="396" spans="1:7">
      <c r="A396" s="21">
        <v>199602</v>
      </c>
      <c r="B396" s="23">
        <v>1.33</v>
      </c>
      <c r="C396" s="23">
        <v>1.77</v>
      </c>
      <c r="D396" s="23">
        <v>-1.08</v>
      </c>
      <c r="E396" s="23">
        <v>0.24</v>
      </c>
      <c r="F396" s="23">
        <v>-1.9</v>
      </c>
      <c r="G396" s="23">
        <v>0.39</v>
      </c>
    </row>
    <row r="397" spans="1:7">
      <c r="A397" s="21">
        <v>199603</v>
      </c>
      <c r="B397" s="23">
        <v>0.73</v>
      </c>
      <c r="C397" s="23">
        <v>1.61</v>
      </c>
      <c r="D397" s="23">
        <v>0.35</v>
      </c>
      <c r="E397" s="23">
        <v>1.42</v>
      </c>
      <c r="F397" s="23">
        <v>-0.95</v>
      </c>
      <c r="G397" s="23">
        <v>0.39</v>
      </c>
    </row>
    <row r="398" spans="1:7">
      <c r="A398" s="21">
        <v>199604</v>
      </c>
      <c r="B398" s="23">
        <v>2.06</v>
      </c>
      <c r="C398" s="23">
        <v>4.71</v>
      </c>
      <c r="D398" s="23">
        <v>-4.0199999999999996</v>
      </c>
      <c r="E398" s="23">
        <v>-0.14000000000000001</v>
      </c>
      <c r="F398" s="23">
        <v>-2.11</v>
      </c>
      <c r="G398" s="23">
        <v>0.46</v>
      </c>
    </row>
    <row r="399" spans="1:7">
      <c r="A399" s="21">
        <v>199605</v>
      </c>
      <c r="B399" s="23">
        <v>2.36</v>
      </c>
      <c r="C399" s="23">
        <v>3.21</v>
      </c>
      <c r="D399" s="23">
        <v>-0.83</v>
      </c>
      <c r="E399" s="23">
        <v>0.12</v>
      </c>
      <c r="F399" s="23">
        <v>-0.3</v>
      </c>
      <c r="G399" s="23">
        <v>0.42</v>
      </c>
    </row>
    <row r="400" spans="1:7">
      <c r="A400" s="21">
        <v>199606</v>
      </c>
      <c r="B400" s="23">
        <v>-1.1399999999999999</v>
      </c>
      <c r="C400" s="23">
        <v>-3.65</v>
      </c>
      <c r="D400" s="23">
        <v>2.35</v>
      </c>
      <c r="E400" s="23">
        <v>3.51</v>
      </c>
      <c r="F400" s="23">
        <v>1.22</v>
      </c>
      <c r="G400" s="23">
        <v>0.4</v>
      </c>
    </row>
    <row r="401" spans="1:7">
      <c r="A401" s="21">
        <v>199607</v>
      </c>
      <c r="B401" s="23">
        <v>-5.97</v>
      </c>
      <c r="C401" s="23">
        <v>-3.81</v>
      </c>
      <c r="D401" s="23">
        <v>5.14</v>
      </c>
      <c r="E401" s="23">
        <v>2.95</v>
      </c>
      <c r="F401" s="23">
        <v>2.6</v>
      </c>
      <c r="G401" s="23">
        <v>0.45</v>
      </c>
    </row>
    <row r="402" spans="1:7">
      <c r="A402" s="21">
        <v>199608</v>
      </c>
      <c r="B402" s="23">
        <v>2.77</v>
      </c>
      <c r="C402" s="23">
        <v>2.57</v>
      </c>
      <c r="D402" s="23">
        <v>-0.74</v>
      </c>
      <c r="E402" s="23">
        <v>-0.37</v>
      </c>
      <c r="F402" s="23">
        <v>-2.42</v>
      </c>
      <c r="G402" s="23">
        <v>0.41</v>
      </c>
    </row>
    <row r="403" spans="1:7">
      <c r="A403" s="21">
        <v>199609</v>
      </c>
      <c r="B403" s="23">
        <v>5.01</v>
      </c>
      <c r="C403" s="23">
        <v>-1.39</v>
      </c>
      <c r="D403" s="23">
        <v>-2.72</v>
      </c>
      <c r="E403" s="23">
        <v>1.27</v>
      </c>
      <c r="F403" s="23">
        <v>-2.2200000000000002</v>
      </c>
      <c r="G403" s="23">
        <v>0.44</v>
      </c>
    </row>
    <row r="404" spans="1:7">
      <c r="A404" s="21">
        <v>199610</v>
      </c>
      <c r="B404" s="23">
        <v>0.86</v>
      </c>
      <c r="C404" s="23">
        <v>-3.77</v>
      </c>
      <c r="D404" s="23">
        <v>4.9400000000000004</v>
      </c>
      <c r="E404" s="23">
        <v>1.4</v>
      </c>
      <c r="F404" s="23">
        <v>3.25</v>
      </c>
      <c r="G404" s="23">
        <v>0.42</v>
      </c>
    </row>
    <row r="405" spans="1:7">
      <c r="A405" s="21">
        <v>199611</v>
      </c>
      <c r="B405" s="23">
        <v>6.25</v>
      </c>
      <c r="C405" s="23">
        <v>-3.8</v>
      </c>
      <c r="D405" s="23">
        <v>1.39</v>
      </c>
      <c r="E405" s="23">
        <v>2.12</v>
      </c>
      <c r="F405" s="23">
        <v>-0.79</v>
      </c>
      <c r="G405" s="23">
        <v>0.41</v>
      </c>
    </row>
    <row r="406" spans="1:7">
      <c r="A406" s="21">
        <v>199612</v>
      </c>
      <c r="B406" s="23">
        <v>-1.7</v>
      </c>
      <c r="C406" s="23">
        <v>3.25</v>
      </c>
      <c r="D406" s="23">
        <v>1.31</v>
      </c>
      <c r="E406" s="23">
        <v>0.37</v>
      </c>
      <c r="F406" s="23">
        <v>1.49</v>
      </c>
      <c r="G406" s="23">
        <v>0.46</v>
      </c>
    </row>
    <row r="407" spans="1:7">
      <c r="A407" s="21">
        <v>199701</v>
      </c>
      <c r="B407" s="23">
        <v>4.99</v>
      </c>
      <c r="C407" s="23">
        <v>-1.82</v>
      </c>
      <c r="D407" s="23">
        <v>-1.42</v>
      </c>
      <c r="E407" s="23">
        <v>1.19</v>
      </c>
      <c r="F407" s="23">
        <v>-0.02</v>
      </c>
      <c r="G407" s="23">
        <v>0.45</v>
      </c>
    </row>
    <row r="408" spans="1:7">
      <c r="A408" s="21">
        <v>199702</v>
      </c>
      <c r="B408" s="23">
        <v>-0.49</v>
      </c>
      <c r="C408" s="23">
        <v>-2.59</v>
      </c>
      <c r="D408" s="23">
        <v>5.67</v>
      </c>
      <c r="E408" s="23">
        <v>0.67</v>
      </c>
      <c r="F408" s="23">
        <v>3.47</v>
      </c>
      <c r="G408" s="23">
        <v>0.39</v>
      </c>
    </row>
    <row r="409" spans="1:7">
      <c r="A409" s="21">
        <v>199703</v>
      </c>
      <c r="B409" s="23">
        <v>-5.03</v>
      </c>
      <c r="C409" s="23">
        <v>-0.43</v>
      </c>
      <c r="D409" s="23">
        <v>3.39</v>
      </c>
      <c r="E409" s="23">
        <v>0.5</v>
      </c>
      <c r="F409" s="23">
        <v>1.66</v>
      </c>
      <c r="G409" s="23">
        <v>0.43</v>
      </c>
    </row>
    <row r="410" spans="1:7">
      <c r="A410" s="21">
        <v>199704</v>
      </c>
      <c r="B410" s="23">
        <v>4.04</v>
      </c>
      <c r="C410" s="23">
        <v>-5.7</v>
      </c>
      <c r="D410" s="23">
        <v>7.0000000000000007E-2</v>
      </c>
      <c r="E410" s="23">
        <v>3.26</v>
      </c>
      <c r="F410" s="23">
        <v>-0.72</v>
      </c>
      <c r="G410" s="23">
        <v>0.43</v>
      </c>
    </row>
    <row r="411" spans="1:7">
      <c r="A411" s="21">
        <v>199705</v>
      </c>
      <c r="B411" s="23">
        <v>6.74</v>
      </c>
      <c r="C411" s="23">
        <v>4.75</v>
      </c>
      <c r="D411" s="23">
        <v>-4.13</v>
      </c>
      <c r="E411" s="23">
        <v>-1.02</v>
      </c>
      <c r="F411" s="23">
        <v>-2.96</v>
      </c>
      <c r="G411" s="23">
        <v>0.49</v>
      </c>
    </row>
    <row r="412" spans="1:7">
      <c r="A412" s="21">
        <v>199706</v>
      </c>
      <c r="B412" s="23">
        <v>4.0999999999999996</v>
      </c>
      <c r="C412" s="23">
        <v>1.19</v>
      </c>
      <c r="D412" s="23">
        <v>1.58</v>
      </c>
      <c r="E412" s="23">
        <v>0.56000000000000005</v>
      </c>
      <c r="F412" s="23">
        <v>0.66</v>
      </c>
      <c r="G412" s="23">
        <v>0.37</v>
      </c>
    </row>
    <row r="413" spans="1:7">
      <c r="A413" s="21">
        <v>199707</v>
      </c>
      <c r="B413" s="23">
        <v>7.33</v>
      </c>
      <c r="C413" s="23">
        <v>-2.76</v>
      </c>
      <c r="D413" s="23">
        <v>0.26</v>
      </c>
      <c r="E413" s="23">
        <v>7.0000000000000007E-2</v>
      </c>
      <c r="F413" s="23">
        <v>-2.58</v>
      </c>
      <c r="G413" s="23">
        <v>0.43</v>
      </c>
    </row>
    <row r="414" spans="1:7">
      <c r="A414" s="21">
        <v>199708</v>
      </c>
      <c r="B414" s="23">
        <v>-4.1500000000000004</v>
      </c>
      <c r="C414" s="23">
        <v>7.61</v>
      </c>
      <c r="D414" s="23">
        <v>1.18</v>
      </c>
      <c r="E414" s="23">
        <v>-1.1100000000000001</v>
      </c>
      <c r="F414" s="23">
        <v>-0.04</v>
      </c>
      <c r="G414" s="23">
        <v>0.41</v>
      </c>
    </row>
    <row r="415" spans="1:7">
      <c r="A415" s="21">
        <v>199709</v>
      </c>
      <c r="B415" s="23">
        <v>5.35</v>
      </c>
      <c r="C415" s="23">
        <v>2.4900000000000002</v>
      </c>
      <c r="D415" s="23">
        <v>0.37</v>
      </c>
      <c r="E415" s="23">
        <v>-1.63</v>
      </c>
      <c r="F415" s="23">
        <v>-0.91</v>
      </c>
      <c r="G415" s="23">
        <v>0.44</v>
      </c>
    </row>
    <row r="416" spans="1:7">
      <c r="A416" s="21">
        <v>199710</v>
      </c>
      <c r="B416" s="23">
        <v>-3.8</v>
      </c>
      <c r="C416" s="23">
        <v>-0.52</v>
      </c>
      <c r="D416" s="23">
        <v>2.27</v>
      </c>
      <c r="E416" s="23">
        <v>1</v>
      </c>
      <c r="F416" s="23">
        <v>1.94</v>
      </c>
      <c r="G416" s="23">
        <v>0.42</v>
      </c>
    </row>
    <row r="417" spans="1:7">
      <c r="A417" s="21">
        <v>199711</v>
      </c>
      <c r="B417" s="23">
        <v>2.98</v>
      </c>
      <c r="C417" s="23">
        <v>-5.1100000000000003</v>
      </c>
      <c r="D417" s="23">
        <v>1.2</v>
      </c>
      <c r="E417" s="23">
        <v>2.81</v>
      </c>
      <c r="F417" s="23">
        <v>1.84</v>
      </c>
      <c r="G417" s="23">
        <v>0.39</v>
      </c>
    </row>
    <row r="418" spans="1:7">
      <c r="A418" s="21">
        <v>199712</v>
      </c>
      <c r="B418" s="23">
        <v>1.32</v>
      </c>
      <c r="C418" s="23">
        <v>-2.0299999999999998</v>
      </c>
      <c r="D418" s="23">
        <v>3.84</v>
      </c>
      <c r="E418" s="23">
        <v>0.74</v>
      </c>
      <c r="F418" s="23">
        <v>1.92</v>
      </c>
      <c r="G418" s="23">
        <v>0.48</v>
      </c>
    </row>
    <row r="419" spans="1:7">
      <c r="A419" s="21">
        <v>199801</v>
      </c>
      <c r="B419" s="23">
        <v>0.15</v>
      </c>
      <c r="C419" s="23">
        <v>-1.36</v>
      </c>
      <c r="D419" s="23">
        <v>-1.63</v>
      </c>
      <c r="E419" s="23">
        <v>0.87</v>
      </c>
      <c r="F419" s="23">
        <v>-0.73</v>
      </c>
      <c r="G419" s="23">
        <v>0.43</v>
      </c>
    </row>
    <row r="420" spans="1:7">
      <c r="A420" s="21">
        <v>199802</v>
      </c>
      <c r="B420" s="23">
        <v>7.04</v>
      </c>
      <c r="C420" s="23">
        <v>0.2</v>
      </c>
      <c r="D420" s="23">
        <v>-0.85</v>
      </c>
      <c r="E420" s="23">
        <v>-0.31</v>
      </c>
      <c r="F420" s="23">
        <v>-2.54</v>
      </c>
      <c r="G420" s="23">
        <v>0.39</v>
      </c>
    </row>
    <row r="421" spans="1:7">
      <c r="A421" s="21">
        <v>199803</v>
      </c>
      <c r="B421" s="23">
        <v>4.76</v>
      </c>
      <c r="C421" s="23">
        <v>-0.65</v>
      </c>
      <c r="D421" s="23">
        <v>1.39</v>
      </c>
      <c r="E421" s="23">
        <v>-0.26</v>
      </c>
      <c r="F421" s="23">
        <v>-0.37</v>
      </c>
      <c r="G421" s="23">
        <v>0.39</v>
      </c>
    </row>
    <row r="422" spans="1:7">
      <c r="A422" s="21">
        <v>199804</v>
      </c>
      <c r="B422" s="23">
        <v>0.73</v>
      </c>
      <c r="C422" s="23">
        <v>0</v>
      </c>
      <c r="D422" s="23">
        <v>0.94</v>
      </c>
      <c r="E422" s="23">
        <v>-1.69</v>
      </c>
      <c r="F422" s="23">
        <v>-0.36</v>
      </c>
      <c r="G422" s="23">
        <v>0.43</v>
      </c>
    </row>
    <row r="423" spans="1:7">
      <c r="A423" s="21">
        <v>199805</v>
      </c>
      <c r="B423" s="23">
        <v>-3.07</v>
      </c>
      <c r="C423" s="23">
        <v>-2.95</v>
      </c>
      <c r="D423" s="23">
        <v>3.44</v>
      </c>
      <c r="E423" s="23">
        <v>1.1000000000000001</v>
      </c>
      <c r="F423" s="23">
        <v>2.61</v>
      </c>
      <c r="G423" s="23">
        <v>0.4</v>
      </c>
    </row>
    <row r="424" spans="1:7">
      <c r="A424" s="21">
        <v>199806</v>
      </c>
      <c r="B424" s="23">
        <v>3.18</v>
      </c>
      <c r="C424" s="23">
        <v>-3.66</v>
      </c>
      <c r="D424" s="23">
        <v>-1.96</v>
      </c>
      <c r="E424" s="23">
        <v>-0.26</v>
      </c>
      <c r="F424" s="23">
        <v>-2.97</v>
      </c>
      <c r="G424" s="23">
        <v>0.41</v>
      </c>
    </row>
    <row r="425" spans="1:7">
      <c r="A425" s="21">
        <v>199807</v>
      </c>
      <c r="B425" s="23">
        <v>-2.46</v>
      </c>
      <c r="C425" s="23">
        <v>-5.27</v>
      </c>
      <c r="D425" s="23">
        <v>-1.78</v>
      </c>
      <c r="E425" s="23">
        <v>1.74</v>
      </c>
      <c r="F425" s="23">
        <v>0.45</v>
      </c>
      <c r="G425" s="23">
        <v>0.4</v>
      </c>
    </row>
    <row r="426" spans="1:7">
      <c r="A426" s="21">
        <v>199808</v>
      </c>
      <c r="B426" s="23">
        <v>-16.079999999999998</v>
      </c>
      <c r="C426" s="23">
        <v>-5.17</v>
      </c>
      <c r="D426" s="23">
        <v>3.53</v>
      </c>
      <c r="E426" s="23">
        <v>3.37</v>
      </c>
      <c r="F426" s="23">
        <v>5.91</v>
      </c>
      <c r="G426" s="23">
        <v>0.43</v>
      </c>
    </row>
    <row r="427" spans="1:7">
      <c r="A427" s="21">
        <v>199809</v>
      </c>
      <c r="B427" s="23">
        <v>6.15</v>
      </c>
      <c r="C427" s="23">
        <v>-0.78</v>
      </c>
      <c r="D427" s="23">
        <v>-3.42</v>
      </c>
      <c r="E427" s="23">
        <v>-1.88</v>
      </c>
      <c r="F427" s="23">
        <v>-2.99</v>
      </c>
      <c r="G427" s="23">
        <v>0.46</v>
      </c>
    </row>
    <row r="428" spans="1:7">
      <c r="A428" s="21">
        <v>199810</v>
      </c>
      <c r="B428" s="23">
        <v>7.13</v>
      </c>
      <c r="C428" s="23">
        <v>-3.43</v>
      </c>
      <c r="D428" s="23">
        <v>-2.23</v>
      </c>
      <c r="E428" s="23">
        <v>0.93</v>
      </c>
      <c r="F428" s="23">
        <v>0.31</v>
      </c>
      <c r="G428" s="23">
        <v>0.32</v>
      </c>
    </row>
    <row r="429" spans="1:7">
      <c r="A429" s="21">
        <v>199811</v>
      </c>
      <c r="B429" s="23">
        <v>6.1</v>
      </c>
      <c r="C429" s="23">
        <v>0.75</v>
      </c>
      <c r="D429" s="23">
        <v>-3.25</v>
      </c>
      <c r="E429" s="23">
        <v>-0.86</v>
      </c>
      <c r="F429" s="23">
        <v>-1.18</v>
      </c>
      <c r="G429" s="23">
        <v>0.31</v>
      </c>
    </row>
    <row r="430" spans="1:7">
      <c r="A430" s="21">
        <v>199812</v>
      </c>
      <c r="B430" s="23">
        <v>6.16</v>
      </c>
      <c r="C430" s="23">
        <v>-1.56</v>
      </c>
      <c r="D430" s="23">
        <v>-4.1900000000000004</v>
      </c>
      <c r="E430" s="23">
        <v>-0.76</v>
      </c>
      <c r="F430" s="23">
        <v>-3.39</v>
      </c>
      <c r="G430" s="23">
        <v>0.38</v>
      </c>
    </row>
    <row r="431" spans="1:7">
      <c r="A431" s="21">
        <v>199901</v>
      </c>
      <c r="B431" s="23">
        <v>3.5</v>
      </c>
      <c r="C431" s="23">
        <v>-0.75</v>
      </c>
      <c r="D431" s="23">
        <v>-4.5999999999999996</v>
      </c>
      <c r="E431" s="23">
        <v>-2.77</v>
      </c>
      <c r="F431" s="23">
        <v>-6.8</v>
      </c>
      <c r="G431" s="23">
        <v>0.35</v>
      </c>
    </row>
    <row r="432" spans="1:7">
      <c r="A432" s="21">
        <v>199902</v>
      </c>
      <c r="B432" s="23">
        <v>-4.08</v>
      </c>
      <c r="C432" s="23">
        <v>-5.22</v>
      </c>
      <c r="D432" s="23">
        <v>1.92</v>
      </c>
      <c r="E432" s="23">
        <v>-1.23</v>
      </c>
      <c r="F432" s="23">
        <v>4.0999999999999996</v>
      </c>
      <c r="G432" s="23">
        <v>0.35</v>
      </c>
    </row>
    <row r="433" spans="1:7">
      <c r="A433" s="21">
        <v>199903</v>
      </c>
      <c r="B433" s="23">
        <v>3.45</v>
      </c>
      <c r="C433" s="23">
        <v>-4.2300000000000004</v>
      </c>
      <c r="D433" s="23">
        <v>-2.74</v>
      </c>
      <c r="E433" s="23">
        <v>-4.07</v>
      </c>
      <c r="F433" s="23">
        <v>-1.42</v>
      </c>
      <c r="G433" s="23">
        <v>0.43</v>
      </c>
    </row>
    <row r="434" spans="1:7">
      <c r="A434" s="21">
        <v>199904</v>
      </c>
      <c r="B434" s="23">
        <v>4.33</v>
      </c>
      <c r="C434" s="23">
        <v>4.5199999999999996</v>
      </c>
      <c r="D434" s="23">
        <v>2.46</v>
      </c>
      <c r="E434" s="23">
        <v>-2.5299999999999998</v>
      </c>
      <c r="F434" s="23">
        <v>0.89</v>
      </c>
      <c r="G434" s="23">
        <v>0.37</v>
      </c>
    </row>
    <row r="435" spans="1:7">
      <c r="A435" s="21">
        <v>199905</v>
      </c>
      <c r="B435" s="23">
        <v>-2.46</v>
      </c>
      <c r="C435" s="23">
        <v>3.71</v>
      </c>
      <c r="D435" s="23">
        <v>2.35</v>
      </c>
      <c r="E435" s="23">
        <v>0.93</v>
      </c>
      <c r="F435" s="23">
        <v>3.34</v>
      </c>
      <c r="G435" s="23">
        <v>0.34</v>
      </c>
    </row>
    <row r="436" spans="1:7">
      <c r="A436" s="21">
        <v>199906</v>
      </c>
      <c r="B436" s="23">
        <v>4.7699999999999996</v>
      </c>
      <c r="C436" s="23">
        <v>2.29</v>
      </c>
      <c r="D436" s="23">
        <v>-3.19</v>
      </c>
      <c r="E436" s="23">
        <v>1.1299999999999999</v>
      </c>
      <c r="F436" s="23">
        <v>-3.21</v>
      </c>
      <c r="G436" s="23">
        <v>0.4</v>
      </c>
    </row>
    <row r="437" spans="1:7">
      <c r="A437" s="21">
        <v>199907</v>
      </c>
      <c r="B437" s="23">
        <v>-3.49</v>
      </c>
      <c r="C437" s="23">
        <v>2.57</v>
      </c>
      <c r="D437" s="23">
        <v>-0.44</v>
      </c>
      <c r="E437" s="23">
        <v>0.36</v>
      </c>
      <c r="F437" s="23">
        <v>3.22</v>
      </c>
      <c r="G437" s="23">
        <v>0.38</v>
      </c>
    </row>
    <row r="438" spans="1:7">
      <c r="A438" s="21">
        <v>199908</v>
      </c>
      <c r="B438" s="23">
        <v>-1.38</v>
      </c>
      <c r="C438" s="23">
        <v>-1.73</v>
      </c>
      <c r="D438" s="23">
        <v>-1.87</v>
      </c>
      <c r="E438" s="23">
        <v>-0.24</v>
      </c>
      <c r="F438" s="23">
        <v>0.64</v>
      </c>
      <c r="G438" s="23">
        <v>0.39</v>
      </c>
    </row>
    <row r="439" spans="1:7">
      <c r="A439" s="21">
        <v>199909</v>
      </c>
      <c r="B439" s="23">
        <v>-2.79</v>
      </c>
      <c r="C439" s="23">
        <v>2.59</v>
      </c>
      <c r="D439" s="23">
        <v>-3.49</v>
      </c>
      <c r="E439" s="23">
        <v>-0.75</v>
      </c>
      <c r="F439" s="23">
        <v>-1.23</v>
      </c>
      <c r="G439" s="23">
        <v>0.39</v>
      </c>
    </row>
    <row r="440" spans="1:7">
      <c r="A440" s="21">
        <v>199910</v>
      </c>
      <c r="B440" s="23">
        <v>6.12</v>
      </c>
      <c r="C440" s="23">
        <v>-6.91</v>
      </c>
      <c r="D440" s="23">
        <v>-3.37</v>
      </c>
      <c r="E440" s="23">
        <v>-1.74</v>
      </c>
      <c r="F440" s="23">
        <v>-1.19</v>
      </c>
      <c r="G440" s="23">
        <v>0.39</v>
      </c>
    </row>
    <row r="441" spans="1:7">
      <c r="A441" s="21">
        <v>199911</v>
      </c>
      <c r="B441" s="23">
        <v>3.37</v>
      </c>
      <c r="C441" s="23">
        <v>5.8</v>
      </c>
      <c r="D441" s="23">
        <v>-6.12</v>
      </c>
      <c r="E441" s="23">
        <v>-4.28</v>
      </c>
      <c r="F441" s="23">
        <v>-1.74</v>
      </c>
      <c r="G441" s="23">
        <v>0.36</v>
      </c>
    </row>
    <row r="442" spans="1:7">
      <c r="A442" s="21">
        <v>199912</v>
      </c>
      <c r="B442" s="23">
        <v>7.72</v>
      </c>
      <c r="C442" s="23">
        <v>5.39</v>
      </c>
      <c r="D442" s="23">
        <v>-8.33</v>
      </c>
      <c r="E442" s="23">
        <v>-7.6</v>
      </c>
      <c r="F442" s="23">
        <v>-5.63</v>
      </c>
      <c r="G442" s="23">
        <v>0.44</v>
      </c>
    </row>
    <row r="443" spans="1:7">
      <c r="A443" s="21">
        <v>200001</v>
      </c>
      <c r="B443" s="23">
        <v>-4.74</v>
      </c>
      <c r="C443" s="23">
        <v>4.42</v>
      </c>
      <c r="D443" s="23">
        <v>-1.88</v>
      </c>
      <c r="E443" s="23">
        <v>-6.29</v>
      </c>
      <c r="F443" s="23">
        <v>4.72</v>
      </c>
      <c r="G443" s="23">
        <v>0.41</v>
      </c>
    </row>
    <row r="444" spans="1:7">
      <c r="A444" s="21">
        <v>200002</v>
      </c>
      <c r="B444" s="23">
        <v>2.4500000000000002</v>
      </c>
      <c r="C444" s="23">
        <v>18.28</v>
      </c>
      <c r="D444" s="23">
        <v>-9.59</v>
      </c>
      <c r="E444" s="23">
        <v>-18.649999999999999</v>
      </c>
      <c r="F444" s="23">
        <v>-0.48</v>
      </c>
      <c r="G444" s="23">
        <v>0.43</v>
      </c>
    </row>
    <row r="445" spans="1:7">
      <c r="A445" s="21">
        <v>200003</v>
      </c>
      <c r="B445" s="23">
        <v>5.2</v>
      </c>
      <c r="C445" s="23">
        <v>-15.32</v>
      </c>
      <c r="D445" s="23">
        <v>8.1300000000000008</v>
      </c>
      <c r="E445" s="23">
        <v>11.79</v>
      </c>
      <c r="F445" s="23">
        <v>-1.59</v>
      </c>
      <c r="G445" s="23">
        <v>0.47</v>
      </c>
    </row>
    <row r="446" spans="1:7">
      <c r="A446" s="21">
        <v>200004</v>
      </c>
      <c r="B446" s="23">
        <v>-6.4</v>
      </c>
      <c r="C446" s="23">
        <v>-5.01</v>
      </c>
      <c r="D446" s="23">
        <v>7.26</v>
      </c>
      <c r="E446" s="23">
        <v>7.66</v>
      </c>
      <c r="F446" s="23">
        <v>5.65</v>
      </c>
      <c r="G446" s="23">
        <v>0.46</v>
      </c>
    </row>
    <row r="447" spans="1:7">
      <c r="A447" s="21">
        <v>200005</v>
      </c>
      <c r="B447" s="23">
        <v>-4.42</v>
      </c>
      <c r="C447" s="23">
        <v>-3.81</v>
      </c>
      <c r="D447" s="23">
        <v>4.75</v>
      </c>
      <c r="E447" s="23">
        <v>4.13</v>
      </c>
      <c r="F447" s="23">
        <v>1.37</v>
      </c>
      <c r="G447" s="23">
        <v>0.5</v>
      </c>
    </row>
    <row r="448" spans="1:7">
      <c r="A448" s="21">
        <v>200006</v>
      </c>
      <c r="B448" s="23">
        <v>4.6399999999999997</v>
      </c>
      <c r="C448" s="23">
        <v>9.92</v>
      </c>
      <c r="D448" s="23">
        <v>-8.42</v>
      </c>
      <c r="E448" s="23">
        <v>-8.31</v>
      </c>
      <c r="F448" s="23">
        <v>-2.95</v>
      </c>
      <c r="G448" s="23">
        <v>0.4</v>
      </c>
    </row>
    <row r="449" spans="1:7">
      <c r="A449" s="21">
        <v>200007</v>
      </c>
      <c r="B449" s="23">
        <v>-2.5099999999999998</v>
      </c>
      <c r="C449" s="23">
        <v>-1.03</v>
      </c>
      <c r="D449" s="23">
        <v>8.31</v>
      </c>
      <c r="E449" s="23">
        <v>5.83</v>
      </c>
      <c r="F449" s="23">
        <v>2.94</v>
      </c>
      <c r="G449" s="23">
        <v>0.48</v>
      </c>
    </row>
    <row r="450" spans="1:7">
      <c r="A450" s="21">
        <v>200008</v>
      </c>
      <c r="B450" s="23">
        <v>7.03</v>
      </c>
      <c r="C450" s="23">
        <v>-1.03</v>
      </c>
      <c r="D450" s="23">
        <v>-1.39</v>
      </c>
      <c r="E450" s="23">
        <v>-3.22</v>
      </c>
      <c r="F450" s="23">
        <v>1.1000000000000001</v>
      </c>
      <c r="G450" s="23">
        <v>0.5</v>
      </c>
    </row>
    <row r="451" spans="1:7">
      <c r="A451" s="21">
        <v>200009</v>
      </c>
      <c r="B451" s="23">
        <v>-5.45</v>
      </c>
      <c r="C451" s="23">
        <v>0.19</v>
      </c>
      <c r="D451" s="23">
        <v>7.17</v>
      </c>
      <c r="E451" s="23">
        <v>2.56</v>
      </c>
      <c r="F451" s="23">
        <v>5.53</v>
      </c>
      <c r="G451" s="23">
        <v>0.51</v>
      </c>
    </row>
    <row r="452" spans="1:7">
      <c r="A452" s="21">
        <v>200010</v>
      </c>
      <c r="B452" s="23">
        <v>-2.76</v>
      </c>
      <c r="C452" s="23">
        <v>-2.65</v>
      </c>
      <c r="D452" s="23">
        <v>5.71</v>
      </c>
      <c r="E452" s="23">
        <v>9.61</v>
      </c>
      <c r="F452" s="23">
        <v>3.8</v>
      </c>
      <c r="G452" s="23">
        <v>0.56000000000000005</v>
      </c>
    </row>
    <row r="453" spans="1:7">
      <c r="A453" s="21">
        <v>200011</v>
      </c>
      <c r="B453" s="23">
        <v>-10.72</v>
      </c>
      <c r="C453" s="23">
        <v>-0.57999999999999996</v>
      </c>
      <c r="D453" s="23">
        <v>12.3</v>
      </c>
      <c r="E453" s="23">
        <v>13.07</v>
      </c>
      <c r="F453" s="23">
        <v>8.43</v>
      </c>
      <c r="G453" s="23">
        <v>0.51</v>
      </c>
    </row>
    <row r="454" spans="1:7">
      <c r="A454" s="21">
        <v>200012</v>
      </c>
      <c r="B454" s="23">
        <v>1.19</v>
      </c>
      <c r="C454" s="23">
        <v>3.26</v>
      </c>
      <c r="D454" s="23">
        <v>7.61</v>
      </c>
      <c r="E454" s="23">
        <v>1.71</v>
      </c>
      <c r="F454" s="23">
        <v>4.79</v>
      </c>
      <c r="G454" s="23">
        <v>0.5</v>
      </c>
    </row>
    <row r="455" spans="1:7">
      <c r="A455" s="21">
        <v>200101</v>
      </c>
      <c r="B455" s="23">
        <v>3.13</v>
      </c>
      <c r="C455" s="23">
        <v>5.48</v>
      </c>
      <c r="D455" s="23">
        <v>-5.07</v>
      </c>
      <c r="E455" s="23">
        <v>-4.6900000000000004</v>
      </c>
      <c r="F455" s="23">
        <v>-5.03</v>
      </c>
      <c r="G455" s="23">
        <v>0.54</v>
      </c>
    </row>
    <row r="456" spans="1:7">
      <c r="A456" s="21">
        <v>200102</v>
      </c>
      <c r="B456" s="23">
        <v>-10.050000000000001</v>
      </c>
      <c r="C456" s="23">
        <v>2.83</v>
      </c>
      <c r="D456" s="23">
        <v>12.47</v>
      </c>
      <c r="E456" s="23">
        <v>9.1</v>
      </c>
      <c r="F456" s="23">
        <v>9.07</v>
      </c>
      <c r="G456" s="23">
        <v>0.38</v>
      </c>
    </row>
    <row r="457" spans="1:7">
      <c r="A457" s="21">
        <v>200103</v>
      </c>
      <c r="B457" s="23">
        <v>-7.26</v>
      </c>
      <c r="C457" s="23">
        <v>2.33</v>
      </c>
      <c r="D457" s="23">
        <v>6.42</v>
      </c>
      <c r="E457" s="23">
        <v>3.35</v>
      </c>
      <c r="F457" s="23">
        <v>3.92</v>
      </c>
      <c r="G457" s="23">
        <v>0.42</v>
      </c>
    </row>
    <row r="458" spans="1:7">
      <c r="A458" s="21">
        <v>200104</v>
      </c>
      <c r="B458" s="23">
        <v>7.94</v>
      </c>
      <c r="C458" s="23">
        <v>-0.86</v>
      </c>
      <c r="D458" s="23">
        <v>-4.67</v>
      </c>
      <c r="E458" s="23">
        <v>-3.06</v>
      </c>
      <c r="F458" s="23">
        <v>-3.2</v>
      </c>
      <c r="G458" s="23">
        <v>0.39</v>
      </c>
    </row>
    <row r="459" spans="1:7">
      <c r="A459" s="21">
        <v>200105</v>
      </c>
      <c r="B459" s="23">
        <v>0.72</v>
      </c>
      <c r="C459" s="23">
        <v>3.6</v>
      </c>
      <c r="D459" s="23">
        <v>3.36</v>
      </c>
      <c r="E459" s="23">
        <v>0.25</v>
      </c>
      <c r="F459" s="23">
        <v>1.91</v>
      </c>
      <c r="G459" s="23">
        <v>0.32</v>
      </c>
    </row>
    <row r="460" spans="1:7">
      <c r="A460" s="21">
        <v>200106</v>
      </c>
      <c r="B460" s="23">
        <v>-1.94</v>
      </c>
      <c r="C460" s="23">
        <v>6.57</v>
      </c>
      <c r="D460" s="23">
        <v>-1.1200000000000001</v>
      </c>
      <c r="E460" s="23">
        <v>1.6</v>
      </c>
      <c r="F460" s="23">
        <v>-1.51</v>
      </c>
      <c r="G460" s="23">
        <v>0.28000000000000003</v>
      </c>
    </row>
    <row r="461" spans="1:7">
      <c r="A461" s="21">
        <v>200107</v>
      </c>
      <c r="B461" s="23">
        <v>-2.13</v>
      </c>
      <c r="C461" s="23">
        <v>-2.82</v>
      </c>
      <c r="D461" s="23">
        <v>5.21</v>
      </c>
      <c r="E461" s="23">
        <v>7.42</v>
      </c>
      <c r="F461" s="23">
        <v>3.06</v>
      </c>
      <c r="G461" s="23">
        <v>0.3</v>
      </c>
    </row>
    <row r="462" spans="1:7">
      <c r="A462" s="21">
        <v>200108</v>
      </c>
      <c r="B462" s="23">
        <v>-6.46</v>
      </c>
      <c r="C462" s="23">
        <v>2.72</v>
      </c>
      <c r="D462" s="23">
        <v>2.31</v>
      </c>
      <c r="E462" s="23">
        <v>4.05</v>
      </c>
      <c r="F462" s="23">
        <v>6.56</v>
      </c>
      <c r="G462" s="23">
        <v>0.31</v>
      </c>
    </row>
    <row r="463" spans="1:7">
      <c r="A463" s="21">
        <v>200109</v>
      </c>
      <c r="B463" s="23">
        <v>-9.25</v>
      </c>
      <c r="C463" s="23">
        <v>-5.73</v>
      </c>
      <c r="D463" s="23">
        <v>1.45</v>
      </c>
      <c r="E463" s="23">
        <v>4.99</v>
      </c>
      <c r="F463" s="23">
        <v>3.22</v>
      </c>
      <c r="G463" s="23">
        <v>0.28000000000000003</v>
      </c>
    </row>
    <row r="464" spans="1:7">
      <c r="A464" s="21">
        <v>200110</v>
      </c>
      <c r="B464" s="23">
        <v>2.46</v>
      </c>
      <c r="C464" s="23">
        <v>5.27</v>
      </c>
      <c r="D464" s="23">
        <v>-7.65</v>
      </c>
      <c r="E464" s="23">
        <v>-2.98</v>
      </c>
      <c r="F464" s="23">
        <v>-4.5599999999999996</v>
      </c>
      <c r="G464" s="23">
        <v>0.22</v>
      </c>
    </row>
    <row r="465" spans="1:7">
      <c r="A465" s="21">
        <v>200111</v>
      </c>
      <c r="B465" s="23">
        <v>7.54</v>
      </c>
      <c r="C465" s="23">
        <v>-0.3</v>
      </c>
      <c r="D465" s="23">
        <v>2.21</v>
      </c>
      <c r="E465" s="23">
        <v>-3.73</v>
      </c>
      <c r="F465" s="23">
        <v>-1.64</v>
      </c>
      <c r="G465" s="23">
        <v>0.17</v>
      </c>
    </row>
    <row r="466" spans="1:7">
      <c r="A466" s="21">
        <v>200112</v>
      </c>
      <c r="B466" s="23">
        <v>1.6</v>
      </c>
      <c r="C466" s="23">
        <v>5.16</v>
      </c>
      <c r="D466" s="23">
        <v>0.84</v>
      </c>
      <c r="E466" s="23">
        <v>0.34</v>
      </c>
      <c r="F466" s="23">
        <v>-0.26</v>
      </c>
      <c r="G466" s="23">
        <v>0.15</v>
      </c>
    </row>
    <row r="467" spans="1:7">
      <c r="A467" s="21">
        <v>200201</v>
      </c>
      <c r="B467" s="23">
        <v>-1.44</v>
      </c>
      <c r="C467" s="23">
        <v>1.26</v>
      </c>
      <c r="D467" s="23">
        <v>3.44</v>
      </c>
      <c r="E467" s="23">
        <v>4.6900000000000004</v>
      </c>
      <c r="F467" s="23">
        <v>2.86</v>
      </c>
      <c r="G467" s="23">
        <v>0.14000000000000001</v>
      </c>
    </row>
    <row r="468" spans="1:7">
      <c r="A468" s="21">
        <v>200202</v>
      </c>
      <c r="B468" s="23">
        <v>-2.29</v>
      </c>
      <c r="C468" s="23">
        <v>-0.36</v>
      </c>
      <c r="D468" s="23">
        <v>2.16</v>
      </c>
      <c r="E468" s="23">
        <v>8.07</v>
      </c>
      <c r="F468" s="23">
        <v>5.1100000000000003</v>
      </c>
      <c r="G468" s="23">
        <v>0.13</v>
      </c>
    </row>
    <row r="469" spans="1:7">
      <c r="A469" s="21">
        <v>200203</v>
      </c>
      <c r="B469" s="23">
        <v>4.24</v>
      </c>
      <c r="C469" s="23">
        <v>4.25</v>
      </c>
      <c r="D469" s="23">
        <v>1.06</v>
      </c>
      <c r="E469" s="23">
        <v>-1.78</v>
      </c>
      <c r="F469" s="23">
        <v>0.59</v>
      </c>
      <c r="G469" s="23">
        <v>0.13</v>
      </c>
    </row>
    <row r="470" spans="1:7">
      <c r="A470" s="21">
        <v>200204</v>
      </c>
      <c r="B470" s="23">
        <v>-5.2</v>
      </c>
      <c r="C470" s="23">
        <v>6.72</v>
      </c>
      <c r="D470" s="23">
        <v>3.88</v>
      </c>
      <c r="E470" s="23">
        <v>4.5599999999999996</v>
      </c>
      <c r="F470" s="23">
        <v>5.37</v>
      </c>
      <c r="G470" s="23">
        <v>0.15</v>
      </c>
    </row>
    <row r="471" spans="1:7">
      <c r="A471" s="21">
        <v>200205</v>
      </c>
      <c r="B471" s="23">
        <v>-1.38</v>
      </c>
      <c r="C471" s="23">
        <v>-3.01</v>
      </c>
      <c r="D471" s="23">
        <v>1.53</v>
      </c>
      <c r="E471" s="23">
        <v>2.36</v>
      </c>
      <c r="F471" s="23">
        <v>2.44</v>
      </c>
      <c r="G471" s="23">
        <v>0.14000000000000001</v>
      </c>
    </row>
    <row r="472" spans="1:7">
      <c r="A472" s="21">
        <v>200206</v>
      </c>
      <c r="B472" s="23">
        <v>-7.21</v>
      </c>
      <c r="C472" s="23">
        <v>3.89</v>
      </c>
      <c r="D472" s="23">
        <v>-0.05</v>
      </c>
      <c r="E472" s="23">
        <v>3.93</v>
      </c>
      <c r="F472" s="23">
        <v>2.52</v>
      </c>
      <c r="G472" s="23">
        <v>0.13</v>
      </c>
    </row>
    <row r="473" spans="1:7">
      <c r="A473" s="21">
        <v>200207</v>
      </c>
      <c r="B473" s="23">
        <v>-8.18</v>
      </c>
      <c r="C473" s="23">
        <v>-6.43</v>
      </c>
      <c r="D473" s="23">
        <v>-3.85</v>
      </c>
      <c r="E473" s="23">
        <v>3.79</v>
      </c>
      <c r="F473" s="23">
        <v>-0.99</v>
      </c>
      <c r="G473" s="23">
        <v>0.15</v>
      </c>
    </row>
    <row r="474" spans="1:7">
      <c r="A474" s="21">
        <v>200208</v>
      </c>
      <c r="B474" s="23">
        <v>0.5</v>
      </c>
      <c r="C474" s="23">
        <v>-1.31</v>
      </c>
      <c r="D474" s="23">
        <v>3.28</v>
      </c>
      <c r="E474" s="23">
        <v>1.36</v>
      </c>
      <c r="F474" s="23">
        <v>-1.46</v>
      </c>
      <c r="G474" s="23">
        <v>0.14000000000000001</v>
      </c>
    </row>
    <row r="475" spans="1:7">
      <c r="A475" s="21">
        <v>200209</v>
      </c>
      <c r="B475" s="23">
        <v>-10.35</v>
      </c>
      <c r="C475" s="23">
        <v>3.08</v>
      </c>
      <c r="D475" s="23">
        <v>1.45</v>
      </c>
      <c r="E475" s="23">
        <v>3.28</v>
      </c>
      <c r="F475" s="23">
        <v>-2.2000000000000002</v>
      </c>
      <c r="G475" s="23">
        <v>0.14000000000000001</v>
      </c>
    </row>
    <row r="476" spans="1:7">
      <c r="A476" s="21">
        <v>200210</v>
      </c>
      <c r="B476" s="23">
        <v>7.84</v>
      </c>
      <c r="C476" s="23">
        <v>-4.3099999999999996</v>
      </c>
      <c r="D476" s="23">
        <v>-3.94</v>
      </c>
      <c r="E476" s="23">
        <v>-3.39</v>
      </c>
      <c r="F476" s="23">
        <v>0.77</v>
      </c>
      <c r="G476" s="23">
        <v>0.14000000000000001</v>
      </c>
    </row>
    <row r="477" spans="1:7">
      <c r="A477" s="21">
        <v>200211</v>
      </c>
      <c r="B477" s="23">
        <v>5.96</v>
      </c>
      <c r="C477" s="23">
        <v>2.93</v>
      </c>
      <c r="D477" s="23">
        <v>-1.26</v>
      </c>
      <c r="E477" s="23">
        <v>-9.2200000000000006</v>
      </c>
      <c r="F477" s="23">
        <v>5.12</v>
      </c>
      <c r="G477" s="23">
        <v>0.12</v>
      </c>
    </row>
    <row r="478" spans="1:7">
      <c r="A478" s="21">
        <v>200212</v>
      </c>
      <c r="B478" s="23">
        <v>-5.76</v>
      </c>
      <c r="C478" s="23">
        <v>0.61</v>
      </c>
      <c r="D478" s="23">
        <v>2.14</v>
      </c>
      <c r="E478" s="23">
        <v>6.3</v>
      </c>
      <c r="F478" s="23">
        <v>-1.68</v>
      </c>
      <c r="G478" s="23">
        <v>0.11</v>
      </c>
    </row>
    <row r="479" spans="1:7">
      <c r="A479" s="21">
        <v>200301</v>
      </c>
      <c r="B479" s="23">
        <v>-2.57</v>
      </c>
      <c r="C479" s="23">
        <v>0.69</v>
      </c>
      <c r="D479" s="23">
        <v>-0.81</v>
      </c>
      <c r="E479" s="23">
        <v>-0.97</v>
      </c>
      <c r="F479" s="23">
        <v>0.7</v>
      </c>
      <c r="G479" s="23">
        <v>0.1</v>
      </c>
    </row>
    <row r="480" spans="1:7">
      <c r="A480" s="21">
        <v>200302</v>
      </c>
      <c r="B480" s="23">
        <v>-1.88</v>
      </c>
      <c r="C480" s="23">
        <v>-0.94</v>
      </c>
      <c r="D480" s="23">
        <v>-1.37</v>
      </c>
      <c r="E480" s="23">
        <v>0.84</v>
      </c>
      <c r="F480" s="23">
        <v>-0.61</v>
      </c>
      <c r="G480" s="23">
        <v>0.09</v>
      </c>
    </row>
    <row r="481" spans="1:7">
      <c r="A481" s="21">
        <v>200303</v>
      </c>
      <c r="B481" s="23">
        <v>1.0900000000000001</v>
      </c>
      <c r="C481" s="23">
        <v>0.66</v>
      </c>
      <c r="D481" s="23">
        <v>-1.94</v>
      </c>
      <c r="E481" s="23">
        <v>1.86</v>
      </c>
      <c r="F481" s="23">
        <v>-0.78</v>
      </c>
      <c r="G481" s="23">
        <v>0.1</v>
      </c>
    </row>
    <row r="482" spans="1:7">
      <c r="A482" s="21">
        <v>200304</v>
      </c>
      <c r="B482" s="23">
        <v>8.2200000000000006</v>
      </c>
      <c r="C482" s="23">
        <v>1.01</v>
      </c>
      <c r="D482" s="23">
        <v>1.1499999999999999</v>
      </c>
      <c r="E482" s="23">
        <v>-4.67</v>
      </c>
      <c r="F482" s="23">
        <v>1.07</v>
      </c>
      <c r="G482" s="23">
        <v>0.1</v>
      </c>
    </row>
    <row r="483" spans="1:7">
      <c r="A483" s="21">
        <v>200305</v>
      </c>
      <c r="B483" s="23">
        <v>6.05</v>
      </c>
      <c r="C483" s="23">
        <v>4.82</v>
      </c>
      <c r="D483" s="23">
        <v>0.39</v>
      </c>
      <c r="E483" s="23">
        <v>-7.01</v>
      </c>
      <c r="F483" s="23">
        <v>2.9</v>
      </c>
      <c r="G483" s="23">
        <v>0.09</v>
      </c>
    </row>
    <row r="484" spans="1:7">
      <c r="A484" s="21">
        <v>200306</v>
      </c>
      <c r="B484" s="23">
        <v>1.42</v>
      </c>
      <c r="C484" s="23">
        <v>1.66</v>
      </c>
      <c r="D484" s="23">
        <v>0.11</v>
      </c>
      <c r="E484" s="23">
        <v>0.5</v>
      </c>
      <c r="F484" s="23">
        <v>-0.39</v>
      </c>
      <c r="G484" s="23">
        <v>0.1</v>
      </c>
    </row>
    <row r="485" spans="1:7">
      <c r="A485" s="21">
        <v>200307</v>
      </c>
      <c r="B485" s="23">
        <v>2.35</v>
      </c>
      <c r="C485" s="23">
        <v>4.54</v>
      </c>
      <c r="D485" s="23">
        <v>-1.24</v>
      </c>
      <c r="E485" s="23">
        <v>-4.1399999999999997</v>
      </c>
      <c r="F485" s="23">
        <v>1.78</v>
      </c>
      <c r="G485" s="23">
        <v>7.0000000000000007E-2</v>
      </c>
    </row>
    <row r="486" spans="1:7">
      <c r="A486" s="21">
        <v>200308</v>
      </c>
      <c r="B486" s="23">
        <v>2.34</v>
      </c>
      <c r="C486" s="23">
        <v>2.48</v>
      </c>
      <c r="D486" s="23">
        <v>1.53</v>
      </c>
      <c r="E486" s="23">
        <v>-2.25</v>
      </c>
      <c r="F486" s="23">
        <v>2.14</v>
      </c>
      <c r="G486" s="23">
        <v>7.0000000000000007E-2</v>
      </c>
    </row>
    <row r="487" spans="1:7">
      <c r="A487" s="21">
        <v>200309</v>
      </c>
      <c r="B487" s="23">
        <v>-1.24</v>
      </c>
      <c r="C487" s="23">
        <v>0.54</v>
      </c>
      <c r="D487" s="23">
        <v>0.17</v>
      </c>
      <c r="E487" s="23">
        <v>1.01</v>
      </c>
      <c r="F487" s="23">
        <v>0.35</v>
      </c>
      <c r="G487" s="23">
        <v>0.08</v>
      </c>
    </row>
    <row r="488" spans="1:7">
      <c r="A488" s="21">
        <v>200310</v>
      </c>
      <c r="B488" s="23">
        <v>6.08</v>
      </c>
      <c r="C488" s="23">
        <v>2.71</v>
      </c>
      <c r="D488" s="23">
        <v>1.97</v>
      </c>
      <c r="E488" s="23">
        <v>-1.35</v>
      </c>
      <c r="F488" s="23">
        <v>1.55</v>
      </c>
      <c r="G488" s="23">
        <v>7.0000000000000007E-2</v>
      </c>
    </row>
    <row r="489" spans="1:7">
      <c r="A489" s="21">
        <v>200311</v>
      </c>
      <c r="B489" s="23">
        <v>1.35</v>
      </c>
      <c r="C489" s="23">
        <v>2.33</v>
      </c>
      <c r="D489" s="23">
        <v>1.78</v>
      </c>
      <c r="E489" s="23">
        <v>0.19</v>
      </c>
      <c r="F489" s="23">
        <v>1.81</v>
      </c>
      <c r="G489" s="23">
        <v>7.0000000000000007E-2</v>
      </c>
    </row>
    <row r="490" spans="1:7">
      <c r="A490" s="21">
        <v>200312</v>
      </c>
      <c r="B490" s="23">
        <v>4.29</v>
      </c>
      <c r="C490" s="23">
        <v>-2.4900000000000002</v>
      </c>
      <c r="D490" s="23">
        <v>1.6</v>
      </c>
      <c r="E490" s="23">
        <v>0.56000000000000005</v>
      </c>
      <c r="F490" s="23">
        <v>0.94</v>
      </c>
      <c r="G490" s="23">
        <v>0.08</v>
      </c>
    </row>
    <row r="491" spans="1:7">
      <c r="A491" s="21">
        <v>200401</v>
      </c>
      <c r="B491" s="23">
        <v>2.15</v>
      </c>
      <c r="C491" s="23">
        <v>2.4500000000000002</v>
      </c>
      <c r="D491" s="23">
        <v>2.4900000000000002</v>
      </c>
      <c r="E491" s="23">
        <v>-3.66</v>
      </c>
      <c r="F491" s="23">
        <v>3.38</v>
      </c>
      <c r="G491" s="23">
        <v>7.0000000000000007E-2</v>
      </c>
    </row>
    <row r="492" spans="1:7">
      <c r="A492" s="21">
        <v>200402</v>
      </c>
      <c r="B492" s="23">
        <v>1.4</v>
      </c>
      <c r="C492" s="23">
        <v>-0.92</v>
      </c>
      <c r="D492" s="23">
        <v>0.88</v>
      </c>
      <c r="E492" s="23">
        <v>2.16</v>
      </c>
      <c r="F492" s="23">
        <v>-1.23</v>
      </c>
      <c r="G492" s="23">
        <v>0.06</v>
      </c>
    </row>
    <row r="493" spans="1:7">
      <c r="A493" s="21">
        <v>200403</v>
      </c>
      <c r="B493" s="23">
        <v>-1.32</v>
      </c>
      <c r="C493" s="23">
        <v>2.1</v>
      </c>
      <c r="D493" s="23">
        <v>0.27</v>
      </c>
      <c r="E493" s="23">
        <v>1.56</v>
      </c>
      <c r="F493" s="23">
        <v>-0.98</v>
      </c>
      <c r="G493" s="23">
        <v>0.09</v>
      </c>
    </row>
    <row r="494" spans="1:7">
      <c r="A494" s="21">
        <v>200404</v>
      </c>
      <c r="B494" s="23">
        <v>-1.83</v>
      </c>
      <c r="C494" s="23">
        <v>-2.02</v>
      </c>
      <c r="D494" s="23">
        <v>-3.07</v>
      </c>
      <c r="E494" s="23">
        <v>3.47</v>
      </c>
      <c r="F494" s="23">
        <v>-2.81</v>
      </c>
      <c r="G494" s="23">
        <v>0.08</v>
      </c>
    </row>
    <row r="495" spans="1:7">
      <c r="A495" s="21">
        <v>200405</v>
      </c>
      <c r="B495" s="23">
        <v>1.17</v>
      </c>
      <c r="C495" s="23">
        <v>-0.38</v>
      </c>
      <c r="D495" s="23">
        <v>-0.25</v>
      </c>
      <c r="E495" s="23">
        <v>-1.18</v>
      </c>
      <c r="F495" s="23">
        <v>0.03</v>
      </c>
      <c r="G495" s="23">
        <v>0.06</v>
      </c>
    </row>
    <row r="496" spans="1:7">
      <c r="A496" s="21">
        <v>200406</v>
      </c>
      <c r="B496" s="23">
        <v>1.86</v>
      </c>
      <c r="C496" s="23">
        <v>2.56</v>
      </c>
      <c r="D496" s="23">
        <v>1.18</v>
      </c>
      <c r="E496" s="23">
        <v>1.2</v>
      </c>
      <c r="F496" s="23">
        <v>-0.39</v>
      </c>
      <c r="G496" s="23">
        <v>0.08</v>
      </c>
    </row>
    <row r="497" spans="1:7">
      <c r="A497" s="21">
        <v>200407</v>
      </c>
      <c r="B497" s="23">
        <v>-4.0599999999999996</v>
      </c>
      <c r="C497" s="23">
        <v>-2.96</v>
      </c>
      <c r="D497" s="23">
        <v>3.24</v>
      </c>
      <c r="E497" s="23">
        <v>5.32</v>
      </c>
      <c r="F497" s="23">
        <v>-1.66</v>
      </c>
      <c r="G497" s="23">
        <v>0.1</v>
      </c>
    </row>
    <row r="498" spans="1:7">
      <c r="A498" s="21">
        <v>200408</v>
      </c>
      <c r="B498" s="23">
        <v>0.08</v>
      </c>
      <c r="C498" s="23">
        <v>-1.1399999999999999</v>
      </c>
      <c r="D498" s="23">
        <v>0.97</v>
      </c>
      <c r="E498" s="23">
        <v>1.23</v>
      </c>
      <c r="F498" s="23">
        <v>-1.47</v>
      </c>
      <c r="G498" s="23">
        <v>0.11</v>
      </c>
    </row>
    <row r="499" spans="1:7">
      <c r="A499" s="21">
        <v>200409</v>
      </c>
      <c r="B499" s="23">
        <v>1.6</v>
      </c>
      <c r="C499" s="23">
        <v>3.27</v>
      </c>
      <c r="D499" s="23">
        <v>0</v>
      </c>
      <c r="E499" s="23">
        <v>-1.49</v>
      </c>
      <c r="F499" s="23">
        <v>-1.88</v>
      </c>
      <c r="G499" s="23">
        <v>0.11</v>
      </c>
    </row>
    <row r="500" spans="1:7">
      <c r="A500" s="21">
        <v>200410</v>
      </c>
      <c r="B500" s="23">
        <v>1.43</v>
      </c>
      <c r="C500" s="23">
        <v>0.19</v>
      </c>
      <c r="D500" s="23">
        <v>-0.22</v>
      </c>
      <c r="E500" s="23">
        <v>-0.52</v>
      </c>
      <c r="F500" s="23">
        <v>0.49</v>
      </c>
      <c r="G500" s="23">
        <v>0.11</v>
      </c>
    </row>
    <row r="501" spans="1:7">
      <c r="A501" s="21">
        <v>200411</v>
      </c>
      <c r="B501" s="23">
        <v>4.54</v>
      </c>
      <c r="C501" s="23">
        <v>4.1100000000000003</v>
      </c>
      <c r="D501" s="23">
        <v>1.41</v>
      </c>
      <c r="E501" s="23">
        <v>-0.57999999999999996</v>
      </c>
      <c r="F501" s="23">
        <v>-0.22</v>
      </c>
      <c r="G501" s="23">
        <v>0.15</v>
      </c>
    </row>
    <row r="502" spans="1:7">
      <c r="A502" s="21">
        <v>200412</v>
      </c>
      <c r="B502" s="23">
        <v>3.43</v>
      </c>
      <c r="C502" s="23">
        <v>-0.05</v>
      </c>
      <c r="D502" s="23">
        <v>-0.22</v>
      </c>
      <c r="E502" s="23">
        <v>-1.1599999999999999</v>
      </c>
      <c r="F502" s="23">
        <v>0.46</v>
      </c>
      <c r="G502" s="23">
        <v>0.16</v>
      </c>
    </row>
    <row r="503" spans="1:7">
      <c r="A503" s="21">
        <v>200501</v>
      </c>
      <c r="B503" s="23">
        <v>-2.76</v>
      </c>
      <c r="C503" s="23">
        <v>-1.17</v>
      </c>
      <c r="D503" s="23">
        <v>2.06</v>
      </c>
      <c r="E503" s="23">
        <v>2.74</v>
      </c>
      <c r="F503" s="23">
        <v>-1.46</v>
      </c>
      <c r="G503" s="23">
        <v>0.16</v>
      </c>
    </row>
    <row r="504" spans="1:7">
      <c r="A504" s="21">
        <v>200502</v>
      </c>
      <c r="B504" s="23">
        <v>1.89</v>
      </c>
      <c r="C504" s="23">
        <v>-0.31</v>
      </c>
      <c r="D504" s="23">
        <v>1.54</v>
      </c>
      <c r="E504" s="23">
        <v>1.43</v>
      </c>
      <c r="F504" s="23">
        <v>-0.05</v>
      </c>
      <c r="G504" s="23">
        <v>0.16</v>
      </c>
    </row>
    <row r="505" spans="1:7">
      <c r="A505" s="21">
        <v>200503</v>
      </c>
      <c r="B505" s="23">
        <v>-1.97</v>
      </c>
      <c r="C505" s="23">
        <v>-1.42</v>
      </c>
      <c r="D505" s="23">
        <v>2.04</v>
      </c>
      <c r="E505" s="23">
        <v>0.46</v>
      </c>
      <c r="F505" s="23">
        <v>1.29</v>
      </c>
      <c r="G505" s="23">
        <v>0.21</v>
      </c>
    </row>
    <row r="506" spans="1:7">
      <c r="A506" s="21">
        <v>200504</v>
      </c>
      <c r="B506" s="23">
        <v>-2.61</v>
      </c>
      <c r="C506" s="23">
        <v>-3.98</v>
      </c>
      <c r="D506" s="23">
        <v>7.0000000000000007E-2</v>
      </c>
      <c r="E506" s="23">
        <v>0.97</v>
      </c>
      <c r="F506" s="23">
        <v>-0.94</v>
      </c>
      <c r="G506" s="23">
        <v>0.21</v>
      </c>
    </row>
    <row r="507" spans="1:7">
      <c r="A507" s="21">
        <v>200505</v>
      </c>
      <c r="B507" s="23">
        <v>3.65</v>
      </c>
      <c r="C507" s="23">
        <v>2.78</v>
      </c>
      <c r="D507" s="23">
        <v>-0.64</v>
      </c>
      <c r="E507" s="23">
        <v>-1</v>
      </c>
      <c r="F507" s="23">
        <v>0.3</v>
      </c>
      <c r="G507" s="23">
        <v>0.24</v>
      </c>
    </row>
    <row r="508" spans="1:7">
      <c r="A508" s="21">
        <v>200506</v>
      </c>
      <c r="B508" s="23">
        <v>0.56999999999999995</v>
      </c>
      <c r="C508" s="23">
        <v>3.28</v>
      </c>
      <c r="D508" s="23">
        <v>2.83</v>
      </c>
      <c r="E508" s="23">
        <v>0.96</v>
      </c>
      <c r="F508" s="23">
        <v>-0.51</v>
      </c>
      <c r="G508" s="23">
        <v>0.23</v>
      </c>
    </row>
    <row r="509" spans="1:7">
      <c r="A509" s="21">
        <v>200507</v>
      </c>
      <c r="B509" s="23">
        <v>3.92</v>
      </c>
      <c r="C509" s="23">
        <v>2.81</v>
      </c>
      <c r="D509" s="23">
        <v>-0.79</v>
      </c>
      <c r="E509" s="23">
        <v>-1.18</v>
      </c>
      <c r="F509" s="23">
        <v>-0.82</v>
      </c>
      <c r="G509" s="23">
        <v>0.24</v>
      </c>
    </row>
    <row r="510" spans="1:7">
      <c r="A510" s="21">
        <v>200508</v>
      </c>
      <c r="B510" s="23">
        <v>-1.22</v>
      </c>
      <c r="C510" s="23">
        <v>-0.89</v>
      </c>
      <c r="D510" s="23">
        <v>1.32</v>
      </c>
      <c r="E510" s="23">
        <v>-2.0499999999999998</v>
      </c>
      <c r="F510" s="23">
        <v>0.37</v>
      </c>
      <c r="G510" s="23">
        <v>0.3</v>
      </c>
    </row>
    <row r="511" spans="1:7">
      <c r="A511" s="21">
        <v>200509</v>
      </c>
      <c r="B511" s="23">
        <v>0.49</v>
      </c>
      <c r="C511" s="23">
        <v>-0.34</v>
      </c>
      <c r="D511" s="23">
        <v>0.71</v>
      </c>
      <c r="E511" s="23">
        <v>0.27</v>
      </c>
      <c r="F511" s="23">
        <v>-0.6</v>
      </c>
      <c r="G511" s="23">
        <v>0.28999999999999998</v>
      </c>
    </row>
    <row r="512" spans="1:7">
      <c r="A512" s="21">
        <v>200510</v>
      </c>
      <c r="B512" s="23">
        <v>-2.02</v>
      </c>
      <c r="C512" s="23">
        <v>-1.45</v>
      </c>
      <c r="D512" s="23">
        <v>0.42</v>
      </c>
      <c r="E512" s="23">
        <v>-0.93</v>
      </c>
      <c r="F512" s="23">
        <v>-1.29</v>
      </c>
      <c r="G512" s="23">
        <v>0.27</v>
      </c>
    </row>
    <row r="513" spans="1:7">
      <c r="A513" s="21">
        <v>200511</v>
      </c>
      <c r="B513" s="23">
        <v>3.61</v>
      </c>
      <c r="C513" s="23">
        <v>0.84</v>
      </c>
      <c r="D513" s="23">
        <v>-1.1599999999999999</v>
      </c>
      <c r="E513" s="23">
        <v>-0.76</v>
      </c>
      <c r="F513" s="23">
        <v>-1.1299999999999999</v>
      </c>
      <c r="G513" s="23">
        <v>0.31</v>
      </c>
    </row>
    <row r="514" spans="1:7">
      <c r="A514" s="21">
        <v>200512</v>
      </c>
      <c r="B514" s="23">
        <v>-0.25</v>
      </c>
      <c r="C514" s="23">
        <v>-0.2</v>
      </c>
      <c r="D514" s="23">
        <v>0.2</v>
      </c>
      <c r="E514" s="23">
        <v>0.22</v>
      </c>
      <c r="F514" s="23">
        <v>0.23</v>
      </c>
      <c r="G514" s="23">
        <v>0.32</v>
      </c>
    </row>
    <row r="515" spans="1:7">
      <c r="A515" s="21">
        <v>200601</v>
      </c>
      <c r="B515" s="23">
        <v>3.04</v>
      </c>
      <c r="C515" s="23">
        <v>5.75</v>
      </c>
      <c r="D515" s="23">
        <v>1.08</v>
      </c>
      <c r="E515" s="23">
        <v>-0.65</v>
      </c>
      <c r="F515" s="23">
        <v>-0.45</v>
      </c>
      <c r="G515" s="23">
        <v>0.35</v>
      </c>
    </row>
    <row r="516" spans="1:7">
      <c r="A516" s="21">
        <v>200602</v>
      </c>
      <c r="B516" s="23">
        <v>-0.3</v>
      </c>
      <c r="C516" s="23">
        <v>-0.42</v>
      </c>
      <c r="D516" s="23">
        <v>-0.34</v>
      </c>
      <c r="E516" s="23">
        <v>-0.51</v>
      </c>
      <c r="F516" s="23">
        <v>1.91</v>
      </c>
      <c r="G516" s="23">
        <v>0.34</v>
      </c>
    </row>
    <row r="517" spans="1:7">
      <c r="A517" s="21">
        <v>200603</v>
      </c>
      <c r="B517" s="23">
        <v>1.46</v>
      </c>
      <c r="C517" s="23">
        <v>3.39</v>
      </c>
      <c r="D517" s="23">
        <v>0.6</v>
      </c>
      <c r="E517" s="23">
        <v>0.06</v>
      </c>
      <c r="F517" s="23">
        <v>-0.4</v>
      </c>
      <c r="G517" s="23">
        <v>0.37</v>
      </c>
    </row>
    <row r="518" spans="1:7">
      <c r="A518" s="21">
        <v>200604</v>
      </c>
      <c r="B518" s="23">
        <v>0.73</v>
      </c>
      <c r="C518" s="23">
        <v>-0.84</v>
      </c>
      <c r="D518" s="23">
        <v>2.34</v>
      </c>
      <c r="E518" s="23">
        <v>1.8</v>
      </c>
      <c r="F518" s="23">
        <v>0.01</v>
      </c>
      <c r="G518" s="23">
        <v>0.36</v>
      </c>
    </row>
    <row r="519" spans="1:7">
      <c r="A519" s="21">
        <v>200605</v>
      </c>
      <c r="B519" s="23">
        <v>-3.57</v>
      </c>
      <c r="C519" s="23">
        <v>-2.85</v>
      </c>
      <c r="D519" s="23">
        <v>2.41</v>
      </c>
      <c r="E519" s="23">
        <v>1.1499999999999999</v>
      </c>
      <c r="F519" s="23">
        <v>1.46</v>
      </c>
      <c r="G519" s="23">
        <v>0.43</v>
      </c>
    </row>
    <row r="520" spans="1:7">
      <c r="A520" s="21">
        <v>200606</v>
      </c>
      <c r="B520" s="23">
        <v>-0.35</v>
      </c>
      <c r="C520" s="23">
        <v>-0.24</v>
      </c>
      <c r="D520" s="23">
        <v>0.85</v>
      </c>
      <c r="E520" s="23">
        <v>1.32</v>
      </c>
      <c r="F520" s="23">
        <v>-7.0000000000000007E-2</v>
      </c>
      <c r="G520" s="23">
        <v>0.4</v>
      </c>
    </row>
    <row r="521" spans="1:7">
      <c r="A521" s="21">
        <v>200607</v>
      </c>
      <c r="B521" s="23">
        <v>-0.78</v>
      </c>
      <c r="C521" s="23">
        <v>-3.63</v>
      </c>
      <c r="D521" s="23">
        <v>2.6</v>
      </c>
      <c r="E521" s="23">
        <v>1.63</v>
      </c>
      <c r="F521" s="23">
        <v>0.9</v>
      </c>
      <c r="G521" s="23">
        <v>0.4</v>
      </c>
    </row>
    <row r="522" spans="1:7">
      <c r="A522" s="21">
        <v>200608</v>
      </c>
      <c r="B522" s="23">
        <v>2.0299999999999998</v>
      </c>
      <c r="C522" s="23">
        <v>0.44</v>
      </c>
      <c r="D522" s="23">
        <v>-2.06</v>
      </c>
      <c r="E522" s="23">
        <v>-1.86</v>
      </c>
      <c r="F522" s="23">
        <v>2.09</v>
      </c>
      <c r="G522" s="23">
        <v>0.42</v>
      </c>
    </row>
    <row r="523" spans="1:7">
      <c r="A523" s="21">
        <v>200609</v>
      </c>
      <c r="B523" s="23">
        <v>1.84</v>
      </c>
      <c r="C523" s="23">
        <v>-1.46</v>
      </c>
      <c r="D523" s="23">
        <v>0.08</v>
      </c>
      <c r="E523" s="23">
        <v>0.82</v>
      </c>
      <c r="F523" s="23">
        <v>0.6</v>
      </c>
      <c r="G523" s="23">
        <v>0.41</v>
      </c>
    </row>
    <row r="524" spans="1:7">
      <c r="A524" s="21">
        <v>200610</v>
      </c>
      <c r="B524" s="23">
        <v>3.23</v>
      </c>
      <c r="C524" s="23">
        <v>1.98</v>
      </c>
      <c r="D524" s="23">
        <v>-0.31</v>
      </c>
      <c r="E524" s="23">
        <v>-0.12</v>
      </c>
      <c r="F524" s="23">
        <v>0.28000000000000003</v>
      </c>
      <c r="G524" s="23">
        <v>0.41</v>
      </c>
    </row>
    <row r="525" spans="1:7">
      <c r="A525" s="21">
        <v>200611</v>
      </c>
      <c r="B525" s="23">
        <v>1.71</v>
      </c>
      <c r="C525" s="23">
        <v>0.71</v>
      </c>
      <c r="D525" s="23">
        <v>0.14000000000000001</v>
      </c>
      <c r="E525" s="23">
        <v>0.15</v>
      </c>
      <c r="F525" s="23">
        <v>-0.8</v>
      </c>
      <c r="G525" s="23">
        <v>0.42</v>
      </c>
    </row>
    <row r="526" spans="1:7">
      <c r="A526" s="21">
        <v>200612</v>
      </c>
      <c r="B526" s="23">
        <v>0.87</v>
      </c>
      <c r="C526" s="23">
        <v>-0.82</v>
      </c>
      <c r="D526" s="23">
        <v>2.73</v>
      </c>
      <c r="E526" s="23">
        <v>-0.72</v>
      </c>
      <c r="F526" s="23">
        <v>2.06</v>
      </c>
      <c r="G526" s="23">
        <v>0.4</v>
      </c>
    </row>
    <row r="527" spans="1:7">
      <c r="A527" s="21">
        <v>200701</v>
      </c>
      <c r="B527" s="23">
        <v>1.4</v>
      </c>
      <c r="C527" s="23">
        <v>7.0000000000000007E-2</v>
      </c>
      <c r="D527" s="23">
        <v>-0.68</v>
      </c>
      <c r="E527" s="23">
        <v>0.26</v>
      </c>
      <c r="F527" s="23">
        <v>0.38</v>
      </c>
      <c r="G527" s="23">
        <v>0.44</v>
      </c>
    </row>
    <row r="528" spans="1:7">
      <c r="A528" s="21">
        <v>200702</v>
      </c>
      <c r="B528" s="23">
        <v>-1.96</v>
      </c>
      <c r="C528" s="23">
        <v>1.29</v>
      </c>
      <c r="D528" s="23">
        <v>-0.14000000000000001</v>
      </c>
      <c r="E528" s="23">
        <v>-0.51</v>
      </c>
      <c r="F528" s="23">
        <v>-0.71</v>
      </c>
      <c r="G528" s="23">
        <v>0.38</v>
      </c>
    </row>
    <row r="529" spans="1:7">
      <c r="A529" s="21">
        <v>200703</v>
      </c>
      <c r="B529" s="23">
        <v>0.68</v>
      </c>
      <c r="C529" s="23">
        <v>0.2</v>
      </c>
      <c r="D529" s="23">
        <v>-0.97</v>
      </c>
      <c r="E529" s="23">
        <v>0.64</v>
      </c>
      <c r="F529" s="23">
        <v>-0.65</v>
      </c>
      <c r="G529" s="23">
        <v>0.43</v>
      </c>
    </row>
    <row r="530" spans="1:7">
      <c r="A530" s="21">
        <v>200704</v>
      </c>
      <c r="B530" s="23">
        <v>3.49</v>
      </c>
      <c r="C530" s="23">
        <v>-2.04</v>
      </c>
      <c r="D530" s="23">
        <v>-1.45</v>
      </c>
      <c r="E530" s="23">
        <v>1.1499999999999999</v>
      </c>
      <c r="F530" s="23">
        <v>1.03</v>
      </c>
      <c r="G530" s="23">
        <v>0.44</v>
      </c>
    </row>
    <row r="531" spans="1:7">
      <c r="A531" s="21">
        <v>200705</v>
      </c>
      <c r="B531" s="23">
        <v>3.24</v>
      </c>
      <c r="C531" s="23">
        <v>0.4</v>
      </c>
      <c r="D531" s="23">
        <v>-0.65</v>
      </c>
      <c r="E531" s="23">
        <v>1.58</v>
      </c>
      <c r="F531" s="23">
        <v>-1.37</v>
      </c>
      <c r="G531" s="23">
        <v>0.41</v>
      </c>
    </row>
    <row r="532" spans="1:7">
      <c r="A532" s="21">
        <v>200706</v>
      </c>
      <c r="B532" s="23">
        <v>-1.96</v>
      </c>
      <c r="C532" s="23">
        <v>0.74</v>
      </c>
      <c r="D532" s="23">
        <v>-1.05</v>
      </c>
      <c r="E532" s="23">
        <v>0.53</v>
      </c>
      <c r="F532" s="23">
        <v>0.08</v>
      </c>
      <c r="G532" s="23">
        <v>0.4</v>
      </c>
    </row>
    <row r="533" spans="1:7">
      <c r="A533" s="21">
        <v>200707</v>
      </c>
      <c r="B533" s="23">
        <v>-3.73</v>
      </c>
      <c r="C533" s="23">
        <v>-2.99</v>
      </c>
      <c r="D533" s="23">
        <v>-3.71</v>
      </c>
      <c r="E533" s="23">
        <v>0.2</v>
      </c>
      <c r="F533" s="23">
        <v>-1.1299999999999999</v>
      </c>
      <c r="G533" s="23">
        <v>0.4</v>
      </c>
    </row>
    <row r="534" spans="1:7">
      <c r="A534" s="21">
        <v>200708</v>
      </c>
      <c r="B534" s="23">
        <v>0.92</v>
      </c>
      <c r="C534" s="23">
        <v>-0.38</v>
      </c>
      <c r="D534" s="23">
        <v>-1.86</v>
      </c>
      <c r="E534" s="23">
        <v>-1.21</v>
      </c>
      <c r="F534" s="23">
        <v>-0.54</v>
      </c>
      <c r="G534" s="23">
        <v>0.42</v>
      </c>
    </row>
    <row r="535" spans="1:7">
      <c r="A535" s="21">
        <v>200709</v>
      </c>
      <c r="B535" s="23">
        <v>3.22</v>
      </c>
      <c r="C535" s="23">
        <v>-2.44</v>
      </c>
      <c r="D535" s="23">
        <v>-2.21</v>
      </c>
      <c r="E535" s="23">
        <v>-0.52</v>
      </c>
      <c r="F535" s="23">
        <v>-3.02</v>
      </c>
      <c r="G535" s="23">
        <v>0.32</v>
      </c>
    </row>
    <row r="536" spans="1:7">
      <c r="A536" s="21">
        <v>200710</v>
      </c>
      <c r="B536" s="23">
        <v>1.8</v>
      </c>
      <c r="C536" s="23">
        <v>-0.08</v>
      </c>
      <c r="D536" s="23">
        <v>-2.98</v>
      </c>
      <c r="E536" s="23">
        <v>-0.28999999999999998</v>
      </c>
      <c r="F536" s="23">
        <v>-0.09</v>
      </c>
      <c r="G536" s="23">
        <v>0.32</v>
      </c>
    </row>
    <row r="537" spans="1:7">
      <c r="A537" s="21">
        <v>200711</v>
      </c>
      <c r="B537" s="23">
        <v>-4.83</v>
      </c>
      <c r="C537" s="23">
        <v>-3.02</v>
      </c>
      <c r="D537" s="23">
        <v>-0.94</v>
      </c>
      <c r="E537" s="23">
        <v>1.89</v>
      </c>
      <c r="F537" s="23">
        <v>-0.28999999999999998</v>
      </c>
      <c r="G537" s="23">
        <v>0.34</v>
      </c>
    </row>
    <row r="538" spans="1:7">
      <c r="A538" s="21">
        <v>200712</v>
      </c>
      <c r="B538" s="23">
        <v>-0.87</v>
      </c>
      <c r="C538" s="23">
        <v>0.15</v>
      </c>
      <c r="D538" s="23">
        <v>-0.55000000000000004</v>
      </c>
      <c r="E538" s="23">
        <v>0.87</v>
      </c>
      <c r="F538" s="23">
        <v>-1.05</v>
      </c>
      <c r="G538" s="23">
        <v>0.27</v>
      </c>
    </row>
    <row r="539" spans="1:7">
      <c r="A539" s="21">
        <v>200801</v>
      </c>
      <c r="B539" s="23">
        <v>-6.36</v>
      </c>
      <c r="C539" s="23">
        <v>-0.65</v>
      </c>
      <c r="D539" s="23">
        <v>3.97</v>
      </c>
      <c r="E539" s="23">
        <v>2.15</v>
      </c>
      <c r="F539" s="23">
        <v>2.14</v>
      </c>
      <c r="G539" s="23">
        <v>0.21</v>
      </c>
    </row>
    <row r="540" spans="1:7">
      <c r="A540" s="21">
        <v>200802</v>
      </c>
      <c r="B540" s="23">
        <v>-3.09</v>
      </c>
      <c r="C540" s="23">
        <v>-0.66</v>
      </c>
      <c r="D540" s="23">
        <v>-0.84</v>
      </c>
      <c r="E540" s="23">
        <v>0.87</v>
      </c>
      <c r="F540" s="23">
        <v>-0.92</v>
      </c>
      <c r="G540" s="23">
        <v>0.13</v>
      </c>
    </row>
    <row r="541" spans="1:7">
      <c r="A541" s="21">
        <v>200803</v>
      </c>
      <c r="B541" s="23">
        <v>-0.93</v>
      </c>
      <c r="C541" s="23">
        <v>0.56000000000000005</v>
      </c>
      <c r="D541" s="23">
        <v>0.3</v>
      </c>
      <c r="E541" s="23">
        <v>0.79</v>
      </c>
      <c r="F541" s="23">
        <v>0.5</v>
      </c>
      <c r="G541" s="23">
        <v>0.17</v>
      </c>
    </row>
    <row r="542" spans="1:7">
      <c r="A542" s="21">
        <v>200804</v>
      </c>
      <c r="B542" s="23">
        <v>4.5999999999999996</v>
      </c>
      <c r="C542" s="23">
        <v>-1.2</v>
      </c>
      <c r="D542" s="23">
        <v>-0.94</v>
      </c>
      <c r="E542" s="23">
        <v>1.63</v>
      </c>
      <c r="F542" s="23">
        <v>-2.4700000000000002</v>
      </c>
      <c r="G542" s="23">
        <v>0.18</v>
      </c>
    </row>
    <row r="543" spans="1:7">
      <c r="A543" s="21">
        <v>200805</v>
      </c>
      <c r="B543" s="23">
        <v>1.86</v>
      </c>
      <c r="C543" s="23">
        <v>3.02</v>
      </c>
      <c r="D543" s="23">
        <v>-1.43</v>
      </c>
      <c r="E543" s="23">
        <v>0.93</v>
      </c>
      <c r="F543" s="23">
        <v>-0.06</v>
      </c>
      <c r="G543" s="23">
        <v>0.18</v>
      </c>
    </row>
    <row r="544" spans="1:7">
      <c r="A544" s="21">
        <v>200806</v>
      </c>
      <c r="B544" s="23">
        <v>-8.44</v>
      </c>
      <c r="C544" s="23">
        <v>1.18</v>
      </c>
      <c r="D544" s="23">
        <v>-2.71</v>
      </c>
      <c r="E544" s="23">
        <v>4.96</v>
      </c>
      <c r="F544" s="23">
        <v>-0.55000000000000004</v>
      </c>
      <c r="G544" s="23">
        <v>0.17</v>
      </c>
    </row>
    <row r="545" spans="1:7">
      <c r="A545" s="21">
        <v>200807</v>
      </c>
      <c r="B545" s="23">
        <v>-0.77</v>
      </c>
      <c r="C545" s="23">
        <v>3.72</v>
      </c>
      <c r="D545" s="23">
        <v>5.42</v>
      </c>
      <c r="E545" s="23">
        <v>-1.36</v>
      </c>
      <c r="F545" s="23">
        <v>1.06</v>
      </c>
      <c r="G545" s="23">
        <v>0.15</v>
      </c>
    </row>
    <row r="546" spans="1:7">
      <c r="A546" s="21">
        <v>200808</v>
      </c>
      <c r="B546" s="23">
        <v>1.53</v>
      </c>
      <c r="C546" s="23">
        <v>3.46</v>
      </c>
      <c r="D546" s="23">
        <v>1.59</v>
      </c>
      <c r="E546" s="23">
        <v>1.86</v>
      </c>
      <c r="F546" s="23">
        <v>0.84</v>
      </c>
      <c r="G546" s="23">
        <v>0.13</v>
      </c>
    </row>
    <row r="547" spans="1:7">
      <c r="A547" s="21">
        <v>200809</v>
      </c>
      <c r="B547" s="23">
        <v>-9.24</v>
      </c>
      <c r="C547" s="23">
        <v>0.25</v>
      </c>
      <c r="D547" s="23">
        <v>5.91</v>
      </c>
      <c r="E547" s="23">
        <v>2.42</v>
      </c>
      <c r="F547" s="23">
        <v>1.78</v>
      </c>
      <c r="G547" s="23">
        <v>0.15</v>
      </c>
    </row>
    <row r="548" spans="1:7">
      <c r="A548" s="21">
        <v>200810</v>
      </c>
      <c r="B548" s="23">
        <v>-17.23</v>
      </c>
      <c r="C548" s="23">
        <v>-3.34</v>
      </c>
      <c r="D548" s="23">
        <v>-2.2999999999999998</v>
      </c>
      <c r="E548" s="23">
        <v>3.04</v>
      </c>
      <c r="F548" s="23">
        <v>2.0499999999999998</v>
      </c>
      <c r="G548" s="23">
        <v>0.08</v>
      </c>
    </row>
    <row r="549" spans="1:7">
      <c r="A549" s="21">
        <v>200811</v>
      </c>
      <c r="B549" s="23">
        <v>-7.86</v>
      </c>
      <c r="C549" s="23">
        <v>-3.9</v>
      </c>
      <c r="D549" s="23">
        <v>-6.31</v>
      </c>
      <c r="E549" s="23">
        <v>4.53</v>
      </c>
      <c r="F549" s="23">
        <v>2.75</v>
      </c>
      <c r="G549" s="23">
        <v>0.03</v>
      </c>
    </row>
    <row r="550" spans="1:7">
      <c r="A550" s="21">
        <v>200812</v>
      </c>
      <c r="B550" s="23">
        <v>1.74</v>
      </c>
      <c r="C550" s="23">
        <v>3.29</v>
      </c>
      <c r="D550" s="23">
        <v>0.14000000000000001</v>
      </c>
      <c r="E550" s="23">
        <v>7.0000000000000007E-2</v>
      </c>
      <c r="F550" s="23">
        <v>-1.5</v>
      </c>
      <c r="G550" s="23">
        <v>0</v>
      </c>
    </row>
    <row r="551" spans="1:7">
      <c r="A551" s="21">
        <v>200901</v>
      </c>
      <c r="B551" s="23">
        <v>-8.1199999999999992</v>
      </c>
      <c r="C551" s="23">
        <v>-2.14</v>
      </c>
      <c r="D551" s="23">
        <v>-11.29</v>
      </c>
      <c r="E551" s="23">
        <v>0.18</v>
      </c>
      <c r="F551" s="23">
        <v>-1.1599999999999999</v>
      </c>
      <c r="G551" s="23">
        <v>0</v>
      </c>
    </row>
    <row r="552" spans="1:7">
      <c r="A552" s="21">
        <v>200902</v>
      </c>
      <c r="B552" s="23">
        <v>-10.1</v>
      </c>
      <c r="C552" s="23">
        <v>-1.33</v>
      </c>
      <c r="D552" s="23">
        <v>-6.95</v>
      </c>
      <c r="E552" s="23">
        <v>1.2</v>
      </c>
      <c r="F552" s="23">
        <v>-1.02</v>
      </c>
      <c r="G552" s="23">
        <v>0.01</v>
      </c>
    </row>
    <row r="553" spans="1:7">
      <c r="A553" s="21">
        <v>200903</v>
      </c>
      <c r="B553" s="23">
        <v>8.9499999999999993</v>
      </c>
      <c r="C553" s="23">
        <v>0.67</v>
      </c>
      <c r="D553" s="23">
        <v>3.47</v>
      </c>
      <c r="E553" s="23">
        <v>-2.52</v>
      </c>
      <c r="F553" s="23">
        <v>-2.25</v>
      </c>
      <c r="G553" s="23">
        <v>0.02</v>
      </c>
    </row>
    <row r="554" spans="1:7">
      <c r="A554" s="21">
        <v>200904</v>
      </c>
      <c r="B554" s="23">
        <v>10.18</v>
      </c>
      <c r="C554" s="23">
        <v>7.13</v>
      </c>
      <c r="D554" s="23">
        <v>5.36</v>
      </c>
      <c r="E554" s="23">
        <v>1.31</v>
      </c>
      <c r="F554" s="23">
        <v>0.12</v>
      </c>
      <c r="G554" s="23">
        <v>0.01</v>
      </c>
    </row>
    <row r="555" spans="1:7">
      <c r="A555" s="21">
        <v>200905</v>
      </c>
      <c r="B555" s="23">
        <v>5.21</v>
      </c>
      <c r="C555" s="23">
        <v>-2.3199999999999998</v>
      </c>
      <c r="D555" s="23">
        <v>0.28000000000000003</v>
      </c>
      <c r="E555" s="23">
        <v>-0.78</v>
      </c>
      <c r="F555" s="23">
        <v>-2.16</v>
      </c>
      <c r="G555" s="23">
        <v>0</v>
      </c>
    </row>
    <row r="556" spans="1:7">
      <c r="A556" s="21">
        <v>200906</v>
      </c>
      <c r="B556" s="23">
        <v>0.43</v>
      </c>
      <c r="C556" s="23">
        <v>2.29</v>
      </c>
      <c r="D556" s="23">
        <v>-2.73</v>
      </c>
      <c r="E556" s="23">
        <v>-1.41</v>
      </c>
      <c r="F556" s="23">
        <v>-0.33</v>
      </c>
      <c r="G556" s="23">
        <v>0.01</v>
      </c>
    </row>
    <row r="557" spans="1:7">
      <c r="A557" s="21">
        <v>200907</v>
      </c>
      <c r="B557" s="23">
        <v>7.72</v>
      </c>
      <c r="C557" s="23">
        <v>2.39</v>
      </c>
      <c r="D557" s="23">
        <v>4.83</v>
      </c>
      <c r="E557" s="23">
        <v>-0.46</v>
      </c>
      <c r="F557" s="23">
        <v>3.13</v>
      </c>
      <c r="G557" s="23">
        <v>0.01</v>
      </c>
    </row>
    <row r="558" spans="1:7">
      <c r="A558" s="21">
        <v>200908</v>
      </c>
      <c r="B558" s="23">
        <v>3.33</v>
      </c>
      <c r="C558" s="23">
        <v>-0.09</v>
      </c>
      <c r="D558" s="23">
        <v>7.63</v>
      </c>
      <c r="E558" s="23">
        <v>-3.03</v>
      </c>
      <c r="F558" s="23">
        <v>3.34</v>
      </c>
      <c r="G558" s="23">
        <v>0.01</v>
      </c>
    </row>
    <row r="559" spans="1:7">
      <c r="A559" s="21">
        <v>200909</v>
      </c>
      <c r="B559" s="23">
        <v>4.08</v>
      </c>
      <c r="C559" s="23">
        <v>2.73</v>
      </c>
      <c r="D559" s="23">
        <v>1.04</v>
      </c>
      <c r="E559" s="23">
        <v>1.31</v>
      </c>
      <c r="F559" s="23">
        <v>0.36</v>
      </c>
      <c r="G559" s="23">
        <v>0.01</v>
      </c>
    </row>
    <row r="560" spans="1:7">
      <c r="A560" s="21">
        <v>200910</v>
      </c>
      <c r="B560" s="23">
        <v>-2.59</v>
      </c>
      <c r="C560" s="23">
        <v>-4.9400000000000004</v>
      </c>
      <c r="D560" s="23">
        <v>-4.21</v>
      </c>
      <c r="E560" s="23">
        <v>4.17</v>
      </c>
      <c r="F560" s="23">
        <v>-1.5</v>
      </c>
      <c r="G560" s="23">
        <v>0</v>
      </c>
    </row>
    <row r="561" spans="1:7">
      <c r="A561" s="21">
        <v>200911</v>
      </c>
      <c r="B561" s="23">
        <v>5.56</v>
      </c>
      <c r="C561" s="23">
        <v>-2.68</v>
      </c>
      <c r="D561" s="23">
        <v>-0.34</v>
      </c>
      <c r="E561" s="23">
        <v>1</v>
      </c>
      <c r="F561" s="23">
        <v>0.13</v>
      </c>
      <c r="G561" s="23">
        <v>0</v>
      </c>
    </row>
    <row r="562" spans="1:7">
      <c r="A562" s="21">
        <v>200912</v>
      </c>
      <c r="B562" s="23">
        <v>2.75</v>
      </c>
      <c r="C562" s="23">
        <v>6.24</v>
      </c>
      <c r="D562" s="23">
        <v>-0.16</v>
      </c>
      <c r="E562" s="23">
        <v>1.02</v>
      </c>
      <c r="F562" s="23">
        <v>-0.09</v>
      </c>
      <c r="G562" s="23">
        <v>0.01</v>
      </c>
    </row>
    <row r="563" spans="1:7">
      <c r="A563" s="21">
        <v>201001</v>
      </c>
      <c r="B563" s="23">
        <v>-3.36</v>
      </c>
      <c r="C563" s="23">
        <v>0.34</v>
      </c>
      <c r="D563" s="23">
        <v>0.43</v>
      </c>
      <c r="E563" s="23">
        <v>-1.27</v>
      </c>
      <c r="F563" s="23">
        <v>0.46</v>
      </c>
      <c r="G563" s="23">
        <v>0</v>
      </c>
    </row>
    <row r="564" spans="1:7">
      <c r="A564" s="21">
        <v>201002</v>
      </c>
      <c r="B564" s="23">
        <v>3.4</v>
      </c>
      <c r="C564" s="23">
        <v>1.51</v>
      </c>
      <c r="D564" s="23">
        <v>3.22</v>
      </c>
      <c r="E564" s="23">
        <v>-0.27</v>
      </c>
      <c r="F564" s="23">
        <v>1.42</v>
      </c>
      <c r="G564" s="23">
        <v>0</v>
      </c>
    </row>
    <row r="565" spans="1:7">
      <c r="A565" s="21">
        <v>201003</v>
      </c>
      <c r="B565" s="23">
        <v>6.31</v>
      </c>
      <c r="C565" s="23">
        <v>1.85</v>
      </c>
      <c r="D565" s="23">
        <v>2.21</v>
      </c>
      <c r="E565" s="23">
        <v>-0.65</v>
      </c>
      <c r="F565" s="23">
        <v>1.69</v>
      </c>
      <c r="G565" s="23">
        <v>0.01</v>
      </c>
    </row>
    <row r="566" spans="1:7">
      <c r="A566" s="21">
        <v>201004</v>
      </c>
      <c r="B566" s="23">
        <v>2</v>
      </c>
      <c r="C566" s="23">
        <v>4.9800000000000004</v>
      </c>
      <c r="D566" s="23">
        <v>2.89</v>
      </c>
      <c r="E566" s="23">
        <v>0.69</v>
      </c>
      <c r="F566" s="23">
        <v>1.72</v>
      </c>
      <c r="G566" s="23">
        <v>0.01</v>
      </c>
    </row>
    <row r="567" spans="1:7">
      <c r="A567" s="21">
        <v>201005</v>
      </c>
      <c r="B567" s="23">
        <v>-7.89</v>
      </c>
      <c r="C567" s="23">
        <v>0.05</v>
      </c>
      <c r="D567" s="23">
        <v>-2.44</v>
      </c>
      <c r="E567" s="23">
        <v>1.3</v>
      </c>
      <c r="F567" s="23">
        <v>-0.22</v>
      </c>
      <c r="G567" s="23">
        <v>0.01</v>
      </c>
    </row>
    <row r="568" spans="1:7">
      <c r="A568" s="21">
        <v>201006</v>
      </c>
      <c r="B568" s="23">
        <v>-5.57</v>
      </c>
      <c r="C568" s="23">
        <v>-2.4700000000000002</v>
      </c>
      <c r="D568" s="23">
        <v>-4.7</v>
      </c>
      <c r="E568" s="23">
        <v>-0.16</v>
      </c>
      <c r="F568" s="23">
        <v>-1.55</v>
      </c>
      <c r="G568" s="23">
        <v>0.01</v>
      </c>
    </row>
    <row r="569" spans="1:7">
      <c r="A569" s="21">
        <v>201007</v>
      </c>
      <c r="B569" s="23">
        <v>6.93</v>
      </c>
      <c r="C569" s="23">
        <v>0.12</v>
      </c>
      <c r="D569" s="23">
        <v>-0.31</v>
      </c>
      <c r="E569" s="23">
        <v>0.24</v>
      </c>
      <c r="F569" s="23">
        <v>2</v>
      </c>
      <c r="G569" s="23">
        <v>0.01</v>
      </c>
    </row>
    <row r="570" spans="1:7">
      <c r="A570" s="21">
        <v>201008</v>
      </c>
      <c r="B570" s="23">
        <v>-4.7699999999999996</v>
      </c>
      <c r="C570" s="23">
        <v>-3.15</v>
      </c>
      <c r="D570" s="23">
        <v>-1.9</v>
      </c>
      <c r="E570" s="23">
        <v>0.53</v>
      </c>
      <c r="F570" s="23">
        <v>-1.59</v>
      </c>
      <c r="G570" s="23">
        <v>0.01</v>
      </c>
    </row>
    <row r="571" spans="1:7">
      <c r="A571" s="21">
        <v>201009</v>
      </c>
      <c r="B571" s="23">
        <v>9.5399999999999991</v>
      </c>
      <c r="C571" s="23">
        <v>3.75</v>
      </c>
      <c r="D571" s="23">
        <v>-3.16</v>
      </c>
      <c r="E571" s="23">
        <v>-0.21</v>
      </c>
      <c r="F571" s="23">
        <v>0.38</v>
      </c>
      <c r="G571" s="23">
        <v>0.01</v>
      </c>
    </row>
    <row r="572" spans="1:7">
      <c r="A572" s="21">
        <v>201010</v>
      </c>
      <c r="B572" s="23">
        <v>3.88</v>
      </c>
      <c r="C572" s="23">
        <v>0.8</v>
      </c>
      <c r="D572" s="23">
        <v>-2.42</v>
      </c>
      <c r="E572" s="23">
        <v>1.19</v>
      </c>
      <c r="F572" s="23">
        <v>-0.27</v>
      </c>
      <c r="G572" s="23">
        <v>0.01</v>
      </c>
    </row>
    <row r="573" spans="1:7">
      <c r="A573" s="21">
        <v>201011</v>
      </c>
      <c r="B573" s="23">
        <v>0.6</v>
      </c>
      <c r="C573" s="23">
        <v>3.67</v>
      </c>
      <c r="D573" s="23">
        <v>-0.96</v>
      </c>
      <c r="E573" s="23">
        <v>0.46</v>
      </c>
      <c r="F573" s="23">
        <v>1.59</v>
      </c>
      <c r="G573" s="23">
        <v>0.01</v>
      </c>
    </row>
    <row r="574" spans="1:7">
      <c r="A574" s="21">
        <v>201012</v>
      </c>
      <c r="B574" s="23">
        <v>6.82</v>
      </c>
      <c r="C574" s="23">
        <v>1.04</v>
      </c>
      <c r="D574" s="23">
        <v>3.69</v>
      </c>
      <c r="E574" s="23">
        <v>-3.44</v>
      </c>
      <c r="F574" s="23">
        <v>3.17</v>
      </c>
      <c r="G574" s="23">
        <v>0.01</v>
      </c>
    </row>
    <row r="575" spans="1:7">
      <c r="A575" s="21">
        <v>201101</v>
      </c>
      <c r="B575" s="23">
        <v>1.99</v>
      </c>
      <c r="C575" s="23">
        <v>-2.4300000000000002</v>
      </c>
      <c r="D575" s="23">
        <v>0.82</v>
      </c>
      <c r="E575" s="23">
        <v>-0.76</v>
      </c>
      <c r="F575" s="23">
        <v>0.83</v>
      </c>
      <c r="G575" s="23">
        <v>0.01</v>
      </c>
    </row>
    <row r="576" spans="1:7">
      <c r="A576" s="21">
        <v>201102</v>
      </c>
      <c r="B576" s="23">
        <v>3.49</v>
      </c>
      <c r="C576" s="23">
        <v>1.65</v>
      </c>
      <c r="D576" s="23">
        <v>1.27</v>
      </c>
      <c r="E576" s="23">
        <v>-1.94</v>
      </c>
      <c r="F576" s="23">
        <v>0.88</v>
      </c>
      <c r="G576" s="23">
        <v>0.01</v>
      </c>
    </row>
    <row r="577" spans="1:7">
      <c r="A577" s="21">
        <v>201103</v>
      </c>
      <c r="B577" s="23">
        <v>0.46</v>
      </c>
      <c r="C577" s="23">
        <v>2.62</v>
      </c>
      <c r="D577" s="23">
        <v>-1.83</v>
      </c>
      <c r="E577" s="23">
        <v>1.76</v>
      </c>
      <c r="F577" s="23">
        <v>-0.03</v>
      </c>
      <c r="G577" s="23">
        <v>0.01</v>
      </c>
    </row>
    <row r="578" spans="1:7">
      <c r="A578" s="21">
        <v>201104</v>
      </c>
      <c r="B578" s="23">
        <v>2.9</v>
      </c>
      <c r="C578" s="23">
        <v>-0.55000000000000004</v>
      </c>
      <c r="D578" s="23">
        <v>-2.4300000000000002</v>
      </c>
      <c r="E578" s="23">
        <v>1.01</v>
      </c>
      <c r="F578" s="23">
        <v>-0.8</v>
      </c>
      <c r="G578" s="23">
        <v>0</v>
      </c>
    </row>
    <row r="579" spans="1:7">
      <c r="A579" s="21">
        <v>201105</v>
      </c>
      <c r="B579" s="23">
        <v>-1.27</v>
      </c>
      <c r="C579" s="23">
        <v>-0.62</v>
      </c>
      <c r="D579" s="23">
        <v>-2.12</v>
      </c>
      <c r="E579" s="23">
        <v>2.08</v>
      </c>
      <c r="F579" s="23">
        <v>-1.58</v>
      </c>
      <c r="G579" s="23">
        <v>0</v>
      </c>
    </row>
    <row r="580" spans="1:7">
      <c r="A580" s="21">
        <v>201106</v>
      </c>
      <c r="B580" s="23">
        <v>-1.75</v>
      </c>
      <c r="C580" s="23">
        <v>0.16</v>
      </c>
      <c r="D580" s="23">
        <v>-0.42</v>
      </c>
      <c r="E580" s="23">
        <v>2.4900000000000002</v>
      </c>
      <c r="F580" s="23">
        <v>-1.53</v>
      </c>
      <c r="G580" s="23">
        <v>0</v>
      </c>
    </row>
    <row r="581" spans="1:7">
      <c r="A581" s="21">
        <v>201107</v>
      </c>
      <c r="B581" s="23">
        <v>-2.35</v>
      </c>
      <c r="C581" s="23">
        <v>-1.2</v>
      </c>
      <c r="D581" s="23">
        <v>-0.89</v>
      </c>
      <c r="E581" s="23">
        <v>2.68</v>
      </c>
      <c r="F581" s="23">
        <v>-1.81</v>
      </c>
      <c r="G581" s="23">
        <v>0</v>
      </c>
    </row>
    <row r="582" spans="1:7">
      <c r="A582" s="21">
        <v>201108</v>
      </c>
      <c r="B582" s="23">
        <v>-5.99</v>
      </c>
      <c r="C582" s="23">
        <v>-3.2</v>
      </c>
      <c r="D582" s="23">
        <v>-2.36</v>
      </c>
      <c r="E582" s="23">
        <v>3.3</v>
      </c>
      <c r="F582" s="23">
        <v>-0.38</v>
      </c>
      <c r="G582" s="23">
        <v>0.01</v>
      </c>
    </row>
    <row r="583" spans="1:7">
      <c r="A583" s="21">
        <v>201109</v>
      </c>
      <c r="B583" s="23">
        <v>-7.59</v>
      </c>
      <c r="C583" s="23">
        <v>-3.66</v>
      </c>
      <c r="D583" s="23">
        <v>-1.73</v>
      </c>
      <c r="E583" s="23">
        <v>2.04</v>
      </c>
      <c r="F583" s="23">
        <v>0.25</v>
      </c>
      <c r="G583" s="23">
        <v>0</v>
      </c>
    </row>
    <row r="584" spans="1:7">
      <c r="A584" s="21">
        <v>201110</v>
      </c>
      <c r="B584" s="23">
        <v>11.35</v>
      </c>
      <c r="C584" s="23">
        <v>3.46</v>
      </c>
      <c r="D584" s="23">
        <v>0.11</v>
      </c>
      <c r="E584" s="23">
        <v>-2.16</v>
      </c>
      <c r="F584" s="23">
        <v>-0.86</v>
      </c>
      <c r="G584" s="23">
        <v>0</v>
      </c>
    </row>
    <row r="585" spans="1:7">
      <c r="A585" s="21">
        <v>201111</v>
      </c>
      <c r="B585" s="23">
        <v>-0.28000000000000003</v>
      </c>
      <c r="C585" s="23">
        <v>-0.28000000000000003</v>
      </c>
      <c r="D585" s="23">
        <v>-0.45</v>
      </c>
      <c r="E585" s="23">
        <v>1.86</v>
      </c>
      <c r="F585" s="23">
        <v>1.49</v>
      </c>
      <c r="G585" s="23">
        <v>0</v>
      </c>
    </row>
    <row r="586" spans="1:7">
      <c r="A586" s="21">
        <v>201112</v>
      </c>
      <c r="B586" s="23">
        <v>0.74</v>
      </c>
      <c r="C586" s="23">
        <v>-0.33</v>
      </c>
      <c r="D586" s="23">
        <v>1.63</v>
      </c>
      <c r="E586" s="23">
        <v>0.98</v>
      </c>
      <c r="F586" s="23">
        <v>2.52</v>
      </c>
      <c r="G586" s="23">
        <v>0</v>
      </c>
    </row>
    <row r="587" spans="1:7">
      <c r="A587" s="21">
        <v>201201</v>
      </c>
      <c r="B587" s="23">
        <v>5.05</v>
      </c>
      <c r="C587" s="23">
        <v>2.06</v>
      </c>
      <c r="D587" s="23">
        <v>-0.97</v>
      </c>
      <c r="E587" s="23">
        <v>-2.0099999999999998</v>
      </c>
      <c r="F587" s="23">
        <v>-1.44</v>
      </c>
      <c r="G587" s="23">
        <v>0</v>
      </c>
    </row>
    <row r="588" spans="1:7">
      <c r="A588" s="21">
        <v>201202</v>
      </c>
      <c r="B588" s="23">
        <v>4.42</v>
      </c>
      <c r="C588" s="23">
        <v>-1.71</v>
      </c>
      <c r="D588" s="23">
        <v>0.43</v>
      </c>
      <c r="E588" s="23">
        <v>-0.48</v>
      </c>
      <c r="F588" s="23">
        <v>-0.01</v>
      </c>
      <c r="G588" s="23">
        <v>0</v>
      </c>
    </row>
    <row r="589" spans="1:7">
      <c r="A589" s="21">
        <v>201203</v>
      </c>
      <c r="B589" s="23">
        <v>3.11</v>
      </c>
      <c r="C589" s="23">
        <v>-0.47</v>
      </c>
      <c r="D589" s="23">
        <v>1.1399999999999999</v>
      </c>
      <c r="E589" s="23">
        <v>-0.54</v>
      </c>
      <c r="F589" s="23">
        <v>0.74</v>
      </c>
      <c r="G589" s="23">
        <v>0</v>
      </c>
    </row>
    <row r="590" spans="1:7">
      <c r="A590" s="21">
        <v>201204</v>
      </c>
      <c r="B590" s="23">
        <v>-0.85</v>
      </c>
      <c r="C590" s="23">
        <v>-0.55000000000000004</v>
      </c>
      <c r="D590" s="23">
        <v>-0.78</v>
      </c>
      <c r="E590" s="23">
        <v>1.3</v>
      </c>
      <c r="F590" s="23">
        <v>0.65</v>
      </c>
      <c r="G590" s="23">
        <v>0</v>
      </c>
    </row>
    <row r="591" spans="1:7">
      <c r="A591" s="21">
        <v>201205</v>
      </c>
      <c r="B591" s="23">
        <v>-6.19</v>
      </c>
      <c r="C591" s="23">
        <v>-0.12</v>
      </c>
      <c r="D591" s="23">
        <v>-1.07</v>
      </c>
      <c r="E591" s="23">
        <v>2.08</v>
      </c>
      <c r="F591" s="23">
        <v>2.31</v>
      </c>
      <c r="G591" s="23">
        <v>0.01</v>
      </c>
    </row>
    <row r="592" spans="1:7">
      <c r="A592" s="21">
        <v>201206</v>
      </c>
      <c r="B592" s="23">
        <v>3.89</v>
      </c>
      <c r="C592" s="23">
        <v>0.84</v>
      </c>
      <c r="D592" s="23">
        <v>0.62</v>
      </c>
      <c r="E592" s="23">
        <v>-1.1000000000000001</v>
      </c>
      <c r="F592" s="23">
        <v>0.46</v>
      </c>
      <c r="G592" s="23">
        <v>0</v>
      </c>
    </row>
    <row r="593" spans="1:7">
      <c r="A593" s="21">
        <v>201207</v>
      </c>
      <c r="B593" s="23">
        <v>0.79</v>
      </c>
      <c r="C593" s="23">
        <v>-2.78</v>
      </c>
      <c r="D593" s="23">
        <v>-0.02</v>
      </c>
      <c r="E593" s="23">
        <v>1.1000000000000001</v>
      </c>
      <c r="F593" s="23">
        <v>0.05</v>
      </c>
      <c r="G593" s="23">
        <v>0</v>
      </c>
    </row>
    <row r="594" spans="1:7">
      <c r="A594" s="21">
        <v>201208</v>
      </c>
      <c r="B594" s="23">
        <v>2.5499999999999998</v>
      </c>
      <c r="C594" s="23">
        <v>0.44</v>
      </c>
      <c r="D594" s="23">
        <v>1.3</v>
      </c>
      <c r="E594" s="23">
        <v>-1.33</v>
      </c>
      <c r="F594" s="23">
        <v>-0.84</v>
      </c>
      <c r="G594" s="23">
        <v>0.01</v>
      </c>
    </row>
    <row r="595" spans="1:7">
      <c r="A595" s="21">
        <v>201209</v>
      </c>
      <c r="B595" s="23">
        <v>2.73</v>
      </c>
      <c r="C595" s="23">
        <v>0.61</v>
      </c>
      <c r="D595" s="23">
        <v>1.6</v>
      </c>
      <c r="E595" s="23">
        <v>-1.49</v>
      </c>
      <c r="F595" s="23">
        <v>1.54</v>
      </c>
      <c r="G595" s="23">
        <v>0.01</v>
      </c>
    </row>
    <row r="596" spans="1:7">
      <c r="A596" s="21">
        <v>201210</v>
      </c>
      <c r="B596" s="23">
        <v>-1.76</v>
      </c>
      <c r="C596" s="23">
        <v>-0.89</v>
      </c>
      <c r="D596" s="23">
        <v>3.59</v>
      </c>
      <c r="E596" s="23">
        <v>-1.34</v>
      </c>
      <c r="F596" s="23">
        <v>2.5</v>
      </c>
      <c r="G596" s="23">
        <v>0.01</v>
      </c>
    </row>
    <row r="597" spans="1:7">
      <c r="A597" s="21">
        <v>201211</v>
      </c>
      <c r="B597" s="23">
        <v>0.78</v>
      </c>
      <c r="C597" s="23">
        <v>0.46</v>
      </c>
      <c r="D597" s="23">
        <v>-0.84</v>
      </c>
      <c r="E597" s="23">
        <v>0.61</v>
      </c>
      <c r="F597" s="23">
        <v>0.85</v>
      </c>
      <c r="G597" s="23">
        <v>0.01</v>
      </c>
    </row>
    <row r="598" spans="1:7">
      <c r="A598" s="21">
        <v>201212</v>
      </c>
      <c r="B598" s="23">
        <v>1.18</v>
      </c>
      <c r="C598" s="23">
        <v>1.89</v>
      </c>
      <c r="D598" s="23">
        <v>3.51</v>
      </c>
      <c r="E598" s="23">
        <v>-1.85</v>
      </c>
      <c r="F598" s="23">
        <v>0.91</v>
      </c>
      <c r="G598" s="23">
        <v>0.01</v>
      </c>
    </row>
    <row r="599" spans="1:7">
      <c r="A599" s="21">
        <v>201301</v>
      </c>
      <c r="B599" s="23">
        <v>5.57</v>
      </c>
      <c r="C599" s="23">
        <v>0.48</v>
      </c>
      <c r="D599" s="23">
        <v>0.96</v>
      </c>
      <c r="E599" s="23">
        <v>-1.93</v>
      </c>
      <c r="F599" s="23">
        <v>1.41</v>
      </c>
      <c r="G599" s="23">
        <v>0</v>
      </c>
    </row>
    <row r="600" spans="1:7">
      <c r="A600" s="21">
        <v>201302</v>
      </c>
      <c r="B600" s="23">
        <v>1.29</v>
      </c>
      <c r="C600" s="23">
        <v>-0.25</v>
      </c>
      <c r="D600" s="23">
        <v>0.11</v>
      </c>
      <c r="E600" s="23">
        <v>-0.67</v>
      </c>
      <c r="F600" s="23">
        <v>0.52</v>
      </c>
      <c r="G600" s="23">
        <v>0</v>
      </c>
    </row>
    <row r="601" spans="1:7">
      <c r="A601" s="21">
        <v>201303</v>
      </c>
      <c r="B601" s="23">
        <v>4.03</v>
      </c>
      <c r="C601" s="23">
        <v>0.85</v>
      </c>
      <c r="D601" s="23">
        <v>-0.19</v>
      </c>
      <c r="E601" s="23">
        <v>0.13</v>
      </c>
      <c r="F601" s="23">
        <v>1.38</v>
      </c>
      <c r="G601" s="23">
        <v>0</v>
      </c>
    </row>
    <row r="602" spans="1:7">
      <c r="A602" s="21">
        <v>201304</v>
      </c>
      <c r="B602" s="23">
        <v>1.55</v>
      </c>
      <c r="C602" s="23">
        <v>-2.25</v>
      </c>
      <c r="D602" s="23">
        <v>0.45</v>
      </c>
      <c r="E602" s="23">
        <v>0.27</v>
      </c>
      <c r="F602" s="23">
        <v>0.38</v>
      </c>
      <c r="G602" s="23">
        <v>0</v>
      </c>
    </row>
    <row r="603" spans="1:7">
      <c r="A603" s="21">
        <v>201305</v>
      </c>
      <c r="B603" s="23">
        <v>2.8</v>
      </c>
      <c r="C603" s="23">
        <v>2.06</v>
      </c>
      <c r="D603" s="23">
        <v>2.63</v>
      </c>
      <c r="E603" s="23">
        <v>-1.97</v>
      </c>
      <c r="F603" s="23">
        <v>-0.87</v>
      </c>
      <c r="G603" s="23">
        <v>0</v>
      </c>
    </row>
    <row r="604" spans="1:7">
      <c r="A604" s="21">
        <v>201306</v>
      </c>
      <c r="B604" s="23">
        <v>-1.2</v>
      </c>
      <c r="C604" s="23">
        <v>1.56</v>
      </c>
      <c r="D604" s="23">
        <v>0.03</v>
      </c>
      <c r="E604" s="23">
        <v>-0.37</v>
      </c>
      <c r="F604" s="23">
        <v>0</v>
      </c>
      <c r="G604" s="23">
        <v>0</v>
      </c>
    </row>
    <row r="605" spans="1:7">
      <c r="A605" s="21">
        <v>201307</v>
      </c>
      <c r="B605" s="23">
        <v>5.65</v>
      </c>
      <c r="C605" s="23">
        <v>1.81</v>
      </c>
      <c r="D605" s="23">
        <v>0.56999999999999995</v>
      </c>
      <c r="E605" s="23">
        <v>-1.35</v>
      </c>
      <c r="F605" s="23">
        <v>0.5</v>
      </c>
      <c r="G605" s="23">
        <v>0</v>
      </c>
    </row>
    <row r="606" spans="1:7">
      <c r="A606" s="21">
        <v>201308</v>
      </c>
      <c r="B606" s="23">
        <v>-2.71</v>
      </c>
      <c r="C606" s="23">
        <v>-0.06</v>
      </c>
      <c r="D606" s="23">
        <v>-2.69</v>
      </c>
      <c r="E606" s="23">
        <v>0.66</v>
      </c>
      <c r="F606" s="23">
        <v>-2.16</v>
      </c>
      <c r="G606" s="23">
        <v>0</v>
      </c>
    </row>
    <row r="607" spans="1:7">
      <c r="A607" s="21">
        <v>201309</v>
      </c>
      <c r="B607" s="23">
        <v>3.77</v>
      </c>
      <c r="C607" s="23">
        <v>2.63</v>
      </c>
      <c r="D607" s="23">
        <v>-1.22</v>
      </c>
      <c r="E607" s="23">
        <v>-0.56999999999999995</v>
      </c>
      <c r="F607" s="23">
        <v>-1.35</v>
      </c>
      <c r="G607" s="23">
        <v>0</v>
      </c>
    </row>
    <row r="608" spans="1:7">
      <c r="A608" s="21">
        <v>201310</v>
      </c>
      <c r="B608" s="23">
        <v>4.18</v>
      </c>
      <c r="C608" s="23">
        <v>-1.48</v>
      </c>
      <c r="D608" s="23">
        <v>1.25</v>
      </c>
      <c r="E608" s="23">
        <v>2.77</v>
      </c>
      <c r="F608" s="23">
        <v>0.87</v>
      </c>
      <c r="G608" s="23">
        <v>0</v>
      </c>
    </row>
    <row r="609" spans="1:7">
      <c r="A609" s="21">
        <v>201311</v>
      </c>
      <c r="B609" s="23">
        <v>3.13</v>
      </c>
      <c r="C609" s="23">
        <v>1.41</v>
      </c>
      <c r="D609" s="23">
        <v>0.32</v>
      </c>
      <c r="E609" s="23">
        <v>0.14000000000000001</v>
      </c>
      <c r="F609" s="23">
        <v>0.04</v>
      </c>
      <c r="G609" s="23">
        <v>0</v>
      </c>
    </row>
    <row r="610" spans="1:7">
      <c r="A610" s="21">
        <v>201312</v>
      </c>
      <c r="B610" s="23">
        <v>2.81</v>
      </c>
      <c r="C610" s="23">
        <v>-0.45</v>
      </c>
      <c r="D610" s="23">
        <v>-0.02</v>
      </c>
      <c r="E610" s="23">
        <v>-0.45</v>
      </c>
      <c r="F610" s="23">
        <v>0.1</v>
      </c>
      <c r="G610" s="23">
        <v>0</v>
      </c>
    </row>
    <row r="611" spans="1:7">
      <c r="A611" s="21">
        <v>201401</v>
      </c>
      <c r="B611" s="23">
        <v>-3.32</v>
      </c>
      <c r="C611" s="23">
        <v>0.57999999999999996</v>
      </c>
      <c r="D611" s="23">
        <v>-2.0699999999999998</v>
      </c>
      <c r="E611" s="23">
        <v>-3.87</v>
      </c>
      <c r="F611" s="23">
        <v>-1.43</v>
      </c>
      <c r="G611" s="23">
        <v>0</v>
      </c>
    </row>
    <row r="612" spans="1:7">
      <c r="A612" s="21">
        <v>201402</v>
      </c>
      <c r="B612" s="23">
        <v>4.6500000000000004</v>
      </c>
      <c r="C612" s="23">
        <v>0.13</v>
      </c>
      <c r="D612" s="23">
        <v>-0.31</v>
      </c>
      <c r="E612" s="23">
        <v>-0.21</v>
      </c>
      <c r="F612" s="23">
        <v>-0.44</v>
      </c>
      <c r="G612" s="23">
        <v>0</v>
      </c>
    </row>
    <row r="613" spans="1:7">
      <c r="A613" s="21">
        <v>201403</v>
      </c>
      <c r="B613" s="23">
        <v>0.43</v>
      </c>
      <c r="C613" s="23">
        <v>-1.08</v>
      </c>
      <c r="D613" s="23">
        <v>4.93</v>
      </c>
      <c r="E613" s="23">
        <v>2.13</v>
      </c>
      <c r="F613" s="23">
        <v>1.92</v>
      </c>
      <c r="G613" s="23">
        <v>0</v>
      </c>
    </row>
    <row r="614" spans="1:7">
      <c r="A614" s="21">
        <v>201404</v>
      </c>
      <c r="B614" s="23">
        <v>-0.19</v>
      </c>
      <c r="C614" s="23">
        <v>-4.1100000000000003</v>
      </c>
      <c r="D614" s="23">
        <v>1.17</v>
      </c>
      <c r="E614" s="23">
        <v>3.47</v>
      </c>
      <c r="F614" s="23">
        <v>1</v>
      </c>
      <c r="G614" s="23">
        <v>0</v>
      </c>
    </row>
    <row r="615" spans="1:7">
      <c r="A615" s="21">
        <v>201405</v>
      </c>
      <c r="B615" s="23">
        <v>2.06</v>
      </c>
      <c r="C615" s="23">
        <v>-1.89</v>
      </c>
      <c r="D615" s="23">
        <v>-0.13</v>
      </c>
      <c r="E615" s="23">
        <v>0.06</v>
      </c>
      <c r="F615" s="23">
        <v>-1</v>
      </c>
      <c r="G615" s="23">
        <v>0</v>
      </c>
    </row>
    <row r="616" spans="1:7">
      <c r="A616" s="21">
        <v>201406</v>
      </c>
      <c r="B616" s="23">
        <v>2.61</v>
      </c>
      <c r="C616" s="23">
        <v>3.1</v>
      </c>
      <c r="D616" s="23">
        <v>-0.7</v>
      </c>
      <c r="E616" s="23">
        <v>-1.88</v>
      </c>
      <c r="F616" s="23">
        <v>-2</v>
      </c>
      <c r="G616" s="23">
        <v>0</v>
      </c>
    </row>
    <row r="617" spans="1:7">
      <c r="A617" s="21">
        <v>201407</v>
      </c>
      <c r="B617" s="23">
        <v>-2.04</v>
      </c>
      <c r="C617" s="23">
        <v>-4.3</v>
      </c>
      <c r="D617" s="23">
        <v>0.04</v>
      </c>
      <c r="E617" s="23">
        <v>0.9</v>
      </c>
      <c r="F617" s="23">
        <v>0.53</v>
      </c>
      <c r="G617" s="23">
        <v>0</v>
      </c>
    </row>
    <row r="618" spans="1:7">
      <c r="A618" s="21">
        <v>201408</v>
      </c>
      <c r="B618" s="23">
        <v>4.24</v>
      </c>
      <c r="C618" s="23">
        <v>0.31</v>
      </c>
      <c r="D618" s="23">
        <v>-0.45</v>
      </c>
      <c r="E618" s="23">
        <v>-0.64</v>
      </c>
      <c r="F618" s="23">
        <v>-0.69</v>
      </c>
      <c r="G618" s="23">
        <v>0</v>
      </c>
    </row>
    <row r="619" spans="1:7">
      <c r="A619" s="21">
        <v>201409</v>
      </c>
      <c r="B619" s="23">
        <v>-1.97</v>
      </c>
      <c r="C619" s="23">
        <v>-3.71</v>
      </c>
      <c r="D619" s="23">
        <v>-1.35</v>
      </c>
      <c r="E619" s="23">
        <v>1.29</v>
      </c>
      <c r="F619" s="23">
        <v>-0.52</v>
      </c>
      <c r="G619" s="23">
        <v>0</v>
      </c>
    </row>
    <row r="620" spans="1:7">
      <c r="A620" s="21">
        <v>201410</v>
      </c>
      <c r="B620" s="23">
        <v>2.52</v>
      </c>
      <c r="C620" s="23">
        <v>3.73</v>
      </c>
      <c r="D620" s="23">
        <v>-1.8</v>
      </c>
      <c r="E620" s="23">
        <v>-0.56000000000000005</v>
      </c>
      <c r="F620" s="23">
        <v>-0.1</v>
      </c>
      <c r="G620" s="23">
        <v>0</v>
      </c>
    </row>
    <row r="621" spans="1:7">
      <c r="A621" s="21">
        <v>201411</v>
      </c>
      <c r="B621" s="23">
        <v>2.5499999999999998</v>
      </c>
      <c r="C621" s="23">
        <v>-2.2799999999999998</v>
      </c>
      <c r="D621" s="23">
        <v>-3.1</v>
      </c>
      <c r="E621" s="23">
        <v>1.5</v>
      </c>
      <c r="F621" s="23">
        <v>0.26</v>
      </c>
      <c r="G621" s="23">
        <v>0</v>
      </c>
    </row>
    <row r="622" spans="1:7">
      <c r="A622" s="21">
        <v>201412</v>
      </c>
      <c r="B622" s="23">
        <v>-0.06</v>
      </c>
      <c r="C622" s="23">
        <v>2.86</v>
      </c>
      <c r="D622" s="23">
        <v>2.27</v>
      </c>
      <c r="E622" s="23">
        <v>-1.22</v>
      </c>
      <c r="F622" s="23">
        <v>0.96</v>
      </c>
      <c r="G622" s="23">
        <v>0</v>
      </c>
    </row>
    <row r="623" spans="1:7">
      <c r="A623" s="21">
        <v>201501</v>
      </c>
      <c r="B623" s="23">
        <v>-3.11</v>
      </c>
      <c r="C623" s="23">
        <v>-0.92</v>
      </c>
      <c r="D623" s="23">
        <v>-3.59</v>
      </c>
      <c r="E623" s="23">
        <v>1.61</v>
      </c>
      <c r="F623" s="23">
        <v>-1.65</v>
      </c>
      <c r="G623" s="23">
        <v>0</v>
      </c>
    </row>
    <row r="624" spans="1:7">
      <c r="A624" s="21">
        <v>201502</v>
      </c>
      <c r="B624" s="23">
        <v>6.13</v>
      </c>
      <c r="C624" s="23">
        <v>0.32</v>
      </c>
      <c r="D624" s="23">
        <v>-1.86</v>
      </c>
      <c r="E624" s="23">
        <v>-1.1200000000000001</v>
      </c>
      <c r="F624" s="23">
        <v>-1.82</v>
      </c>
      <c r="G624" s="23">
        <v>0</v>
      </c>
    </row>
    <row r="625" spans="1:7">
      <c r="A625" s="21">
        <v>201503</v>
      </c>
      <c r="B625" s="23">
        <v>-1.1200000000000001</v>
      </c>
      <c r="C625" s="23">
        <v>3.07</v>
      </c>
      <c r="D625" s="23">
        <v>-0.38</v>
      </c>
      <c r="E625" s="23">
        <v>0.09</v>
      </c>
      <c r="F625" s="23">
        <v>-0.52</v>
      </c>
      <c r="G625" s="23">
        <v>0</v>
      </c>
    </row>
    <row r="626" spans="1:7">
      <c r="A626" s="21">
        <v>201504</v>
      </c>
      <c r="B626" s="23">
        <v>0.59</v>
      </c>
      <c r="C626" s="23">
        <v>-3.09</v>
      </c>
      <c r="D626" s="23">
        <v>1.82</v>
      </c>
      <c r="E626" s="23">
        <v>0.06</v>
      </c>
      <c r="F626" s="23">
        <v>-0.61</v>
      </c>
      <c r="G626" s="23">
        <v>0</v>
      </c>
    </row>
    <row r="627" spans="1:7">
      <c r="A627" s="21">
        <v>201505</v>
      </c>
      <c r="B627" s="23">
        <v>1.36</v>
      </c>
      <c r="C627" s="23">
        <v>0.84</v>
      </c>
      <c r="D627" s="23">
        <v>-1.1499999999999999</v>
      </c>
      <c r="E627" s="23">
        <v>-1.8</v>
      </c>
      <c r="F627" s="23">
        <v>-0.75</v>
      </c>
      <c r="G627" s="23">
        <v>0</v>
      </c>
    </row>
    <row r="628" spans="1:7">
      <c r="A628" s="21">
        <v>201506</v>
      </c>
      <c r="B628" s="23">
        <v>-1.53</v>
      </c>
      <c r="C628" s="23">
        <v>2.9</v>
      </c>
      <c r="D628" s="23">
        <v>-0.79</v>
      </c>
      <c r="E628" s="23">
        <v>0.44</v>
      </c>
      <c r="F628" s="23">
        <v>-1.58</v>
      </c>
      <c r="G628" s="23">
        <v>0</v>
      </c>
    </row>
    <row r="629" spans="1:7">
      <c r="A629" s="21">
        <v>201507</v>
      </c>
      <c r="B629" s="23">
        <v>1.54</v>
      </c>
      <c r="C629" s="23">
        <v>-4.55</v>
      </c>
      <c r="D629" s="23">
        <v>-4.13</v>
      </c>
      <c r="E629" s="23">
        <v>0.3</v>
      </c>
      <c r="F629" s="23">
        <v>-2.42</v>
      </c>
      <c r="G629" s="23">
        <v>0</v>
      </c>
    </row>
    <row r="630" spans="1:7">
      <c r="A630" s="21">
        <v>201508</v>
      </c>
      <c r="B630" s="23">
        <v>-6.04</v>
      </c>
      <c r="C630" s="23">
        <v>0.25</v>
      </c>
      <c r="D630" s="23">
        <v>2.77</v>
      </c>
      <c r="E630" s="23">
        <v>0.68</v>
      </c>
      <c r="F630" s="23">
        <v>1.19</v>
      </c>
      <c r="G630" s="23">
        <v>0</v>
      </c>
    </row>
    <row r="631" spans="1:7">
      <c r="A631" s="21">
        <v>201509</v>
      </c>
      <c r="B631" s="23">
        <v>-3.07</v>
      </c>
      <c r="C631" s="23">
        <v>-2.79</v>
      </c>
      <c r="D631" s="23">
        <v>0.56000000000000005</v>
      </c>
      <c r="E631" s="23">
        <v>1.77</v>
      </c>
      <c r="F631" s="23">
        <v>-0.57999999999999996</v>
      </c>
      <c r="G631" s="23">
        <v>0</v>
      </c>
    </row>
    <row r="632" spans="1:7">
      <c r="A632" s="21">
        <v>201510</v>
      </c>
      <c r="B632" s="23">
        <v>7.75</v>
      </c>
      <c r="C632" s="23">
        <v>-2.08</v>
      </c>
      <c r="D632" s="23">
        <v>-0.46</v>
      </c>
      <c r="E632" s="23">
        <v>0.9</v>
      </c>
      <c r="F632" s="23">
        <v>0.53</v>
      </c>
      <c r="G632" s="23">
        <v>0</v>
      </c>
    </row>
    <row r="633" spans="1:7">
      <c r="A633" s="21">
        <v>201511</v>
      </c>
      <c r="B633" s="23">
        <v>0.56999999999999995</v>
      </c>
      <c r="C633" s="23">
        <v>3.3</v>
      </c>
      <c r="D633" s="23">
        <v>-0.42</v>
      </c>
      <c r="E633" s="23">
        <v>-2.74</v>
      </c>
      <c r="F633" s="23">
        <v>-1</v>
      </c>
      <c r="G633" s="23">
        <v>0</v>
      </c>
    </row>
    <row r="634" spans="1:7">
      <c r="A634" s="21">
        <v>201512</v>
      </c>
      <c r="B634" s="23">
        <v>-2.17</v>
      </c>
      <c r="C634" s="23">
        <v>-3</v>
      </c>
      <c r="D634" s="23">
        <v>-2.61</v>
      </c>
      <c r="E634" s="23">
        <v>0.5</v>
      </c>
      <c r="F634" s="23">
        <v>-0.01</v>
      </c>
      <c r="G634" s="23">
        <v>0.01</v>
      </c>
    </row>
    <row r="635" spans="1:7">
      <c r="A635" s="21">
        <v>201601</v>
      </c>
      <c r="B635" s="23">
        <v>-5.77</v>
      </c>
      <c r="C635" s="23">
        <v>-3.47</v>
      </c>
      <c r="D635" s="23">
        <v>2.09</v>
      </c>
      <c r="E635" s="23">
        <v>2.81</v>
      </c>
      <c r="F635" s="23">
        <v>3.07</v>
      </c>
      <c r="G635" s="23">
        <v>0.01</v>
      </c>
    </row>
    <row r="636" spans="1:7">
      <c r="A636" s="21">
        <v>201602</v>
      </c>
      <c r="B636" s="23">
        <v>-7.0000000000000007E-2</v>
      </c>
      <c r="C636" s="23">
        <v>0.88</v>
      </c>
      <c r="D636" s="23">
        <v>-0.56999999999999995</v>
      </c>
      <c r="E636" s="23">
        <v>3.25</v>
      </c>
      <c r="F636" s="23">
        <v>2.02</v>
      </c>
      <c r="G636" s="23">
        <v>0.02</v>
      </c>
    </row>
    <row r="637" spans="1:7">
      <c r="A637" s="21">
        <v>201603</v>
      </c>
      <c r="B637" s="23">
        <v>6.96</v>
      </c>
      <c r="C637" s="23">
        <v>1.07</v>
      </c>
      <c r="D637" s="23">
        <v>1.19</v>
      </c>
      <c r="E637" s="23">
        <v>0.77</v>
      </c>
      <c r="F637" s="23">
        <v>-0.08</v>
      </c>
      <c r="G637" s="23">
        <v>0.02</v>
      </c>
    </row>
    <row r="638" spans="1:7">
      <c r="A638" s="21">
        <v>201604</v>
      </c>
      <c r="B638" s="23">
        <v>0.91</v>
      </c>
      <c r="C638" s="23">
        <v>1.23</v>
      </c>
      <c r="D638" s="23">
        <v>3.28</v>
      </c>
      <c r="E638" s="23">
        <v>-2.97</v>
      </c>
      <c r="F638" s="23">
        <v>1.9</v>
      </c>
      <c r="G638" s="23">
        <v>0.01</v>
      </c>
    </row>
    <row r="639" spans="1:7">
      <c r="A639" s="21">
        <v>201605</v>
      </c>
      <c r="B639" s="23">
        <v>1.78</v>
      </c>
      <c r="C639" s="23">
        <v>-0.61</v>
      </c>
      <c r="D639" s="23">
        <v>-1.66</v>
      </c>
      <c r="E639" s="23">
        <v>-1.0900000000000001</v>
      </c>
      <c r="F639" s="23">
        <v>-2.4900000000000002</v>
      </c>
      <c r="G639" s="23">
        <v>0.01</v>
      </c>
    </row>
    <row r="640" spans="1:7">
      <c r="A640" s="21">
        <v>201606</v>
      </c>
      <c r="B640" s="23">
        <v>-0.05</v>
      </c>
      <c r="C640" s="23">
        <v>0.45</v>
      </c>
      <c r="D640" s="23">
        <v>-1.48</v>
      </c>
      <c r="E640" s="23">
        <v>1.41</v>
      </c>
      <c r="F640" s="23">
        <v>1.94</v>
      </c>
      <c r="G640" s="23">
        <v>0.02</v>
      </c>
    </row>
    <row r="641" spans="1:7">
      <c r="A641" s="21">
        <v>201607</v>
      </c>
      <c r="B641" s="23">
        <v>3.95</v>
      </c>
      <c r="C641" s="23">
        <v>2.48</v>
      </c>
      <c r="D641" s="23">
        <v>-1.32</v>
      </c>
      <c r="E641" s="23">
        <v>1.25</v>
      </c>
      <c r="F641" s="23">
        <v>-1.18</v>
      </c>
      <c r="G641" s="23">
        <v>0.02</v>
      </c>
    </row>
    <row r="642" spans="1:7">
      <c r="A642" s="21">
        <v>201608</v>
      </c>
      <c r="B642" s="23">
        <v>0.49</v>
      </c>
      <c r="C642" s="23">
        <v>1.69</v>
      </c>
      <c r="D642" s="23">
        <v>3.18</v>
      </c>
      <c r="E642" s="23">
        <v>-1.85</v>
      </c>
      <c r="F642" s="23">
        <v>-0.34</v>
      </c>
      <c r="G642" s="23">
        <v>0.02</v>
      </c>
    </row>
    <row r="643" spans="1:7">
      <c r="A643" s="21">
        <v>201609</v>
      </c>
      <c r="B643" s="23">
        <v>0.25</v>
      </c>
      <c r="C643" s="23">
        <v>1.86</v>
      </c>
      <c r="D643" s="23">
        <v>-1.24</v>
      </c>
      <c r="E643" s="23">
        <v>-2.21</v>
      </c>
      <c r="F643" s="23">
        <v>0.02</v>
      </c>
      <c r="G643" s="23">
        <v>0.02</v>
      </c>
    </row>
    <row r="644" spans="1:7">
      <c r="A644" s="21">
        <v>201610</v>
      </c>
      <c r="B644" s="23">
        <v>-2.02</v>
      </c>
      <c r="C644" s="23">
        <v>-4.03</v>
      </c>
      <c r="D644" s="23">
        <v>4.09</v>
      </c>
      <c r="E644" s="23">
        <v>0.93</v>
      </c>
      <c r="F644" s="23">
        <v>0.27</v>
      </c>
      <c r="G644" s="23">
        <v>0.02</v>
      </c>
    </row>
    <row r="645" spans="1:7">
      <c r="A645" s="21">
        <v>201611</v>
      </c>
      <c r="B645" s="23">
        <v>4.8600000000000003</v>
      </c>
      <c r="C645" s="23">
        <v>7.07</v>
      </c>
      <c r="D645" s="23">
        <v>8.2100000000000009</v>
      </c>
      <c r="E645" s="23">
        <v>-0.18</v>
      </c>
      <c r="F645" s="23">
        <v>3.69</v>
      </c>
      <c r="G645" s="23">
        <v>0.01</v>
      </c>
    </row>
    <row r="646" spans="1:7">
      <c r="A646" s="21">
        <v>201612</v>
      </c>
      <c r="B646" s="23">
        <v>1.82</v>
      </c>
      <c r="C646" s="23">
        <v>0.41</v>
      </c>
      <c r="D646" s="23">
        <v>3.53</v>
      </c>
      <c r="E646" s="23">
        <v>1.22</v>
      </c>
      <c r="F646" s="23">
        <v>-0.24</v>
      </c>
      <c r="G646" s="23">
        <v>0.03</v>
      </c>
    </row>
    <row r="647" spans="1:7">
      <c r="A647" s="21">
        <v>201701</v>
      </c>
      <c r="B647" s="23">
        <v>1.94</v>
      </c>
      <c r="C647" s="23">
        <v>-1.45</v>
      </c>
      <c r="D647" s="23">
        <v>-2.75</v>
      </c>
      <c r="E647" s="23">
        <v>-0.5</v>
      </c>
      <c r="F647" s="23">
        <v>-0.99</v>
      </c>
      <c r="G647" s="23">
        <v>0.04</v>
      </c>
    </row>
    <row r="648" spans="1:7">
      <c r="A648" s="21">
        <v>201702</v>
      </c>
      <c r="B648" s="23">
        <v>3.57</v>
      </c>
      <c r="C648" s="23">
        <v>-2.2200000000000002</v>
      </c>
      <c r="D648" s="23">
        <v>-1.67</v>
      </c>
      <c r="E648" s="23">
        <v>0.47</v>
      </c>
      <c r="F648" s="23">
        <v>-1.83</v>
      </c>
      <c r="G648" s="23">
        <v>0.04</v>
      </c>
    </row>
    <row r="649" spans="1:7">
      <c r="A649" s="21">
        <v>201703</v>
      </c>
      <c r="B649" s="23">
        <v>0.17</v>
      </c>
      <c r="C649" s="23">
        <v>0.74</v>
      </c>
      <c r="D649" s="23">
        <v>-3.35</v>
      </c>
      <c r="E649" s="23">
        <v>0.61</v>
      </c>
      <c r="F649" s="23">
        <v>-0.95</v>
      </c>
      <c r="G649" s="23">
        <v>0.03</v>
      </c>
    </row>
    <row r="650" spans="1:7">
      <c r="A650" s="21">
        <v>201704</v>
      </c>
      <c r="B650" s="23">
        <v>1.0900000000000001</v>
      </c>
      <c r="C650" s="23">
        <v>0.48</v>
      </c>
      <c r="D650" s="23">
        <v>-2.13</v>
      </c>
      <c r="E650" s="23">
        <v>1.9</v>
      </c>
      <c r="F650" s="23">
        <v>-1.6</v>
      </c>
      <c r="G650" s="23">
        <v>0.05</v>
      </c>
    </row>
    <row r="651" spans="1:7">
      <c r="A651" s="21">
        <v>201705</v>
      </c>
      <c r="B651" s="23">
        <v>1.06</v>
      </c>
      <c r="C651" s="23">
        <v>-3.06</v>
      </c>
      <c r="D651" s="23">
        <v>-3.78</v>
      </c>
      <c r="E651" s="23">
        <v>0.95</v>
      </c>
      <c r="F651" s="23">
        <v>-1.79</v>
      </c>
      <c r="G651" s="23">
        <v>0.06</v>
      </c>
    </row>
    <row r="652" spans="1:7">
      <c r="A652" s="21">
        <v>201706</v>
      </c>
      <c r="B652" s="23">
        <v>0.78</v>
      </c>
      <c r="C652" s="23">
        <v>2.58</v>
      </c>
      <c r="D652" s="23">
        <v>1.48</v>
      </c>
      <c r="E652" s="23">
        <v>-2.2200000000000002</v>
      </c>
      <c r="F652" s="23">
        <v>0</v>
      </c>
      <c r="G652" s="23">
        <v>0.06</v>
      </c>
    </row>
    <row r="653" spans="1:7">
      <c r="A653" s="21">
        <v>201707</v>
      </c>
      <c r="B653" s="23">
        <v>1.87</v>
      </c>
      <c r="C653" s="23">
        <v>-1.69</v>
      </c>
      <c r="D653" s="23">
        <v>-0.31</v>
      </c>
      <c r="E653" s="23">
        <v>-0.67</v>
      </c>
      <c r="F653" s="23">
        <v>-0.2</v>
      </c>
      <c r="G653" s="23">
        <v>7.0000000000000007E-2</v>
      </c>
    </row>
    <row r="654" spans="1:7">
      <c r="A654" s="21">
        <v>201708</v>
      </c>
      <c r="B654" s="23">
        <v>0.16</v>
      </c>
      <c r="C654" s="23">
        <v>-1.83</v>
      </c>
      <c r="D654" s="23">
        <v>-2.1</v>
      </c>
      <c r="E654" s="23">
        <v>0.15</v>
      </c>
      <c r="F654" s="23">
        <v>-2.38</v>
      </c>
      <c r="G654" s="23">
        <v>0.09</v>
      </c>
    </row>
    <row r="655" spans="1:7">
      <c r="A655" s="21">
        <v>201709</v>
      </c>
      <c r="B655" s="23">
        <v>2.5099999999999998</v>
      </c>
      <c r="C655" s="23">
        <v>4.7699999999999996</v>
      </c>
      <c r="D655" s="23">
        <v>3.12</v>
      </c>
      <c r="E655" s="23">
        <v>-1.5</v>
      </c>
      <c r="F655" s="23">
        <v>1.71</v>
      </c>
      <c r="G655" s="23">
        <v>0.09</v>
      </c>
    </row>
    <row r="656" spans="1:7">
      <c r="A656" s="21">
        <v>201710</v>
      </c>
      <c r="B656" s="23">
        <v>2.25</v>
      </c>
      <c r="C656" s="23">
        <v>-1.94</v>
      </c>
      <c r="D656" s="23">
        <v>0.19</v>
      </c>
      <c r="E656" s="23">
        <v>0.91</v>
      </c>
      <c r="F656" s="23">
        <v>-3.26</v>
      </c>
      <c r="G656" s="23">
        <v>0.09</v>
      </c>
    </row>
    <row r="657" spans="1:7">
      <c r="A657" s="21">
        <v>201711</v>
      </c>
      <c r="B657" s="23">
        <v>3.12</v>
      </c>
      <c r="C657" s="23">
        <v>-0.32</v>
      </c>
      <c r="D657" s="23">
        <v>-0.03</v>
      </c>
      <c r="E657" s="23">
        <v>3.19</v>
      </c>
      <c r="F657" s="23">
        <v>-0.06</v>
      </c>
      <c r="G657" s="23">
        <v>0.08</v>
      </c>
    </row>
    <row r="658" spans="1:7">
      <c r="A658" s="21">
        <v>201712</v>
      </c>
      <c r="B658" s="23">
        <v>1.06</v>
      </c>
      <c r="C658" s="23">
        <v>-1.06</v>
      </c>
      <c r="D658" s="23">
        <v>0.06</v>
      </c>
      <c r="E658" s="23">
        <v>0.75</v>
      </c>
      <c r="F658" s="23">
        <v>1.7</v>
      </c>
      <c r="G658" s="23">
        <v>0.09</v>
      </c>
    </row>
    <row r="659" spans="1:7">
      <c r="A659" s="21">
        <v>201801</v>
      </c>
      <c r="B659" s="23">
        <v>5.57</v>
      </c>
      <c r="C659" s="23">
        <v>-3.17</v>
      </c>
      <c r="D659" s="23">
        <v>-1.28</v>
      </c>
      <c r="E659" s="23">
        <v>-0.75</v>
      </c>
      <c r="F659" s="23">
        <v>-0.91</v>
      </c>
      <c r="G659" s="23">
        <v>0.12</v>
      </c>
    </row>
    <row r="660" spans="1:7">
      <c r="A660" s="21">
        <v>201802</v>
      </c>
      <c r="B660" s="23">
        <v>-3.65</v>
      </c>
      <c r="C660" s="23">
        <v>0.32</v>
      </c>
      <c r="D660" s="23">
        <v>-1.04</v>
      </c>
      <c r="E660" s="23">
        <v>0.48</v>
      </c>
      <c r="F660" s="23">
        <v>-2.2799999999999998</v>
      </c>
      <c r="G660" s="23">
        <v>0.11</v>
      </c>
    </row>
    <row r="661" spans="1:7">
      <c r="A661" s="21">
        <v>201803</v>
      </c>
      <c r="B661" s="23">
        <v>-2.35</v>
      </c>
      <c r="C661" s="23">
        <v>3.6</v>
      </c>
      <c r="D661" s="23">
        <v>-0.2</v>
      </c>
      <c r="E661" s="23">
        <v>-0.42</v>
      </c>
      <c r="F661" s="23">
        <v>-0.02</v>
      </c>
      <c r="G661" s="23">
        <v>0.11</v>
      </c>
    </row>
    <row r="662" spans="1:7">
      <c r="A662" s="21">
        <v>201804</v>
      </c>
      <c r="B662" s="23">
        <v>0.28999999999999998</v>
      </c>
      <c r="C662" s="23">
        <v>0.93</v>
      </c>
      <c r="D662" s="23">
        <v>0.54</v>
      </c>
      <c r="E662" s="23">
        <v>-2.44</v>
      </c>
      <c r="F662" s="23">
        <v>1.28</v>
      </c>
      <c r="G662" s="23">
        <v>0.14000000000000001</v>
      </c>
    </row>
    <row r="663" spans="1:7">
      <c r="A663" s="21">
        <v>201805</v>
      </c>
      <c r="B663" s="23">
        <v>2.65</v>
      </c>
      <c r="C663" s="23">
        <v>4.75</v>
      </c>
      <c r="D663" s="23">
        <v>-3.22</v>
      </c>
      <c r="E663" s="23">
        <v>-2.0499999999999998</v>
      </c>
      <c r="F663" s="23">
        <v>-1.53</v>
      </c>
      <c r="G663" s="23">
        <v>0.14000000000000001</v>
      </c>
    </row>
    <row r="664" spans="1:7">
      <c r="A664" s="21">
        <v>201806</v>
      </c>
      <c r="B664" s="23">
        <v>0.48</v>
      </c>
      <c r="C664" s="23">
        <v>0.8</v>
      </c>
      <c r="D664" s="23">
        <v>-2.33</v>
      </c>
      <c r="E664" s="23">
        <v>0.8</v>
      </c>
      <c r="F664" s="23">
        <v>0.2</v>
      </c>
      <c r="G664" s="23">
        <v>0.14000000000000001</v>
      </c>
    </row>
    <row r="665" spans="1:7">
      <c r="A665" s="21">
        <v>201807</v>
      </c>
      <c r="B665" s="23">
        <v>3.19</v>
      </c>
      <c r="C665" s="23">
        <v>-1.93</v>
      </c>
      <c r="D665" s="23">
        <v>0.45</v>
      </c>
      <c r="E665" s="23">
        <v>1.55</v>
      </c>
      <c r="F665" s="23">
        <v>0.35</v>
      </c>
      <c r="G665" s="23">
        <v>0.16</v>
      </c>
    </row>
    <row r="666" spans="1:7">
      <c r="A666" s="21">
        <v>201808</v>
      </c>
      <c r="B666" s="23">
        <v>3.44</v>
      </c>
      <c r="C666" s="23">
        <v>0.65</v>
      </c>
      <c r="D666" s="23">
        <v>-4</v>
      </c>
      <c r="E666" s="23">
        <v>-0.31</v>
      </c>
      <c r="F666" s="23">
        <v>-2.7</v>
      </c>
      <c r="G666" s="23">
        <v>0.16</v>
      </c>
    </row>
    <row r="667" spans="1:7">
      <c r="A667" s="21">
        <v>201809</v>
      </c>
      <c r="B667" s="23">
        <v>0.06</v>
      </c>
      <c r="C667" s="23">
        <v>-2.4900000000000002</v>
      </c>
      <c r="D667" s="23">
        <v>-1.71</v>
      </c>
      <c r="E667" s="23">
        <v>0.63</v>
      </c>
      <c r="F667" s="23">
        <v>1.29</v>
      </c>
      <c r="G667" s="23">
        <v>0.15</v>
      </c>
    </row>
    <row r="668" spans="1:7">
      <c r="A668" s="21">
        <v>201810</v>
      </c>
      <c r="B668" s="23">
        <v>-7.68</v>
      </c>
      <c r="C668" s="23">
        <v>-4.45</v>
      </c>
      <c r="D668" s="23">
        <v>3.4</v>
      </c>
      <c r="E668" s="23">
        <v>0.95</v>
      </c>
      <c r="F668" s="23">
        <v>3.58</v>
      </c>
      <c r="G668" s="23">
        <v>0.19</v>
      </c>
    </row>
    <row r="669" spans="1:7">
      <c r="A669" s="21">
        <v>201811</v>
      </c>
      <c r="B669" s="23">
        <v>1.69</v>
      </c>
      <c r="C669" s="23">
        <v>-0.77</v>
      </c>
      <c r="D669" s="23">
        <v>0.28000000000000003</v>
      </c>
      <c r="E669" s="23">
        <v>-0.55000000000000004</v>
      </c>
      <c r="F669" s="23">
        <v>0.39</v>
      </c>
      <c r="G669" s="23">
        <v>0.18</v>
      </c>
    </row>
    <row r="670" spans="1:7">
      <c r="A670" s="21">
        <v>201812</v>
      </c>
      <c r="B670" s="23">
        <v>-9.57</v>
      </c>
      <c r="C670" s="23">
        <v>-2.88</v>
      </c>
      <c r="D670" s="23">
        <v>-1.88</v>
      </c>
      <c r="E670" s="23">
        <v>-0.03</v>
      </c>
      <c r="F670" s="23">
        <v>0.21</v>
      </c>
      <c r="G670" s="23">
        <v>0.2</v>
      </c>
    </row>
    <row r="671" spans="1:7">
      <c r="A671" s="21">
        <v>201901</v>
      </c>
      <c r="B671" s="23">
        <v>8.4</v>
      </c>
      <c r="C671" s="23">
        <v>3.01</v>
      </c>
      <c r="D671" s="23">
        <v>-0.45</v>
      </c>
      <c r="E671" s="23">
        <v>-0.78</v>
      </c>
      <c r="F671" s="23">
        <v>-1.52</v>
      </c>
      <c r="G671" s="23">
        <v>0.21</v>
      </c>
    </row>
    <row r="672" spans="1:7">
      <c r="A672" s="21">
        <v>201902</v>
      </c>
      <c r="B672" s="23">
        <v>3.4</v>
      </c>
      <c r="C672" s="23">
        <v>1.75</v>
      </c>
      <c r="D672" s="23">
        <v>-2.71</v>
      </c>
      <c r="E672" s="23">
        <v>0.12</v>
      </c>
      <c r="F672" s="23">
        <v>-1.6</v>
      </c>
      <c r="G672" s="23">
        <v>0.18</v>
      </c>
    </row>
    <row r="673" spans="1:7">
      <c r="A673" s="21">
        <v>201903</v>
      </c>
      <c r="B673" s="23">
        <v>1.1000000000000001</v>
      </c>
      <c r="C673" s="23">
        <v>-3.51</v>
      </c>
      <c r="D673" s="23">
        <v>-4.12</v>
      </c>
      <c r="E673" s="23">
        <v>0.91</v>
      </c>
      <c r="F673" s="23">
        <v>-0.94</v>
      </c>
      <c r="G673" s="23">
        <v>0.19</v>
      </c>
    </row>
    <row r="674" spans="1:7">
      <c r="A674" s="21">
        <v>201904</v>
      </c>
      <c r="B674" s="23">
        <v>3.97</v>
      </c>
      <c r="C674" s="23">
        <v>-1.1499999999999999</v>
      </c>
      <c r="D674" s="23">
        <v>2.16</v>
      </c>
      <c r="E674" s="23">
        <v>1.59</v>
      </c>
      <c r="F674" s="23">
        <v>-2.2200000000000002</v>
      </c>
      <c r="G674" s="23">
        <v>0.21</v>
      </c>
    </row>
    <row r="675" spans="1:7">
      <c r="A675" s="21">
        <v>201905</v>
      </c>
      <c r="B675" s="23">
        <v>-6.94</v>
      </c>
      <c r="C675" s="23">
        <v>-1.59</v>
      </c>
      <c r="D675" s="23">
        <v>-2.37</v>
      </c>
      <c r="E675" s="23">
        <v>-0.46</v>
      </c>
      <c r="F675" s="23">
        <v>1.77</v>
      </c>
      <c r="G675" s="23">
        <v>0.21</v>
      </c>
    </row>
    <row r="676" spans="1:7">
      <c r="A676" s="21">
        <v>201906</v>
      </c>
      <c r="B676" s="23">
        <v>6.93</v>
      </c>
      <c r="C676" s="23">
        <v>0.37</v>
      </c>
      <c r="D676" s="23">
        <v>-0.7</v>
      </c>
      <c r="E676" s="23">
        <v>0.9</v>
      </c>
      <c r="F676" s="23">
        <v>-0.44</v>
      </c>
      <c r="G676" s="23">
        <v>0.18</v>
      </c>
    </row>
    <row r="677" spans="1:7">
      <c r="A677" s="21">
        <v>201907</v>
      </c>
      <c r="B677" s="23">
        <v>1.19</v>
      </c>
      <c r="C677" s="23">
        <v>-1.78</v>
      </c>
      <c r="D677" s="23">
        <v>0.47</v>
      </c>
      <c r="E677" s="23">
        <v>-7.0000000000000007E-2</v>
      </c>
      <c r="F677" s="23">
        <v>0.34</v>
      </c>
      <c r="G677" s="23">
        <v>0.19</v>
      </c>
    </row>
    <row r="678" spans="1:7">
      <c r="A678" s="21">
        <v>201908</v>
      </c>
      <c r="B678" s="23">
        <v>-2.58</v>
      </c>
      <c r="C678" s="23">
        <v>-3.24</v>
      </c>
      <c r="D678" s="23">
        <v>-4.79</v>
      </c>
      <c r="E678" s="23">
        <v>0.56000000000000005</v>
      </c>
      <c r="F678" s="23">
        <v>-0.68</v>
      </c>
      <c r="G678" s="23">
        <v>0.16</v>
      </c>
    </row>
    <row r="679" spans="1:7">
      <c r="A679" s="21">
        <v>201909</v>
      </c>
      <c r="B679" s="23">
        <v>1.43</v>
      </c>
      <c r="C679" s="23">
        <v>0.26</v>
      </c>
      <c r="D679" s="23">
        <v>6.77</v>
      </c>
      <c r="E679" s="23">
        <v>1.84</v>
      </c>
      <c r="F679" s="23">
        <v>3.39</v>
      </c>
      <c r="G679" s="23">
        <v>0.18</v>
      </c>
    </row>
    <row r="680" spans="1:7">
      <c r="A680" s="21">
        <v>201910</v>
      </c>
      <c r="B680" s="23">
        <v>2.06</v>
      </c>
      <c r="C680" s="23">
        <v>0.27</v>
      </c>
      <c r="D680" s="23">
        <v>-1.9</v>
      </c>
      <c r="E680" s="23">
        <v>0.43</v>
      </c>
      <c r="F680" s="23">
        <v>-0.95</v>
      </c>
      <c r="G680" s="23">
        <v>0.16</v>
      </c>
    </row>
    <row r="681" spans="1:7">
      <c r="A681" s="21">
        <v>201911</v>
      </c>
      <c r="B681" s="23">
        <v>3.88</v>
      </c>
      <c r="C681" s="23">
        <v>0.45</v>
      </c>
      <c r="D681" s="23">
        <v>-1.99</v>
      </c>
      <c r="E681" s="23">
        <v>-1.63</v>
      </c>
      <c r="F681" s="23">
        <v>-1.25</v>
      </c>
      <c r="G681" s="23">
        <v>0.12</v>
      </c>
    </row>
    <row r="682" spans="1:7">
      <c r="A682" s="21">
        <v>201912</v>
      </c>
      <c r="B682" s="23">
        <v>2.77</v>
      </c>
      <c r="C682" s="23">
        <v>0.97</v>
      </c>
      <c r="D682" s="23">
        <v>1.78</v>
      </c>
      <c r="E682" s="23">
        <v>-0.02</v>
      </c>
      <c r="F682" s="23">
        <v>1.23</v>
      </c>
      <c r="G682" s="23">
        <v>0.14000000000000001</v>
      </c>
    </row>
    <row r="683" spans="1:7">
      <c r="A683" s="21">
        <v>202001</v>
      </c>
      <c r="B683" s="23">
        <v>-0.11</v>
      </c>
      <c r="C683" s="23">
        <v>-4.4000000000000004</v>
      </c>
      <c r="D683" s="23">
        <v>-6.25</v>
      </c>
      <c r="E683" s="23">
        <v>-1.2</v>
      </c>
      <c r="F683" s="23">
        <v>-2.2999999999999998</v>
      </c>
      <c r="G683" s="23">
        <v>0.13</v>
      </c>
    </row>
    <row r="684" spans="1:7">
      <c r="A684" s="21">
        <v>202002</v>
      </c>
      <c r="B684" s="23">
        <v>-8.1300000000000008</v>
      </c>
      <c r="C684" s="23">
        <v>0.04</v>
      </c>
      <c r="D684" s="23">
        <v>-3.8</v>
      </c>
      <c r="E684" s="23">
        <v>-1.49</v>
      </c>
      <c r="F684" s="23">
        <v>-2.52</v>
      </c>
      <c r="G684" s="23">
        <v>0.12</v>
      </c>
    </row>
    <row r="685" spans="1:7">
      <c r="A685" s="21">
        <v>202003</v>
      </c>
      <c r="B685" s="23">
        <v>-13.39</v>
      </c>
      <c r="C685" s="23">
        <v>-8.24</v>
      </c>
      <c r="D685" s="23">
        <v>-13.88</v>
      </c>
      <c r="E685" s="23">
        <v>-1.56</v>
      </c>
      <c r="F685" s="23">
        <v>1.26</v>
      </c>
      <c r="G685" s="23">
        <v>0.13</v>
      </c>
    </row>
    <row r="686" spans="1:7">
      <c r="A686" s="21">
        <v>202004</v>
      </c>
      <c r="B686" s="23">
        <v>13.65</v>
      </c>
      <c r="C686" s="23">
        <v>2.56</v>
      </c>
      <c r="D686" s="23">
        <v>-1.34</v>
      </c>
      <c r="E686" s="23">
        <v>2.73</v>
      </c>
      <c r="F686" s="23">
        <v>-1.03</v>
      </c>
      <c r="G686" s="23">
        <v>0</v>
      </c>
    </row>
    <row r="687" spans="1:7">
      <c r="A687" s="21">
        <v>202005</v>
      </c>
      <c r="B687" s="23">
        <v>5.58</v>
      </c>
      <c r="C687" s="23">
        <v>1.99</v>
      </c>
      <c r="D687" s="23">
        <v>-4.8499999999999996</v>
      </c>
      <c r="E687" s="23">
        <v>0.93</v>
      </c>
      <c r="F687" s="23">
        <v>-3.24</v>
      </c>
      <c r="G687" s="23">
        <v>0.01</v>
      </c>
    </row>
    <row r="688" spans="1:7">
      <c r="A688" s="21">
        <v>202006</v>
      </c>
      <c r="B688" s="23">
        <v>2.46</v>
      </c>
      <c r="C688" s="23">
        <v>1.97</v>
      </c>
      <c r="D688" s="23">
        <v>-2.23</v>
      </c>
      <c r="E688" s="23">
        <v>0.13</v>
      </c>
      <c r="F688" s="23">
        <v>0.53</v>
      </c>
      <c r="G688" s="23">
        <v>0.01</v>
      </c>
    </row>
    <row r="689" spans="1:7">
      <c r="A689" s="21">
        <v>202007</v>
      </c>
      <c r="B689" s="23">
        <v>5.77</v>
      </c>
      <c r="C689" s="23">
        <v>-3.18</v>
      </c>
      <c r="D689" s="23">
        <v>-1.44</v>
      </c>
      <c r="E689" s="23">
        <v>0.4</v>
      </c>
      <c r="F689" s="23">
        <v>1.03</v>
      </c>
      <c r="G689" s="23">
        <v>0.01</v>
      </c>
    </row>
    <row r="690" spans="1:7">
      <c r="A690" s="21">
        <v>202008</v>
      </c>
      <c r="B690" s="23">
        <v>7.63</v>
      </c>
      <c r="C690" s="23">
        <v>-0.95</v>
      </c>
      <c r="D690" s="23">
        <v>-2.88</v>
      </c>
      <c r="E690" s="23">
        <v>4.33</v>
      </c>
      <c r="F690" s="23">
        <v>-1.26</v>
      </c>
      <c r="G690" s="23">
        <v>0.01</v>
      </c>
    </row>
    <row r="691" spans="1:7">
      <c r="A691" s="21">
        <v>202009</v>
      </c>
      <c r="B691" s="23">
        <v>-3.63</v>
      </c>
      <c r="C691" s="23">
        <v>-0.05</v>
      </c>
      <c r="D691" s="23">
        <v>-2.65</v>
      </c>
      <c r="E691" s="23">
        <v>-1.28</v>
      </c>
      <c r="F691" s="23">
        <v>-1.96</v>
      </c>
      <c r="G691" s="23">
        <v>0.01</v>
      </c>
    </row>
    <row r="692" spans="1:7">
      <c r="A692" s="21">
        <v>202010</v>
      </c>
      <c r="B692" s="23">
        <v>-2.1</v>
      </c>
      <c r="C692" s="23">
        <v>4.54</v>
      </c>
      <c r="D692" s="23">
        <v>4.3099999999999996</v>
      </c>
      <c r="E692" s="23">
        <v>-0.76</v>
      </c>
      <c r="F692" s="23">
        <v>-0.88</v>
      </c>
      <c r="G692" s="23">
        <v>0.01</v>
      </c>
    </row>
    <row r="693" spans="1:7">
      <c r="A693" s="21">
        <v>202011</v>
      </c>
      <c r="B693" s="23">
        <v>12.47</v>
      </c>
      <c r="C693" s="23">
        <v>7.05</v>
      </c>
      <c r="D693" s="23">
        <v>2.15</v>
      </c>
      <c r="E693" s="23">
        <v>-2.2200000000000002</v>
      </c>
      <c r="F693" s="23">
        <v>1.28</v>
      </c>
      <c r="G693" s="23">
        <v>0.01</v>
      </c>
    </row>
    <row r="694" spans="1:7">
      <c r="A694" s="21">
        <v>202012</v>
      </c>
      <c r="B694" s="23">
        <v>4.63</v>
      </c>
      <c r="C694" s="23">
        <v>4.7</v>
      </c>
      <c r="D694" s="23">
        <v>-1.34</v>
      </c>
      <c r="E694" s="23">
        <v>-1.88</v>
      </c>
      <c r="F694" s="23">
        <v>-0.26</v>
      </c>
      <c r="G694" s="23">
        <v>0.01</v>
      </c>
    </row>
    <row r="695" spans="1:7">
      <c r="A695" s="21">
        <v>202101</v>
      </c>
      <c r="B695" s="23">
        <v>-0.03</v>
      </c>
      <c r="C695" s="23">
        <v>7.08</v>
      </c>
      <c r="D695" s="23">
        <v>2.85</v>
      </c>
      <c r="E695" s="23">
        <v>-3.92</v>
      </c>
      <c r="F695" s="23">
        <v>5.18</v>
      </c>
      <c r="G695" s="23">
        <v>0.01</v>
      </c>
    </row>
    <row r="696" spans="1:7">
      <c r="A696" s="21">
        <v>202102</v>
      </c>
      <c r="B696" s="23">
        <v>2.78</v>
      </c>
      <c r="C696" s="23">
        <v>4.5599999999999996</v>
      </c>
      <c r="D696" s="23">
        <v>7.1</v>
      </c>
      <c r="E696" s="23">
        <v>0.39</v>
      </c>
      <c r="F696" s="23">
        <v>-1.95</v>
      </c>
      <c r="G696" s="23">
        <v>0</v>
      </c>
    </row>
    <row r="697" spans="1:7">
      <c r="A697" s="21">
        <v>202103</v>
      </c>
      <c r="B697" s="23">
        <v>3.08</v>
      </c>
      <c r="C697" s="23">
        <v>-0.78</v>
      </c>
      <c r="D697" s="23">
        <v>7.27</v>
      </c>
      <c r="E697" s="23">
        <v>6.34</v>
      </c>
      <c r="F697" s="23">
        <v>3.57</v>
      </c>
      <c r="G697" s="23">
        <v>0</v>
      </c>
    </row>
    <row r="698" spans="1:7">
      <c r="A698" s="21">
        <v>202104</v>
      </c>
      <c r="B698" s="23">
        <v>4.93</v>
      </c>
      <c r="C698" s="23">
        <v>-3.16</v>
      </c>
      <c r="D698" s="23">
        <v>-0.95</v>
      </c>
      <c r="E698" s="23">
        <v>2.4700000000000002</v>
      </c>
      <c r="F698" s="23">
        <v>-2.71</v>
      </c>
      <c r="G698" s="23">
        <v>0</v>
      </c>
    </row>
    <row r="699" spans="1:7">
      <c r="A699" s="21">
        <v>202105</v>
      </c>
      <c r="B699" s="23">
        <v>0.28999999999999998</v>
      </c>
      <c r="C699" s="23">
        <v>1.2</v>
      </c>
      <c r="D699" s="23">
        <v>7.13</v>
      </c>
      <c r="E699" s="23">
        <v>2.4</v>
      </c>
      <c r="F699" s="23">
        <v>3.02</v>
      </c>
      <c r="G699" s="23">
        <v>0</v>
      </c>
    </row>
    <row r="700" spans="1:7">
      <c r="A700" s="21">
        <v>202106</v>
      </c>
      <c r="B700" s="23">
        <v>2.75</v>
      </c>
      <c r="C700" s="23">
        <v>-0.41</v>
      </c>
      <c r="D700" s="23">
        <v>-7.75</v>
      </c>
      <c r="E700" s="23">
        <v>-2.04</v>
      </c>
      <c r="F700" s="23">
        <v>-1.02</v>
      </c>
      <c r="G700" s="23">
        <v>0</v>
      </c>
    </row>
    <row r="701" spans="1:7">
      <c r="A701" s="21">
        <v>202107</v>
      </c>
      <c r="B701" s="23">
        <v>1.27</v>
      </c>
      <c r="C701" s="23">
        <v>-4.59</v>
      </c>
      <c r="D701" s="23">
        <v>-1.81</v>
      </c>
      <c r="E701" s="23">
        <v>5.48</v>
      </c>
      <c r="F701" s="23">
        <v>-0.52</v>
      </c>
      <c r="G701" s="23">
        <v>0</v>
      </c>
    </row>
    <row r="702" spans="1:7">
      <c r="A702" s="21">
        <v>202108</v>
      </c>
      <c r="B702" s="23">
        <v>2.91</v>
      </c>
      <c r="C702" s="23">
        <v>-0.71</v>
      </c>
      <c r="D702" s="23">
        <v>-0.1</v>
      </c>
      <c r="E702" s="23">
        <v>-0.22</v>
      </c>
      <c r="F702" s="23">
        <v>-1.82</v>
      </c>
      <c r="G702" s="23">
        <v>0</v>
      </c>
    </row>
    <row r="703" spans="1:7">
      <c r="A703" s="21">
        <v>202109</v>
      </c>
      <c r="B703" s="23">
        <v>-4.37</v>
      </c>
      <c r="C703" s="23">
        <v>1.0900000000000001</v>
      </c>
      <c r="D703" s="23">
        <v>5.0999999999999996</v>
      </c>
      <c r="E703" s="23">
        <v>-1.95</v>
      </c>
      <c r="F703" s="23">
        <v>2.09</v>
      </c>
      <c r="G703" s="23">
        <v>0</v>
      </c>
    </row>
    <row r="704" spans="1:7">
      <c r="A704" s="21">
        <v>202110</v>
      </c>
      <c r="B704" s="23">
        <v>6.65</v>
      </c>
      <c r="C704" s="23">
        <v>-2.72</v>
      </c>
      <c r="D704" s="23">
        <v>-0.45</v>
      </c>
      <c r="E704" s="23">
        <v>1.72</v>
      </c>
      <c r="F704" s="23">
        <v>-1.44</v>
      </c>
      <c r="G704" s="23">
        <v>0</v>
      </c>
    </row>
    <row r="705" spans="1:7">
      <c r="A705" s="21">
        <v>202111</v>
      </c>
      <c r="B705" s="23">
        <v>-1.55</v>
      </c>
      <c r="C705" s="23">
        <v>-1.77</v>
      </c>
      <c r="D705" s="23">
        <v>-0.41</v>
      </c>
      <c r="E705" s="23">
        <v>7.27</v>
      </c>
      <c r="F705" s="23">
        <v>1.74</v>
      </c>
      <c r="G705" s="23">
        <v>0</v>
      </c>
    </row>
    <row r="706" spans="1:7">
      <c r="A706" s="21">
        <v>202112</v>
      </c>
      <c r="B706" s="23">
        <v>3.1</v>
      </c>
      <c r="C706" s="23">
        <v>-0.79</v>
      </c>
      <c r="D706" s="23">
        <v>3.22</v>
      </c>
      <c r="E706" s="23">
        <v>4.83</v>
      </c>
      <c r="F706" s="23">
        <v>4.32</v>
      </c>
      <c r="G706" s="23">
        <v>0.01</v>
      </c>
    </row>
    <row r="707" spans="1:7">
      <c r="A707" s="21">
        <v>202201</v>
      </c>
      <c r="B707" s="23">
        <v>-6.25</v>
      </c>
      <c r="C707" s="23">
        <v>-4.09</v>
      </c>
      <c r="D707" s="23">
        <v>12.8</v>
      </c>
      <c r="E707" s="23">
        <v>0.84</v>
      </c>
      <c r="F707" s="23">
        <v>7.74</v>
      </c>
      <c r="G707" s="23">
        <v>0</v>
      </c>
    </row>
    <row r="708" spans="1:7">
      <c r="A708" s="21">
        <v>202202</v>
      </c>
      <c r="B708" s="23">
        <v>-2.29</v>
      </c>
      <c r="C708" s="23">
        <v>2.92</v>
      </c>
      <c r="D708" s="23">
        <v>3.1</v>
      </c>
      <c r="E708" s="23">
        <v>-2.1</v>
      </c>
      <c r="F708" s="23">
        <v>3.16</v>
      </c>
      <c r="G708" s="23">
        <v>0</v>
      </c>
    </row>
    <row r="709" spans="1:7">
      <c r="A709" s="21">
        <v>202203</v>
      </c>
      <c r="B709" s="23">
        <v>3.06</v>
      </c>
      <c r="C709" s="23">
        <v>-2.2000000000000002</v>
      </c>
      <c r="D709" s="23">
        <v>-1.76</v>
      </c>
      <c r="E709" s="23">
        <v>-1.5</v>
      </c>
      <c r="F709" s="23">
        <v>3.18</v>
      </c>
      <c r="G709" s="23">
        <v>0.01</v>
      </c>
    </row>
    <row r="710" spans="1:7">
      <c r="A710" s="21">
        <v>202204</v>
      </c>
      <c r="B710" s="23">
        <v>-9.4600000000000009</v>
      </c>
      <c r="C710" s="23">
        <v>-0.4</v>
      </c>
      <c r="D710" s="23">
        <v>6.17</v>
      </c>
      <c r="E710" s="23">
        <v>3.47</v>
      </c>
      <c r="F710" s="23">
        <v>5.87</v>
      </c>
      <c r="G710" s="23">
        <v>0.01</v>
      </c>
    </row>
    <row r="711" spans="1:7">
      <c r="A711" s="21">
        <v>202205</v>
      </c>
      <c r="B711" s="23">
        <v>-0.34</v>
      </c>
      <c r="C711" s="23">
        <v>-0.16</v>
      </c>
      <c r="D711" s="23">
        <v>8.59</v>
      </c>
      <c r="E711" s="23">
        <v>1.7</v>
      </c>
      <c r="F711" s="23">
        <v>3.99</v>
      </c>
      <c r="G711" s="23">
        <v>0.03</v>
      </c>
    </row>
    <row r="712" spans="1:7">
      <c r="A712" s="21">
        <v>202206</v>
      </c>
      <c r="B712" s="23">
        <v>-8.44</v>
      </c>
      <c r="C712" s="23">
        <v>1.36</v>
      </c>
      <c r="D712" s="23">
        <v>-6.1</v>
      </c>
      <c r="E712" s="23">
        <v>1.74</v>
      </c>
      <c r="F712" s="23">
        <v>-4.72</v>
      </c>
      <c r="G712" s="23">
        <v>0.06</v>
      </c>
    </row>
    <row r="713" spans="1:7">
      <c r="A713" s="21">
        <v>202207</v>
      </c>
      <c r="B713" s="23">
        <v>9.57</v>
      </c>
      <c r="C713" s="23">
        <v>1.83</v>
      </c>
      <c r="D713" s="23">
        <v>-4.03</v>
      </c>
      <c r="E713" s="23">
        <v>0.85</v>
      </c>
      <c r="F713" s="23">
        <v>-6.82</v>
      </c>
      <c r="G713" s="23">
        <v>0.08</v>
      </c>
    </row>
    <row r="714" spans="1:7">
      <c r="A714" s="21">
        <v>202208</v>
      </c>
      <c r="B714" s="23">
        <v>-3.77</v>
      </c>
      <c r="C714" s="23">
        <v>1.52</v>
      </c>
      <c r="D714" s="23">
        <v>0.28999999999999998</v>
      </c>
      <c r="E714" s="23">
        <v>-4.79</v>
      </c>
      <c r="F714" s="23">
        <v>1.33</v>
      </c>
      <c r="G714" s="23">
        <v>0.19</v>
      </c>
    </row>
    <row r="715" spans="1:7">
      <c r="A715" s="21">
        <v>202209</v>
      </c>
      <c r="B715" s="23">
        <v>-9.35</v>
      </c>
      <c r="C715" s="23">
        <v>-1.04</v>
      </c>
      <c r="D715" s="23">
        <v>0.02</v>
      </c>
      <c r="E715" s="23">
        <v>-1.46</v>
      </c>
      <c r="F715" s="23">
        <v>-0.79</v>
      </c>
      <c r="G715" s="23">
        <v>0.19</v>
      </c>
    </row>
    <row r="716" spans="1:7">
      <c r="A716" s="21">
        <v>202210</v>
      </c>
      <c r="B716" s="23">
        <v>7.83</v>
      </c>
      <c r="C716" s="23">
        <v>1.88</v>
      </c>
      <c r="D716" s="23">
        <v>8.06</v>
      </c>
      <c r="E716" s="23">
        <v>3.31</v>
      </c>
      <c r="F716" s="23">
        <v>6.62</v>
      </c>
      <c r="G716" s="23">
        <v>0.23</v>
      </c>
    </row>
    <row r="717" spans="1:7">
      <c r="A717" s="21">
        <v>202211</v>
      </c>
      <c r="B717" s="23">
        <v>4.6100000000000003</v>
      </c>
      <c r="C717" s="23">
        <v>-2.75</v>
      </c>
      <c r="D717" s="23">
        <v>1.41</v>
      </c>
      <c r="E717" s="23">
        <v>6.32</v>
      </c>
      <c r="F717" s="23">
        <v>3.2</v>
      </c>
      <c r="G717" s="23">
        <v>0.28999999999999998</v>
      </c>
    </row>
    <row r="718" spans="1:7">
      <c r="A718" s="21">
        <v>202212</v>
      </c>
      <c r="B718" s="23">
        <v>-6.41</v>
      </c>
      <c r="C718" s="23">
        <v>-0.14000000000000001</v>
      </c>
      <c r="D718" s="23">
        <v>1.34</v>
      </c>
      <c r="E718" s="23">
        <v>0.27</v>
      </c>
      <c r="F718" s="23">
        <v>4.21</v>
      </c>
      <c r="G718" s="23">
        <v>0.33</v>
      </c>
    </row>
    <row r="719" spans="1:7">
      <c r="A719" s="21">
        <v>202301</v>
      </c>
      <c r="B719" s="23">
        <v>6.64</v>
      </c>
      <c r="C719" s="23">
        <v>4.42</v>
      </c>
      <c r="D719" s="23">
        <v>-4</v>
      </c>
      <c r="E719" s="23">
        <v>-2.42</v>
      </c>
      <c r="F719" s="23">
        <v>-4.4400000000000004</v>
      </c>
      <c r="G719" s="23">
        <v>0.35</v>
      </c>
    </row>
    <row r="720" spans="1:7">
      <c r="A720" s="21">
        <v>202302</v>
      </c>
      <c r="B720" s="23">
        <v>-2.59</v>
      </c>
      <c r="C720" s="23">
        <v>0.66</v>
      </c>
      <c r="D720" s="23">
        <v>-0.83</v>
      </c>
      <c r="E720" s="23">
        <v>1.03</v>
      </c>
      <c r="F720" s="23">
        <v>-1.32</v>
      </c>
      <c r="G720" s="23">
        <v>0.34</v>
      </c>
    </row>
    <row r="721" spans="1:7">
      <c r="A721" s="21">
        <v>202303</v>
      </c>
      <c r="B721" s="23">
        <v>2.5099999999999998</v>
      </c>
      <c r="C721" s="23">
        <v>-6.93</v>
      </c>
      <c r="D721" s="23">
        <v>-8.8699999999999992</v>
      </c>
      <c r="E721" s="23">
        <v>2.33</v>
      </c>
      <c r="F721" s="23">
        <v>-2.39</v>
      </c>
      <c r="G721" s="23">
        <v>0.36</v>
      </c>
    </row>
    <row r="722" spans="1:7">
      <c r="A722" s="21">
        <v>202304</v>
      </c>
      <c r="B722" s="23">
        <v>0.61</v>
      </c>
      <c r="C722" s="23">
        <v>-2.57</v>
      </c>
      <c r="D722" s="23">
        <v>-0.05</v>
      </c>
      <c r="E722" s="23">
        <v>2.42</v>
      </c>
      <c r="F722" s="23">
        <v>2.85</v>
      </c>
      <c r="G722" s="23">
        <v>0.35</v>
      </c>
    </row>
    <row r="723" spans="1:7">
      <c r="A723" s="21">
        <v>202305</v>
      </c>
      <c r="B723" s="23">
        <v>0.35</v>
      </c>
      <c r="C723" s="23">
        <v>-0.38</v>
      </c>
      <c r="D723" s="23">
        <v>-7.74</v>
      </c>
      <c r="E723" s="23">
        <v>-1.82</v>
      </c>
      <c r="F723" s="23">
        <v>-7.2</v>
      </c>
      <c r="G723" s="23">
        <v>0.36</v>
      </c>
    </row>
    <row r="724" spans="1:7">
      <c r="A724" s="21">
        <v>202306</v>
      </c>
      <c r="B724" s="23">
        <v>6.47</v>
      </c>
      <c r="C724" s="23">
        <v>1.36</v>
      </c>
      <c r="D724" s="23">
        <v>-0.2</v>
      </c>
      <c r="E724" s="23">
        <v>2.27</v>
      </c>
      <c r="F724" s="23">
        <v>-1.62</v>
      </c>
      <c r="G724" s="23">
        <v>0.4</v>
      </c>
    </row>
    <row r="725" spans="1:7">
      <c r="A725" s="21">
        <v>202307</v>
      </c>
      <c r="B725" s="23">
        <v>3.21</v>
      </c>
      <c r="C725" s="23">
        <v>2.84</v>
      </c>
      <c r="D725" s="23">
        <v>4.1100000000000003</v>
      </c>
      <c r="E725" s="23">
        <v>-0.56999999999999995</v>
      </c>
      <c r="F725" s="23">
        <v>0.62</v>
      </c>
      <c r="G725" s="23">
        <v>0.45</v>
      </c>
    </row>
    <row r="726" spans="1:7">
      <c r="A726" s="21">
        <v>202308</v>
      </c>
      <c r="B726" s="23">
        <v>-2.39</v>
      </c>
      <c r="C726" s="23">
        <v>-3.68</v>
      </c>
      <c r="D726" s="23">
        <v>-1.08</v>
      </c>
      <c r="E726" s="23">
        <v>3.42</v>
      </c>
      <c r="F726" s="23">
        <v>-2.37</v>
      </c>
      <c r="G726" s="23">
        <v>0.45</v>
      </c>
    </row>
    <row r="727" spans="1:7">
      <c r="A727" s="21">
        <v>202309</v>
      </c>
      <c r="B727" s="23">
        <v>-5.24</v>
      </c>
      <c r="C727" s="23">
        <v>-1.79</v>
      </c>
      <c r="D727" s="23">
        <v>1.45</v>
      </c>
      <c r="E727" s="23">
        <v>1.85</v>
      </c>
      <c r="F727" s="23">
        <v>-0.84</v>
      </c>
      <c r="G727" s="23">
        <v>0.43</v>
      </c>
    </row>
    <row r="728" spans="1:7">
      <c r="A728" s="21">
        <v>202310</v>
      </c>
      <c r="B728" s="23">
        <v>-3.18</v>
      </c>
      <c r="C728" s="23">
        <v>-4.05</v>
      </c>
      <c r="D728" s="23">
        <v>0.19</v>
      </c>
      <c r="E728" s="23">
        <v>2.4700000000000002</v>
      </c>
      <c r="F728" s="23">
        <v>-0.67</v>
      </c>
      <c r="G728" s="23">
        <v>0.47</v>
      </c>
    </row>
    <row r="729" spans="1:7">
      <c r="A729" s="21">
        <v>202311</v>
      </c>
      <c r="B729" s="23">
        <v>8.83</v>
      </c>
      <c r="C729" s="23">
        <v>-0.11</v>
      </c>
      <c r="D729" s="23">
        <v>1.66</v>
      </c>
      <c r="E729" s="23">
        <v>-3.81</v>
      </c>
      <c r="F729" s="23">
        <v>-0.99</v>
      </c>
      <c r="G729" s="23">
        <v>0.44</v>
      </c>
    </row>
    <row r="730" spans="1:7">
      <c r="A730" s="21">
        <v>202312</v>
      </c>
      <c r="B730" s="23">
        <v>4.87</v>
      </c>
      <c r="C730" s="23">
        <v>7.33</v>
      </c>
      <c r="D730" s="23">
        <v>4.92</v>
      </c>
      <c r="E730" s="23">
        <v>-3.04</v>
      </c>
      <c r="F730" s="23">
        <v>1.3</v>
      </c>
      <c r="G730" s="23">
        <v>0.43</v>
      </c>
    </row>
    <row r="731" spans="1:7">
      <c r="A731" s="21">
        <v>202401</v>
      </c>
      <c r="B731" s="23">
        <v>0.7</v>
      </c>
      <c r="C731" s="23">
        <v>-5.68</v>
      </c>
      <c r="D731" s="23">
        <v>-2.4700000000000002</v>
      </c>
      <c r="E731" s="23">
        <v>0.66</v>
      </c>
      <c r="F731" s="23">
        <v>-1.02</v>
      </c>
      <c r="G731" s="23">
        <v>0.47</v>
      </c>
    </row>
    <row r="732" spans="1:7">
      <c r="A732" s="21">
        <v>202402</v>
      </c>
      <c r="B732" s="23">
        <v>5.07</v>
      </c>
      <c r="C732" s="23">
        <v>-0.76</v>
      </c>
      <c r="D732" s="23">
        <v>-3.52</v>
      </c>
      <c r="E732" s="23">
        <v>-1.98</v>
      </c>
      <c r="F732" s="23">
        <v>-2.16</v>
      </c>
      <c r="G732" s="23">
        <v>0.42</v>
      </c>
    </row>
    <row r="733" spans="1:7">
      <c r="A733" s="21">
        <v>202403</v>
      </c>
      <c r="B733" s="23">
        <v>2.83</v>
      </c>
      <c r="C733" s="23">
        <v>-1.18</v>
      </c>
      <c r="D733" s="23">
        <v>4.22</v>
      </c>
      <c r="E733" s="23">
        <v>1.47</v>
      </c>
      <c r="F733" s="23">
        <v>1.19</v>
      </c>
      <c r="G733" s="23">
        <v>0.43</v>
      </c>
    </row>
    <row r="734" spans="1:7">
      <c r="A734" s="21">
        <v>202404</v>
      </c>
      <c r="B734" s="23">
        <v>-4.67</v>
      </c>
      <c r="C734" s="23">
        <v>-2.5499999999999998</v>
      </c>
      <c r="D734" s="23">
        <v>-0.52</v>
      </c>
      <c r="E734" s="23">
        <v>1.48</v>
      </c>
      <c r="F734" s="23">
        <v>-0.3</v>
      </c>
      <c r="G734" s="23">
        <v>0.47</v>
      </c>
    </row>
    <row r="735" spans="1:7">
      <c r="A735" s="21">
        <v>202405</v>
      </c>
      <c r="B735" s="23">
        <v>4.34</v>
      </c>
      <c r="C735" s="23">
        <v>0.77</v>
      </c>
      <c r="D735" s="23">
        <v>-1.67</v>
      </c>
      <c r="E735" s="23">
        <v>2.97</v>
      </c>
      <c r="F735" s="23">
        <v>-3.07</v>
      </c>
      <c r="G735" s="23">
        <v>0.44</v>
      </c>
    </row>
    <row r="736" spans="1:7">
      <c r="A736" s="21">
        <v>202406</v>
      </c>
      <c r="B736" s="23">
        <v>2.77</v>
      </c>
      <c r="C736" s="23">
        <v>-4.37</v>
      </c>
      <c r="D736" s="23">
        <v>-3.31</v>
      </c>
      <c r="E736" s="23">
        <v>0.51</v>
      </c>
      <c r="F736" s="23">
        <v>-1.78</v>
      </c>
      <c r="G736" s="23">
        <v>0.41</v>
      </c>
    </row>
    <row r="737" spans="1:12">
      <c r="A737" s="21">
        <v>202407</v>
      </c>
      <c r="B737" s="23">
        <v>1.24</v>
      </c>
      <c r="C737" s="23">
        <v>8.2799999999999994</v>
      </c>
      <c r="D737" s="23">
        <v>5.74</v>
      </c>
      <c r="E737" s="23">
        <v>0.22</v>
      </c>
      <c r="F737" s="23">
        <v>0.43</v>
      </c>
      <c r="G737" s="23">
        <v>0.45</v>
      </c>
    </row>
    <row r="738" spans="1:12">
      <c r="A738" s="21">
        <v>202408</v>
      </c>
      <c r="B738" s="23">
        <v>1.61</v>
      </c>
      <c r="C738" s="23">
        <v>-3.65</v>
      </c>
      <c r="D738" s="23">
        <v>-1.1299999999999999</v>
      </c>
      <c r="E738" s="23">
        <v>0.85</v>
      </c>
      <c r="F738" s="23">
        <v>0.86</v>
      </c>
      <c r="G738" s="23">
        <v>0.48</v>
      </c>
    </row>
    <row r="739" spans="1:12">
      <c r="A739" s="21">
        <v>202409</v>
      </c>
      <c r="B739" s="23">
        <v>1.74</v>
      </c>
      <c r="C739" s="23">
        <v>-1.02</v>
      </c>
      <c r="D739" s="23">
        <v>-2.59</v>
      </c>
      <c r="E739" s="23">
        <v>0.04</v>
      </c>
      <c r="F739" s="23">
        <v>-0.26</v>
      </c>
      <c r="G739" s="23">
        <v>0.4</v>
      </c>
    </row>
    <row r="740" spans="1:12">
      <c r="A740" s="21">
        <v>202410</v>
      </c>
      <c r="B740" s="23">
        <v>-0.97</v>
      </c>
      <c r="C740" s="23">
        <v>-0.88</v>
      </c>
      <c r="D740" s="23">
        <v>0.89</v>
      </c>
      <c r="E740" s="23">
        <v>-1.38</v>
      </c>
      <c r="F740" s="23">
        <v>1.03</v>
      </c>
      <c r="G740" s="23">
        <v>0.39</v>
      </c>
    </row>
    <row r="741" spans="1:12">
      <c r="A741" s="21">
        <v>202411</v>
      </c>
      <c r="B741" s="23">
        <v>6.51</v>
      </c>
      <c r="C741" s="23">
        <v>4.78</v>
      </c>
      <c r="D741" s="23">
        <v>-0.05</v>
      </c>
      <c r="E741" s="23">
        <v>-2.62</v>
      </c>
      <c r="F741" s="23">
        <v>-2.17</v>
      </c>
      <c r="G741" s="23">
        <v>0.4</v>
      </c>
    </row>
    <row r="742" spans="1:12">
      <c r="A742" s="21">
        <v>202412</v>
      </c>
      <c r="B742" s="23">
        <v>-3.17</v>
      </c>
      <c r="C742" s="23">
        <v>-3.87</v>
      </c>
      <c r="D742" s="23">
        <v>-2.95</v>
      </c>
      <c r="E742" s="23">
        <v>1.82</v>
      </c>
      <c r="F742" s="23">
        <v>-1.1000000000000001</v>
      </c>
      <c r="G742" s="23">
        <v>0.37</v>
      </c>
    </row>
    <row r="743" spans="1:12" ht="16">
      <c r="A743" s="24"/>
      <c r="B743" s="24"/>
      <c r="C743" s="24"/>
      <c r="D743" s="24"/>
      <c r="E743" s="24"/>
      <c r="F743" s="24"/>
      <c r="G743" s="24"/>
    </row>
    <row r="744" spans="1:12" ht="16">
      <c r="A744" s="21" t="s">
        <v>5425</v>
      </c>
      <c r="B744" s="24"/>
      <c r="C744" s="24"/>
      <c r="D744" s="24"/>
      <c r="E744" s="24"/>
      <c r="F744" s="24"/>
      <c r="G744" s="24"/>
    </row>
    <row r="745" spans="1:12" ht="16">
      <c r="A745" s="24"/>
      <c r="B745" s="23" t="s">
        <v>5419</v>
      </c>
      <c r="C745" s="23" t="s">
        <v>5420</v>
      </c>
      <c r="D745" s="23" t="s">
        <v>5421</v>
      </c>
      <c r="E745" s="23" t="s">
        <v>5422</v>
      </c>
      <c r="F745" s="23" t="s">
        <v>5423</v>
      </c>
      <c r="G745" s="23" t="s">
        <v>5424</v>
      </c>
    </row>
    <row r="746" spans="1:12">
      <c r="A746" s="21">
        <v>1964</v>
      </c>
      <c r="B746" s="23">
        <v>12.54</v>
      </c>
      <c r="C746" s="23">
        <v>0.47</v>
      </c>
      <c r="D746" s="23">
        <v>9.7200000000000006</v>
      </c>
      <c r="E746" s="23">
        <v>-3.34</v>
      </c>
      <c r="F746" s="23">
        <v>6.87</v>
      </c>
      <c r="G746" s="23">
        <v>3.54</v>
      </c>
      <c r="I746">
        <v>1.12145779817804</v>
      </c>
      <c r="J746">
        <v>1.0034961784949021</v>
      </c>
      <c r="K746">
        <v>1.0893484664689652</v>
      </c>
      <c r="L746">
        <v>0.97108757259752387</v>
      </c>
    </row>
    <row r="747" spans="1:12">
      <c r="A747" s="21">
        <v>1965</v>
      </c>
      <c r="B747" s="23">
        <v>10.52</v>
      </c>
      <c r="C747" s="23">
        <v>24.45</v>
      </c>
      <c r="D747" s="23">
        <v>7.11</v>
      </c>
      <c r="E747" s="23">
        <v>-0.93</v>
      </c>
      <c r="F747" s="23">
        <v>-3.38</v>
      </c>
      <c r="G747" s="23">
        <v>3.93</v>
      </c>
    </row>
    <row r="748" spans="1:12">
      <c r="A748" s="21">
        <v>1966</v>
      </c>
      <c r="B748" s="23">
        <v>-13.51</v>
      </c>
      <c r="C748" s="23">
        <v>2.37</v>
      </c>
      <c r="D748" s="23">
        <v>-0.86</v>
      </c>
      <c r="E748" s="23">
        <v>0</v>
      </c>
      <c r="F748" s="23">
        <v>-0.79</v>
      </c>
      <c r="G748" s="23">
        <v>4.76</v>
      </c>
    </row>
    <row r="749" spans="1:12">
      <c r="A749" s="21">
        <v>1967</v>
      </c>
      <c r="B749" s="23">
        <v>24.49</v>
      </c>
      <c r="C749" s="23">
        <v>50.51</v>
      </c>
      <c r="D749" s="23">
        <v>-8.14</v>
      </c>
      <c r="E749" s="23">
        <v>7.9</v>
      </c>
      <c r="F749" s="23">
        <v>-15.31</v>
      </c>
      <c r="G749" s="23">
        <v>4.21</v>
      </c>
    </row>
    <row r="750" spans="1:12">
      <c r="A750" s="21">
        <v>1968</v>
      </c>
      <c r="B750" s="23">
        <v>8.7899999999999991</v>
      </c>
      <c r="C750" s="23">
        <v>25.96</v>
      </c>
      <c r="D750" s="23">
        <v>18.559999999999999</v>
      </c>
      <c r="E750" s="23">
        <v>-13.6</v>
      </c>
      <c r="F750" s="23">
        <v>16.53</v>
      </c>
      <c r="G750" s="23">
        <v>5.21</v>
      </c>
    </row>
    <row r="751" spans="1:12">
      <c r="A751" s="21">
        <v>1969</v>
      </c>
      <c r="B751" s="23">
        <v>-17.54</v>
      </c>
      <c r="C751" s="23">
        <v>-14.09</v>
      </c>
      <c r="D751" s="23">
        <v>-10.050000000000001</v>
      </c>
      <c r="E751" s="23">
        <v>11.82</v>
      </c>
      <c r="F751" s="23">
        <v>-4.17</v>
      </c>
      <c r="G751" s="23">
        <v>6.58</v>
      </c>
    </row>
    <row r="752" spans="1:12">
      <c r="A752" s="21">
        <v>1970</v>
      </c>
      <c r="B752" s="23">
        <v>-6.49</v>
      </c>
      <c r="C752" s="23">
        <v>-12.57</v>
      </c>
      <c r="D752" s="23">
        <v>21.52</v>
      </c>
      <c r="E752" s="23">
        <v>-3.05</v>
      </c>
      <c r="F752" s="23">
        <v>24.61</v>
      </c>
      <c r="G752" s="23">
        <v>6.52</v>
      </c>
    </row>
    <row r="753" spans="1:7">
      <c r="A753" s="21">
        <v>1971</v>
      </c>
      <c r="B753" s="23">
        <v>11.78</v>
      </c>
      <c r="C753" s="23">
        <v>6.02</v>
      </c>
      <c r="D753" s="23">
        <v>-11.3</v>
      </c>
      <c r="E753" s="23">
        <v>10.45</v>
      </c>
      <c r="F753" s="23">
        <v>-5.61</v>
      </c>
      <c r="G753" s="23">
        <v>4.3899999999999997</v>
      </c>
    </row>
    <row r="754" spans="1:7">
      <c r="A754" s="21">
        <v>1972</v>
      </c>
      <c r="B754" s="23">
        <v>13.05</v>
      </c>
      <c r="C754" s="23">
        <v>-11.76</v>
      </c>
      <c r="D754" s="23">
        <v>1.8</v>
      </c>
      <c r="E754" s="23">
        <v>8.2799999999999994</v>
      </c>
      <c r="F754" s="23">
        <v>-3.13</v>
      </c>
      <c r="G754" s="23">
        <v>3.84</v>
      </c>
    </row>
    <row r="755" spans="1:7">
      <c r="A755" s="21">
        <v>1973</v>
      </c>
      <c r="B755" s="23">
        <v>-26.18</v>
      </c>
      <c r="C755" s="23">
        <v>-20.18</v>
      </c>
      <c r="D755" s="23">
        <v>17.47</v>
      </c>
      <c r="E755" s="23">
        <v>-8.76</v>
      </c>
      <c r="F755" s="23">
        <v>7.18</v>
      </c>
      <c r="G755" s="23">
        <v>6.93</v>
      </c>
    </row>
    <row r="756" spans="1:7">
      <c r="A756" s="21">
        <v>1974</v>
      </c>
      <c r="B756" s="23">
        <v>-35.75</v>
      </c>
      <c r="C756" s="23">
        <v>0.56000000000000005</v>
      </c>
      <c r="D756" s="23">
        <v>9.9600000000000009</v>
      </c>
      <c r="E756" s="23">
        <v>-4.43</v>
      </c>
      <c r="F756" s="23">
        <v>22.74</v>
      </c>
      <c r="G756" s="23">
        <v>8</v>
      </c>
    </row>
    <row r="757" spans="1:7">
      <c r="A757" s="21">
        <v>1975</v>
      </c>
      <c r="B757" s="23">
        <v>32.44</v>
      </c>
      <c r="C757" s="23">
        <v>19.13</v>
      </c>
      <c r="D757" s="23">
        <v>9.14</v>
      </c>
      <c r="E757" s="23">
        <v>0.92</v>
      </c>
      <c r="F757" s="23">
        <v>0.4</v>
      </c>
      <c r="G757" s="23">
        <v>5.8</v>
      </c>
    </row>
    <row r="758" spans="1:7">
      <c r="A758" s="21">
        <v>1976</v>
      </c>
      <c r="B758" s="23">
        <v>21.91</v>
      </c>
      <c r="C758" s="23">
        <v>19.920000000000002</v>
      </c>
      <c r="D758" s="23">
        <v>24.38</v>
      </c>
      <c r="E758" s="23">
        <v>-6.53</v>
      </c>
      <c r="F758" s="23">
        <v>7.42</v>
      </c>
      <c r="G758" s="23">
        <v>5.08</v>
      </c>
    </row>
    <row r="759" spans="1:7">
      <c r="A759" s="21">
        <v>1977</v>
      </c>
      <c r="B759" s="23">
        <v>-8.26</v>
      </c>
      <c r="C759" s="23">
        <v>24.48</v>
      </c>
      <c r="D759" s="23">
        <v>7.46</v>
      </c>
      <c r="E759" s="23">
        <v>2.4300000000000002</v>
      </c>
      <c r="F759" s="23">
        <v>-0.01</v>
      </c>
      <c r="G759" s="23">
        <v>5.12</v>
      </c>
    </row>
    <row r="760" spans="1:7">
      <c r="A760" s="21">
        <v>1978</v>
      </c>
      <c r="B760" s="23">
        <v>1.03</v>
      </c>
      <c r="C760" s="23">
        <v>13.77</v>
      </c>
      <c r="D760" s="23">
        <v>0.67</v>
      </c>
      <c r="E760" s="23">
        <v>4.97</v>
      </c>
      <c r="F760" s="23">
        <v>4.2300000000000004</v>
      </c>
      <c r="G760" s="23">
        <v>7.18</v>
      </c>
    </row>
    <row r="761" spans="1:7">
      <c r="A761" s="21">
        <v>1979</v>
      </c>
      <c r="B761" s="23">
        <v>13.09</v>
      </c>
      <c r="C761" s="23">
        <v>21.05</v>
      </c>
      <c r="D761" s="23">
        <v>-2.33</v>
      </c>
      <c r="E761" s="23">
        <v>-3.28</v>
      </c>
      <c r="F761" s="23">
        <v>-1.66</v>
      </c>
      <c r="G761" s="23">
        <v>10.38</v>
      </c>
    </row>
    <row r="762" spans="1:7">
      <c r="A762" s="21">
        <v>1980</v>
      </c>
      <c r="B762" s="23">
        <v>22.13</v>
      </c>
      <c r="C762" s="23">
        <v>4.84</v>
      </c>
      <c r="D762" s="23">
        <v>-24.61</v>
      </c>
      <c r="E762" s="23">
        <v>13.83</v>
      </c>
      <c r="F762" s="23">
        <v>-12.35</v>
      </c>
      <c r="G762" s="23">
        <v>11.24</v>
      </c>
    </row>
    <row r="763" spans="1:7">
      <c r="A763" s="21">
        <v>1981</v>
      </c>
      <c r="B763" s="23">
        <v>-18.13</v>
      </c>
      <c r="C763" s="23">
        <v>7.3</v>
      </c>
      <c r="D763" s="23">
        <v>25.04</v>
      </c>
      <c r="E763" s="23">
        <v>-1.42</v>
      </c>
      <c r="F763" s="23">
        <v>10.84</v>
      </c>
      <c r="G763" s="23">
        <v>14.71</v>
      </c>
    </row>
    <row r="764" spans="1:7">
      <c r="A764" s="21">
        <v>1982</v>
      </c>
      <c r="B764" s="23">
        <v>10.66</v>
      </c>
      <c r="C764" s="23">
        <v>7.24</v>
      </c>
      <c r="D764" s="23">
        <v>13.29</v>
      </c>
      <c r="E764" s="23">
        <v>-4.2300000000000004</v>
      </c>
      <c r="F764" s="23">
        <v>17.71</v>
      </c>
      <c r="G764" s="23">
        <v>10.54</v>
      </c>
    </row>
    <row r="765" spans="1:7">
      <c r="A765" s="21">
        <v>1983</v>
      </c>
      <c r="B765" s="23">
        <v>13.75</v>
      </c>
      <c r="C765" s="23">
        <v>12.21</v>
      </c>
      <c r="D765" s="23">
        <v>20.52</v>
      </c>
      <c r="E765" s="23">
        <v>0.59</v>
      </c>
      <c r="F765" s="23">
        <v>15.98</v>
      </c>
      <c r="G765" s="23">
        <v>8.8000000000000007</v>
      </c>
    </row>
    <row r="766" spans="1:7">
      <c r="A766" s="21">
        <v>1984</v>
      </c>
      <c r="B766" s="23">
        <v>-6.05</v>
      </c>
      <c r="C766" s="23">
        <v>-8.27</v>
      </c>
      <c r="D766" s="23">
        <v>19.13</v>
      </c>
      <c r="E766" s="23">
        <v>15.18</v>
      </c>
      <c r="F766" s="23">
        <v>3.64</v>
      </c>
      <c r="G766" s="23">
        <v>9.85</v>
      </c>
    </row>
    <row r="767" spans="1:7">
      <c r="A767" s="21">
        <v>1985</v>
      </c>
      <c r="B767" s="23">
        <v>24.91</v>
      </c>
      <c r="C767" s="23">
        <v>-0.27</v>
      </c>
      <c r="D767" s="23">
        <v>1.29</v>
      </c>
      <c r="E767" s="23">
        <v>11.95</v>
      </c>
      <c r="F767" s="23">
        <v>-2.99</v>
      </c>
      <c r="G767" s="23">
        <v>7.72</v>
      </c>
    </row>
    <row r="768" spans="1:7">
      <c r="A768" s="21">
        <v>1986</v>
      </c>
      <c r="B768" s="23">
        <v>10.119999999999999</v>
      </c>
      <c r="C768" s="23">
        <v>-10.32</v>
      </c>
      <c r="D768" s="23">
        <v>9.34</v>
      </c>
      <c r="E768" s="23">
        <v>6.98</v>
      </c>
      <c r="F768" s="23">
        <v>10.63</v>
      </c>
      <c r="G768" s="23">
        <v>6.16</v>
      </c>
    </row>
    <row r="769" spans="1:7">
      <c r="A769" s="21">
        <v>1987</v>
      </c>
      <c r="B769" s="23">
        <v>-3.87</v>
      </c>
      <c r="C769" s="23">
        <v>-11.18</v>
      </c>
      <c r="D769" s="23">
        <v>-1.7</v>
      </c>
      <c r="E769" s="23">
        <v>6.12</v>
      </c>
      <c r="F769" s="23">
        <v>6.7</v>
      </c>
      <c r="G769" s="23">
        <v>5.47</v>
      </c>
    </row>
    <row r="770" spans="1:7">
      <c r="A770" s="21">
        <v>1988</v>
      </c>
      <c r="B770" s="23">
        <v>11.55</v>
      </c>
      <c r="C770" s="23">
        <v>6.4</v>
      </c>
      <c r="D770" s="23">
        <v>14.99</v>
      </c>
      <c r="E770" s="23">
        <v>2.94</v>
      </c>
      <c r="F770" s="23">
        <v>9.58</v>
      </c>
      <c r="G770" s="23">
        <v>6.35</v>
      </c>
    </row>
    <row r="771" spans="1:7">
      <c r="A771" s="21">
        <v>1989</v>
      </c>
      <c r="B771" s="23">
        <v>20.49</v>
      </c>
      <c r="C771" s="23">
        <v>-13.23</v>
      </c>
      <c r="D771" s="23">
        <v>-4.03</v>
      </c>
      <c r="E771" s="23">
        <v>2.95</v>
      </c>
      <c r="F771" s="23">
        <v>7.66</v>
      </c>
      <c r="G771" s="23">
        <v>8.3699999999999992</v>
      </c>
    </row>
    <row r="772" spans="1:7">
      <c r="A772" s="21">
        <v>1990</v>
      </c>
      <c r="B772" s="23">
        <v>-13.95</v>
      </c>
      <c r="C772" s="23">
        <v>-14.02</v>
      </c>
      <c r="D772" s="23">
        <v>-10.029999999999999</v>
      </c>
      <c r="E772" s="23">
        <v>7.61</v>
      </c>
      <c r="F772" s="23">
        <v>0.79</v>
      </c>
      <c r="G772" s="23">
        <v>7.81</v>
      </c>
    </row>
    <row r="773" spans="1:7">
      <c r="A773" s="21">
        <v>1991</v>
      </c>
      <c r="B773" s="23">
        <v>29.18</v>
      </c>
      <c r="C773" s="23">
        <v>15.81</v>
      </c>
      <c r="D773" s="23">
        <v>-14.72</v>
      </c>
      <c r="E773" s="23">
        <v>11.61</v>
      </c>
      <c r="F773" s="23">
        <v>-14.87</v>
      </c>
      <c r="G773" s="23">
        <v>5.6</v>
      </c>
    </row>
    <row r="774" spans="1:7">
      <c r="A774" s="21">
        <v>1992</v>
      </c>
      <c r="B774" s="23">
        <v>6.23</v>
      </c>
      <c r="C774" s="23">
        <v>9.08</v>
      </c>
      <c r="D774" s="23">
        <v>24.49</v>
      </c>
      <c r="E774" s="23">
        <v>7.38</v>
      </c>
      <c r="F774" s="23">
        <v>7.32</v>
      </c>
      <c r="G774" s="23">
        <v>3.51</v>
      </c>
    </row>
    <row r="775" spans="1:7">
      <c r="A775" s="21">
        <v>1993</v>
      </c>
      <c r="B775" s="23">
        <v>8.2100000000000009</v>
      </c>
      <c r="C775" s="23">
        <v>6.26</v>
      </c>
      <c r="D775" s="23">
        <v>16.96</v>
      </c>
      <c r="E775" s="23">
        <v>-6.91</v>
      </c>
      <c r="F775" s="23">
        <v>12.3</v>
      </c>
      <c r="G775" s="23">
        <v>2.9</v>
      </c>
    </row>
    <row r="776" spans="1:7">
      <c r="A776" s="21">
        <v>1994</v>
      </c>
      <c r="B776" s="23">
        <v>-4.0999999999999996</v>
      </c>
      <c r="C776" s="23">
        <v>-2.33</v>
      </c>
      <c r="D776" s="23">
        <v>-0.89</v>
      </c>
      <c r="E776" s="23">
        <v>5.82</v>
      </c>
      <c r="F776" s="23">
        <v>3.8</v>
      </c>
      <c r="G776" s="23">
        <v>3.9</v>
      </c>
    </row>
    <row r="777" spans="1:7">
      <c r="A777" s="21">
        <v>1995</v>
      </c>
      <c r="B777" s="23">
        <v>31.22</v>
      </c>
      <c r="C777" s="23">
        <v>-8.1199999999999992</v>
      </c>
      <c r="D777" s="23">
        <v>5.97</v>
      </c>
      <c r="E777" s="23">
        <v>1.67</v>
      </c>
      <c r="F777" s="23">
        <v>2.89</v>
      </c>
      <c r="G777" s="23">
        <v>5.6</v>
      </c>
    </row>
    <row r="778" spans="1:7">
      <c r="A778" s="21">
        <v>1996</v>
      </c>
      <c r="B778" s="23">
        <v>15.96</v>
      </c>
      <c r="C778" s="23">
        <v>-2.86</v>
      </c>
      <c r="D778" s="23">
        <v>8.67</v>
      </c>
      <c r="E778" s="23">
        <v>15.55</v>
      </c>
      <c r="F778" s="23">
        <v>0.86</v>
      </c>
      <c r="G778" s="23">
        <v>5.21</v>
      </c>
    </row>
    <row r="779" spans="1:7">
      <c r="A779" s="21">
        <v>1997</v>
      </c>
      <c r="B779" s="23">
        <v>25.96</v>
      </c>
      <c r="C779" s="23">
        <v>-6.33</v>
      </c>
      <c r="D779" s="23">
        <v>19</v>
      </c>
      <c r="E779" s="23">
        <v>8.8000000000000007</v>
      </c>
      <c r="F779" s="23">
        <v>6.19</v>
      </c>
      <c r="G779" s="23">
        <v>5.26</v>
      </c>
    </row>
    <row r="780" spans="1:7">
      <c r="A780" s="21">
        <v>1998</v>
      </c>
      <c r="B780" s="23">
        <v>19.46</v>
      </c>
      <c r="C780" s="23">
        <v>-28.03</v>
      </c>
      <c r="D780" s="23">
        <v>-10.43</v>
      </c>
      <c r="E780" s="23">
        <v>3.56</v>
      </c>
      <c r="F780" s="23">
        <v>-4.62</v>
      </c>
      <c r="G780" s="23">
        <v>4.8600000000000003</v>
      </c>
    </row>
    <row r="781" spans="1:7">
      <c r="A781" s="21">
        <v>1999</v>
      </c>
      <c r="B781" s="23">
        <v>20.57</v>
      </c>
      <c r="C781" s="23">
        <v>8.86</v>
      </c>
      <c r="D781" s="23">
        <v>-31.66</v>
      </c>
      <c r="E781" s="23">
        <v>-28.04</v>
      </c>
      <c r="F781" s="23">
        <v>-8.3699999999999992</v>
      </c>
      <c r="G781" s="23">
        <v>4.68</v>
      </c>
    </row>
    <row r="782" spans="1:7">
      <c r="A782" s="21">
        <v>2000</v>
      </c>
      <c r="B782" s="23">
        <v>-17.600000000000001</v>
      </c>
      <c r="C782" s="23">
        <v>3.7</v>
      </c>
      <c r="D782" s="23">
        <v>44.98</v>
      </c>
      <c r="E782" s="23">
        <v>23.2</v>
      </c>
      <c r="F782" s="23">
        <v>30.71</v>
      </c>
      <c r="G782" s="23">
        <v>5.89</v>
      </c>
    </row>
    <row r="783" spans="1:7">
      <c r="A783" s="21">
        <v>2001</v>
      </c>
      <c r="B783" s="23">
        <v>-15.21</v>
      </c>
      <c r="C783" s="23">
        <v>23.21</v>
      </c>
      <c r="D783" s="23">
        <v>18.52</v>
      </c>
      <c r="E783" s="23">
        <v>18.97</v>
      </c>
      <c r="F783" s="23">
        <v>13.65</v>
      </c>
      <c r="G783" s="23">
        <v>3.83</v>
      </c>
    </row>
    <row r="784" spans="1:7">
      <c r="A784" s="21">
        <v>2002</v>
      </c>
      <c r="B784" s="23">
        <v>-22.76</v>
      </c>
      <c r="C784" s="23">
        <v>5.89</v>
      </c>
      <c r="D784" s="23">
        <v>8.09</v>
      </c>
      <c r="E784" s="23">
        <v>20.85</v>
      </c>
      <c r="F784" s="23">
        <v>14.22</v>
      </c>
      <c r="G784" s="23">
        <v>1.65</v>
      </c>
    </row>
    <row r="785" spans="1:7">
      <c r="A785" s="21">
        <v>2003</v>
      </c>
      <c r="B785" s="23">
        <v>30.75</v>
      </c>
      <c r="C785" s="23">
        <v>24.49</v>
      </c>
      <c r="D785" s="23">
        <v>4.67</v>
      </c>
      <c r="E785" s="23">
        <v>-20.39</v>
      </c>
      <c r="F785" s="23">
        <v>16.2</v>
      </c>
      <c r="G785" s="23">
        <v>1.02</v>
      </c>
    </row>
    <row r="786" spans="1:7">
      <c r="A786" s="21">
        <v>2004</v>
      </c>
      <c r="B786" s="23">
        <v>10.72</v>
      </c>
      <c r="C786" s="23">
        <v>7.49</v>
      </c>
      <c r="D786" s="23">
        <v>7.61</v>
      </c>
      <c r="E786" s="23">
        <v>8.3800000000000008</v>
      </c>
      <c r="F786" s="23">
        <v>-7.58</v>
      </c>
      <c r="G786" s="23">
        <v>1.2</v>
      </c>
    </row>
    <row r="787" spans="1:7">
      <c r="A787" s="21">
        <v>2005</v>
      </c>
      <c r="B787" s="23">
        <v>3.09</v>
      </c>
      <c r="C787" s="23">
        <v>-0.76</v>
      </c>
      <c r="D787" s="23">
        <v>9.41</v>
      </c>
      <c r="E787" s="23">
        <v>1.43</v>
      </c>
      <c r="F787" s="23">
        <v>-4.9000000000000004</v>
      </c>
      <c r="G787" s="23">
        <v>2.98</v>
      </c>
    </row>
    <row r="788" spans="1:7">
      <c r="A788" s="21">
        <v>2006</v>
      </c>
      <c r="B788" s="23">
        <v>10.6</v>
      </c>
      <c r="C788" s="23">
        <v>1.56</v>
      </c>
      <c r="D788" s="23">
        <v>11.93</v>
      </c>
      <c r="E788" s="23">
        <v>3.75</v>
      </c>
      <c r="F788" s="23">
        <v>8.85</v>
      </c>
      <c r="G788" s="23">
        <v>4.8</v>
      </c>
    </row>
    <row r="789" spans="1:7">
      <c r="A789" s="21">
        <v>2007</v>
      </c>
      <c r="B789" s="23">
        <v>1.04</v>
      </c>
      <c r="C789" s="23">
        <v>-8.39</v>
      </c>
      <c r="D789" s="23">
        <v>-17.18</v>
      </c>
      <c r="E789" s="23">
        <v>4.92</v>
      </c>
      <c r="F789" s="23">
        <v>-7.55</v>
      </c>
      <c r="G789" s="23">
        <v>4.66</v>
      </c>
    </row>
    <row r="790" spans="1:7">
      <c r="A790" s="21">
        <v>2008</v>
      </c>
      <c r="B790" s="23">
        <v>-38.340000000000003</v>
      </c>
      <c r="C790" s="23">
        <v>2.74</v>
      </c>
      <c r="D790" s="23">
        <v>1.05</v>
      </c>
      <c r="E790" s="23">
        <v>14.72</v>
      </c>
      <c r="F790" s="23">
        <v>4.2</v>
      </c>
      <c r="G790" s="23">
        <v>1.6</v>
      </c>
    </row>
    <row r="791" spans="1:7">
      <c r="A791" s="21">
        <v>2009</v>
      </c>
      <c r="B791" s="23">
        <v>28.26</v>
      </c>
      <c r="C791" s="23">
        <v>7.86</v>
      </c>
      <c r="D791" s="23">
        <v>-9.65</v>
      </c>
      <c r="E791" s="23">
        <v>3.33</v>
      </c>
      <c r="F791" s="23">
        <v>-2.6</v>
      </c>
      <c r="G791" s="23">
        <v>0.1</v>
      </c>
    </row>
    <row r="792" spans="1:7">
      <c r="A792" s="21">
        <v>2010</v>
      </c>
      <c r="B792" s="23">
        <v>17.37</v>
      </c>
      <c r="C792" s="23">
        <v>13.62</v>
      </c>
      <c r="D792" s="23">
        <v>-5.15</v>
      </c>
      <c r="E792" s="23">
        <v>-1.54</v>
      </c>
      <c r="F792" s="23">
        <v>9.7799999999999994</v>
      </c>
      <c r="G792" s="23">
        <v>0.12</v>
      </c>
    </row>
    <row r="793" spans="1:7">
      <c r="A793" s="21">
        <v>2011</v>
      </c>
      <c r="B793" s="23">
        <v>0.44</v>
      </c>
      <c r="C793" s="23">
        <v>-5.5</v>
      </c>
      <c r="D793" s="23">
        <v>-8.41</v>
      </c>
      <c r="E793" s="23">
        <v>13.49</v>
      </c>
      <c r="F793" s="23">
        <v>-1.1499999999999999</v>
      </c>
      <c r="G793" s="23">
        <v>0.04</v>
      </c>
    </row>
    <row r="794" spans="1:7">
      <c r="A794" s="21">
        <v>2012</v>
      </c>
      <c r="B794" s="23">
        <v>16.27</v>
      </c>
      <c r="C794" s="23">
        <v>-0.53</v>
      </c>
      <c r="D794" s="23">
        <v>10</v>
      </c>
      <c r="E794" s="23">
        <v>-5.34</v>
      </c>
      <c r="F794" s="23">
        <v>9.36</v>
      </c>
      <c r="G794" s="23">
        <v>0.06</v>
      </c>
    </row>
    <row r="795" spans="1:7">
      <c r="A795" s="21">
        <v>2013</v>
      </c>
      <c r="B795" s="23">
        <v>35.200000000000003</v>
      </c>
      <c r="C795" s="23">
        <v>8.32</v>
      </c>
      <c r="D795" s="23">
        <v>2.6</v>
      </c>
      <c r="E795" s="23">
        <v>-4.1500000000000004</v>
      </c>
      <c r="F795" s="23">
        <v>0.97</v>
      </c>
      <c r="G795" s="23">
        <v>0.02</v>
      </c>
    </row>
    <row r="796" spans="1:7">
      <c r="A796" s="21">
        <v>2014</v>
      </c>
      <c r="B796" s="23">
        <v>11.71</v>
      </c>
      <c r="C796" s="23">
        <v>-7.93</v>
      </c>
      <c r="D796" s="23">
        <v>-1.45</v>
      </c>
      <c r="E796" s="23">
        <v>1.3</v>
      </c>
      <c r="F796" s="23">
        <v>-1.46</v>
      </c>
      <c r="G796" s="23">
        <v>0.02</v>
      </c>
    </row>
    <row r="797" spans="1:7">
      <c r="A797" s="21">
        <v>2015</v>
      </c>
      <c r="B797" s="23">
        <v>0.09</v>
      </c>
      <c r="C797" s="23">
        <v>-5.89</v>
      </c>
      <c r="D797" s="23">
        <v>-9.67</v>
      </c>
      <c r="E797" s="23">
        <v>1.07</v>
      </c>
      <c r="F797" s="23">
        <v>-8.76</v>
      </c>
      <c r="G797" s="23">
        <v>0.02</v>
      </c>
    </row>
    <row r="798" spans="1:7">
      <c r="A798" s="21">
        <v>2016</v>
      </c>
      <c r="B798" s="23">
        <v>13.3</v>
      </c>
      <c r="C798" s="23">
        <v>9.33</v>
      </c>
      <c r="D798" s="23">
        <v>22.71</v>
      </c>
      <c r="E798" s="23">
        <v>4.3099999999999996</v>
      </c>
      <c r="F798" s="23">
        <v>9.92</v>
      </c>
      <c r="G798" s="23">
        <v>0.2</v>
      </c>
    </row>
    <row r="799" spans="1:7">
      <c r="A799" s="21">
        <v>2017</v>
      </c>
      <c r="B799" s="23">
        <v>21.51</v>
      </c>
      <c r="C799" s="23">
        <v>-6.16</v>
      </c>
      <c r="D799" s="23">
        <v>-13.59</v>
      </c>
      <c r="E799" s="23">
        <v>4.8099999999999996</v>
      </c>
      <c r="F799" s="23">
        <v>-11.49</v>
      </c>
      <c r="G799" s="23">
        <v>0.8</v>
      </c>
    </row>
    <row r="800" spans="1:7">
      <c r="A800" s="21">
        <v>2018</v>
      </c>
      <c r="B800" s="23">
        <v>-6.94</v>
      </c>
      <c r="C800" s="23">
        <v>-5.05</v>
      </c>
      <c r="D800" s="23">
        <v>-9.77</v>
      </c>
      <c r="E800" s="23">
        <v>-1.4</v>
      </c>
      <c r="F800" s="23">
        <v>0.09</v>
      </c>
      <c r="G800" s="23">
        <v>1.83</v>
      </c>
    </row>
    <row r="801" spans="1:7">
      <c r="A801" s="21">
        <v>2019</v>
      </c>
      <c r="B801" s="23">
        <v>28.28</v>
      </c>
      <c r="C801" s="23">
        <v>-6.17</v>
      </c>
      <c r="D801" s="23">
        <v>-10.37</v>
      </c>
      <c r="E801" s="23">
        <v>4.25</v>
      </c>
      <c r="F801" s="23">
        <v>-3.07</v>
      </c>
      <c r="G801" s="23">
        <v>2.15</v>
      </c>
    </row>
    <row r="802" spans="1:7">
      <c r="A802" s="21">
        <v>2020</v>
      </c>
      <c r="B802" s="23">
        <v>23.66</v>
      </c>
      <c r="C802" s="23">
        <v>3.02</v>
      </c>
      <c r="D802" s="23">
        <v>-46.1</v>
      </c>
      <c r="E802" s="23">
        <v>-4.93</v>
      </c>
      <c r="F802" s="23">
        <v>-12.1</v>
      </c>
      <c r="G802" s="23">
        <v>0.45</v>
      </c>
    </row>
    <row r="803" spans="1:7">
      <c r="A803" s="21">
        <v>2021</v>
      </c>
      <c r="B803" s="23">
        <v>23.57</v>
      </c>
      <c r="C803" s="23">
        <v>-1.05</v>
      </c>
      <c r="D803" s="23">
        <v>25.39</v>
      </c>
      <c r="E803" s="23">
        <v>26.74</v>
      </c>
      <c r="F803" s="23">
        <v>12.16</v>
      </c>
      <c r="G803" s="23">
        <v>0.04</v>
      </c>
    </row>
    <row r="804" spans="1:7">
      <c r="A804" s="21">
        <v>2022</v>
      </c>
      <c r="B804" s="23">
        <v>-21.58</v>
      </c>
      <c r="C804" s="23">
        <v>-1.69</v>
      </c>
      <c r="D804" s="23">
        <v>25.97</v>
      </c>
      <c r="E804" s="23">
        <v>6.67</v>
      </c>
      <c r="F804" s="23">
        <v>22.54</v>
      </c>
      <c r="G804" s="23">
        <v>1.43</v>
      </c>
    </row>
    <row r="805" spans="1:7">
      <c r="A805" s="21">
        <v>2023</v>
      </c>
      <c r="B805" s="23">
        <v>21.69</v>
      </c>
      <c r="C805" s="23">
        <v>-5.99</v>
      </c>
      <c r="D805" s="23">
        <v>-13.7</v>
      </c>
      <c r="E805" s="23">
        <v>6.3</v>
      </c>
      <c r="F805" s="23">
        <v>-20.93</v>
      </c>
      <c r="G805" s="23">
        <v>4.95</v>
      </c>
    </row>
    <row r="806" spans="1:7">
      <c r="A806" s="21">
        <v>2024</v>
      </c>
      <c r="B806" s="23">
        <v>19.78</v>
      </c>
      <c r="C806" s="23">
        <v>-13.36</v>
      </c>
      <c r="D806" s="23">
        <v>-9.1</v>
      </c>
      <c r="E806" s="23">
        <v>5.03</v>
      </c>
      <c r="F806" s="23">
        <v>-9.73</v>
      </c>
      <c r="G806" s="23">
        <v>5.26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Samaan aikaan alku</vt:lpstr>
      <vt:lpstr>History Index</vt:lpstr>
      <vt:lpstr>Macro</vt:lpstr>
      <vt:lpstr>Spreads</vt:lpstr>
      <vt:lpstr>Regimes</vt:lpstr>
      <vt:lpstr>macro_changes</vt:lpstr>
      <vt:lpstr>returns non-log</vt:lpstr>
      <vt:lpstr>cum returns</vt:lpstr>
      <vt:lpstr>FF-5</vt:lpstr>
      <vt:lpstr>drawdown</vt:lpstr>
      <vt:lpstr>Kmeans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Lindholm Oscar</cp:lastModifiedBy>
  <dcterms:created xsi:type="dcterms:W3CDTF">2025-01-18T12:19:51Z</dcterms:created>
  <dcterms:modified xsi:type="dcterms:W3CDTF">2025-02-13T13:56:13Z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owerlinkCOMAddIn.COMAddIn.WebAddinBridge.Options">
    <vt:lpwstr>{"port":50152,"version":"1.25.198"}</vt:lpwstr>
  </property>
</Properties>
</file>