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\Documentation\Design\"/>
    </mc:Choice>
  </mc:AlternateContent>
  <xr:revisionPtr revIDLastSave="0" documentId="13_ncr:1_{42C6EE3B-7696-4CAB-AA64-344F8133804E}" xr6:coauthVersionLast="47" xr6:coauthVersionMax="47" xr10:uidLastSave="{00000000-0000-0000-0000-000000000000}"/>
  <bookViews>
    <workbookView xWindow="-120" yWindow="-120" windowWidth="29040" windowHeight="15720" xr2:uid="{D27F5AFA-C88C-4A2F-A896-BFED2572A1C7}"/>
  </bookViews>
  <sheets>
    <sheet name="Estimates" sheetId="1" r:id="rId1"/>
    <sheet name="Deprioritized" sheetId="5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D11" i="5"/>
  <c r="D3" i="5"/>
  <c r="D4" i="5"/>
  <c r="D5" i="5"/>
  <c r="D6" i="5"/>
  <c r="D7" i="5"/>
  <c r="D8" i="5"/>
  <c r="D9" i="5"/>
  <c r="D2" i="5"/>
  <c r="G89" i="1"/>
  <c r="F89" i="1"/>
  <c r="D89" i="1"/>
  <c r="B9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D15" i="1"/>
  <c r="G15" i="1" s="1"/>
  <c r="D18" i="1"/>
  <c r="G18" i="1"/>
  <c r="D19" i="1"/>
  <c r="G19" i="1"/>
  <c r="D20" i="1"/>
  <c r="G20" i="1" s="1"/>
  <c r="G17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B6" i="3"/>
  <c r="C91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6" i="1"/>
  <c r="G16" i="1" s="1"/>
  <c r="D1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2" i="1"/>
  <c r="G2" i="1" s="1"/>
  <c r="F91" i="1" l="1"/>
  <c r="B97" i="1" s="1"/>
  <c r="G91" i="1"/>
  <c r="B98" i="1" s="1"/>
  <c r="D91" i="1"/>
  <c r="B94" i="1" l="1"/>
  <c r="B96" i="1" s="1"/>
  <c r="B93" i="1"/>
</calcChain>
</file>

<file path=xl/sharedStrings.xml><?xml version="1.0" encoding="utf-8"?>
<sst xmlns="http://schemas.openxmlformats.org/spreadsheetml/2006/main" count="231" uniqueCount="144">
  <si>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</si>
  <si>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</si>
  <si>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</si>
  <si>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</si>
  <si>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</si>
  <si>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</si>
  <si>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</si>
  <si>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</si>
  <si>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</si>
  <si>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</si>
  <si>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</si>
  <si>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</si>
  <si>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</si>
  <si>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</si>
  <si>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</si>
  <si>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</si>
  <si>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</si>
  <si>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</si>
  <si>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</si>
  <si>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</si>
  <si>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</si>
  <si>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</si>
  <si>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</si>
  <si>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</si>
  <si>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</si>
  <si>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</si>
  <si>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</si>
  <si>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</si>
  <si>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</si>
  <si>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</si>
  <si>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</si>
  <si>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</si>
  <si>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</si>
  <si>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</si>
  <si>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</si>
  <si>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</si>
  <si>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</si>
  <si>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</si>
  <si>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</si>
  <si>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</si>
  <si>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</si>
  <si>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</si>
  <si>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</si>
  <si>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</si>
  <si>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</si>
  <si>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</si>
  <si>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</si>
  <si>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</si>
  <si>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</si>
  <si>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</si>
  <si>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</si>
  <si>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</si>
  <si>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</si>
  <si>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</si>
  <si>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</si>
  <si>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</si>
  <si>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</si>
  <si>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</si>
  <si>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</si>
  <si>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</si>
  <si>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</si>
  <si>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</si>
  <si>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</si>
  <si>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</si>
  <si>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</si>
  <si>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</si>
  <si>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</si>
  <si>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</si>
  <si>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</si>
  <si>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</si>
  <si>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</si>
  <si>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</si>
  <si>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Schedule Deliveries</t>
  </si>
  <si>
    <t>Delivery Checklist</t>
  </si>
  <si>
    <t>Bulk Email Scheduled Deliveries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</si>
  <si>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</si>
  <si>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</si>
  <si>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</si>
  <si>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</si>
  <si>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</si>
  <si>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</si>
  <si>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</si>
  <si>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</si>
  <si>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</si>
  <si>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</si>
  <si>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</si>
  <si>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</si>
  <si>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</si>
  <si>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</si>
  <si>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</si>
  <si>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</si>
  <si>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</si>
  <si>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</si>
  <si>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</t>
  </si>
  <si>
    <t>National News Sample Story</t>
  </si>
  <si>
    <t>List of News</t>
  </si>
  <si>
    <t>News Detail</t>
  </si>
  <si>
    <t>Add News</t>
  </si>
  <si>
    <t>Edit News</t>
  </si>
  <si>
    <t>Delete News</t>
  </si>
  <si>
    <t>Location Stories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</si>
  <si>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</si>
  <si>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</si>
  <si>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</si>
  <si>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</si>
  <si>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</si>
  <si>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</si>
  <si>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</si>
  <si>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Search Indexing</t>
  </si>
  <si>
    <t>Search</t>
  </si>
  <si>
    <t>Search Bar</t>
  </si>
  <si>
    <t>Search Results</t>
  </si>
  <si>
    <t>Advanced Features</t>
  </si>
  <si>
    <t>Remove Image Geolocation</t>
  </si>
  <si>
    <t>Convert Image to WebP</t>
  </si>
  <si>
    <t>Page Versioning</t>
  </si>
  <si>
    <t>Page History</t>
  </si>
  <si>
    <t>Restore Version</t>
  </si>
  <si>
    <t>Total</t>
  </si>
  <si>
    <t>Name</t>
  </si>
  <si>
    <t>Greg</t>
  </si>
  <si>
    <t>James</t>
  </si>
  <si>
    <t>Dedicated Development Hours Per Week</t>
  </si>
  <si>
    <t>Completed</t>
  </si>
  <si>
    <t>Completed Hours</t>
  </si>
  <si>
    <t>Total Weeks</t>
  </si>
  <si>
    <t>Anna</t>
  </si>
  <si>
    <t>Variable</t>
  </si>
  <si>
    <t>Start Date</t>
  </si>
  <si>
    <t>Week Number</t>
  </si>
  <si>
    <t>Remaining Weeks of Work</t>
  </si>
  <si>
    <t>Estimated Completion Date</t>
  </si>
  <si>
    <t>Create Theme Using Syncfusion Theme Studio for Blazor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</si>
  <si>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</si>
  <si>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</si>
  <si>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</si>
  <si>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</si>
  <si>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</si>
  <si>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</si>
  <si>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</si>
  <si>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</si>
  <si>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Scope Added</t>
  </si>
  <si>
    <t>Email Prayer Requests</t>
  </si>
  <si>
    <t>Total De-prioritized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</si>
</sst>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89" totalsRowShown="0">
  <autoFilter ref="A1:G89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5"/>
    <tableColumn id="5" xr3:uid="{32A1D275-1575-4B11-A22D-5A36CD923379}" name="Estimated Hours" dataDxfId="4">
      <calculatedColumnFormula>VLOOKUP(Table1[[#This Row],[Points]],Points!$A$1:$C$6,3,FALSE)</calculatedColumnFormula>
    </tableColumn>
    <tableColumn id="6" xr3:uid="{E075E6CD-1DFD-47F5-B7CE-6A6F43BA85B6}" name="Completed"/>
    <tableColumn id="8" xr3:uid="{775079EE-6981-4E34-B3C6-3629C5635AE6}" name="Completed Points" dataDxfId="3">
      <calculatedColumnFormula>IF(Table1[[#This Row],[Completed]],Table1[[#This Row],[Points]],0)</calculatedColumnFormula>
    </tableColumn>
    <tableColumn id="7" xr3:uid="{B8125C06-D59F-4CA7-817D-1DFF5C288455}" name="Completed Hours" dataDxfId="2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FB8B6-867C-41A1-BFD9-9F5A89B19647}" name="Table2" displayName="Table2" ref="A1:G9" totalsRowShown="0">
  <autoFilter ref="A1:G9" xr:uid="{462FB8B6-867C-41A1-BFD9-9F5A89B19647}"/>
  <tableColumns count="7">
    <tableColumn id="2" xr3:uid="{31CB5B43-DDC0-45F7-94FE-8435C1D008DA}" name="Epic"/>
    <tableColumn id="3" xr3:uid="{E8134CEE-EEF4-4605-A21F-CFF015B23BA2}" name="Story"/>
    <tableColumn id="4" xr3:uid="{A8E050D4-AAEC-4516-ABB3-A0C110009E2F}" name="Points" dataDxfId="1"/>
    <tableColumn id="5" xr3:uid="{AD6AC57F-E07B-42DB-850E-DEA524AE6E46}" name="Estimated Hours" dataDxfId="0">
      <calculatedColumnFormula>VLOOKUP(C2,Points!$A$1:$C$6,3,FALSE)</calculatedColumnFormula>
    </tableColumn>
    <tableColumn id="6" xr3:uid="{86F5B27A-D198-4848-ADB6-A7BEFFDB816F}" name="Completed"/>
    <tableColumn id="7" xr3:uid="{2398D599-5A1D-4B6E-8A23-79F4063944CE}" name="Completed Points"/>
    <tableColumn id="8" xr3:uid="{C13FCCDE-FC9C-48C6-AE8F-48A44BF6C3D4}" name="Completed Hour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98"/>
  <sheetViews>
    <sheetView tabSelected="1" workbookViewId="0">
      <pane ySplit="1" topLeftCell="A2" activePane="bottomLeft" state="frozen"/>
      <selection pane="bottomLeft" activeCell="E21" sqref="E21"/>
    </sheetView>
  </sheetViews>
  <sheetFormatPr defaultRowHeight="15" x14ac:dyDescent="0.25"/>
  <cols>
    <col min="1" max="1" width="34.5703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123</v>
      </c>
      <c r="F1" t="s">
        <v>137</v>
      </c>
      <c r="G1" t="s">
        <v>124</v>
      </c>
    </row>
    <row r="2" spans="1:7" x14ac:dyDescent="0.25">
      <c r="A2" t="s">
        <v>4</v>
      </c>
      <c r="B2" t="s">
        <v>5</v>
      </c>
      <c r="C2" s="3">
        <v>1</v>
      </c>
      <c r="D2" s="3">
        <f>VLOOKUP(Table1[[#This Row],[Points]],Points!$A$1:$C$6,3,FALSE)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VLOOKUP(Table1[[#This Row],[Points]],Points!$A$1:$C$6,3,FALSE)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VLOOKUP(Table1[[#This Row],[Points]],Points!$A$1:$C$6,3,FALSE)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VLOOKUP(Table1[[#This Row],[Points]],Points!$A$1:$C$6,3,FALSE)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VLOOKUP(Table1[[#This Row],[Points]],Points!$A$1:$C$6,3,FALSE)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VLOOKUP(Table1[[#This Row],[Points]],Points!$A$1:$C$6,3,FALSE)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VLOOKUP(Table1[[#This Row],[Points]],Points!$A$1:$C$6,3,FALSE)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VLOOKUP(Table1[[#This Row],[Points]],Points!$A$1:$C$6,3,FALSE)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VLOOKUP(Table1[[#This Row],[Points]],Points!$A$1:$C$6,3,FALSE)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VLOOKUP(Table1[[#This Row],[Points]],Points!$A$1:$C$6,3,FALSE)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VLOOKUP(Table1[[#This Row],[Points]],Points!$A$1:$C$6,3,FALSE)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VLOOKUP(Table1[[#This Row],[Points]],Points!$A$1:$C$6,3,FALSE)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VLOOKUP(Table1[[#This Row],[Points]],Points!$A$1:$C$6,3,FALSE)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135</v>
      </c>
      <c r="C15" s="3">
        <v>1</v>
      </c>
      <c r="D15" s="3">
        <f>VLOOKUP(Table1[[#This Row],[Points]],Points!$A$1:$C$6,3,FALSE)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VLOOKUP(Table1[[#This Row],[Points]],Points!$A$1:$C$6,3,FALSE)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140</v>
      </c>
      <c r="C17" s="3">
        <v>2</v>
      </c>
      <c r="D17" s="3">
        <f>VLOOKUP(Table1[[#This Row],[Points]],Points!$A$1:$C$6,3,FALSE)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132</v>
      </c>
      <c r="C18" s="3">
        <v>1</v>
      </c>
      <c r="D18" s="3">
        <f>VLOOKUP(Table1[[#This Row],[Points]],Points!$A$1:$C$6,3,FALSE)</f>
        <v>4</v>
      </c>
      <c r="F18">
        <f>IF(Table1[[#This Row],[Completed]],Table1[[#This Row],[Points]],0)</f>
        <v>0</v>
      </c>
      <c r="G18">
        <f>IF(Table1[[#This Row],[Completed]],Table1[[#This Row],[Estimated Hours]],0)</f>
        <v>0</v>
      </c>
    </row>
    <row r="19" spans="1:7" x14ac:dyDescent="0.25">
      <c r="A19" t="s">
        <v>4</v>
      </c>
      <c r="B19" t="s">
        <v>133</v>
      </c>
      <c r="C19" s="3">
        <v>1</v>
      </c>
      <c r="D19" s="3">
        <f>VLOOKUP(Table1[[#This Row],[Points]],Points!$A$1:$C$6,3,FALSE)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134</v>
      </c>
      <c r="C20" s="3">
        <v>1</v>
      </c>
      <c r="D20" s="3">
        <f>VLOOKUP(Table1[[#This Row],[Points]],Points!$A$1:$C$6,3,FALSE)</f>
        <v>4</v>
      </c>
      <c r="E20" t="b">
        <v>1</v>
      </c>
      <c r="F20">
        <f>IF(Table1[[#This Row],[Completed]],Table1[[#This Row],[Points]],0)</f>
        <v>1</v>
      </c>
      <c r="G20">
        <f>IF(Table1[[#This Row],[Completed]],Table1[[#This Row],[Estimated Hours]],0)</f>
        <v>4</v>
      </c>
    </row>
    <row r="21" spans="1:7" x14ac:dyDescent="0.25">
      <c r="A21" t="s">
        <v>4</v>
      </c>
      <c r="B21" t="s">
        <v>19</v>
      </c>
      <c r="C21" s="3">
        <v>3</v>
      </c>
      <c r="D21" s="3">
        <f>VLOOKUP(Table1[[#This Row],[Points]],Points!$A$1:$C$6,3,FALSE)</f>
        <v>16</v>
      </c>
      <c r="F21">
        <f>IF(Table1[[#This Row],[Completed]],Table1[[#This Row],[Points]],0)</f>
        <v>0</v>
      </c>
      <c r="G21">
        <f>IF(Table1[[#This Row],[Completed]],Table1[[#This Row],[Estimated Hours]],0)</f>
        <v>0</v>
      </c>
    </row>
    <row r="22" spans="1:7" x14ac:dyDescent="0.25">
      <c r="A22" t="s">
        <v>27</v>
      </c>
      <c r="B22" t="s">
        <v>28</v>
      </c>
      <c r="C22" s="3">
        <v>3</v>
      </c>
      <c r="D22" s="3">
        <f>VLOOKUP(Table1[[#This Row],[Points]],Points!$A$1:$C$6,3,FALSE)</f>
        <v>16</v>
      </c>
      <c r="F22">
        <f>IF(Table1[[#This Row],[Completed]],Table1[[#This Row],[Points]],0)</f>
        <v>0</v>
      </c>
      <c r="G22">
        <f>IF(Table1[[#This Row],[Completed]],Table1[[#This Row],[Estimated Hours]],0)</f>
        <v>0</v>
      </c>
    </row>
    <row r="23" spans="1:7" x14ac:dyDescent="0.25">
      <c r="A23" t="s">
        <v>27</v>
      </c>
      <c r="B23" t="s">
        <v>29</v>
      </c>
      <c r="C23" s="3">
        <v>2</v>
      </c>
      <c r="D23" s="3">
        <f>VLOOKUP(Table1[[#This Row],[Points]],Points!$A$1:$C$6,3,FALSE)</f>
        <v>8</v>
      </c>
      <c r="F23">
        <f>IF(Table1[[#This Row],[Completed]],Table1[[#This Row],[Points]],0)</f>
        <v>0</v>
      </c>
      <c r="G23">
        <f>IF(Table1[[#This Row],[Completed]],Table1[[#This Row],[Estimated Hours]],0)</f>
        <v>0</v>
      </c>
    </row>
    <row r="24" spans="1:7" x14ac:dyDescent="0.25">
      <c r="A24" t="s">
        <v>27</v>
      </c>
      <c r="B24" t="s">
        <v>30</v>
      </c>
      <c r="C24" s="3">
        <v>2</v>
      </c>
      <c r="D24" s="3">
        <f>VLOOKUP(Table1[[#This Row],[Points]],Points!$A$1:$C$6,3,FALSE)</f>
        <v>8</v>
      </c>
      <c r="F24">
        <f>IF(Table1[[#This Row],[Completed]],Table1[[#This Row],[Points]],0)</f>
        <v>0</v>
      </c>
      <c r="G24">
        <f>IF(Table1[[#This Row],[Completed]],Table1[[#This Row],[Estimated Hours]],0)</f>
        <v>0</v>
      </c>
    </row>
    <row r="25" spans="1:7" x14ac:dyDescent="0.25">
      <c r="A25" t="s">
        <v>27</v>
      </c>
      <c r="B25" t="s">
        <v>31</v>
      </c>
      <c r="C25" s="3">
        <v>2</v>
      </c>
      <c r="D25" s="3">
        <f>VLOOKUP(Table1[[#This Row],[Points]],Points!$A$1:$C$6,3,FALSE)</f>
        <v>8</v>
      </c>
      <c r="F25">
        <f>IF(Table1[[#This Row],[Completed]],Table1[[#This Row],[Points]],0)</f>
        <v>0</v>
      </c>
      <c r="G25">
        <f>IF(Table1[[#This Row],[Completed]],Table1[[#This Row],[Estimated Hours]],0)</f>
        <v>0</v>
      </c>
    </row>
    <row r="26" spans="1:7" x14ac:dyDescent="0.25">
      <c r="A26" t="s">
        <v>32</v>
      </c>
      <c r="B26" t="s">
        <v>33</v>
      </c>
      <c r="C26" s="3">
        <v>3</v>
      </c>
      <c r="D26" s="3">
        <f>VLOOKUP(Table1[[#This Row],[Points]],Points!$A$1:$C$6,3,FALSE)</f>
        <v>16</v>
      </c>
      <c r="F26">
        <f>IF(Table1[[#This Row],[Completed]],Table1[[#This Row],[Points]],0)</f>
        <v>0</v>
      </c>
      <c r="G26">
        <f>IF(Table1[[#This Row],[Completed]],Table1[[#This Row],[Estimated Hours]],0)</f>
        <v>0</v>
      </c>
    </row>
    <row r="27" spans="1:7" x14ac:dyDescent="0.25">
      <c r="A27" t="s">
        <v>32</v>
      </c>
      <c r="B27" t="s">
        <v>34</v>
      </c>
      <c r="C27" s="3">
        <v>2</v>
      </c>
      <c r="D27" s="3">
        <f>VLOOKUP(Table1[[#This Row],[Points]],Points!$A$1:$C$6,3,FALSE)</f>
        <v>8</v>
      </c>
      <c r="F27">
        <f>IF(Table1[[#This Row],[Completed]],Table1[[#This Row],[Points]],0)</f>
        <v>0</v>
      </c>
      <c r="G27">
        <f>IF(Table1[[#This Row],[Completed]],Table1[[#This Row],[Estimated Hours]],0)</f>
        <v>0</v>
      </c>
    </row>
    <row r="28" spans="1:7" x14ac:dyDescent="0.25">
      <c r="A28" t="s">
        <v>32</v>
      </c>
      <c r="B28" t="s">
        <v>35</v>
      </c>
      <c r="C28" s="3">
        <v>3</v>
      </c>
      <c r="D28" s="3">
        <f>VLOOKUP(Table1[[#This Row],[Points]],Points!$A$1:$C$6,3,FALSE)</f>
        <v>16</v>
      </c>
      <c r="F28">
        <f>IF(Table1[[#This Row],[Completed]],Table1[[#This Row],[Points]],0)</f>
        <v>0</v>
      </c>
      <c r="G28">
        <f>IF(Table1[[#This Row],[Completed]],Table1[[#This Row],[Estimated Hours]],0)</f>
        <v>0</v>
      </c>
    </row>
    <row r="29" spans="1:7" x14ac:dyDescent="0.25">
      <c r="A29" t="s">
        <v>32</v>
      </c>
      <c r="B29" t="s">
        <v>36</v>
      </c>
      <c r="C29" s="3">
        <v>5</v>
      </c>
      <c r="D29" s="3">
        <f>VLOOKUP(Table1[[#This Row],[Points]],Points!$A$1:$C$6,3,FALSE)</f>
        <v>32</v>
      </c>
      <c r="F29">
        <f>IF(Table1[[#This Row],[Completed]],Table1[[#This Row],[Points]],0)</f>
        <v>0</v>
      </c>
      <c r="G29">
        <f>IF(Table1[[#This Row],[Completed]],Table1[[#This Row],[Estimated Hours]],0)</f>
        <v>0</v>
      </c>
    </row>
    <row r="30" spans="1:7" x14ac:dyDescent="0.25">
      <c r="A30" t="s">
        <v>32</v>
      </c>
      <c r="B30" t="s">
        <v>37</v>
      </c>
      <c r="C30" s="3">
        <v>5</v>
      </c>
      <c r="D30" s="3">
        <f>VLOOKUP(Table1[[#This Row],[Points]],Points!$A$1:$C$6,3,FALSE)</f>
        <v>32</v>
      </c>
      <c r="F30">
        <f>IF(Table1[[#This Row],[Completed]],Table1[[#This Row],[Points]],0)</f>
        <v>0</v>
      </c>
      <c r="G30">
        <f>IF(Table1[[#This Row],[Completed]],Table1[[#This Row],[Estimated Hours]],0)</f>
        <v>0</v>
      </c>
    </row>
    <row r="31" spans="1:7" x14ac:dyDescent="0.25">
      <c r="A31" t="s">
        <v>32</v>
      </c>
      <c r="B31" t="s">
        <v>38</v>
      </c>
      <c r="C31" s="3">
        <v>5</v>
      </c>
      <c r="D31" s="3">
        <f>VLOOKUP(Table1[[#This Row],[Points]],Points!$A$1:$C$6,3,FALSE)</f>
        <v>32</v>
      </c>
      <c r="F31">
        <f>IF(Table1[[#This Row],[Completed]],Table1[[#This Row],[Points]],0)</f>
        <v>0</v>
      </c>
      <c r="G31">
        <f>IF(Table1[[#This Row],[Completed]],Table1[[#This Row],[Estimated Hours]],0)</f>
        <v>0</v>
      </c>
    </row>
    <row r="32" spans="1:7" x14ac:dyDescent="0.25">
      <c r="A32" t="s">
        <v>32</v>
      </c>
      <c r="B32" t="s">
        <v>39</v>
      </c>
      <c r="C32" s="3">
        <v>5</v>
      </c>
      <c r="D32" s="3">
        <f>VLOOKUP(Table1[[#This Row],[Points]],Points!$A$1:$C$6,3,FALSE)</f>
        <v>32</v>
      </c>
      <c r="F32">
        <f>IF(Table1[[#This Row],[Completed]],Table1[[#This Row],[Points]],0)</f>
        <v>0</v>
      </c>
      <c r="G32">
        <f>IF(Table1[[#This Row],[Completed]],Table1[[#This Row],[Estimated Hours]],0)</f>
        <v>0</v>
      </c>
    </row>
    <row r="33" spans="1:7" x14ac:dyDescent="0.25">
      <c r="A33" t="s">
        <v>40</v>
      </c>
      <c r="B33" t="s">
        <v>41</v>
      </c>
      <c r="C33" s="3">
        <v>5</v>
      </c>
      <c r="D33" s="3">
        <f>VLOOKUP(Table1[[#This Row],[Points]],Points!$A$1:$C$6,3,FALSE)</f>
        <v>32</v>
      </c>
      <c r="F33">
        <f>IF(Table1[[#This Row],[Completed]],Table1[[#This Row],[Points]],0)</f>
        <v>0</v>
      </c>
      <c r="G33">
        <f>IF(Table1[[#This Row],[Completed]],Table1[[#This Row],[Estimated Hours]],0)</f>
        <v>0</v>
      </c>
    </row>
    <row r="34" spans="1:7" x14ac:dyDescent="0.25">
      <c r="A34" t="s">
        <v>40</v>
      </c>
      <c r="B34" t="s">
        <v>42</v>
      </c>
      <c r="C34" s="3">
        <v>3</v>
      </c>
      <c r="D34" s="3">
        <f>VLOOKUP(Table1[[#This Row],[Points]],Points!$A$1:$C$6,3,FALSE)</f>
        <v>16</v>
      </c>
      <c r="F34">
        <f>IF(Table1[[#This Row],[Completed]],Table1[[#This Row],[Points]],0)</f>
        <v>0</v>
      </c>
      <c r="G34">
        <f>IF(Table1[[#This Row],[Completed]],Table1[[#This Row],[Estimated Hours]],0)</f>
        <v>0</v>
      </c>
    </row>
    <row r="35" spans="1:7" x14ac:dyDescent="0.25">
      <c r="A35" t="s">
        <v>40</v>
      </c>
      <c r="B35" t="s">
        <v>43</v>
      </c>
      <c r="C35" s="3">
        <v>2</v>
      </c>
      <c r="D35" s="3">
        <f>VLOOKUP(Table1[[#This Row],[Points]],Points!$A$1:$C$6,3,FALSE)</f>
        <v>8</v>
      </c>
      <c r="F35">
        <f>IF(Table1[[#This Row],[Completed]],Table1[[#This Row],[Points]],0)</f>
        <v>0</v>
      </c>
      <c r="G35">
        <f>IF(Table1[[#This Row],[Completed]],Table1[[#This Row],[Estimated Hours]],0)</f>
        <v>0</v>
      </c>
    </row>
    <row r="36" spans="1:7" x14ac:dyDescent="0.25">
      <c r="A36" t="s">
        <v>40</v>
      </c>
      <c r="B36" t="s">
        <v>44</v>
      </c>
      <c r="C36" s="3">
        <v>2</v>
      </c>
      <c r="D36" s="3">
        <f>VLOOKUP(Table1[[#This Row],[Points]],Points!$A$1:$C$6,3,FALSE)</f>
        <v>8</v>
      </c>
      <c r="F36">
        <f>IF(Table1[[#This Row],[Completed]],Table1[[#This Row],[Points]],0)</f>
        <v>0</v>
      </c>
      <c r="G36">
        <f>IF(Table1[[#This Row],[Completed]],Table1[[#This Row],[Estimated Hours]],0)</f>
        <v>0</v>
      </c>
    </row>
    <row r="37" spans="1:7" x14ac:dyDescent="0.25">
      <c r="A37" t="s">
        <v>40</v>
      </c>
      <c r="B37" t="s">
        <v>45</v>
      </c>
      <c r="C37" s="3">
        <v>2</v>
      </c>
      <c r="D37" s="3">
        <f>VLOOKUP(Table1[[#This Row],[Points]],Points!$A$1:$C$6,3,FALSE)</f>
        <v>8</v>
      </c>
      <c r="F37">
        <f>IF(Table1[[#This Row],[Completed]],Table1[[#This Row],[Points]],0)</f>
        <v>0</v>
      </c>
      <c r="G37">
        <f>IF(Table1[[#This Row],[Completed]],Table1[[#This Row],[Estimated Hours]],0)</f>
        <v>0</v>
      </c>
    </row>
    <row r="38" spans="1:7" x14ac:dyDescent="0.25">
      <c r="A38" t="s">
        <v>40</v>
      </c>
      <c r="B38" t="s">
        <v>46</v>
      </c>
      <c r="C38" s="3">
        <v>1</v>
      </c>
      <c r="D38" s="3">
        <f>VLOOKUP(Table1[[#This Row],[Points]],Points!$A$1:$C$6,3,FALSE)</f>
        <v>4</v>
      </c>
      <c r="F38">
        <f>IF(Table1[[#This Row],[Completed]],Table1[[#This Row],[Points]],0)</f>
        <v>0</v>
      </c>
      <c r="G38">
        <f>IF(Table1[[#This Row],[Completed]],Table1[[#This Row],[Estimated Hours]],0)</f>
        <v>0</v>
      </c>
    </row>
    <row r="39" spans="1:7" x14ac:dyDescent="0.25">
      <c r="A39" t="s">
        <v>47</v>
      </c>
      <c r="B39" t="s">
        <v>48</v>
      </c>
      <c r="C39" s="3">
        <v>3</v>
      </c>
      <c r="D39" s="3">
        <f>VLOOKUP(Table1[[#This Row],[Points]],Points!$A$1:$C$6,3,FALSE)</f>
        <v>16</v>
      </c>
      <c r="F39">
        <f>IF(Table1[[#This Row],[Completed]],Table1[[#This Row],[Points]],0)</f>
        <v>0</v>
      </c>
      <c r="G39">
        <f>IF(Table1[[#This Row],[Completed]],Table1[[#This Row],[Estimated Hours]],0)</f>
        <v>0</v>
      </c>
    </row>
    <row r="40" spans="1:7" x14ac:dyDescent="0.25">
      <c r="A40" t="s">
        <v>47</v>
      </c>
      <c r="B40" t="s">
        <v>49</v>
      </c>
      <c r="C40" s="3">
        <v>5</v>
      </c>
      <c r="D40" s="3">
        <f>VLOOKUP(Table1[[#This Row],[Points]],Points!$A$1:$C$6,3,FALSE)</f>
        <v>32</v>
      </c>
      <c r="F40">
        <f>IF(Table1[[#This Row],[Completed]],Table1[[#This Row],[Points]],0)</f>
        <v>0</v>
      </c>
      <c r="G40">
        <f>IF(Table1[[#This Row],[Completed]],Table1[[#This Row],[Estimated Hours]],0)</f>
        <v>0</v>
      </c>
    </row>
    <row r="41" spans="1:7" x14ac:dyDescent="0.25">
      <c r="A41" t="s">
        <v>47</v>
      </c>
      <c r="B41" t="s">
        <v>50</v>
      </c>
      <c r="C41" s="3">
        <v>2</v>
      </c>
      <c r="D41" s="3">
        <f>VLOOKUP(Table1[[#This Row],[Points]],Points!$A$1:$C$6,3,FALSE)</f>
        <v>8</v>
      </c>
      <c r="F41">
        <f>IF(Table1[[#This Row],[Completed]],Table1[[#This Row],[Points]],0)</f>
        <v>0</v>
      </c>
      <c r="G41">
        <f>IF(Table1[[#This Row],[Completed]],Table1[[#This Row],[Estimated Hours]],0)</f>
        <v>0</v>
      </c>
    </row>
    <row r="42" spans="1:7" x14ac:dyDescent="0.25">
      <c r="A42" t="s">
        <v>47</v>
      </c>
      <c r="B42" t="s">
        <v>51</v>
      </c>
      <c r="C42" s="3">
        <v>2</v>
      </c>
      <c r="D42" s="3">
        <f>VLOOKUP(Table1[[#This Row],[Points]],Points!$A$1:$C$6,3,FALSE)</f>
        <v>8</v>
      </c>
      <c r="F42">
        <f>IF(Table1[[#This Row],[Completed]],Table1[[#This Row],[Points]],0)</f>
        <v>0</v>
      </c>
      <c r="G42">
        <f>IF(Table1[[#This Row],[Completed]],Table1[[#This Row],[Estimated Hours]],0)</f>
        <v>0</v>
      </c>
    </row>
    <row r="43" spans="1:7" x14ac:dyDescent="0.25">
      <c r="A43" t="s">
        <v>47</v>
      </c>
      <c r="B43" t="s">
        <v>52</v>
      </c>
      <c r="C43" s="3">
        <v>2</v>
      </c>
      <c r="D43" s="3">
        <f>VLOOKUP(Table1[[#This Row],[Points]],Points!$A$1:$C$6,3,FALSE)</f>
        <v>8</v>
      </c>
      <c r="F43">
        <f>IF(Table1[[#This Row],[Completed]],Table1[[#This Row],[Points]],0)</f>
        <v>0</v>
      </c>
      <c r="G43">
        <f>IF(Table1[[#This Row],[Completed]],Table1[[#This Row],[Estimated Hours]],0)</f>
        <v>0</v>
      </c>
    </row>
    <row r="44" spans="1:7" x14ac:dyDescent="0.25">
      <c r="A44" t="s">
        <v>53</v>
      </c>
      <c r="B44" t="s">
        <v>54</v>
      </c>
      <c r="C44" s="3">
        <v>2</v>
      </c>
      <c r="D44" s="3">
        <f>VLOOKUP(Table1[[#This Row],[Points]],Points!$A$1:$C$6,3,FALSE)</f>
        <v>8</v>
      </c>
      <c r="F44">
        <f>IF(Table1[[#This Row],[Completed]],Table1[[#This Row],[Points]],0)</f>
        <v>0</v>
      </c>
      <c r="G44">
        <f>IF(Table1[[#This Row],[Completed]],Table1[[#This Row],[Estimated Hours]],0)</f>
        <v>0</v>
      </c>
    </row>
    <row r="45" spans="1:7" x14ac:dyDescent="0.25">
      <c r="A45" t="s">
        <v>53</v>
      </c>
      <c r="B45" t="s">
        <v>55</v>
      </c>
      <c r="C45" s="3">
        <v>2</v>
      </c>
      <c r="D45" s="3">
        <f>VLOOKUP(Table1[[#This Row],[Points]],Points!$A$1:$C$6,3,FALSE)</f>
        <v>8</v>
      </c>
      <c r="F45">
        <f>IF(Table1[[#This Row],[Completed]],Table1[[#This Row],[Points]],0)</f>
        <v>0</v>
      </c>
      <c r="G45">
        <f>IF(Table1[[#This Row],[Completed]],Table1[[#This Row],[Estimated Hours]],0)</f>
        <v>0</v>
      </c>
    </row>
    <row r="46" spans="1:7" x14ac:dyDescent="0.25">
      <c r="A46" t="s">
        <v>56</v>
      </c>
      <c r="B46" t="s">
        <v>57</v>
      </c>
      <c r="C46" s="3">
        <v>3</v>
      </c>
      <c r="D46" s="3">
        <f>VLOOKUP(Table1[[#This Row],[Points]],Points!$A$1:$C$6,3,FALSE)</f>
        <v>16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58</v>
      </c>
      <c r="C47" s="3">
        <v>3</v>
      </c>
      <c r="D47" s="3">
        <f>VLOOKUP(Table1[[#This Row],[Points]],Points!$A$1:$C$6,3,FALSE)</f>
        <v>16</v>
      </c>
      <c r="F47">
        <f>IF(Table1[[#This Row],[Completed]],Table1[[#This Row],[Points]],0)</f>
        <v>0</v>
      </c>
      <c r="G47">
        <f>IF(Table1[[#This Row],[Completed]],Table1[[#This Row],[Estimated Hours]],0)</f>
        <v>0</v>
      </c>
    </row>
    <row r="48" spans="1:7" x14ac:dyDescent="0.25">
      <c r="A48" t="s">
        <v>56</v>
      </c>
      <c r="B48" t="s">
        <v>59</v>
      </c>
      <c r="C48" s="3">
        <v>3</v>
      </c>
      <c r="D48" s="3">
        <f>VLOOKUP(Table1[[#This Row],[Points]],Points!$A$1:$C$6,3,FALSE)</f>
        <v>16</v>
      </c>
      <c r="F48">
        <f>IF(Table1[[#This Row],[Completed]],Table1[[#This Row],[Points]],0)</f>
        <v>0</v>
      </c>
      <c r="G48">
        <f>IF(Table1[[#This Row],[Completed]],Table1[[#This Row],[Estimated Hours]],0)</f>
        <v>0</v>
      </c>
    </row>
    <row r="49" spans="1:7" x14ac:dyDescent="0.25">
      <c r="A49" t="s">
        <v>56</v>
      </c>
      <c r="B49" t="s">
        <v>60</v>
      </c>
      <c r="C49" s="3">
        <v>5</v>
      </c>
      <c r="D49" s="3">
        <f>VLOOKUP(Table1[[#This Row],[Points]],Points!$A$1:$C$6,3,FALSE)</f>
        <v>32</v>
      </c>
      <c r="F49">
        <f>IF(Table1[[#This Row],[Completed]],Table1[[#This Row],[Points]],0)</f>
        <v>0</v>
      </c>
      <c r="G49">
        <f>IF(Table1[[#This Row],[Completed]],Table1[[#This Row],[Estimated Hours]],0)</f>
        <v>0</v>
      </c>
    </row>
    <row r="50" spans="1:7" x14ac:dyDescent="0.25">
      <c r="A50" t="s">
        <v>56</v>
      </c>
      <c r="B50" t="s">
        <v>61</v>
      </c>
      <c r="C50" s="3">
        <v>2</v>
      </c>
      <c r="D50" s="3">
        <f>VLOOKUP(Table1[[#This Row],[Points]],Points!$A$1:$C$6,3,FALSE)</f>
        <v>8</v>
      </c>
      <c r="F50">
        <f>IF(Table1[[#This Row],[Completed]],Table1[[#This Row],[Points]],0)</f>
        <v>0</v>
      </c>
      <c r="G50">
        <f>IF(Table1[[#This Row],[Completed]],Table1[[#This Row],[Estimated Hours]],0)</f>
        <v>0</v>
      </c>
    </row>
    <row r="51" spans="1:7" x14ac:dyDescent="0.25">
      <c r="A51" t="s">
        <v>56</v>
      </c>
      <c r="B51" t="s">
        <v>62</v>
      </c>
      <c r="C51" s="3">
        <v>2</v>
      </c>
      <c r="D51" s="3">
        <f>VLOOKUP(Table1[[#This Row],[Points]],Points!$A$1:$C$6,3,FALSE)</f>
        <v>8</v>
      </c>
      <c r="F51">
        <f>IF(Table1[[#This Row],[Completed]],Table1[[#This Row],[Points]],0)</f>
        <v>0</v>
      </c>
      <c r="G51">
        <f>IF(Table1[[#This Row],[Completed]],Table1[[#This Row],[Estimated Hours]],0)</f>
        <v>0</v>
      </c>
    </row>
    <row r="52" spans="1:7" x14ac:dyDescent="0.25">
      <c r="A52" t="s">
        <v>56</v>
      </c>
      <c r="B52" t="s">
        <v>63</v>
      </c>
      <c r="C52" s="3">
        <v>2</v>
      </c>
      <c r="D52" s="3">
        <f>VLOOKUP(Table1[[#This Row],[Points]],Points!$A$1:$C$6,3,FALSE)</f>
        <v>8</v>
      </c>
      <c r="F52">
        <f>IF(Table1[[#This Row],[Completed]],Table1[[#This Row],[Points]],0)</f>
        <v>0</v>
      </c>
      <c r="G52">
        <f>IF(Table1[[#This Row],[Completed]],Table1[[#This Row],[Estimated Hours]],0)</f>
        <v>0</v>
      </c>
    </row>
    <row r="53" spans="1:7" x14ac:dyDescent="0.25">
      <c r="A53" t="s">
        <v>64</v>
      </c>
      <c r="B53" t="s">
        <v>65</v>
      </c>
      <c r="C53" s="3">
        <v>5</v>
      </c>
      <c r="D53" s="3">
        <f>VLOOKUP(Table1[[#This Row],[Points]],Points!$A$1:$C$6,3,FALSE)</f>
        <v>32</v>
      </c>
      <c r="F53">
        <f>IF(Table1[[#This Row],[Completed]],Table1[[#This Row],[Points]],0)</f>
        <v>0</v>
      </c>
      <c r="G53">
        <f>IF(Table1[[#This Row],[Completed]],Table1[[#This Row],[Estimated Hours]],0)</f>
        <v>0</v>
      </c>
    </row>
    <row r="54" spans="1:7" x14ac:dyDescent="0.25">
      <c r="A54" t="s">
        <v>64</v>
      </c>
      <c r="B54" t="s">
        <v>66</v>
      </c>
      <c r="C54" s="3">
        <v>3</v>
      </c>
      <c r="D54" s="3">
        <f>VLOOKUP(Table1[[#This Row],[Points]],Points!$A$1:$C$6,3,FALSE)</f>
        <v>16</v>
      </c>
      <c r="F54">
        <f>IF(Table1[[#This Row],[Completed]],Table1[[#This Row],[Points]],0)</f>
        <v>0</v>
      </c>
      <c r="G54">
        <f>IF(Table1[[#This Row],[Completed]],Table1[[#This Row],[Estimated Hours]],0)</f>
        <v>0</v>
      </c>
    </row>
    <row r="55" spans="1:7" x14ac:dyDescent="0.25">
      <c r="A55" t="s">
        <v>64</v>
      </c>
      <c r="B55" t="s">
        <v>67</v>
      </c>
      <c r="C55" s="3">
        <v>5</v>
      </c>
      <c r="D55" s="3">
        <f>VLOOKUP(Table1[[#This Row],[Points]],Points!$A$1:$C$6,3,FALSE)</f>
        <v>32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64</v>
      </c>
      <c r="B56" t="s">
        <v>68</v>
      </c>
      <c r="C56" s="3">
        <v>2</v>
      </c>
      <c r="D56" s="3">
        <f>VLOOKUP(Table1[[#This Row],[Points]],Points!$A$1:$C$6,3,FALSE)</f>
        <v>8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69</v>
      </c>
      <c r="B57" t="s">
        <v>70</v>
      </c>
      <c r="C57" s="3">
        <v>5</v>
      </c>
      <c r="D57" s="3">
        <f>VLOOKUP(Table1[[#This Row],[Points]],Points!$A$1:$C$6,3,FALSE)</f>
        <v>32</v>
      </c>
      <c r="F57">
        <f>IF(Table1[[#This Row],[Completed]],Table1[[#This Row],[Points]],0)</f>
        <v>0</v>
      </c>
      <c r="G57">
        <f>IF(Table1[[#This Row],[Completed]],Table1[[#This Row],[Estimated Hours]],0)</f>
        <v>0</v>
      </c>
    </row>
    <row r="58" spans="1:7" x14ac:dyDescent="0.25">
      <c r="A58" t="s">
        <v>69</v>
      </c>
      <c r="B58" t="s">
        <v>71</v>
      </c>
      <c r="C58" s="3">
        <v>5</v>
      </c>
      <c r="D58" s="3">
        <f>VLOOKUP(Table1[[#This Row],[Points]],Points!$A$1:$C$6,3,FALSE)</f>
        <v>32</v>
      </c>
      <c r="F58">
        <f>IF(Table1[[#This Row],[Completed]],Table1[[#This Row],[Points]],0)</f>
        <v>0</v>
      </c>
      <c r="G58">
        <f>IF(Table1[[#This Row],[Completed]],Table1[[#This Row],[Estimated Hours]],0)</f>
        <v>0</v>
      </c>
    </row>
    <row r="59" spans="1:7" x14ac:dyDescent="0.25">
      <c r="A59" t="s">
        <v>69</v>
      </c>
      <c r="B59" t="s">
        <v>72</v>
      </c>
      <c r="C59" s="3">
        <v>5</v>
      </c>
      <c r="D59" s="3">
        <f>VLOOKUP(Table1[[#This Row],[Points]],Points!$A$1:$C$6,3,FALSE)</f>
        <v>32</v>
      </c>
      <c r="F59">
        <f>IF(Table1[[#This Row],[Completed]],Table1[[#This Row],[Points]],0)</f>
        <v>0</v>
      </c>
      <c r="G59">
        <f>IF(Table1[[#This Row],[Completed]],Table1[[#This Row],[Estimated Hours]],0)</f>
        <v>0</v>
      </c>
    </row>
    <row r="60" spans="1:7" x14ac:dyDescent="0.25">
      <c r="A60" t="s">
        <v>69</v>
      </c>
      <c r="B60" t="s">
        <v>73</v>
      </c>
      <c r="C60" s="3">
        <v>3</v>
      </c>
      <c r="D60" s="3">
        <f>VLOOKUP(Table1[[#This Row],[Points]],Points!$A$1:$C$6,3,FALSE)</f>
        <v>16</v>
      </c>
      <c r="F60">
        <f>IF(Table1[[#This Row],[Completed]],Table1[[#This Row],[Points]],0)</f>
        <v>0</v>
      </c>
      <c r="G60">
        <f>IF(Table1[[#This Row],[Completed]],Table1[[#This Row],[Estimated Hours]],0)</f>
        <v>0</v>
      </c>
    </row>
    <row r="61" spans="1:7" x14ac:dyDescent="0.25">
      <c r="A61" t="s">
        <v>69</v>
      </c>
      <c r="B61" t="s">
        <v>74</v>
      </c>
      <c r="C61" s="3">
        <v>5</v>
      </c>
      <c r="D61" s="3">
        <f>VLOOKUP(Table1[[#This Row],[Points]],Points!$A$1:$C$6,3,FALSE)</f>
        <v>32</v>
      </c>
      <c r="F61">
        <f>IF(Table1[[#This Row],[Completed]],Table1[[#This Row],[Points]],0)</f>
        <v>0</v>
      </c>
      <c r="G61">
        <f>IF(Table1[[#This Row],[Completed]],Table1[[#This Row],[Estimated Hours]],0)</f>
        <v>0</v>
      </c>
    </row>
    <row r="62" spans="1:7" x14ac:dyDescent="0.25">
      <c r="A62" t="s">
        <v>75</v>
      </c>
      <c r="B62" t="s">
        <v>76</v>
      </c>
      <c r="C62" s="3">
        <v>5</v>
      </c>
      <c r="D62" s="3">
        <f>VLOOKUP(Table1[[#This Row],[Points]],Points!$A$1:$C$6,3,FALSE)</f>
        <v>32</v>
      </c>
      <c r="F62">
        <f>IF(Table1[[#This Row],[Completed]],Table1[[#This Row],[Points]],0)</f>
        <v>0</v>
      </c>
      <c r="G62">
        <f>IF(Table1[[#This Row],[Completed]],Table1[[#This Row],[Estimated Hours]],0)</f>
        <v>0</v>
      </c>
    </row>
    <row r="63" spans="1:7" x14ac:dyDescent="0.25">
      <c r="A63" t="s">
        <v>75</v>
      </c>
      <c r="B63" t="s">
        <v>77</v>
      </c>
      <c r="C63" s="3">
        <v>5</v>
      </c>
      <c r="D63" s="3">
        <f>VLOOKUP(Table1[[#This Row],[Points]],Points!$A$1:$C$6,3,FALSE)</f>
        <v>32</v>
      </c>
      <c r="F63">
        <f>IF(Table1[[#This Row],[Completed]],Table1[[#This Row],[Points]],0)</f>
        <v>0</v>
      </c>
      <c r="G63">
        <f>IF(Table1[[#This Row],[Completed]],Table1[[#This Row],[Estimated Hours]],0)</f>
        <v>0</v>
      </c>
    </row>
    <row r="64" spans="1:7" x14ac:dyDescent="0.25">
      <c r="A64" t="s">
        <v>75</v>
      </c>
      <c r="B64" t="s">
        <v>78</v>
      </c>
      <c r="C64" s="3">
        <v>3</v>
      </c>
      <c r="D64" s="3">
        <f>VLOOKUP(Table1[[#This Row],[Points]],Points!$A$1:$C$6,3,FALSE)</f>
        <v>16</v>
      </c>
      <c r="F64">
        <f>IF(Table1[[#This Row],[Completed]],Table1[[#This Row],[Points]],0)</f>
        <v>0</v>
      </c>
      <c r="G64">
        <f>IF(Table1[[#This Row],[Completed]],Table1[[#This Row],[Estimated Hours]],0)</f>
        <v>0</v>
      </c>
    </row>
    <row r="65" spans="1:7" x14ac:dyDescent="0.25">
      <c r="A65" t="s">
        <v>79</v>
      </c>
      <c r="B65" t="s">
        <v>80</v>
      </c>
      <c r="C65" s="3">
        <v>3</v>
      </c>
      <c r="D65" s="3">
        <f>VLOOKUP(Table1[[#This Row],[Points]],Points!$A$1:$C$6,3,FALSE)</f>
        <v>16</v>
      </c>
      <c r="F65">
        <f>IF(Table1[[#This Row],[Completed]],Table1[[#This Row],[Points]],0)</f>
        <v>0</v>
      </c>
      <c r="G65">
        <f>IF(Table1[[#This Row],[Completed]],Table1[[#This Row],[Estimated Hours]],0)</f>
        <v>0</v>
      </c>
    </row>
    <row r="66" spans="1:7" x14ac:dyDescent="0.25">
      <c r="A66" t="s">
        <v>79</v>
      </c>
      <c r="B66" t="s">
        <v>81</v>
      </c>
      <c r="C66" s="3">
        <v>5</v>
      </c>
      <c r="D66" s="3">
        <f>VLOOKUP(Table1[[#This Row],[Points]],Points!$A$1:$C$6,3,FALSE)</f>
        <v>32</v>
      </c>
      <c r="F66">
        <f>IF(Table1[[#This Row],[Completed]],Table1[[#This Row],[Points]],0)</f>
        <v>0</v>
      </c>
      <c r="G66">
        <f>IF(Table1[[#This Row],[Completed]],Table1[[#This Row],[Estimated Hours]],0)</f>
        <v>0</v>
      </c>
    </row>
    <row r="67" spans="1:7" x14ac:dyDescent="0.25">
      <c r="A67" t="s">
        <v>82</v>
      </c>
      <c r="B67" t="s">
        <v>84</v>
      </c>
      <c r="C67" s="3">
        <v>5</v>
      </c>
      <c r="D67" s="3">
        <f>VLOOKUP(Table1[[#This Row],[Points]],Points!$A$1:$C$6,3,FALSE)</f>
        <v>32</v>
      </c>
      <c r="F67">
        <f>IF(Table1[[#This Row],[Completed]],Table1[[#This Row],[Points]],0)</f>
        <v>0</v>
      </c>
      <c r="G67">
        <f>IF(Table1[[#This Row],[Completed]],Table1[[#This Row],[Estimated Hours]],0)</f>
        <v>0</v>
      </c>
    </row>
    <row r="68" spans="1:7" x14ac:dyDescent="0.25">
      <c r="A68" t="s">
        <v>82</v>
      </c>
      <c r="B68" t="s">
        <v>83</v>
      </c>
      <c r="C68" s="3">
        <v>3</v>
      </c>
      <c r="D68" s="3">
        <f>VLOOKUP(Table1[[#This Row],[Points]],Points!$A$1:$C$6,3,FALSE)</f>
        <v>16</v>
      </c>
      <c r="F68">
        <f>IF(Table1[[#This Row],[Completed]],Table1[[#This Row],[Points]],0)</f>
        <v>0</v>
      </c>
      <c r="G68">
        <f>IF(Table1[[#This Row],[Completed]],Table1[[#This Row],[Estimated Hours]],0)</f>
        <v>0</v>
      </c>
    </row>
    <row r="69" spans="1:7" x14ac:dyDescent="0.25">
      <c r="A69" t="s">
        <v>82</v>
      </c>
      <c r="B69" t="s">
        <v>85</v>
      </c>
      <c r="C69" s="3">
        <v>3</v>
      </c>
      <c r="D69" s="3">
        <f>VLOOKUP(Table1[[#This Row],[Points]],Points!$A$1:$C$6,3,FALSE)</f>
        <v>16</v>
      </c>
      <c r="F69">
        <f>IF(Table1[[#This Row],[Completed]],Table1[[#This Row],[Points]],0)</f>
        <v>0</v>
      </c>
      <c r="G69">
        <f>IF(Table1[[#This Row],[Completed]],Table1[[#This Row],[Estimated Hours]],0)</f>
        <v>0</v>
      </c>
    </row>
    <row r="70" spans="1:7" x14ac:dyDescent="0.25">
      <c r="A70" t="s">
        <v>82</v>
      </c>
      <c r="B70" t="s">
        <v>86</v>
      </c>
      <c r="C70" s="3">
        <v>5</v>
      </c>
      <c r="D70" s="3">
        <f>VLOOKUP(Table1[[#This Row],[Points]],Points!$A$1:$C$6,3,FALSE)</f>
        <v>32</v>
      </c>
      <c r="F70">
        <f>IF(Table1[[#This Row],[Completed]],Table1[[#This Row],[Points]],0)</f>
        <v>0</v>
      </c>
      <c r="G70">
        <f>IF(Table1[[#This Row],[Completed]],Table1[[#This Row],[Estimated Hours]],0)</f>
        <v>0</v>
      </c>
    </row>
    <row r="71" spans="1:7" x14ac:dyDescent="0.25">
      <c r="A71" t="s">
        <v>82</v>
      </c>
      <c r="B71" t="s">
        <v>87</v>
      </c>
      <c r="C71" s="3">
        <v>5</v>
      </c>
      <c r="D71" s="3">
        <f>VLOOKUP(Table1[[#This Row],[Points]],Points!$A$1:$C$6,3,FALSE)</f>
        <v>32</v>
      </c>
      <c r="F71">
        <f>IF(Table1[[#This Row],[Completed]],Table1[[#This Row],[Points]],0)</f>
        <v>0</v>
      </c>
      <c r="G71">
        <f>IF(Table1[[#This Row],[Completed]],Table1[[#This Row],[Estimated Hours]],0)</f>
        <v>0</v>
      </c>
    </row>
    <row r="72" spans="1:7" x14ac:dyDescent="0.25">
      <c r="A72" t="s">
        <v>88</v>
      </c>
      <c r="B72" t="s">
        <v>89</v>
      </c>
      <c r="C72" s="3">
        <v>3</v>
      </c>
      <c r="D72" s="3">
        <f>VLOOKUP(Table1[[#This Row],[Points]],Points!$A$1:$C$6,3,FALSE)</f>
        <v>16</v>
      </c>
      <c r="F72">
        <f>IF(Table1[[#This Row],[Completed]],Table1[[#This Row],[Points]],0)</f>
        <v>0</v>
      </c>
      <c r="G72">
        <f>IF(Table1[[#This Row],[Completed]],Table1[[#This Row],[Estimated Hours]],0)</f>
        <v>0</v>
      </c>
    </row>
    <row r="73" spans="1:7" x14ac:dyDescent="0.25">
      <c r="A73" t="s">
        <v>88</v>
      </c>
      <c r="B73" t="s">
        <v>90</v>
      </c>
      <c r="C73" s="3">
        <v>3</v>
      </c>
      <c r="D73" s="3">
        <f>VLOOKUP(Table1[[#This Row],[Points]],Points!$A$1:$C$6,3,FALSE)</f>
        <v>16</v>
      </c>
      <c r="F73">
        <f>IF(Table1[[#This Row],[Completed]],Table1[[#This Row],[Points]],0)</f>
        <v>0</v>
      </c>
      <c r="G73">
        <f>IF(Table1[[#This Row],[Completed]],Table1[[#This Row],[Estimated Hours]],0)</f>
        <v>0</v>
      </c>
    </row>
    <row r="74" spans="1:7" x14ac:dyDescent="0.25">
      <c r="A74" t="s">
        <v>88</v>
      </c>
      <c r="B74" t="s">
        <v>91</v>
      </c>
      <c r="C74" s="3">
        <v>3</v>
      </c>
      <c r="D74" s="3">
        <f>VLOOKUP(Table1[[#This Row],[Points]],Points!$A$1:$C$6,3,FALSE)</f>
        <v>16</v>
      </c>
      <c r="F74">
        <f>IF(Table1[[#This Row],[Completed]],Table1[[#This Row],[Points]],0)</f>
        <v>0</v>
      </c>
      <c r="G74">
        <f>IF(Table1[[#This Row],[Completed]],Table1[[#This Row],[Estimated Hours]],0)</f>
        <v>0</v>
      </c>
    </row>
    <row r="75" spans="1:7" x14ac:dyDescent="0.25">
      <c r="A75" t="s">
        <v>88</v>
      </c>
      <c r="B75" t="s">
        <v>92</v>
      </c>
      <c r="C75" s="3">
        <v>3</v>
      </c>
      <c r="D75" s="3">
        <f>VLOOKUP(Table1[[#This Row],[Points]],Points!$A$1:$C$6,3,FALSE)</f>
        <v>16</v>
      </c>
      <c r="F75">
        <f>IF(Table1[[#This Row],[Completed]],Table1[[#This Row],[Points]],0)</f>
        <v>0</v>
      </c>
      <c r="G75">
        <f>IF(Table1[[#This Row],[Completed]],Table1[[#This Row],[Estimated Hours]],0)</f>
        <v>0</v>
      </c>
    </row>
    <row r="76" spans="1:7" x14ac:dyDescent="0.25">
      <c r="A76" t="s">
        <v>93</v>
      </c>
      <c r="B76" t="s">
        <v>94</v>
      </c>
      <c r="C76" s="3">
        <v>3</v>
      </c>
      <c r="D76" s="3">
        <f>VLOOKUP(Table1[[#This Row],[Points]],Points!$A$1:$C$6,3,FALSE)</f>
        <v>16</v>
      </c>
      <c r="F76">
        <f>IF(Table1[[#This Row],[Completed]],Table1[[#This Row],[Points]],0)</f>
        <v>0</v>
      </c>
      <c r="G76">
        <f>IF(Table1[[#This Row],[Completed]],Table1[[#This Row],[Estimated Hours]],0)</f>
        <v>0</v>
      </c>
    </row>
    <row r="77" spans="1:7" x14ac:dyDescent="0.25">
      <c r="A77" t="s">
        <v>93</v>
      </c>
      <c r="B77" t="s">
        <v>95</v>
      </c>
      <c r="C77" s="3">
        <v>3</v>
      </c>
      <c r="D77" s="3">
        <f>VLOOKUP(Table1[[#This Row],[Points]],Points!$A$1:$C$6,3,FALSE)</f>
        <v>16</v>
      </c>
      <c r="F77">
        <f>IF(Table1[[#This Row],[Completed]],Table1[[#This Row],[Points]],0)</f>
        <v>0</v>
      </c>
      <c r="G77">
        <f>IF(Table1[[#This Row],[Completed]],Table1[[#This Row],[Estimated Hours]],0)</f>
        <v>0</v>
      </c>
    </row>
    <row r="78" spans="1:7" x14ac:dyDescent="0.25">
      <c r="A78" t="s">
        <v>93</v>
      </c>
      <c r="B78" t="s">
        <v>96</v>
      </c>
      <c r="C78" s="3">
        <v>3</v>
      </c>
      <c r="D78" s="3">
        <f>VLOOKUP(Table1[[#This Row],[Points]],Points!$A$1:$C$6,3,FALSE)</f>
        <v>16</v>
      </c>
      <c r="F78">
        <f>IF(Table1[[#This Row],[Completed]],Table1[[#This Row],[Points]],0)</f>
        <v>0</v>
      </c>
      <c r="G78">
        <f>IF(Table1[[#This Row],[Completed]],Table1[[#This Row],[Estimated Hours]],0)</f>
        <v>0</v>
      </c>
    </row>
    <row r="79" spans="1:7" x14ac:dyDescent="0.25">
      <c r="A79" t="s">
        <v>93</v>
      </c>
      <c r="B79" t="s">
        <v>97</v>
      </c>
      <c r="C79" s="3">
        <v>3</v>
      </c>
      <c r="D79" s="3">
        <f>VLOOKUP(Table1[[#This Row],[Points]],Points!$A$1:$C$6,3,FALSE)</f>
        <v>16</v>
      </c>
      <c r="F79">
        <f>IF(Table1[[#This Row],[Completed]],Table1[[#This Row],[Points]],0)</f>
        <v>0</v>
      </c>
      <c r="G79">
        <f>IF(Table1[[#This Row],[Completed]],Table1[[#This Row],[Estimated Hours]],0)</f>
        <v>0</v>
      </c>
    </row>
    <row r="80" spans="1:7" x14ac:dyDescent="0.25">
      <c r="A80" t="s">
        <v>93</v>
      </c>
      <c r="B80" t="s">
        <v>98</v>
      </c>
      <c r="C80" s="3">
        <v>3</v>
      </c>
      <c r="D80" s="3">
        <f>VLOOKUP(Table1[[#This Row],[Points]],Points!$A$1:$C$6,3,FALSE)</f>
        <v>16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93</v>
      </c>
      <c r="B81" t="s">
        <v>99</v>
      </c>
      <c r="C81" s="3">
        <v>2</v>
      </c>
      <c r="D81" s="3">
        <f>VLOOKUP(Table1[[#This Row],[Points]],Points!$A$1:$C$6,3,FALSE)</f>
        <v>8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100</v>
      </c>
      <c r="B82" t="s">
        <v>101</v>
      </c>
      <c r="C82" s="3">
        <v>2</v>
      </c>
      <c r="D82" s="3">
        <f>VLOOKUP(Table1[[#This Row],[Points]],Points!$A$1:$C$6,3,FALSE)</f>
        <v>8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100</v>
      </c>
      <c r="B83" t="s">
        <v>102</v>
      </c>
      <c r="C83" s="3">
        <v>2</v>
      </c>
      <c r="D83" s="3">
        <f>VLOOKUP(Table1[[#This Row],[Points]],Points!$A$1:$C$6,3,FALSE)</f>
        <v>8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100</v>
      </c>
      <c r="B84" t="s">
        <v>103</v>
      </c>
      <c r="C84" s="3">
        <v>2</v>
      </c>
      <c r="D84" s="3">
        <f>VLOOKUP(Table1[[#This Row],[Points]],Points!$A$1:$C$6,3,FALSE)</f>
        <v>8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100</v>
      </c>
      <c r="B85" t="s">
        <v>104</v>
      </c>
      <c r="C85" s="3">
        <v>2</v>
      </c>
      <c r="D85" s="3">
        <f>VLOOKUP(Table1[[#This Row],[Points]],Points!$A$1:$C$6,3,FALSE)</f>
        <v>8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100</v>
      </c>
      <c r="B86" t="s">
        <v>105</v>
      </c>
      <c r="C86" s="3">
        <v>2</v>
      </c>
      <c r="D86" s="3">
        <f>VLOOKUP(Table1[[#This Row],[Points]],Points!$A$1:$C$6,3,FALSE)</f>
        <v>8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100</v>
      </c>
      <c r="B87" t="s">
        <v>106</v>
      </c>
      <c r="C87" s="3">
        <v>2</v>
      </c>
      <c r="D87" s="3">
        <f>VLOOKUP(Table1[[#This Row],[Points]],Points!$A$1:$C$6,3,FALSE)</f>
        <v>8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100</v>
      </c>
      <c r="B88" t="s">
        <v>107</v>
      </c>
      <c r="C88" s="3">
        <v>2</v>
      </c>
      <c r="D88" s="3">
        <f>VLOOKUP(Table1[[#This Row],[Points]],Points!$A$1:$C$6,3,FALSE)</f>
        <v>8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141</v>
      </c>
      <c r="B89" t="s">
        <v>142</v>
      </c>
      <c r="C89" s="3">
        <v>2</v>
      </c>
      <c r="D89" s="3">
        <f>VLOOKUP(Table1[[#This Row],[Points]],Points!$A$1:$C$6,3,FALSE)</f>
        <v>8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1" spans="1:7" x14ac:dyDescent="0.25">
      <c r="A91" s="6" t="s">
        <v>118</v>
      </c>
      <c r="B91" s="4"/>
      <c r="C91" s="5">
        <f>SUM(C2:C90)</f>
        <v>243</v>
      </c>
      <c r="D91" s="5">
        <f>SUM(D2:D90)</f>
        <v>1296</v>
      </c>
      <c r="F91" s="4">
        <f>SUM(F2:F90)</f>
        <v>24</v>
      </c>
      <c r="G91">
        <f>SUM(G2:G90)</f>
        <v>96</v>
      </c>
    </row>
    <row r="92" spans="1:7" x14ac:dyDescent="0.25">
      <c r="A92" s="6"/>
      <c r="B92" s="4"/>
      <c r="C92" s="5"/>
      <c r="D92" s="5"/>
      <c r="G92" s="4"/>
    </row>
    <row r="93" spans="1:7" x14ac:dyDescent="0.25">
      <c r="A93" s="6" t="s">
        <v>125</v>
      </c>
      <c r="B93" s="11">
        <f>D91/Resources!B6</f>
        <v>108</v>
      </c>
      <c r="D93" s="7"/>
    </row>
    <row r="94" spans="1:7" x14ac:dyDescent="0.25">
      <c r="A94" s="6" t="s">
        <v>130</v>
      </c>
      <c r="B94" s="11">
        <f>(D91-G91)/Resources!B6</f>
        <v>100</v>
      </c>
      <c r="D94" s="7"/>
    </row>
    <row r="95" spans="1:7" x14ac:dyDescent="0.25">
      <c r="A95" s="6" t="s">
        <v>129</v>
      </c>
      <c r="B95" s="4">
        <f ca="1">FLOOR(((TODAY()-Variables!B2)/7),1)</f>
        <v>6</v>
      </c>
      <c r="D95" s="7"/>
    </row>
    <row r="96" spans="1:7" x14ac:dyDescent="0.25">
      <c r="A96" s="6" t="s">
        <v>131</v>
      </c>
      <c r="B96" s="12">
        <f ca="1">TODAY()+ (B94*7)</f>
        <v>45634</v>
      </c>
      <c r="D96" s="9"/>
    </row>
    <row r="97" spans="1:6" x14ac:dyDescent="0.25">
      <c r="A97" s="6" t="s">
        <v>138</v>
      </c>
      <c r="B97" s="11">
        <f ca="1">F91/B95</f>
        <v>4</v>
      </c>
      <c r="F97" s="10"/>
    </row>
    <row r="98" spans="1:6" x14ac:dyDescent="0.25">
      <c r="A98" s="6" t="s">
        <v>136</v>
      </c>
      <c r="B98" s="4">
        <f ca="1">G91/B95</f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72D1-3F7C-4409-81BD-9F9C60450429}">
  <dimension ref="A1:G11"/>
  <sheetViews>
    <sheetView workbookViewId="0">
      <selection activeCell="C12" sqref="C12"/>
    </sheetView>
  </sheetViews>
  <sheetFormatPr defaultRowHeight="15" x14ac:dyDescent="0.25"/>
  <cols>
    <col min="1" max="1" width="18.140625" bestFit="1" customWidth="1"/>
    <col min="2" max="2" width="25.85546875" bestFit="1" customWidth="1"/>
    <col min="3" max="3" width="8.7109375" customWidth="1"/>
    <col min="4" max="4" width="17.5703125" customWidth="1"/>
    <col min="5" max="5" width="13" customWidth="1"/>
    <col min="6" max="6" width="19" customWidth="1"/>
    <col min="7" max="7" width="18.5703125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123</v>
      </c>
      <c r="F1" t="s">
        <v>137</v>
      </c>
      <c r="G1" t="s">
        <v>124</v>
      </c>
    </row>
    <row r="2" spans="1:7" x14ac:dyDescent="0.25">
      <c r="A2" t="s">
        <v>109</v>
      </c>
      <c r="B2" t="s">
        <v>108</v>
      </c>
      <c r="C2" s="3">
        <v>5</v>
      </c>
      <c r="D2" s="3">
        <f>VLOOKUP(C2,Points!$A$1:$C$6,3,FALSE)</f>
        <v>32</v>
      </c>
    </row>
    <row r="3" spans="1:7" x14ac:dyDescent="0.25">
      <c r="A3" t="s">
        <v>109</v>
      </c>
      <c r="B3" t="s">
        <v>110</v>
      </c>
      <c r="C3" s="3">
        <v>3</v>
      </c>
      <c r="D3" s="3">
        <f>VLOOKUP(C3,Points!$A$1:$C$6,3,FALSE)</f>
        <v>16</v>
      </c>
    </row>
    <row r="4" spans="1:7" x14ac:dyDescent="0.25">
      <c r="A4" t="s">
        <v>109</v>
      </c>
      <c r="B4" t="s">
        <v>111</v>
      </c>
      <c r="C4" s="3">
        <v>5</v>
      </c>
      <c r="D4" s="3">
        <f>VLOOKUP(C4,Points!$A$1:$C$6,3,FALSE)</f>
        <v>32</v>
      </c>
    </row>
    <row r="5" spans="1:7" x14ac:dyDescent="0.25">
      <c r="A5" t="s">
        <v>112</v>
      </c>
      <c r="B5" t="s">
        <v>113</v>
      </c>
      <c r="C5" s="3">
        <v>2</v>
      </c>
      <c r="D5" s="3">
        <f>VLOOKUP(C5,Points!$A$1:$C$6,3,FALSE)</f>
        <v>8</v>
      </c>
    </row>
    <row r="6" spans="1:7" x14ac:dyDescent="0.25">
      <c r="A6" t="s">
        <v>112</v>
      </c>
      <c r="B6" t="s">
        <v>114</v>
      </c>
      <c r="C6" s="3">
        <v>2</v>
      </c>
      <c r="D6" s="3">
        <f>VLOOKUP(C6,Points!$A$1:$C$6,3,FALSE)</f>
        <v>8</v>
      </c>
    </row>
    <row r="7" spans="1:7" x14ac:dyDescent="0.25">
      <c r="A7" t="s">
        <v>112</v>
      </c>
      <c r="B7" t="s">
        <v>115</v>
      </c>
      <c r="C7" s="3">
        <v>5</v>
      </c>
      <c r="D7" s="3">
        <f>VLOOKUP(C7,Points!$A$1:$C$6,3,FALSE)</f>
        <v>32</v>
      </c>
    </row>
    <row r="8" spans="1:7" x14ac:dyDescent="0.25">
      <c r="A8" t="s">
        <v>112</v>
      </c>
      <c r="B8" t="s">
        <v>116</v>
      </c>
      <c r="C8" s="3">
        <v>5</v>
      </c>
      <c r="D8" s="3">
        <f>VLOOKUP(C8,Points!$A$1:$C$6,3,FALSE)</f>
        <v>32</v>
      </c>
    </row>
    <row r="9" spans="1:7" x14ac:dyDescent="0.25">
      <c r="A9" t="s">
        <v>112</v>
      </c>
      <c r="B9" t="s">
        <v>117</v>
      </c>
      <c r="C9" s="3">
        <v>5</v>
      </c>
      <c r="D9" s="3">
        <f>VLOOKUP(C9,Points!$A$1:$C$6,3,FALSE)</f>
        <v>32</v>
      </c>
    </row>
    <row r="11" spans="1:7" x14ac:dyDescent="0.25">
      <c r="A11" t="s">
        <v>143</v>
      </c>
      <c r="C11">
        <f>SUM(C2:C10)</f>
        <v>32</v>
      </c>
      <c r="D11">
        <f>SUM(D2:D10)</f>
        <v>192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7" sqref="C7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5" sqref="B5"/>
    </sheetView>
  </sheetViews>
  <sheetFormatPr defaultRowHeight="15" x14ac:dyDescent="0.25"/>
  <cols>
    <col min="2" max="2" width="38.140625" bestFit="1" customWidth="1"/>
  </cols>
  <sheetData>
    <row r="1" spans="1:2" x14ac:dyDescent="0.25">
      <c r="A1" s="1" t="s">
        <v>119</v>
      </c>
      <c r="B1" s="1" t="s">
        <v>122</v>
      </c>
    </row>
    <row r="2" spans="1:2" x14ac:dyDescent="0.25">
      <c r="A2" t="s">
        <v>120</v>
      </c>
      <c r="B2">
        <v>8</v>
      </c>
    </row>
    <row r="3" spans="1:2" x14ac:dyDescent="0.25">
      <c r="A3" t="s">
        <v>121</v>
      </c>
      <c r="B3">
        <v>4</v>
      </c>
    </row>
    <row r="4" spans="1:2" x14ac:dyDescent="0.25">
      <c r="A4" t="s">
        <v>126</v>
      </c>
      <c r="B4">
        <v>0</v>
      </c>
    </row>
    <row r="6" spans="1:2" x14ac:dyDescent="0.25">
      <c r="A6" s="4" t="s">
        <v>118</v>
      </c>
      <c r="B6" s="4">
        <f>SUM(B2:B4)</f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127</v>
      </c>
      <c r="B1" s="1" t="s">
        <v>139</v>
      </c>
    </row>
    <row r="2" spans="1:2" x14ac:dyDescent="0.25">
      <c r="A2" t="s">
        <v>128</v>
      </c>
      <c r="B2" s="8">
        <v>44892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Deprioritized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2023-01-08T15:28:22Z</dcterms:modified>
</cp:coreProperties>
</file>