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13.xml"/>
  <Override ContentType="application/vnd.openxmlformats-officedocument.drawingml.chart+xml" PartName="/xl/charts/chart44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Copia di Foglio2" sheetId="2" r:id="rId5"/>
  </sheets>
  <definedNames/>
  <calcPr/>
</workbook>
</file>

<file path=xl/sharedStrings.xml><?xml version="1.0" encoding="utf-8"?>
<sst xmlns="http://schemas.openxmlformats.org/spreadsheetml/2006/main" count="773" uniqueCount="188">
  <si>
    <t>Kraken</t>
  </si>
  <si>
    <t>SETTIMANA 1 (CMC)</t>
  </si>
  <si>
    <t>SETTIMANA 2 (CMC)</t>
  </si>
  <si>
    <t>SETTIMANA 3 (CMC)</t>
  </si>
  <si>
    <t>SETTIMANA 4 (CMC)</t>
  </si>
  <si>
    <t>Days</t>
  </si>
  <si>
    <t>Volume Nomics</t>
  </si>
  <si>
    <t>Volume CoinGecko</t>
  </si>
  <si>
    <t>Number of transactions</t>
  </si>
  <si>
    <t>Volume per transaction Kraken</t>
  </si>
  <si>
    <t>Buyer</t>
  </si>
  <si>
    <t>Seller</t>
  </si>
  <si>
    <t>Buyer (BTC)</t>
  </si>
  <si>
    <t>44624</t>
  </si>
  <si>
    <t>40951</t>
  </si>
  <si>
    <t>38492</t>
  </si>
  <si>
    <t>44202</t>
  </si>
  <si>
    <t>36582</t>
  </si>
  <si>
    <t>31921</t>
  </si>
  <si>
    <t>45624</t>
  </si>
  <si>
    <t>67420</t>
  </si>
  <si>
    <t>48568</t>
  </si>
  <si>
    <t>41093</t>
  </si>
  <si>
    <t>189815</t>
  </si>
  <si>
    <t>296398</t>
  </si>
  <si>
    <t>53690</t>
  </si>
  <si>
    <t>57376</t>
  </si>
  <si>
    <t>99894</t>
  </si>
  <si>
    <t>65299</t>
  </si>
  <si>
    <t>51431</t>
  </si>
  <si>
    <t>91723</t>
  </si>
  <si>
    <t>100364</t>
  </si>
  <si>
    <t>45002</t>
  </si>
  <si>
    <t>43273</t>
  </si>
  <si>
    <t>58437</t>
  </si>
  <si>
    <t>58480</t>
  </si>
  <si>
    <t>53479</t>
  </si>
  <si>
    <t>41652</t>
  </si>
  <si>
    <t>38876</t>
  </si>
  <si>
    <t>44949</t>
  </si>
  <si>
    <t>30107</t>
  </si>
  <si>
    <t>43643</t>
  </si>
  <si>
    <t>32782</t>
  </si>
  <si>
    <t>Seller (BTC)</t>
  </si>
  <si>
    <t>33054</t>
  </si>
  <si>
    <t>35330</t>
  </si>
  <si>
    <t>37003</t>
  </si>
  <si>
    <t>32361</t>
  </si>
  <si>
    <t>37548</t>
  </si>
  <si>
    <t>32082</t>
  </si>
  <si>
    <t>31679</t>
  </si>
  <si>
    <t>53591</t>
  </si>
  <si>
    <t>65360</t>
  </si>
  <si>
    <t>41101</t>
  </si>
  <si>
    <t>41965</t>
  </si>
  <si>
    <t>197282</t>
  </si>
  <si>
    <t>284388</t>
  </si>
  <si>
    <t>48335</t>
  </si>
  <si>
    <t>56862</t>
  </si>
  <si>
    <t>96085</t>
  </si>
  <si>
    <t>53985</t>
  </si>
  <si>
    <t>46104</t>
  </si>
  <si>
    <t>80647</t>
  </si>
  <si>
    <t>96837</t>
  </si>
  <si>
    <t>42304</t>
  </si>
  <si>
    <t>44585</t>
  </si>
  <si>
    <t>52402</t>
  </si>
  <si>
    <t>53571</t>
  </si>
  <si>
    <t>47912</t>
  </si>
  <si>
    <t>36031</t>
  </si>
  <si>
    <t>32912</t>
  </si>
  <si>
    <t>44400</t>
  </si>
  <si>
    <t>27409</t>
  </si>
  <si>
    <t>33444</t>
  </si>
  <si>
    <t>26925</t>
  </si>
  <si>
    <t>Deviation</t>
  </si>
  <si>
    <t>-</t>
  </si>
  <si>
    <t>diff. vars</t>
  </si>
  <si>
    <t>Factor (mean ratio)</t>
  </si>
  <si>
    <t>mean</t>
  </si>
  <si>
    <t>BTC-EUR (EUR)</t>
  </si>
  <si>
    <t>ETH-EUR (EUR)</t>
  </si>
  <si>
    <t>XTZ-EUR (EUR)</t>
  </si>
  <si>
    <t>XRP-EUR (EUR)</t>
  </si>
  <si>
    <t>BTC-EUR</t>
  </si>
  <si>
    <t>BTC-USD</t>
  </si>
  <si>
    <t>ETH-USD</t>
  </si>
  <si>
    <t>ETH-EUR</t>
  </si>
  <si>
    <t>BCH-USD</t>
  </si>
  <si>
    <t>XRP-USD</t>
  </si>
  <si>
    <t>USDT-USD</t>
  </si>
  <si>
    <t>XTZ-EUR</t>
  </si>
  <si>
    <t>XRP-EUR</t>
  </si>
  <si>
    <t>ALTRO</t>
  </si>
  <si>
    <t>OTHER</t>
  </si>
  <si>
    <t>TOTALE</t>
  </si>
  <si>
    <t>LBank</t>
  </si>
  <si>
    <t>Volume per transaction LBank</t>
  </si>
  <si>
    <t>Buyers</t>
  </si>
  <si>
    <t>Sellers</t>
  </si>
  <si>
    <t>BitZ</t>
  </si>
  <si>
    <t>Variazione</t>
  </si>
  <si>
    <t>OKEx</t>
  </si>
  <si>
    <t>Fattore (media rapp.)</t>
  </si>
  <si>
    <t>TAGZ</t>
  </si>
  <si>
    <t>Binance</t>
  </si>
  <si>
    <t>Volume per transaction Binance</t>
  </si>
  <si>
    <t>Makers</t>
  </si>
  <si>
    <t>Takers</t>
  </si>
  <si>
    <t>Bitfinex</t>
  </si>
  <si>
    <t>Coinsbit</t>
  </si>
  <si>
    <t>P2PB2B</t>
  </si>
  <si>
    <t>Volume Settimanale P2PB2B</t>
  </si>
  <si>
    <t>BKEX</t>
  </si>
  <si>
    <t>Hotbit</t>
  </si>
  <si>
    <t>AVG reported</t>
  </si>
  <si>
    <t>AVG normalized</t>
  </si>
  <si>
    <t>RATIO</t>
  </si>
  <si>
    <t>FatBTC</t>
  </si>
  <si>
    <t>BitStamp</t>
  </si>
  <si>
    <t>Poloniex</t>
  </si>
  <si>
    <t>KuCoin</t>
  </si>
  <si>
    <t>Giorni</t>
  </si>
  <si>
    <t>Coinbase</t>
  </si>
  <si>
    <t>MXC</t>
  </si>
  <si>
    <t>BiKi</t>
  </si>
  <si>
    <t>Folgory</t>
  </si>
  <si>
    <t>Base Trend</t>
  </si>
  <si>
    <t>Trend</t>
  </si>
  <si>
    <t>DigiFinex</t>
  </si>
  <si>
    <t>Coineal</t>
  </si>
  <si>
    <t>MARZO</t>
  </si>
  <si>
    <t>Bitcoin</t>
  </si>
  <si>
    <t>Cambio BTC in USD</t>
  </si>
  <si>
    <t>Differenza cambio BTC-USD</t>
  </si>
  <si>
    <t>Volume Kraken (CMC)</t>
  </si>
  <si>
    <t>Volume Settimanale Kraken</t>
  </si>
  <si>
    <t>Numero Transazioni</t>
  </si>
  <si>
    <t>Compratori</t>
  </si>
  <si>
    <t>Venditori</t>
  </si>
  <si>
    <t>Transazioni BTC</t>
  </si>
  <si>
    <t>Compratori (BTC)</t>
  </si>
  <si>
    <t>Venditori (BTC)</t>
  </si>
  <si>
    <t>Differenza Buyer-Seller (BTC)</t>
  </si>
  <si>
    <t>Compratori (media)</t>
  </si>
  <si>
    <t>Media Volume (Kraken)</t>
  </si>
  <si>
    <t>Venditori (media)</t>
  </si>
  <si>
    <t>Media Transazioni (Kraken)</t>
  </si>
  <si>
    <t>DS</t>
  </si>
  <si>
    <t>fattore</t>
  </si>
  <si>
    <t>Media Transazioni BTC</t>
  </si>
  <si>
    <t>MAX vol per trans</t>
  </si>
  <si>
    <t>MIN vol per trans</t>
  </si>
  <si>
    <t>AVG vol per trans</t>
  </si>
  <si>
    <t>HitBTC</t>
  </si>
  <si>
    <t>Vol. Adjusted (HitBTC)</t>
  </si>
  <si>
    <t>Rapporto</t>
  </si>
  <si>
    <t>MEDIA</t>
  </si>
  <si>
    <t>Media Volume (HitBTC)</t>
  </si>
  <si>
    <t>Media Transazioni (HitBTC)</t>
  </si>
  <si>
    <t>BTC-USDT</t>
  </si>
  <si>
    <t>ETH-USDT</t>
  </si>
  <si>
    <t>BSV-USDT</t>
  </si>
  <si>
    <t>LTC-USDT</t>
  </si>
  <si>
    <t>EOS-USDT</t>
  </si>
  <si>
    <t>DASH-USDT</t>
  </si>
  <si>
    <t>XRP-USDT</t>
  </si>
  <si>
    <t>BCH-USDT</t>
  </si>
  <si>
    <t>ZEC-USDT</t>
  </si>
  <si>
    <t>Volume Binance (CMC)</t>
  </si>
  <si>
    <t>Volume Settimanale Binance</t>
  </si>
  <si>
    <t>Media Volume (Binance)</t>
  </si>
  <si>
    <t>Media Transazioni (Binance)</t>
  </si>
  <si>
    <t>Volume LBank (CMC)</t>
  </si>
  <si>
    <t>Volume Settimanale LBank</t>
  </si>
  <si>
    <t xml:space="preserve">Compratori </t>
  </si>
  <si>
    <t>Media Volume (LBank)</t>
  </si>
  <si>
    <t>Media Transazioni (LBank)</t>
  </si>
  <si>
    <t xml:space="preserve">fattore </t>
  </si>
  <si>
    <t>Settimane</t>
  </si>
  <si>
    <t>Settimana 1</t>
  </si>
  <si>
    <t>Settimana 2</t>
  </si>
  <si>
    <t>Settimana 3</t>
  </si>
  <si>
    <t>Settimana 4</t>
  </si>
  <si>
    <t>Volumi Riportati (Settimane)</t>
  </si>
  <si>
    <t>Volumi Riportati (Giorni)</t>
  </si>
  <si>
    <t>Volumi per Transazioni</t>
  </si>
  <si>
    <t>Differenza Buyer-Seller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</si>
</sst>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$]#,##0.00"/>
    <numFmt numFmtId="166" formatCode="[$€-2]\ #,##0.00"/>
    <numFmt numFmtId="167" formatCode="dd/mm/yyyy"/>
  </numFmts>
  <fonts count="14">
    <font>
      <sz val="10.0"/>
      <color rgb="FF000000"/>
      <name val="Arial"/>
    </font>
    <font>
      <color theme="1"/>
      <name val="Arial"/>
    </font>
    <font>
      <color rgb="FF00FF00"/>
      <name val="Arial"/>
    </font>
    <font>
      <color rgb="FF000000"/>
      <name val="Arial"/>
    </font>
    <font/>
    <font>
      <sz val="10.0"/>
      <color rgb="FF212529"/>
      <name val="Arial"/>
    </font>
    <font>
      <sz val="10.0"/>
      <color theme="1"/>
      <name val="Arial"/>
    </font>
    <font>
      <sz val="11.0"/>
      <color rgb="FF000000"/>
      <name val="Inconsolata"/>
    </font>
    <font>
      <sz val="18.0"/>
      <color theme="1"/>
      <name val="Arial"/>
    </font>
    <font>
      <sz val="11.0"/>
      <color rgb="FF000000"/>
      <name val="Arial"/>
    </font>
    <font>
      <color rgb="FF00FF00"/>
    </font>
    <font>
      <name val="Arial"/>
    </font>
    <font>
      <sz val="24.0"/>
      <color rgb="FF3C78D8"/>
      <name val="Arial"/>
    </font>
    <font>
      <sz val="24.0"/>
      <color rgb="FF3C78D8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theme="9"/>
        <bgColor theme="9"/>
      </patternFill>
    </fill>
    <fill>
      <patternFill patternType="solid">
        <fgColor rgb="FF666666"/>
        <bgColor rgb="FF666666"/>
      </patternFill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rgb="FFFF6D01"/>
        <bgColor rgb="FFFF6D01"/>
      </patternFill>
    </fill>
  </fills>
  <borders count="1">
    <border/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4" fontId="1" numFmtId="164" xfId="0" applyAlignment="1" applyFill="1" applyFont="1" applyNumberFormat="1">
      <alignment readingOrder="0"/>
    </xf>
    <xf borderId="0" fillId="5" fontId="1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1" numFmtId="165" xfId="0" applyAlignment="1" applyFont="1" applyNumberFormat="1">
      <alignment vertical="bottom"/>
    </xf>
    <xf borderId="0" fillId="8" fontId="1" numFmtId="0" xfId="0" applyAlignment="1" applyFill="1" applyFont="1">
      <alignment readingOrder="0"/>
    </xf>
    <xf borderId="0" fillId="0" fontId="1" numFmtId="165" xfId="0" applyFont="1" applyNumberFormat="1"/>
    <xf borderId="0" fillId="3" fontId="2" numFmtId="165" xfId="0" applyAlignment="1" applyFont="1" applyNumberFormat="1">
      <alignment readingOrder="0"/>
    </xf>
    <xf borderId="0" fillId="9" fontId="1" numFmtId="165" xfId="0" applyAlignment="1" applyFill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8" fontId="3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10" fontId="1" numFmtId="0" xfId="0" applyAlignment="1" applyFill="1" applyFont="1">
      <alignment readingOrder="0"/>
    </xf>
    <xf borderId="0" fillId="0" fontId="1" numFmtId="4" xfId="0" applyAlignment="1" applyFont="1" applyNumberFormat="1">
      <alignment horizontal="right" readingOrder="0"/>
    </xf>
    <xf borderId="0" fillId="0" fontId="1" numFmtId="10" xfId="0" applyFont="1" applyNumberForma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8" fontId="1" numFmtId="10" xfId="0" applyAlignment="1" applyFont="1" applyNumberFormat="1">
      <alignment vertical="bottom"/>
    </xf>
    <xf borderId="0" fillId="11" fontId="1" numFmtId="4" xfId="0" applyAlignment="1" applyFill="1" applyFont="1" applyNumberFormat="1">
      <alignment horizontal="right" vertical="bottom"/>
    </xf>
    <xf borderId="0" fillId="11" fontId="1" numFmtId="4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8" fontId="1" numFmtId="4" xfId="0" applyAlignment="1" applyFont="1" applyNumberFormat="1">
      <alignment vertical="bottom"/>
    </xf>
    <xf borderId="0" fillId="0" fontId="1" numFmtId="166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8" fontId="1" numFmtId="165" xfId="0" applyFont="1" applyNumberFormat="1"/>
    <xf borderId="0" fillId="8" fontId="2" numFmtId="165" xfId="0" applyAlignment="1" applyFont="1" applyNumberFormat="1">
      <alignment readingOrder="0"/>
    </xf>
    <xf borderId="0" fillId="8" fontId="1" numFmtId="165" xfId="0" applyAlignment="1" applyFont="1" applyNumberFormat="1">
      <alignment readingOrder="0"/>
    </xf>
    <xf borderId="0" fillId="8" fontId="1" numFmtId="0" xfId="0" applyFont="1"/>
    <xf borderId="0" fillId="12" fontId="1" numFmtId="0" xfId="0" applyAlignment="1" applyFill="1" applyFont="1">
      <alignment readingOrder="0"/>
    </xf>
    <xf borderId="0" fillId="0" fontId="4" numFmtId="165" xfId="0" applyAlignment="1" applyFont="1" applyNumberFormat="1">
      <alignment readingOrder="0"/>
    </xf>
    <xf borderId="0" fillId="13" fontId="5" numFmtId="165" xfId="0" applyAlignment="1" applyFill="1" applyFont="1" applyNumberFormat="1">
      <alignment horizontal="right" readingOrder="0"/>
    </xf>
    <xf borderId="0" fillId="0" fontId="1" numFmtId="1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11" fontId="1" numFmtId="165" xfId="0" applyAlignment="1" applyFont="1" applyNumberFormat="1">
      <alignment vertical="bottom"/>
    </xf>
    <xf borderId="0" fillId="11" fontId="1" numFmtId="0" xfId="0" applyAlignment="1" applyFont="1">
      <alignment vertical="bottom"/>
    </xf>
    <xf borderId="0" fillId="11" fontId="1" numFmtId="10" xfId="0" applyAlignment="1" applyFont="1" applyNumberFormat="1">
      <alignment vertical="bottom"/>
    </xf>
    <xf borderId="0" fillId="8" fontId="1" numFmtId="4" xfId="0" applyAlignment="1" applyFont="1" applyNumberFormat="1">
      <alignment horizontal="right" vertical="bottom"/>
    </xf>
    <xf borderId="0" fillId="8" fontId="0" numFmtId="165" xfId="0" applyAlignment="1" applyFont="1" applyNumberFormat="1">
      <alignment readingOrder="0"/>
    </xf>
    <xf borderId="0" fillId="0" fontId="6" numFmtId="165" xfId="0" applyFont="1" applyNumberFormat="1"/>
    <xf borderId="0" fillId="8" fontId="7" numFmtId="0" xfId="0" applyFont="1"/>
    <xf borderId="0" fillId="2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4" fontId="1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8" fontId="2" numFmtId="0" xfId="0" applyFont="1"/>
    <xf borderId="0" fillId="8" fontId="2" numFmtId="0" xfId="0" applyAlignment="1" applyFont="1">
      <alignment readingOrder="0"/>
    </xf>
    <xf borderId="0" fillId="8" fontId="1" numFmtId="167" xfId="0" applyAlignment="1" applyFont="1" applyNumberFormat="1">
      <alignment readingOrder="0"/>
    </xf>
    <xf borderId="0" fillId="8" fontId="1" numFmtId="0" xfId="0" applyAlignment="1" applyFont="1">
      <alignment vertical="bottom"/>
    </xf>
    <xf borderId="0" fillId="8" fontId="1" numFmtId="10" xfId="0" applyAlignment="1" applyFont="1" applyNumberFormat="1">
      <alignment horizontal="right" vertical="bottom"/>
    </xf>
    <xf borderId="0" fillId="8" fontId="1" numFmtId="4" xfId="0" applyAlignment="1" applyFont="1" applyNumberFormat="1">
      <alignment horizontal="right" readingOrder="0"/>
    </xf>
    <xf borderId="0" fillId="8" fontId="1" numFmtId="4" xfId="0" applyFont="1" applyNumberFormat="1"/>
    <xf borderId="0" fillId="8" fontId="1" numFmtId="9" xfId="0" applyAlignment="1" applyFont="1" applyNumberFormat="1">
      <alignment vertical="bottom"/>
    </xf>
    <xf borderId="0" fillId="8" fontId="1" numFmtId="0" xfId="0" applyAlignment="1" applyFont="1">
      <alignment readingOrder="0"/>
    </xf>
    <xf borderId="0" fillId="8" fontId="1" numFmtId="10" xfId="0" applyFont="1" applyNumberFormat="1"/>
    <xf borderId="0" fillId="8" fontId="1" numFmtId="164" xfId="0" applyAlignment="1" applyFont="1" applyNumberFormat="1">
      <alignment readingOrder="0"/>
    </xf>
    <xf borderId="0" fillId="8" fontId="1" numFmtId="4" xfId="0" applyAlignment="1" applyFont="1" applyNumberFormat="1">
      <alignment readingOrder="0"/>
    </xf>
    <xf borderId="0" fillId="8" fontId="1" numFmtId="0" xfId="0" applyAlignment="1" applyFont="1">
      <alignment readingOrder="0" vertical="bottom"/>
    </xf>
    <xf borderId="0" fillId="8" fontId="1" numFmtId="4" xfId="0" applyAlignment="1" applyFont="1" applyNumberFormat="1">
      <alignment horizontal="right" readingOrder="0" vertical="bottom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3" fontId="2" numFmtId="165" xfId="0" applyFont="1" applyNumberFormat="1"/>
    <xf borderId="0" fillId="0" fontId="1" numFmtId="1" xfId="0" applyAlignment="1" applyFont="1" applyNumberFormat="1">
      <alignment horizontal="right" vertical="bottom"/>
    </xf>
    <xf borderId="0" fillId="8" fontId="3" numFmtId="1" xfId="0" applyAlignment="1" applyFont="1" applyNumberFormat="1">
      <alignment horizontal="right" readingOrder="0"/>
    </xf>
    <xf borderId="0" fillId="0" fontId="1" numFmtId="1" xfId="0" applyAlignment="1" applyFont="1" applyNumberFormat="1">
      <alignment horizontal="right"/>
    </xf>
    <xf borderId="0" fillId="17" fontId="1" numFmtId="0" xfId="0" applyAlignment="1" applyFill="1" applyFont="1">
      <alignment readingOrder="0"/>
    </xf>
    <xf borderId="0" fillId="5" fontId="1" numFmtId="4" xfId="0" applyAlignment="1" applyFont="1" applyNumberFormat="1">
      <alignment readingOrder="0"/>
    </xf>
    <xf borderId="0" fillId="8" fontId="0" numFmtId="1" xfId="0" applyFont="1" applyNumberFormat="1"/>
    <xf borderId="0" fillId="0" fontId="1" numFmtId="1" xfId="0" applyFont="1" applyNumberFormat="1"/>
    <xf borderId="0" fillId="18" fontId="1" numFmtId="0" xfId="0" applyAlignment="1" applyFill="1" applyFont="1">
      <alignment vertical="bottom"/>
    </xf>
    <xf borderId="0" fillId="0" fontId="1" numFmtId="4" xfId="0" applyAlignment="1" applyFont="1" applyNumberFormat="1">
      <alignment readingOrder="0" vertical="bottom"/>
    </xf>
    <xf borderId="0" fillId="5" fontId="1" numFmtId="0" xfId="0" applyAlignment="1" applyFont="1">
      <alignment readingOrder="0" vertical="bottom"/>
    </xf>
    <xf borderId="0" fillId="0" fontId="1" numFmtId="4" xfId="0" applyFont="1" applyNumberFormat="1"/>
    <xf borderId="0" fillId="8" fontId="9" numFmtId="10" xfId="0" applyFont="1" applyNumberFormat="1"/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vertical="bottom"/>
    </xf>
    <xf borderId="0" fillId="8" fontId="2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5" fontId="1" numFmtId="0" xfId="0" applyAlignment="1" applyFont="1">
      <alignment horizontal="right" readingOrder="0" vertical="bottom"/>
    </xf>
    <xf borderId="0" fillId="9" fontId="4" numFmtId="0" xfId="0" applyAlignment="1" applyFont="1">
      <alignment readingOrder="0"/>
    </xf>
    <xf borderId="0" fillId="9" fontId="10" numFmtId="0" xfId="0" applyFont="1"/>
    <xf borderId="0" fillId="9" fontId="10" numFmtId="0" xfId="0" applyAlignment="1" applyFont="1">
      <alignment readingOrder="0"/>
    </xf>
    <xf borderId="0" fillId="9" fontId="1" numFmtId="0" xfId="0" applyFont="1"/>
    <xf borderId="0" fillId="11" fontId="11" numFmtId="0" xfId="0" applyAlignment="1" applyFont="1">
      <alignment vertical="bottom"/>
    </xf>
    <xf borderId="0" fillId="9" fontId="4" numFmtId="164" xfId="0" applyAlignment="1" applyFont="1" applyNumberFormat="1">
      <alignment readingOrder="0"/>
    </xf>
    <xf borderId="0" fillId="0" fontId="11" numFmtId="0" xfId="0" applyAlignment="1" applyFont="1">
      <alignment vertical="bottom"/>
    </xf>
    <xf borderId="0" fillId="9" fontId="4" numFmtId="165" xfId="0" applyAlignment="1" applyFont="1" applyNumberFormat="1">
      <alignment readingOrder="0"/>
    </xf>
    <xf borderId="0" fillId="2" fontId="1" numFmtId="0" xfId="0" applyAlignment="1" applyFont="1">
      <alignment vertical="bottom"/>
    </xf>
    <xf borderId="0" fillId="9" fontId="10" numFmtId="165" xfId="0" applyFont="1" applyNumberFormat="1"/>
    <xf borderId="0" fillId="4" fontId="1" numFmtId="0" xfId="0" applyAlignment="1" applyFont="1">
      <alignment vertical="bottom"/>
    </xf>
    <xf borderId="0" fillId="9" fontId="4" numFmtId="165" xfId="0" applyFont="1" applyNumberForma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8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Transazioni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Foglio1!$A$8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Foglio1!$B$8:$AW$8</c:f>
              <c:numCache/>
            </c:numRef>
          </c:val>
          <c:smooth val="0"/>
        </c:ser>
        <c:axId val="1680624903"/>
        <c:axId val="119557044"/>
      </c:lineChart>
      <c:catAx>
        <c:axId val="1680624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57044"/>
      </c:catAx>
      <c:valAx>
        <c:axId val="119557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Transazioni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624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Foglio1!$A$234</c:f>
            </c:strRef>
          </c:tx>
          <c:marker>
            <c:symbol val="none"/>
          </c:marker>
          <c:cat>
            <c:strRef>
              <c:f>Foglio1!$B$233:$AW$233</c:f>
            </c:strRef>
          </c:cat>
          <c:val>
            <c:numRef>
              <c:f>Foglio1!$B$234:$AW$234</c:f>
              <c:numCache/>
            </c:numRef>
          </c:val>
          <c:smooth val="0"/>
        </c:ser>
        <c:ser>
          <c:idx val="1"/>
          <c:order val="1"/>
          <c:tx>
            <c:strRef>
              <c:f>Foglio1!$A$235</c:f>
            </c:strRef>
          </c:tx>
          <c:marker>
            <c:symbol val="none"/>
          </c:marker>
          <c:cat>
            <c:strRef>
              <c:f>Foglio1!$B$233:$AW$233</c:f>
            </c:strRef>
          </c:cat>
          <c:val>
            <c:numRef>
              <c:f>Foglio1!$B$235:$AW$235</c:f>
              <c:numCache/>
            </c:numRef>
          </c:val>
          <c:smooth val="0"/>
        </c:ser>
        <c:ser>
          <c:idx val="2"/>
          <c:order val="2"/>
          <c:tx>
            <c:strRef>
              <c:f>Foglio1!$A$236</c:f>
            </c:strRef>
          </c:tx>
          <c:marker>
            <c:symbol val="none"/>
          </c:marker>
          <c:cat>
            <c:strRef>
              <c:f>Foglio1!$B$233:$AW$233</c:f>
            </c:strRef>
          </c:cat>
          <c:val>
            <c:numRef>
              <c:f>Foglio1!$B$236:$AW$236</c:f>
              <c:numCache/>
            </c:numRef>
          </c:val>
          <c:smooth val="0"/>
        </c:ser>
        <c:axId val="406946765"/>
        <c:axId val="1646748736"/>
      </c:lineChart>
      <c:catAx>
        <c:axId val="406946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748736"/>
      </c:catAx>
      <c:valAx>
        <c:axId val="1646748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946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Foglio1!$A$269</c:f>
            </c:strRef>
          </c:tx>
          <c:marker>
            <c:symbol val="none"/>
          </c:marker>
          <c:cat>
            <c:strRef>
              <c:f>Foglio1!$B$268:$AW$268</c:f>
            </c:strRef>
          </c:cat>
          <c:val>
            <c:numRef>
              <c:f>Foglio1!$B$269:$AW$269</c:f>
              <c:numCache/>
            </c:numRef>
          </c:val>
          <c:smooth val="0"/>
        </c:ser>
        <c:ser>
          <c:idx val="1"/>
          <c:order val="1"/>
          <c:tx>
            <c:strRef>
              <c:f>Foglio1!$A$270</c:f>
            </c:strRef>
          </c:tx>
          <c:marker>
            <c:symbol val="none"/>
          </c:marker>
          <c:cat>
            <c:strRef>
              <c:f>Foglio1!$B$268:$AW$268</c:f>
            </c:strRef>
          </c:cat>
          <c:val>
            <c:numRef>
              <c:f>Foglio1!$B$270:$AW$270</c:f>
              <c:numCache/>
            </c:numRef>
          </c:val>
          <c:smooth val="0"/>
        </c:ser>
        <c:axId val="1561812011"/>
        <c:axId val="378527079"/>
      </c:lineChart>
      <c:catAx>
        <c:axId val="1561812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527079"/>
      </c:catAx>
      <c:valAx>
        <c:axId val="378527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812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Transazioni rispetto a Giorni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Foglio1!$A$182</c:f>
            </c:strRef>
          </c:tx>
          <c:marker>
            <c:symbol val="none"/>
          </c:marker>
          <c:cat>
            <c:strRef>
              <c:f>Foglio1!$B$177:$AW$177</c:f>
            </c:strRef>
          </c:cat>
          <c:val>
            <c:numRef>
              <c:f>Foglio1!$B$182:$AW$182</c:f>
              <c:numCache/>
            </c:numRef>
          </c:val>
          <c:smooth val="0"/>
        </c:ser>
        <c:axId val="1633148214"/>
        <c:axId val="1590728214"/>
      </c:lineChart>
      <c:catAx>
        <c:axId val="1633148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728214"/>
      </c:catAx>
      <c:valAx>
        <c:axId val="1590728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Transazioni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148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Foglio1!$A$156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Foglio1!$B$156:$AW$156</c:f>
              <c:numCache/>
            </c:numRef>
          </c:val>
          <c:smooth val="0"/>
        </c:ser>
        <c:ser>
          <c:idx val="1"/>
          <c:order val="1"/>
          <c:tx>
            <c:strRef>
              <c:f>Foglio1!$A$307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Foglio1!$B$307:$AW$307</c:f>
              <c:numCache/>
            </c:numRef>
          </c:val>
          <c:smooth val="0"/>
        </c:ser>
        <c:ser>
          <c:idx val="2"/>
          <c:order val="2"/>
          <c:tx>
            <c:strRef>
              <c:f>Foglio1!$A$389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Foglio1!$B$389:$AW$389</c:f>
              <c:numCache/>
            </c:numRef>
          </c:val>
          <c:smooth val="0"/>
        </c:ser>
        <c:ser>
          <c:idx val="3"/>
          <c:order val="3"/>
          <c:tx>
            <c:strRef>
              <c:f>Foglio1!$A$399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Foglio1!$B$399:$AW$399</c:f>
              <c:numCache/>
            </c:numRef>
          </c:val>
          <c:smooth val="0"/>
        </c:ser>
        <c:ser>
          <c:idx val="4"/>
          <c:order val="4"/>
          <c:tx>
            <c:strRef>
              <c:f>Foglio1!$A$317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Foglio1!$B$317:$AW$317</c:f>
              <c:numCache/>
            </c:numRef>
          </c:val>
          <c:smooth val="0"/>
        </c:ser>
        <c:ser>
          <c:idx val="5"/>
          <c:order val="5"/>
          <c:tx>
            <c:strRef>
              <c:f>Foglio1!$A$234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Foglio1!$B$234:$AW$234</c:f>
              <c:numCache/>
            </c:numRef>
          </c:val>
          <c:smooth val="0"/>
        </c:ser>
        <c:axId val="1146561728"/>
        <c:axId val="1736732070"/>
      </c:lineChart>
      <c:catAx>
        <c:axId val="114656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36732070"/>
      </c:catAx>
      <c:valAx>
        <c:axId val="1736732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46561728"/>
      </c:valAx>
    </c:plotArea>
    <c:legend>
      <c:legendPos val="b"/>
      <c:layout>
        <c:manualLayout>
          <c:xMode val="edge"/>
          <c:yMode val="edge"/>
          <c:x val="0.05892419054366086"/>
          <c:y val="0.8958413926499033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Foglio1!$A$52:$A$61</c:f>
            </c:strRef>
          </c:cat>
          <c:val>
            <c:numRef>
              <c:f>Foglio1!$B$52:$B$61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Foglio1!$A$337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Foglio1!$B$337:$AW$337</c:f>
              <c:numCache/>
            </c:numRef>
          </c:val>
          <c:smooth val="0"/>
        </c:ser>
        <c:ser>
          <c:idx val="1"/>
          <c:order val="1"/>
          <c:tx>
            <c:strRef>
              <c:f>Foglio1!$A$347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Foglio1!$B$347:$AW$347</c:f>
              <c:numCache/>
            </c:numRef>
          </c:val>
          <c:smooth val="0"/>
        </c:ser>
        <c:ser>
          <c:idx val="2"/>
          <c:order val="2"/>
          <c:tx>
            <c:strRef>
              <c:f>Foglio1!$A$327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Foglio1!$B$327:$AW$327</c:f>
              <c:numCache/>
            </c:numRef>
          </c:val>
          <c:smooth val="0"/>
        </c:ser>
        <c:ser>
          <c:idx val="3"/>
          <c:order val="3"/>
          <c:tx>
            <c:strRef>
              <c:f>Foglio1!$A$4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Foglio1!$B$4:$AW$4</c:f>
              <c:numCache/>
            </c:numRef>
          </c:val>
          <c:smooth val="0"/>
        </c:ser>
        <c:ser>
          <c:idx val="4"/>
          <c:order val="4"/>
          <c:tx>
            <c:strRef>
              <c:f>Foglio1!$A$208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Foglio1!$B$208:$AW$208</c:f>
              <c:numCache/>
            </c:numRef>
          </c:val>
          <c:smooth val="0"/>
        </c:ser>
        <c:ser>
          <c:idx val="5"/>
          <c:order val="5"/>
          <c:tx>
            <c:strRef>
              <c:f>Foglio1!$A$357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Foglio1!$B$357:$AW$357</c:f>
              <c:numCache/>
            </c:numRef>
          </c:val>
          <c:smooth val="0"/>
        </c:ser>
        <c:ser>
          <c:idx val="6"/>
          <c:order val="6"/>
          <c:tx>
            <c:strRef>
              <c:f>Foglio1!$A$178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Foglio1!$B$178:$AW$178</c:f>
              <c:numCache/>
            </c:numRef>
          </c:val>
          <c:smooth val="0"/>
        </c:ser>
        <c:ser>
          <c:idx val="7"/>
          <c:order val="7"/>
          <c:tx>
            <c:strRef>
              <c:f>Foglio1!$A$379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Foglio1!$B$379:$AW$379</c:f>
              <c:numCache/>
            </c:numRef>
          </c:val>
          <c:smooth val="0"/>
        </c:ser>
        <c:ser>
          <c:idx val="8"/>
          <c:order val="8"/>
          <c:tx>
            <c:strRef>
              <c:f>Foglio1!$A$110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Foglio1!$B$110:$AW$110</c:f>
              <c:numCache/>
            </c:numRef>
          </c:val>
          <c:smooth val="0"/>
        </c:ser>
        <c:ser>
          <c:idx val="9"/>
          <c:order val="9"/>
          <c:tx>
            <c:strRef>
              <c:f>Foglio1!$A$415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Foglio1!$B$415:$AW$415</c:f>
              <c:numCache/>
            </c:numRef>
          </c:val>
          <c:smooth val="0"/>
        </c:ser>
        <c:ser>
          <c:idx val="10"/>
          <c:order val="10"/>
          <c:tx>
            <c:strRef>
              <c:f>Foglio1!$A$269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Foglio1!$B$269:$AW$269</c:f>
              <c:numCache/>
            </c:numRef>
          </c:val>
          <c:smooth val="0"/>
        </c:ser>
        <c:ser>
          <c:idx val="11"/>
          <c:order val="11"/>
          <c:tx>
            <c:strRef>
              <c:f>Foglio1!$A$77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Foglio1!$B$77:$AW$77</c:f>
              <c:numCache/>
            </c:numRef>
          </c:val>
          <c:smooth val="0"/>
        </c:ser>
        <c:ser>
          <c:idx val="12"/>
          <c:order val="12"/>
          <c:tx>
            <c:strRef>
              <c:f>Foglio1!$A$234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Foglio1!$B$234:$AW$234</c:f>
              <c:numCache/>
            </c:numRef>
          </c:val>
          <c:smooth val="0"/>
        </c:ser>
        <c:ser>
          <c:idx val="13"/>
          <c:order val="13"/>
          <c:tx>
            <c:strRef>
              <c:f>Foglio1!$A$369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Foglio1!$B$369:$AW$369</c:f>
              <c:numCache/>
            </c:numRef>
          </c:val>
          <c:smooth val="0"/>
        </c:ser>
        <c:ser>
          <c:idx val="14"/>
          <c:order val="14"/>
          <c:tx>
            <c:strRef>
              <c:f>Foglio1!$A$297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Foglio1!$B$297:$AW$297</c:f>
              <c:numCache/>
            </c:numRef>
          </c:val>
          <c:smooth val="0"/>
        </c:ser>
        <c:axId val="660363573"/>
        <c:axId val="137639918"/>
      </c:lineChart>
      <c:catAx>
        <c:axId val="660363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7639918"/>
      </c:catAx>
      <c:valAx>
        <c:axId val="137639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660363573"/>
      </c:valAx>
    </c:plotArea>
    <c:legend>
      <c:legendPos val="b"/>
      <c:layout>
        <c:manualLayout>
          <c:xMode val="edge"/>
          <c:yMode val="edge"/>
          <c:x val="0.05892419054366086"/>
          <c:y val="0.8958413926499033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Cambio BTC in USD rispetto a Giorni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di Foglio2'!$A$5</c:f>
            </c:strRef>
          </c:tx>
          <c:marker>
            <c:symbol val="none"/>
          </c:marker>
          <c:cat>
            <c:strRef>
              <c:f>'Copia di Foglio2'!$B$4:$AF$4</c:f>
            </c:strRef>
          </c:cat>
          <c:val>
            <c:numRef>
              <c:f>'Copia di Foglio2'!$B$5:$AF$5</c:f>
              <c:numCache/>
            </c:numRef>
          </c:val>
          <c:smooth val="0"/>
        </c:ser>
        <c:axId val="577789790"/>
        <c:axId val="113700315"/>
      </c:lineChart>
      <c:catAx>
        <c:axId val="577789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00315"/>
      </c:catAx>
      <c:valAx>
        <c:axId val="113700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Cambio BTC in 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789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'Copia di Foglio2'!$A$282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'Copia di Foglio2'!$B$280:$E$280</c:f>
            </c:strRef>
          </c:cat>
          <c:val>
            <c:numRef>
              <c:f>'Copia di Foglio2'!$B$282:$E$282</c:f>
              <c:numCache/>
            </c:numRef>
          </c:val>
          <c:smooth val="1"/>
        </c:ser>
        <c:ser>
          <c:idx val="1"/>
          <c:order val="1"/>
          <c:tx>
            <c:strRef>
              <c:f>'Copia di Foglio2'!$A$283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'Copia di Foglio2'!$B$280:$E$280</c:f>
            </c:strRef>
          </c:cat>
          <c:val>
            <c:numRef>
              <c:f>'Copia di Foglio2'!$B$283:$E$283</c:f>
              <c:numCache/>
            </c:numRef>
          </c:val>
          <c:smooth val="1"/>
        </c:ser>
        <c:ser>
          <c:idx val="2"/>
          <c:order val="2"/>
          <c:tx>
            <c:strRef>
              <c:f>'Copia di Foglio2'!$A$284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'Copia di Foglio2'!$B$280:$E$280</c:f>
            </c:strRef>
          </c:cat>
          <c:val>
            <c:numRef>
              <c:f>'Copia di Foglio2'!$B$284:$E$284</c:f>
              <c:numCache/>
            </c:numRef>
          </c:val>
          <c:smooth val="1"/>
        </c:ser>
        <c:ser>
          <c:idx val="3"/>
          <c:order val="3"/>
          <c:tx>
            <c:strRef>
              <c:f>'Copia di Foglio2'!$A$285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'Copia di Foglio2'!$B$280:$E$280</c:f>
            </c:strRef>
          </c:cat>
          <c:val>
            <c:numRef>
              <c:f>'Copia di Foglio2'!$B$285:$E$285</c:f>
              <c:numCache/>
            </c:numRef>
          </c:val>
          <c:smooth val="1"/>
        </c:ser>
        <c:axId val="747489620"/>
        <c:axId val="1702761447"/>
      </c:lineChart>
      <c:catAx>
        <c:axId val="747489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761447"/>
      </c:catAx>
      <c:valAx>
        <c:axId val="1702761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489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Kraken (CMC) rispetto a Giorni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'Copia di Foglio2'!$A$26</c:f>
            </c:strRef>
          </c:tx>
          <c:marker>
            <c:symbol val="none"/>
          </c:marker>
          <c:cat>
            <c:strRef>
              <c:f>'Copia di Foglio2'!$B$25:$AF$25</c:f>
            </c:strRef>
          </c:cat>
          <c:val>
            <c:numRef>
              <c:f>'Copia di Foglio2'!$B$26:$AF$26</c:f>
              <c:numCache/>
            </c:numRef>
          </c:val>
          <c:smooth val="1"/>
        </c:ser>
        <c:ser>
          <c:idx val="1"/>
          <c:order val="1"/>
          <c:tx>
            <c:strRef>
              <c:f>'Copia di Foglio2'!$A$91</c:f>
            </c:strRef>
          </c:tx>
          <c:marker>
            <c:symbol val="none"/>
          </c:marker>
          <c:cat>
            <c:strRef>
              <c:f>'Copia di Foglio2'!$B$25:$AF$25</c:f>
            </c:strRef>
          </c:cat>
          <c:val>
            <c:numRef>
              <c:f>'Copia di Foglio2'!$B$91:$AF$91</c:f>
              <c:numCache/>
            </c:numRef>
          </c:val>
          <c:smooth val="1"/>
        </c:ser>
        <c:ser>
          <c:idx val="2"/>
          <c:order val="2"/>
          <c:tx>
            <c:strRef>
              <c:f>'Copia di Foglio2'!$A$187</c:f>
            </c:strRef>
          </c:tx>
          <c:marker>
            <c:symbol val="none"/>
          </c:marker>
          <c:cat>
            <c:strRef>
              <c:f>'Copia di Foglio2'!$B$25:$AF$25</c:f>
            </c:strRef>
          </c:cat>
          <c:val>
            <c:numRef>
              <c:f>'Copia di Foglio2'!$B$187:$AF$187</c:f>
              <c:numCache/>
            </c:numRef>
          </c:val>
          <c:smooth val="1"/>
        </c:ser>
        <c:ser>
          <c:idx val="3"/>
          <c:order val="3"/>
          <c:tx>
            <c:strRef>
              <c:f>'Copia di Foglio2'!$A$244</c:f>
            </c:strRef>
          </c:tx>
          <c:marker>
            <c:symbol val="none"/>
          </c:marker>
          <c:cat>
            <c:strRef>
              <c:f>'Copia di Foglio2'!$B$25:$AF$25</c:f>
            </c:strRef>
          </c:cat>
          <c:val>
            <c:numRef>
              <c:f>'Copia di Foglio2'!$B$244:$AF$244</c:f>
              <c:numCache/>
            </c:numRef>
          </c:val>
          <c:smooth val="1"/>
        </c:ser>
        <c:axId val="1136964992"/>
        <c:axId val="1005487682"/>
      </c:lineChart>
      <c:catAx>
        <c:axId val="11369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487682"/>
      </c:catAx>
      <c:valAx>
        <c:axId val="1005487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 Kraken (CMC)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964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'Copia di Foglio2'!$A$31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'Copia di Foglio2'!$B$25:$AF$25</c:f>
            </c:strRef>
          </c:cat>
          <c:val>
            <c:numRef>
              <c:f>'Copia di Foglio2'!$B$31:$AF$31</c:f>
              <c:numCache/>
            </c:numRef>
          </c:val>
          <c:smooth val="0"/>
        </c:ser>
        <c:ser>
          <c:idx val="1"/>
          <c:order val="1"/>
          <c:tx>
            <c:strRef>
              <c:f>'Copia di Foglio2'!$A$98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'Copia di Foglio2'!$B$25:$AF$25</c:f>
            </c:strRef>
          </c:cat>
          <c:val>
            <c:numRef>
              <c:f>'Copia di Foglio2'!$B$98:$AF$98</c:f>
              <c:numCache/>
            </c:numRef>
          </c:val>
          <c:smooth val="0"/>
        </c:ser>
        <c:ser>
          <c:idx val="2"/>
          <c:order val="2"/>
          <c:tx>
            <c:strRef>
              <c:f>'Copia di Foglio2'!$A$192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'Copia di Foglio2'!$B$25:$AF$25</c:f>
            </c:strRef>
          </c:cat>
          <c:val>
            <c:numRef>
              <c:f>'Copia di Foglio2'!$B$192:$AF$192</c:f>
              <c:numCache/>
            </c:numRef>
          </c:val>
          <c:smooth val="0"/>
        </c:ser>
        <c:ser>
          <c:idx val="3"/>
          <c:order val="3"/>
          <c:tx>
            <c:strRef>
              <c:f>'Copia di Foglio2'!$A$249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dPt>
            <c:idx val="12"/>
            <c:marker>
              <c:symbol val="none"/>
            </c:marker>
          </c:dPt>
          <c:cat>
            <c:strRef>
              <c:f>'Copia di Foglio2'!$B$25:$AF$25</c:f>
            </c:strRef>
          </c:cat>
          <c:val>
            <c:numRef>
              <c:f>'Copia di Foglio2'!$B$249:$AF$249</c:f>
              <c:numCache/>
            </c:numRef>
          </c:val>
          <c:smooth val="0"/>
        </c:ser>
        <c:axId val="1245973549"/>
        <c:axId val="586151571"/>
      </c:lineChart>
      <c:catAx>
        <c:axId val="1245973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151571"/>
      </c:catAx>
      <c:valAx>
        <c:axId val="586151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Volume per transaction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973549"/>
      </c:valAx>
    </c:plotArea>
    <c:legend>
      <c:legendPos val="b"/>
      <c:overlay val="0"/>
      <c:txPr>
        <a:bodyPr/>
        <a:lstStyle/>
        <a:p>
          <a:pPr lvl="0">
            <a:defRPr b="0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Foglio1!$A$4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Foglio1!$B$4:$AW$4</c:f>
              <c:numCache/>
            </c:numRef>
          </c:val>
          <c:smooth val="0"/>
        </c:ser>
        <c:ser>
          <c:idx val="1"/>
          <c:order val="1"/>
          <c:tx>
            <c:strRef>
              <c:f>Foglio1!$A$5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Foglio1!$B$5:$AW$5</c:f>
              <c:numCache/>
            </c:numRef>
          </c:val>
          <c:smooth val="0"/>
        </c:ser>
        <c:ser>
          <c:idx val="2"/>
          <c:order val="2"/>
          <c:tx>
            <c:strRef>
              <c:f>Foglio1!$A$6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Foglio1!$B$6:$AW$6</c:f>
              <c:numCache/>
            </c:numRef>
          </c:val>
          <c:smooth val="0"/>
        </c:ser>
        <c:axId val="1868332482"/>
        <c:axId val="1298579575"/>
      </c:lineChart>
      <c:catAx>
        <c:axId val="1868332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579575"/>
      </c:catAx>
      <c:valAx>
        <c:axId val="1298579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332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volumes for Kraken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di Foglio2'!$A$26</c:f>
            </c:strRef>
          </c:tx>
          <c:marker>
            <c:symbol val="none"/>
          </c:marker>
          <c:cat>
            <c:strRef>
              <c:f>'Copia di Foglio2'!$B$25:$AF$25</c:f>
            </c:strRef>
          </c:cat>
          <c:val>
            <c:numRef>
              <c:f>'Copia di Foglio2'!$B$26:$AF$26</c:f>
              <c:numCache/>
            </c:numRef>
          </c:val>
          <c:smooth val="1"/>
        </c:ser>
        <c:axId val="2077008328"/>
        <c:axId val="1670988363"/>
      </c:lineChart>
      <c:catAx>
        <c:axId val="207700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70988363"/>
      </c:catAx>
      <c:valAx>
        <c:axId val="1670988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077008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Transaction for Kraken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di Foglio2'!$A$30</c:f>
            </c:strRef>
          </c:tx>
          <c:marker>
            <c:symbol val="none"/>
          </c:marker>
          <c:cat>
            <c:strRef>
              <c:f>'Copia di Foglio2'!$B$25:$AF$25</c:f>
            </c:strRef>
          </c:cat>
          <c:val>
            <c:numRef>
              <c:f>'Copia di Foglio2'!$B$30:$AF$30</c:f>
              <c:numCache/>
            </c:numRef>
          </c:val>
          <c:smooth val="1"/>
        </c:ser>
        <c:axId val="1333671362"/>
        <c:axId val="1669637572"/>
      </c:lineChart>
      <c:catAx>
        <c:axId val="1333671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69637572"/>
      </c:catAx>
      <c:valAx>
        <c:axId val="1669637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333671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Suddivisione Buyer-Seller (Kraken)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'Copia di Foglio2'!$A$34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Foglio2'!$B$25:$AF$25</c:f>
            </c:strRef>
          </c:cat>
          <c:val>
            <c:numRef>
              <c:f>'Copia di Foglio2'!$B$34:$AF$34</c:f>
              <c:numCache/>
            </c:numRef>
          </c:val>
        </c:ser>
        <c:ser>
          <c:idx val="1"/>
          <c:order val="1"/>
          <c:tx>
            <c:strRef>
              <c:f>'Copia di Foglio2'!$A$33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'Copia di Foglio2'!$B$25:$AF$25</c:f>
            </c:strRef>
          </c:cat>
          <c:val>
            <c:numRef>
              <c:f>'Copia di Foglio2'!$B$33:$AF$33</c:f>
              <c:numCache/>
            </c:numRef>
          </c:val>
        </c:ser>
        <c:axId val="1253454622"/>
        <c:axId val="1343582345"/>
      </c:areaChart>
      <c:catAx>
        <c:axId val="1253454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582345"/>
      </c:catAx>
      <c:valAx>
        <c:axId val="1343582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454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Variazione cambio BTC/USD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'Copia di Foglio2'!$A$6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Foglio2'!$B$4:$AF$4</c:f>
            </c:strRef>
          </c:cat>
          <c:val>
            <c:numRef>
              <c:f>'Copia di Foglio2'!$B$6:$AF$6</c:f>
              <c:numCache/>
            </c:numRef>
          </c:val>
        </c:ser>
        <c:axId val="2131395957"/>
        <c:axId val="181360975"/>
      </c:areaChart>
      <c:catAx>
        <c:axId val="2131395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60975"/>
      </c:catAx>
      <c:valAx>
        <c:axId val="181360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Differenza cambio BTC in 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395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Differenza Buyer-Seller (Kraken)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'Copia di Foglio2'!$A$36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Foglio2'!$B$4:$AF$4</c:f>
            </c:strRef>
          </c:cat>
          <c:val>
            <c:numRef>
              <c:f>'Copia di Foglio2'!$B$36:$AF$36</c:f>
              <c:numCache/>
            </c:numRef>
          </c:val>
        </c:ser>
        <c:axId val="1996334032"/>
        <c:axId val="1451956055"/>
      </c:areaChart>
      <c:catAx>
        <c:axId val="199633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956055"/>
      </c:catAx>
      <c:valAx>
        <c:axId val="1451956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334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percentStacked"/>
        <c:ser>
          <c:idx val="0"/>
          <c:order val="0"/>
          <c:tx>
            <c:strRef>
              <c:f>'Copia di Foglio2'!$A$4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val>
            <c:numRef>
              <c:f>'Copia di Foglio2'!$B$4:$AF$4</c:f>
              <c:numCache/>
            </c:numRef>
          </c:val>
        </c:ser>
        <c:axId val="1561533899"/>
        <c:axId val="1885150384"/>
      </c:areaChart>
      <c:catAx>
        <c:axId val="1561533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150384"/>
      </c:catAx>
      <c:valAx>
        <c:axId val="1885150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533899"/>
      </c:valAx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Riportato (HitBTC)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di Foglio2'!$A$91</c:f>
            </c:strRef>
          </c:tx>
          <c:marker>
            <c:symbol val="none"/>
          </c:marker>
          <c:cat>
            <c:strRef>
              <c:f>'Copia di Foglio2'!$B$90:$AF$90</c:f>
            </c:strRef>
          </c:cat>
          <c:val>
            <c:numRef>
              <c:f>'Copia di Foglio2'!$B$91:$AF$91</c:f>
              <c:numCache/>
            </c:numRef>
          </c:val>
          <c:smooth val="1"/>
        </c:ser>
        <c:axId val="1173243894"/>
        <c:axId val="260484235"/>
      </c:lineChart>
      <c:catAx>
        <c:axId val="1173243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484235"/>
      </c:catAx>
      <c:valAx>
        <c:axId val="260484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 HitBTC (CMC)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243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Transazioni (HitBTC)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di Foglio2'!$A$97</c:f>
            </c:strRef>
          </c:tx>
          <c:marker>
            <c:symbol val="none"/>
          </c:marker>
          <c:cat>
            <c:strRef>
              <c:f>'Copia di Foglio2'!$B$90:$AF$90</c:f>
            </c:strRef>
          </c:cat>
          <c:val>
            <c:numRef>
              <c:f>'Copia di Foglio2'!$B$97:$AF$97</c:f>
              <c:numCache/>
            </c:numRef>
          </c:val>
          <c:smooth val="1"/>
        </c:ser>
        <c:axId val="1338983815"/>
        <c:axId val="1611373175"/>
      </c:lineChart>
      <c:catAx>
        <c:axId val="1338983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373175"/>
      </c:catAx>
      <c:valAx>
        <c:axId val="1611373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Transazioni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983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Suddivisione Buyer-Seller (HitBTC)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'Copia di Foglio2'!$A$100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Foglio2'!$B$100:$AF$100</c:f>
              <c:numCache/>
            </c:numRef>
          </c:val>
        </c:ser>
        <c:ser>
          <c:idx val="1"/>
          <c:order val="1"/>
          <c:tx>
            <c:strRef>
              <c:f>'Copia di Foglio2'!$A$101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Foglio2'!$B$101:$AF$101</c:f>
              <c:numCache/>
            </c:numRef>
          </c:val>
        </c:ser>
        <c:axId val="259062904"/>
        <c:axId val="2076918816"/>
      </c:areaChart>
      <c:catAx>
        <c:axId val="25906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918816"/>
      </c:catAx>
      <c:valAx>
        <c:axId val="2076918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062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Differenza Buyer-Seller (HitBTC)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'Copia di Foglio2'!$A$103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Foglio2'!$B$103:$AF$103</c:f>
              <c:numCache/>
            </c:numRef>
          </c:val>
        </c:ser>
        <c:axId val="2122527589"/>
        <c:axId val="1177855033"/>
      </c:areaChart>
      <c:catAx>
        <c:axId val="2122527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855033"/>
      </c:catAx>
      <c:valAx>
        <c:axId val="1177855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527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Transazioni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Foglio1!$A$81</c:f>
            </c:strRef>
          </c:tx>
          <c:marker>
            <c:symbol val="none"/>
          </c:marker>
          <c:cat>
            <c:strRef>
              <c:f>Foglio1!$B$76:$AW$76</c:f>
            </c:strRef>
          </c:cat>
          <c:val>
            <c:numRef>
              <c:f>Foglio1!$B$81:$AW$81</c:f>
              <c:numCache/>
            </c:numRef>
          </c:val>
          <c:smooth val="0"/>
        </c:ser>
        <c:axId val="2135379146"/>
        <c:axId val="816243957"/>
      </c:lineChart>
      <c:catAx>
        <c:axId val="2135379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243957"/>
      </c:catAx>
      <c:valAx>
        <c:axId val="816243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Transazioni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379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Variazione cambio BTC/USD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'Copia di Foglio2'!$A$6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Foglio2'!$B$4:$AF$4</c:f>
            </c:strRef>
          </c:cat>
          <c:val>
            <c:numRef>
              <c:f>'Copia di Foglio2'!$B$6:$AF$6</c:f>
              <c:numCache/>
            </c:numRef>
          </c:val>
        </c:ser>
        <c:axId val="645728139"/>
        <c:axId val="1585800895"/>
      </c:areaChart>
      <c:catAx>
        <c:axId val="645728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800895"/>
      </c:catAx>
      <c:valAx>
        <c:axId val="1585800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Differenza cambio BTC in 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728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Riportato (Binance)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di Foglio2'!$A$187</c:f>
            </c:strRef>
          </c:tx>
          <c:marker>
            <c:symbol val="none"/>
          </c:marker>
          <c:cat>
            <c:strRef>
              <c:f>'Copia di Foglio2'!$B$186:$AF$186</c:f>
            </c:strRef>
          </c:cat>
          <c:val>
            <c:numRef>
              <c:f>'Copia di Foglio2'!$B$187:$AF$187</c:f>
              <c:numCache/>
            </c:numRef>
          </c:val>
          <c:smooth val="1"/>
        </c:ser>
        <c:axId val="1738292504"/>
        <c:axId val="1782233686"/>
      </c:lineChart>
      <c:catAx>
        <c:axId val="173829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233686"/>
      </c:catAx>
      <c:valAx>
        <c:axId val="1782233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 Binance (CMC)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292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Transazioni (Binance)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di Foglio2'!$A$191</c:f>
            </c:strRef>
          </c:tx>
          <c:marker>
            <c:symbol val="none"/>
          </c:marker>
          <c:cat>
            <c:strRef>
              <c:f>'Copia di Foglio2'!$B$186:$AF$186</c:f>
            </c:strRef>
          </c:cat>
          <c:val>
            <c:numRef>
              <c:f>'Copia di Foglio2'!$B$191:$AF$191</c:f>
              <c:numCache/>
            </c:numRef>
          </c:val>
          <c:smooth val="1"/>
        </c:ser>
        <c:axId val="1382751537"/>
        <c:axId val="227597599"/>
      </c:lineChart>
      <c:catAx>
        <c:axId val="1382751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597599"/>
      </c:catAx>
      <c:valAx>
        <c:axId val="227597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Transazioni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751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Suddivisione Makers-Takers (Binance)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'Copia di Foglio2'!$A$195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Foglio2'!$B$186:$AF$186</c:f>
            </c:strRef>
          </c:cat>
          <c:val>
            <c:numRef>
              <c:f>'Copia di Foglio2'!$B$195:$AF$195</c:f>
              <c:numCache/>
            </c:numRef>
          </c:val>
        </c:ser>
        <c:ser>
          <c:idx val="1"/>
          <c:order val="1"/>
          <c:tx>
            <c:strRef>
              <c:f>'Copia di Foglio2'!$A$194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'Copia di Foglio2'!$B$186:$AF$186</c:f>
            </c:strRef>
          </c:cat>
          <c:val>
            <c:numRef>
              <c:f>'Copia di Foglio2'!$B$194:$AF$194</c:f>
              <c:numCache/>
            </c:numRef>
          </c:val>
        </c:ser>
        <c:axId val="1431454150"/>
        <c:axId val="593792239"/>
      </c:areaChart>
      <c:catAx>
        <c:axId val="1431454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792239"/>
      </c:catAx>
      <c:valAx>
        <c:axId val="593792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454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Differenza Maker-Taker (Binance)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'Copia di Foglio2'!$A$197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Foglio2'!$B$186:$AF$186</c:f>
            </c:strRef>
          </c:cat>
          <c:val>
            <c:numRef>
              <c:f>'Copia di Foglio2'!$B$197:$AF$197</c:f>
              <c:numCache/>
            </c:numRef>
          </c:val>
        </c:ser>
        <c:axId val="688608405"/>
        <c:axId val="1120444082"/>
      </c:areaChart>
      <c:catAx>
        <c:axId val="688608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444082"/>
      </c:catAx>
      <c:valAx>
        <c:axId val="1120444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608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Variazione cambio BTC/USD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'Copia di Foglio2'!$A$6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Foglio2'!$B$4:$AF$4</c:f>
            </c:strRef>
          </c:cat>
          <c:val>
            <c:numRef>
              <c:f>'Copia di Foglio2'!$B$6:$AF$6</c:f>
              <c:numCache/>
            </c:numRef>
          </c:val>
        </c:ser>
        <c:axId val="203154565"/>
        <c:axId val="1266354125"/>
      </c:areaChart>
      <c:catAx>
        <c:axId val="203154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354125"/>
      </c:catAx>
      <c:valAx>
        <c:axId val="1266354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Differenza cambio BTC in 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54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per transazione (Kraken)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'Copia di Foglio2'!$A$31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Foglio2'!$B$25:$AF$25</c:f>
            </c:strRef>
          </c:cat>
          <c:val>
            <c:numRef>
              <c:f>'Copia di Foglio2'!$B$31:$AF$31</c:f>
              <c:numCache/>
            </c:numRef>
          </c:val>
        </c:ser>
        <c:axId val="1029387706"/>
        <c:axId val="1766928717"/>
      </c:areaChart>
      <c:catAx>
        <c:axId val="1029387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928717"/>
      </c:catAx>
      <c:valAx>
        <c:axId val="1766928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 per transazione Kraken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387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volumes for LBank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di Foglio2'!$A$244</c:f>
            </c:strRef>
          </c:tx>
          <c:marker>
            <c:symbol val="none"/>
          </c:marker>
          <c:cat>
            <c:strRef>
              <c:f>'Copia di Foglio2'!$B$243:$AF$243</c:f>
            </c:strRef>
          </c:cat>
          <c:val>
            <c:numRef>
              <c:f>'Copia di Foglio2'!$B$244:$AF$244</c:f>
              <c:numCache/>
            </c:numRef>
          </c:val>
          <c:smooth val="1"/>
        </c:ser>
        <c:axId val="327182625"/>
        <c:axId val="1355541314"/>
      </c:lineChart>
      <c:catAx>
        <c:axId val="327182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355541314"/>
      </c:catAx>
      <c:valAx>
        <c:axId val="1355541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Volume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27182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Transactions for LBank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'Copia di Foglio2'!$A$248</c:f>
            </c:strRef>
          </c:tx>
          <c:marker>
            <c:symbol val="none"/>
          </c:marker>
          <c:cat>
            <c:strRef>
              <c:f>'Copia di Foglio2'!$B$243:$AF$243</c:f>
            </c:strRef>
          </c:cat>
          <c:val>
            <c:numRef>
              <c:f>'Copia di Foglio2'!$B$248:$AF$248</c:f>
              <c:numCache/>
            </c:numRef>
          </c:val>
          <c:smooth val="1"/>
        </c:ser>
        <c:axId val="2143192805"/>
        <c:axId val="1887739106"/>
      </c:lineChart>
      <c:catAx>
        <c:axId val="2143192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887739106"/>
      </c:catAx>
      <c:valAx>
        <c:axId val="1887739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143192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Differenza Buyer-Seller BTC (Kraken)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'Copia di Foglio2'!$A$43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Foglio2'!$B$4:$AF$4</c:f>
            </c:strRef>
          </c:cat>
          <c:val>
            <c:numRef>
              <c:f>'Copia di Foglio2'!$B$43:$AF$43</c:f>
              <c:numCache/>
            </c:numRef>
          </c:val>
        </c:ser>
        <c:axId val="688616289"/>
        <c:axId val="1311473937"/>
      </c:areaChart>
      <c:catAx>
        <c:axId val="688616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473937"/>
      </c:catAx>
      <c:valAx>
        <c:axId val="1311473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616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Foglio1!$A$77</c:f>
            </c:strRef>
          </c:tx>
          <c:marker>
            <c:symbol val="none"/>
          </c:marker>
          <c:cat>
            <c:strRef>
              <c:f>Foglio1!$B$76:$AW$76</c:f>
            </c:strRef>
          </c:cat>
          <c:val>
            <c:numRef>
              <c:f>Foglio1!$B$77:$AW$77</c:f>
              <c:numCache/>
            </c:numRef>
          </c:val>
          <c:smooth val="0"/>
        </c:ser>
        <c:ser>
          <c:idx val="1"/>
          <c:order val="1"/>
          <c:tx>
            <c:strRef>
              <c:f>Foglio1!$A$78</c:f>
            </c:strRef>
          </c:tx>
          <c:marker>
            <c:symbol val="none"/>
          </c:marker>
          <c:cat>
            <c:strRef>
              <c:f>Foglio1!$B$76:$AW$76</c:f>
            </c:strRef>
          </c:cat>
          <c:val>
            <c:numRef>
              <c:f>Foglio1!$B$78:$AW$78</c:f>
              <c:numCache/>
            </c:numRef>
          </c:val>
          <c:smooth val="0"/>
        </c:ser>
        <c:ser>
          <c:idx val="2"/>
          <c:order val="2"/>
          <c:tx>
            <c:strRef>
              <c:f>Foglio1!$A$79</c:f>
            </c:strRef>
          </c:tx>
          <c:marker>
            <c:symbol val="none"/>
          </c:marker>
          <c:cat>
            <c:strRef>
              <c:f>Foglio1!$B$76:$AW$76</c:f>
            </c:strRef>
          </c:cat>
          <c:val>
            <c:numRef>
              <c:f>Foglio1!$B$79:$AW$79</c:f>
              <c:numCache/>
            </c:numRef>
          </c:val>
          <c:smooth val="0"/>
        </c:ser>
        <c:axId val="169183135"/>
        <c:axId val="1875810903"/>
      </c:lineChart>
      <c:catAx>
        <c:axId val="16918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810903"/>
      </c:catAx>
      <c:valAx>
        <c:axId val="1875810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83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Suddivisione Buyer-Seller (LBank)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'Copia di Foglio2'!$A$252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Foglio2'!$B$186:$AF$186</c:f>
            </c:strRef>
          </c:cat>
          <c:val>
            <c:numRef>
              <c:f>'Copia di Foglio2'!$B$252:$AF$252</c:f>
              <c:numCache/>
            </c:numRef>
          </c:val>
        </c:ser>
        <c:ser>
          <c:idx val="1"/>
          <c:order val="1"/>
          <c:tx>
            <c:strRef>
              <c:f>'Copia di Foglio2'!$A$251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'Copia di Foglio2'!$B$186:$AF$186</c:f>
            </c:strRef>
          </c:cat>
          <c:val>
            <c:numRef>
              <c:f>'Copia di Foglio2'!$B$251:$AF$251</c:f>
              <c:numCache/>
            </c:numRef>
          </c:val>
        </c:ser>
        <c:axId val="544492077"/>
        <c:axId val="634815390"/>
      </c:areaChart>
      <c:catAx>
        <c:axId val="544492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815390"/>
      </c:catAx>
      <c:valAx>
        <c:axId val="634815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492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Differenza Buyer-Seller (LBank)</a:t>
            </a:r>
          </a:p>
        </c:rich>
      </c:tx>
      <c:layout>
        <c:manualLayout>
          <c:xMode val="edge"/>
          <c:yMode val="edge"/>
          <c:x val="0.02925"/>
          <c:y val="0.05808625336927224"/>
        </c:manualLayout>
      </c:layout>
      <c:overlay val="0"/>
    </c:title>
    <c:plotArea>
      <c:layout/>
      <c:areaChart>
        <c:grouping val="stacked"/>
        <c:ser>
          <c:idx val="0"/>
          <c:order val="0"/>
          <c:tx>
            <c:strRef>
              <c:f>'Copia di Foglio2'!$A$254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Foglio2'!$B$186:$AF$186</c:f>
            </c:strRef>
          </c:cat>
          <c:val>
            <c:numRef>
              <c:f>'Copia di Foglio2'!$B$254:$AF$254</c:f>
              <c:numCache/>
            </c:numRef>
          </c:val>
        </c:ser>
        <c:axId val="1081993200"/>
        <c:axId val="67179020"/>
      </c:areaChart>
      <c:catAx>
        <c:axId val="108199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79020"/>
      </c:catAx>
      <c:valAx>
        <c:axId val="67179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993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'Copia di Foglio2'!$A$254</c:f>
            </c:strRef>
          </c:tx>
          <c:spPr>
            <a:solidFill>
              <a:srgbClr val="CC0000"/>
            </a:solidFill>
          </c:spPr>
          <c:cat>
            <c:strRef>
              <c:f>'Copia di Foglio2'!$B$243:$AF$243</c:f>
            </c:strRef>
          </c:cat>
          <c:val>
            <c:numRef>
              <c:f>'Copia di Foglio2'!$B$254:$AF$254</c:f>
              <c:numCache/>
            </c:numRef>
          </c:val>
        </c:ser>
        <c:ser>
          <c:idx val="1"/>
          <c:order val="1"/>
          <c:tx>
            <c:strRef>
              <c:f>'Copia di Foglio2'!$A$103</c:f>
            </c:strRef>
          </c:tx>
          <c:spPr>
            <a:solidFill>
              <a:schemeClr val="accent3"/>
            </a:solidFill>
          </c:spPr>
          <c:cat>
            <c:strRef>
              <c:f>'Copia di Foglio2'!$B$243:$AF$243</c:f>
            </c:strRef>
          </c:cat>
          <c:val>
            <c:numRef>
              <c:f>'Copia di Foglio2'!$B$103:$AF$103</c:f>
              <c:numCache/>
            </c:numRef>
          </c:val>
        </c:ser>
        <c:ser>
          <c:idx val="2"/>
          <c:order val="2"/>
          <c:tx>
            <c:strRef>
              <c:f>'Copia di Foglio2'!$A$197</c:f>
            </c:strRef>
          </c:tx>
          <c:spPr>
            <a:solidFill>
              <a:schemeClr val="accent1"/>
            </a:solidFill>
          </c:spPr>
          <c:cat>
            <c:strRef>
              <c:f>'Copia di Foglio2'!$B$243:$AF$243</c:f>
            </c:strRef>
          </c:cat>
          <c:val>
            <c:numRef>
              <c:f>'Copia di Foglio2'!$B$197:$AF$197</c:f>
              <c:numCache/>
            </c:numRef>
          </c:val>
        </c:ser>
        <c:axId val="1919030544"/>
        <c:axId val="159925737"/>
      </c:barChart>
      <c:catAx>
        <c:axId val="191903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25737"/>
      </c:catAx>
      <c:valAx>
        <c:axId val="15992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030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Cambio BTC in USD rispetto a Giorni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'Copia di Foglio2'!$A$6</c:f>
            </c:strRef>
          </c:tx>
          <c:spPr>
            <a:solidFill>
              <a:schemeClr val="accent1"/>
            </a:solidFill>
          </c:spP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'Copia di Foglio2'!$B$4:$AF$4</c:f>
            </c:strRef>
          </c:cat>
          <c:val>
            <c:numRef>
              <c:f>'Copia di Foglio2'!$B$6:$AF$6</c:f>
              <c:numCache/>
            </c:numRef>
          </c:val>
        </c:ser>
        <c:axId val="594096253"/>
        <c:axId val="138343816"/>
      </c:barChart>
      <c:catAx>
        <c:axId val="594096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43816"/>
      </c:catAx>
      <c:valAx>
        <c:axId val="138343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Cambio BTC in 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096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percentStacked"/>
        <c:ser>
          <c:idx val="0"/>
          <c:order val="0"/>
          <c:tx>
            <c:strRef>
              <c:f>'Copia di Foglio2'!$A$125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Foglio2'!$B$125:$AF$125</c:f>
              <c:numCache/>
            </c:numRef>
          </c:val>
        </c:ser>
        <c:ser>
          <c:idx val="1"/>
          <c:order val="1"/>
          <c:tx>
            <c:strRef>
              <c:f>'Copia di Foglio2'!$A$126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Foglio2'!$B$126:$AF$126</c:f>
              <c:numCache/>
            </c:numRef>
          </c:val>
        </c:ser>
        <c:ser>
          <c:idx val="2"/>
          <c:order val="2"/>
          <c:tx>
            <c:strRef>
              <c:f>'Copia di Foglio2'!$A$127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Foglio2'!$B$127:$AF$127</c:f>
              <c:numCache/>
            </c:numRef>
          </c:val>
        </c:ser>
        <c:ser>
          <c:idx val="3"/>
          <c:order val="3"/>
          <c:tx>
            <c:strRef>
              <c:f>'Copia di Foglio2'!$A$128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Foglio2'!$B$128:$AF$128</c:f>
              <c:numCache/>
            </c:numRef>
          </c:val>
        </c:ser>
        <c:ser>
          <c:idx val="4"/>
          <c:order val="4"/>
          <c:tx>
            <c:strRef>
              <c:f>'Copia di Foglio2'!$A$129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FF6D01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Foglio2'!$B$129:$AF$129</c:f>
              <c:numCache/>
            </c:numRef>
          </c:val>
        </c:ser>
        <c:ser>
          <c:idx val="5"/>
          <c:order val="5"/>
          <c:tx>
            <c:strRef>
              <c:f>'Copia di Foglio2'!$A$130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46BDC6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Foglio2'!$B$130:$AF$130</c:f>
              <c:numCache/>
            </c:numRef>
          </c:val>
        </c:ser>
        <c:ser>
          <c:idx val="6"/>
          <c:order val="6"/>
          <c:tx>
            <c:strRef>
              <c:f>'Copia di Foglio2'!$A$131</c:f>
            </c:strRef>
          </c:tx>
          <c:spPr>
            <a:solidFill>
              <a:schemeClr val="accent1">
                <a:lumOff val="30000"/>
                <a:alpha val="30000"/>
              </a:schemeClr>
            </a:solidFill>
            <a:ln cmpd="sng" w="19050">
              <a:solidFill>
                <a:srgbClr val="7BAAF7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Foglio2'!$B$131:$AF$131</c:f>
              <c:numCache/>
            </c:numRef>
          </c:val>
        </c:ser>
        <c:ser>
          <c:idx val="7"/>
          <c:order val="7"/>
          <c:tx>
            <c:strRef>
              <c:f>'Copia di Foglio2'!$A$132</c:f>
            </c:strRef>
          </c:tx>
          <c:spPr>
            <a:solidFill>
              <a:schemeClr val="accent2">
                <a:lumOff val="30000"/>
                <a:alpha val="30000"/>
              </a:schemeClr>
            </a:solidFill>
            <a:ln cmpd="sng" w="19050">
              <a:solidFill>
                <a:srgbClr val="F07B72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Foglio2'!$B$132:$AF$132</c:f>
              <c:numCache/>
            </c:numRef>
          </c:val>
        </c:ser>
        <c:ser>
          <c:idx val="8"/>
          <c:order val="8"/>
          <c:tx>
            <c:strRef>
              <c:f>'Copia di Foglio2'!$A$133</c:f>
            </c:strRef>
          </c:tx>
          <c:spPr>
            <a:solidFill>
              <a:schemeClr val="accent3">
                <a:lumOff val="30000"/>
                <a:alpha val="30000"/>
              </a:schemeClr>
            </a:solidFill>
            <a:ln cmpd="sng" w="19050">
              <a:solidFill>
                <a:srgbClr val="FCD04F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Foglio2'!$B$133:$AF$133</c:f>
              <c:numCache/>
            </c:numRef>
          </c:val>
        </c:ser>
        <c:ser>
          <c:idx val="9"/>
          <c:order val="9"/>
          <c:tx>
            <c:strRef>
              <c:f>'Copia di Foglio2'!$A$134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cat>
            <c:strRef>
              <c:f>'Copia di Foglio2'!$B$90:$AF$90</c:f>
            </c:strRef>
          </c:cat>
          <c:val>
            <c:numRef>
              <c:f>'Copia di Foglio2'!$B$134:$AF$134</c:f>
              <c:numCache/>
            </c:numRef>
          </c:val>
        </c:ser>
        <c:axId val="1158767771"/>
        <c:axId val="1415949370"/>
      </c:areaChart>
      <c:catAx>
        <c:axId val="1158767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949370"/>
      </c:catAx>
      <c:valAx>
        <c:axId val="1415949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76777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'Copia di Foglio2'!$A$136:$A$145</c:f>
            </c:strRef>
          </c:cat>
          <c:val>
            <c:numRef>
              <c:f>'Copia di Foglio2'!$B$136:$B$145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Venditori (BTC) rispetto a Compratori (BTC)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'Copia di Foglio2'!$A$40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'Copia di Foglio2'!$B$25:$AF$25</c:f>
            </c:strRef>
          </c:cat>
          <c:val>
            <c:numRef>
              <c:f>'Copia di Foglio2'!$B$40:$AF$40</c:f>
              <c:numCache/>
            </c:numRef>
          </c:val>
        </c:ser>
        <c:ser>
          <c:idx val="1"/>
          <c:order val="1"/>
          <c:tx>
            <c:strRef>
              <c:f>'Copia di Foglio2'!$A$41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'Copia di Foglio2'!$B$25:$AF$25</c:f>
            </c:strRef>
          </c:cat>
          <c:val>
            <c:numRef>
              <c:f>'Copia di Foglio2'!$B$41:$AF$41</c:f>
              <c:numCache/>
            </c:numRef>
          </c:val>
        </c:ser>
        <c:axId val="874798754"/>
        <c:axId val="2021454665"/>
      </c:areaChart>
      <c:catAx>
        <c:axId val="874798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454665"/>
      </c:catAx>
      <c:valAx>
        <c:axId val="2021454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Venditori (BTC)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798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Foglio1!$A$110</c:f>
            </c:strRef>
          </c:tx>
          <c:marker>
            <c:symbol val="none"/>
          </c:marker>
          <c:cat>
            <c:strRef>
              <c:f>Foglio1!$B$109:$AW$109</c:f>
            </c:strRef>
          </c:cat>
          <c:val>
            <c:numRef>
              <c:f>Foglio1!$B$110:$AW$110</c:f>
              <c:numCache/>
            </c:numRef>
          </c:val>
          <c:smooth val="0"/>
        </c:ser>
        <c:ser>
          <c:idx val="1"/>
          <c:order val="1"/>
          <c:tx>
            <c:strRef>
              <c:f>Foglio1!$A$111</c:f>
            </c:strRef>
          </c:tx>
          <c:marker>
            <c:symbol val="none"/>
          </c:marker>
          <c:cat>
            <c:strRef>
              <c:f>Foglio1!$B$109:$AW$109</c:f>
            </c:strRef>
          </c:cat>
          <c:val>
            <c:numRef>
              <c:f>Foglio1!$B$111:$AW$111</c:f>
              <c:numCache/>
            </c:numRef>
          </c:val>
          <c:smooth val="0"/>
        </c:ser>
        <c:axId val="637385829"/>
        <c:axId val="998883969"/>
      </c:lineChart>
      <c:catAx>
        <c:axId val="637385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883969"/>
      </c:catAx>
      <c:valAx>
        <c:axId val="998883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385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Foglio1!$A$4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Foglio1!$B$4:$AW$4</c:f>
              <c:numCache/>
            </c:numRef>
          </c:val>
          <c:smooth val="0"/>
        </c:ser>
        <c:ser>
          <c:idx val="1"/>
          <c:order val="1"/>
          <c:tx>
            <c:strRef>
              <c:f>Foglio1!$A$77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Foglio1!$B$77:$AW$77</c:f>
              <c:numCache/>
            </c:numRef>
          </c:val>
          <c:smooth val="0"/>
        </c:ser>
        <c:ser>
          <c:idx val="2"/>
          <c:order val="2"/>
          <c:tx>
            <c:strRef>
              <c:f>Foglio1!$A$110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Foglio1!$B$110:$AW$110</c:f>
              <c:numCache/>
            </c:numRef>
          </c:val>
          <c:smooth val="0"/>
        </c:ser>
        <c:ser>
          <c:idx val="3"/>
          <c:order val="3"/>
          <c:tx>
            <c:strRef>
              <c:f>Foglio1!$A$135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Foglio1!$B$135:$AW$135</c:f>
              <c:numCache/>
            </c:numRef>
          </c:val>
          <c:smooth val="0"/>
        </c:ser>
        <c:ser>
          <c:idx val="4"/>
          <c:order val="4"/>
          <c:tx>
            <c:strRef>
              <c:f>Foglio1!$A$156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Foglio1!$B$156:$AW$156</c:f>
              <c:numCache/>
            </c:numRef>
          </c:val>
          <c:smooth val="0"/>
        </c:ser>
        <c:ser>
          <c:idx val="5"/>
          <c:order val="5"/>
          <c:tx>
            <c:strRef>
              <c:f>Foglio1!$A$178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Foglio1!$B$178:$AW$178</c:f>
              <c:numCache/>
            </c:numRef>
          </c:val>
          <c:smooth val="0"/>
        </c:ser>
        <c:ser>
          <c:idx val="6"/>
          <c:order val="6"/>
          <c:tx>
            <c:strRef>
              <c:f>Foglio1!$A$208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Foglio1!$B$208:$AW$208</c:f>
              <c:numCache/>
            </c:numRef>
          </c:val>
          <c:smooth val="0"/>
        </c:ser>
        <c:ser>
          <c:idx val="7"/>
          <c:order val="7"/>
          <c:tx>
            <c:strRef>
              <c:f>Foglio1!$A$234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Foglio1!$B$234:$AW$234</c:f>
              <c:numCache/>
            </c:numRef>
          </c:val>
          <c:smooth val="0"/>
        </c:ser>
        <c:ser>
          <c:idx val="8"/>
          <c:order val="8"/>
          <c:tx>
            <c:strRef>
              <c:f>Foglio1!$A$269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Foglio1!$B$269:$AW$269</c:f>
              <c:numCache/>
            </c:numRef>
          </c:val>
          <c:smooth val="0"/>
        </c:ser>
        <c:ser>
          <c:idx val="9"/>
          <c:order val="9"/>
          <c:tx>
            <c:strRef>
              <c:f>Foglio1!$A$297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Foglio1!$B$297:$AW$297</c:f>
              <c:numCache/>
            </c:numRef>
          </c:val>
          <c:smooth val="0"/>
        </c:ser>
        <c:ser>
          <c:idx val="10"/>
          <c:order val="10"/>
          <c:tx>
            <c:strRef>
              <c:f>Foglio1!$A$307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Foglio1!$B$307:$AW$307</c:f>
              <c:numCache/>
            </c:numRef>
          </c:val>
          <c:smooth val="0"/>
        </c:ser>
        <c:ser>
          <c:idx val="11"/>
          <c:order val="11"/>
          <c:tx>
            <c:strRef>
              <c:f>Foglio1!$A$208</c:f>
            </c:strRef>
          </c:tx>
          <c:marker>
            <c:symbol val="none"/>
          </c:marker>
          <c:cat>
            <c:strRef>
              <c:f>Foglio1!$B$3:$AW$3</c:f>
            </c:strRef>
          </c:cat>
          <c:val>
            <c:numRef>
              <c:f>Foglio1!$B$208:$AW$208</c:f>
              <c:numCache/>
            </c:numRef>
          </c:val>
          <c:smooth val="0"/>
        </c:ser>
        <c:axId val="1401491592"/>
        <c:axId val="431328347"/>
      </c:lineChart>
      <c:catAx>
        <c:axId val="140149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328347"/>
      </c:catAx>
      <c:valAx>
        <c:axId val="431328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491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Riportato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Foglio1!$A$156</c:f>
            </c:strRef>
          </c:tx>
          <c:marker>
            <c:symbol val="none"/>
          </c:marker>
          <c:cat>
            <c:strRef>
              <c:f>Foglio1!$B$155:$AW$155</c:f>
            </c:strRef>
          </c:cat>
          <c:val>
            <c:numRef>
              <c:f>Foglio1!$B$156:$AW$156</c:f>
              <c:numCache/>
            </c:numRef>
          </c:val>
          <c:smooth val="0"/>
        </c:ser>
        <c:axId val="1484671706"/>
        <c:axId val="409106364"/>
      </c:lineChart>
      <c:catAx>
        <c:axId val="1484671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106364"/>
      </c:catAx>
      <c:valAx>
        <c:axId val="409106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 CMC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671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Foglio1!$A$178</c:f>
            </c:strRef>
          </c:tx>
          <c:marker>
            <c:symbol val="none"/>
          </c:marker>
          <c:cat>
            <c:strRef>
              <c:f>Foglio1!$B$177:$AW$177</c:f>
            </c:strRef>
          </c:cat>
          <c:val>
            <c:numRef>
              <c:f>Foglio1!$B$178:$AW$178</c:f>
              <c:numCache/>
            </c:numRef>
          </c:val>
          <c:smooth val="0"/>
        </c:ser>
        <c:ser>
          <c:idx val="1"/>
          <c:order val="1"/>
          <c:tx>
            <c:strRef>
              <c:f>Foglio1!$A$179</c:f>
            </c:strRef>
          </c:tx>
          <c:marker>
            <c:symbol val="none"/>
          </c:marker>
          <c:cat>
            <c:strRef>
              <c:f>Foglio1!$B$177:$AW$177</c:f>
            </c:strRef>
          </c:cat>
          <c:val>
            <c:numRef>
              <c:f>Foglio1!$B$179:$AW$179</c:f>
              <c:numCache/>
            </c:numRef>
          </c:val>
          <c:smooth val="0"/>
        </c:ser>
        <c:ser>
          <c:idx val="2"/>
          <c:order val="2"/>
          <c:tx>
            <c:strRef>
              <c:f>Foglio1!$A$180</c:f>
            </c:strRef>
          </c:tx>
          <c:marker>
            <c:symbol val="none"/>
          </c:marker>
          <c:cat>
            <c:strRef>
              <c:f>Foglio1!$B$177:$AW$177</c:f>
            </c:strRef>
          </c:cat>
          <c:val>
            <c:numRef>
              <c:f>Foglio1!$B$180:$AW$180</c:f>
              <c:numCache/>
            </c:numRef>
          </c:val>
          <c:smooth val="0"/>
        </c:ser>
        <c:axId val="98826826"/>
        <c:axId val="379841076"/>
      </c:lineChart>
      <c:catAx>
        <c:axId val="98826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841076"/>
      </c:catAx>
      <c:valAx>
        <c:axId val="379841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26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Riportato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Foglio1!$A$208</c:f>
            </c:strRef>
          </c:tx>
          <c:marker>
            <c:symbol val="none"/>
          </c:marker>
          <c:cat>
            <c:strRef>
              <c:f>Foglio1!$B$207:$AW$207</c:f>
            </c:strRef>
          </c:cat>
          <c:val>
            <c:numRef>
              <c:f>Foglio1!$B$208:$AW$208</c:f>
              <c:numCache/>
            </c:numRef>
          </c:val>
          <c:smooth val="0"/>
        </c:ser>
        <c:ser>
          <c:idx val="1"/>
          <c:order val="1"/>
          <c:tx>
            <c:strRef>
              <c:f>Foglio1!$A$209</c:f>
            </c:strRef>
          </c:tx>
          <c:marker>
            <c:symbol val="none"/>
          </c:marker>
          <c:cat>
            <c:strRef>
              <c:f>Foglio1!$B$207:$AW$207</c:f>
            </c:strRef>
          </c:cat>
          <c:val>
            <c:numRef>
              <c:f>Foglio1!$B$209:$AW$209</c:f>
              <c:numCache/>
            </c:numRef>
          </c:val>
          <c:smooth val="0"/>
        </c:ser>
        <c:axId val="565349662"/>
        <c:axId val="1132092814"/>
      </c:lineChart>
      <c:catAx>
        <c:axId val="565349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092814"/>
      </c:catAx>
      <c:valAx>
        <c:axId val="1132092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349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35.xml"/><Relationship Id="rId22" Type="http://schemas.openxmlformats.org/officeDocument/2006/relationships/chart" Target="../charts/chart37.xml"/><Relationship Id="rId21" Type="http://schemas.openxmlformats.org/officeDocument/2006/relationships/chart" Target="../charts/chart36.xml"/><Relationship Id="rId24" Type="http://schemas.openxmlformats.org/officeDocument/2006/relationships/chart" Target="../charts/chart39.xml"/><Relationship Id="rId23" Type="http://schemas.openxmlformats.org/officeDocument/2006/relationships/chart" Target="../charts/chart38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26" Type="http://schemas.openxmlformats.org/officeDocument/2006/relationships/chart" Target="../charts/chart41.xml"/><Relationship Id="rId25" Type="http://schemas.openxmlformats.org/officeDocument/2006/relationships/chart" Target="../charts/chart40.xml"/><Relationship Id="rId28" Type="http://schemas.openxmlformats.org/officeDocument/2006/relationships/chart" Target="../charts/chart43.xml"/><Relationship Id="rId27" Type="http://schemas.openxmlformats.org/officeDocument/2006/relationships/chart" Target="../charts/chart42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29" Type="http://schemas.openxmlformats.org/officeDocument/2006/relationships/chart" Target="../charts/chart44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<Relationship Id="rId31" Type="http://schemas.openxmlformats.org/officeDocument/2006/relationships/chart" Target="../charts/chart46.xml"/><Relationship Id="rId30" Type="http://schemas.openxmlformats.org/officeDocument/2006/relationships/chart" Target="../charts/chart45.xml"/><Relationship Id="rId11" Type="http://schemas.openxmlformats.org/officeDocument/2006/relationships/chart" Target="../charts/chart26.xml"/><Relationship Id="rId10" Type="http://schemas.openxmlformats.org/officeDocument/2006/relationships/chart" Target="../charts/chart25.xml"/><Relationship Id="rId13" Type="http://schemas.openxmlformats.org/officeDocument/2006/relationships/chart" Target="../charts/chart28.xml"/><Relationship Id="rId12" Type="http://schemas.openxmlformats.org/officeDocument/2006/relationships/chart" Target="../charts/chart27.xml"/><Relationship Id="rId15" Type="http://schemas.openxmlformats.org/officeDocument/2006/relationships/chart" Target="../charts/chart30.xml"/><Relationship Id="rId14" Type="http://schemas.openxmlformats.org/officeDocument/2006/relationships/chart" Target="../charts/chart29.xml"/><Relationship Id="rId17" Type="http://schemas.openxmlformats.org/officeDocument/2006/relationships/chart" Target="../charts/chart32.xml"/><Relationship Id="rId16" Type="http://schemas.openxmlformats.org/officeDocument/2006/relationships/chart" Target="../charts/chart31.xml"/><Relationship Id="rId19" Type="http://schemas.openxmlformats.org/officeDocument/2006/relationships/chart" Target="../charts/chart34.xml"/><Relationship Id="rId18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63</xdr:row>
      <xdr:rowOff>38100</xdr:rowOff>
    </xdr:from>
    <xdr:ext cx="3162300" cy="19812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1685925</xdr:colOff>
      <xdr:row>63</xdr:row>
      <xdr:rowOff>28575</xdr:rowOff>
    </xdr:from>
    <xdr:ext cx="3248025" cy="200025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266700</xdr:colOff>
      <xdr:row>95</xdr:row>
      <xdr:rowOff>28575</xdr:rowOff>
    </xdr:from>
    <xdr:ext cx="4581525" cy="2190750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171450</xdr:colOff>
      <xdr:row>95</xdr:row>
      <xdr:rowOff>28575</xdr:rowOff>
    </xdr:from>
    <xdr:ext cx="4581525" cy="214312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76200</xdr:colOff>
      <xdr:row>119</xdr:row>
      <xdr:rowOff>66675</xdr:rowOff>
    </xdr:from>
    <xdr:ext cx="4210050" cy="2438400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21</xdr:col>
      <xdr:colOff>466725</xdr:colOff>
      <xdr:row>141</xdr:row>
      <xdr:rowOff>66675</xdr:rowOff>
    </xdr:from>
    <xdr:ext cx="3705225" cy="2305050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142875</xdr:colOff>
      <xdr:row>165</xdr:row>
      <xdr:rowOff>114300</xdr:rowOff>
    </xdr:from>
    <xdr:ext cx="6267450" cy="1847850"/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20</xdr:col>
      <xdr:colOff>1057275</xdr:colOff>
      <xdr:row>193</xdr:row>
      <xdr:rowOff>28575</xdr:rowOff>
    </xdr:from>
    <xdr:ext cx="3752850" cy="2190750"/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342900</xdr:colOff>
      <xdr:row>217</xdr:row>
      <xdr:rowOff>76200</xdr:rowOff>
    </xdr:from>
    <xdr:ext cx="5715000" cy="2647950"/>
    <xdr:graphicFrame>
      <xdr:nvGraphicFramePr>
        <xdr:cNvPr id="9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18</xdr:col>
      <xdr:colOff>457200</xdr:colOff>
      <xdr:row>242</xdr:row>
      <xdr:rowOff>200025</xdr:rowOff>
    </xdr:from>
    <xdr:ext cx="5715000" cy="3209925"/>
    <xdr:graphicFrame>
      <xdr:nvGraphicFramePr>
        <xdr:cNvPr id="10" name="Chart 1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19</xdr:col>
      <xdr:colOff>228600</xdr:colOff>
      <xdr:row>279</xdr:row>
      <xdr:rowOff>66675</xdr:rowOff>
    </xdr:from>
    <xdr:ext cx="5715000" cy="2752725"/>
    <xdr:graphicFrame>
      <xdr:nvGraphicFramePr>
        <xdr:cNvPr id="11" name="Chart 1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742950</xdr:colOff>
      <xdr:row>193</xdr:row>
      <xdr:rowOff>66675</xdr:rowOff>
    </xdr:from>
    <xdr:ext cx="3867150" cy="2190750"/>
    <xdr:graphicFrame>
      <xdr:nvGraphicFramePr>
        <xdr:cNvPr id="12" name="Chart 1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26</xdr:col>
      <xdr:colOff>542925</xdr:colOff>
      <xdr:row>423</xdr:row>
      <xdr:rowOff>104775</xdr:rowOff>
    </xdr:from>
    <xdr:ext cx="9048750" cy="4067175"/>
    <xdr:graphicFrame>
      <xdr:nvGraphicFramePr>
        <xdr:cNvPr id="13" name="Chart 1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23</xdr:col>
      <xdr:colOff>76200</xdr:colOff>
      <xdr:row>63</xdr:row>
      <xdr:rowOff>104775</xdr:rowOff>
    </xdr:from>
    <xdr:ext cx="3028950" cy="1847850"/>
    <xdr:graphicFrame>
      <xdr:nvGraphicFramePr>
        <xdr:cNvPr id="14" name="Chart 1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0</xdr:col>
      <xdr:colOff>828675</xdr:colOff>
      <xdr:row>423</xdr:row>
      <xdr:rowOff>104775</xdr:rowOff>
    </xdr:from>
    <xdr:ext cx="9048750" cy="4067175"/>
    <xdr:graphicFrame>
      <xdr:nvGraphicFramePr>
        <xdr:cNvPr id="15" name="Chart 1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7</xdr:row>
      <xdr:rowOff>171450</xdr:rowOff>
    </xdr:from>
    <xdr:ext cx="5038725" cy="2867025"/>
    <xdr:graphicFrame>
      <xdr:nvGraphicFramePr>
        <xdr:cNvPr id="16" name="Chart 1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409575</xdr:colOff>
      <xdr:row>349</xdr:row>
      <xdr:rowOff>123825</xdr:rowOff>
    </xdr:from>
    <xdr:ext cx="7772400" cy="3228975"/>
    <xdr:graphicFrame>
      <xdr:nvGraphicFramePr>
        <xdr:cNvPr id="17" name="Chart 1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409575</xdr:colOff>
      <xdr:row>370</xdr:row>
      <xdr:rowOff>95250</xdr:rowOff>
    </xdr:from>
    <xdr:ext cx="12134850" cy="4448175"/>
    <xdr:graphicFrame>
      <xdr:nvGraphicFramePr>
        <xdr:cNvPr id="18" name="Chart 1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209550</xdr:colOff>
      <xdr:row>396</xdr:row>
      <xdr:rowOff>57150</xdr:rowOff>
    </xdr:from>
    <xdr:ext cx="11439525" cy="4057650"/>
    <xdr:graphicFrame>
      <xdr:nvGraphicFramePr>
        <xdr:cNvPr id="19" name="Chart 1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790575</xdr:colOff>
      <xdr:row>47</xdr:row>
      <xdr:rowOff>95250</xdr:rowOff>
    </xdr:from>
    <xdr:ext cx="7572375" cy="3124200"/>
    <xdr:graphicFrame>
      <xdr:nvGraphicFramePr>
        <xdr:cNvPr id="20" name="Chart 2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609600</xdr:colOff>
      <xdr:row>49</xdr:row>
      <xdr:rowOff>57150</xdr:rowOff>
    </xdr:from>
    <xdr:ext cx="7572375" cy="3124200"/>
    <xdr:graphicFrame>
      <xdr:nvGraphicFramePr>
        <xdr:cNvPr id="21" name="Chart 2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866775</xdr:colOff>
      <xdr:row>50</xdr:row>
      <xdr:rowOff>76200</xdr:rowOff>
    </xdr:from>
    <xdr:ext cx="5715000" cy="3533775"/>
    <xdr:graphicFrame>
      <xdr:nvGraphicFramePr>
        <xdr:cNvPr id="22" name="Chart 2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20</xdr:col>
      <xdr:colOff>800100</xdr:colOff>
      <xdr:row>50</xdr:row>
      <xdr:rowOff>76200</xdr:rowOff>
    </xdr:from>
    <xdr:ext cx="5715000" cy="3533775"/>
    <xdr:graphicFrame>
      <xdr:nvGraphicFramePr>
        <xdr:cNvPr id="23" name="Chart 2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190500</xdr:colOff>
      <xdr:row>50</xdr:row>
      <xdr:rowOff>76200</xdr:rowOff>
    </xdr:from>
    <xdr:ext cx="5715000" cy="3533775"/>
    <xdr:graphicFrame>
      <xdr:nvGraphicFramePr>
        <xdr:cNvPr id="24" name="Chart 2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26</xdr:col>
      <xdr:colOff>523875</xdr:colOff>
      <xdr:row>51</xdr:row>
      <xdr:rowOff>76200</xdr:rowOff>
    </xdr:from>
    <xdr:ext cx="5200650" cy="3343275"/>
    <xdr:graphicFrame>
      <xdr:nvGraphicFramePr>
        <xdr:cNvPr id="25" name="Chart 2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104775</xdr:colOff>
      <xdr:row>145</xdr:row>
      <xdr:rowOff>38100</xdr:rowOff>
    </xdr:from>
    <xdr:ext cx="5715000" cy="3533775"/>
    <xdr:graphicFrame>
      <xdr:nvGraphicFramePr>
        <xdr:cNvPr id="26" name="Chart 2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904875</xdr:colOff>
      <xdr:row>145</xdr:row>
      <xdr:rowOff>38100</xdr:rowOff>
    </xdr:from>
    <xdr:ext cx="5715000" cy="3533775"/>
    <xdr:graphicFrame>
      <xdr:nvGraphicFramePr>
        <xdr:cNvPr id="27" name="Chart 2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333375</xdr:colOff>
      <xdr:row>145</xdr:row>
      <xdr:rowOff>28575</xdr:rowOff>
    </xdr:from>
    <xdr:ext cx="5715000" cy="3533775"/>
    <xdr:graphicFrame>
      <xdr:nvGraphicFramePr>
        <xdr:cNvPr id="28" name="Chart 2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15</xdr:col>
      <xdr:colOff>895350</xdr:colOff>
      <xdr:row>145</xdr:row>
      <xdr:rowOff>47625</xdr:rowOff>
    </xdr:from>
    <xdr:ext cx="5715000" cy="3533775"/>
    <xdr:graphicFrame>
      <xdr:nvGraphicFramePr>
        <xdr:cNvPr id="29" name="Chart 2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21</xdr:col>
      <xdr:colOff>581025</xdr:colOff>
      <xdr:row>145</xdr:row>
      <xdr:rowOff>47625</xdr:rowOff>
    </xdr:from>
    <xdr:ext cx="5715000" cy="3533775"/>
    <xdr:graphicFrame>
      <xdr:nvGraphicFramePr>
        <xdr:cNvPr id="30" name="Chart 3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47625</xdr:colOff>
      <xdr:row>201</xdr:row>
      <xdr:rowOff>180975</xdr:rowOff>
    </xdr:from>
    <xdr:ext cx="5715000" cy="3419475"/>
    <xdr:graphicFrame>
      <xdr:nvGraphicFramePr>
        <xdr:cNvPr id="31" name="Chart 3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4</xdr:col>
      <xdr:colOff>619125</xdr:colOff>
      <xdr:row>201</xdr:row>
      <xdr:rowOff>57150</xdr:rowOff>
    </xdr:from>
    <xdr:ext cx="5715000" cy="3533775"/>
    <xdr:graphicFrame>
      <xdr:nvGraphicFramePr>
        <xdr:cNvPr id="32" name="Chart 3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9</xdr:col>
      <xdr:colOff>914400</xdr:colOff>
      <xdr:row>201</xdr:row>
      <xdr:rowOff>66675</xdr:rowOff>
    </xdr:from>
    <xdr:ext cx="5715000" cy="3533775"/>
    <xdr:graphicFrame>
      <xdr:nvGraphicFramePr>
        <xdr:cNvPr id="33" name="Chart 3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15</xdr:col>
      <xdr:colOff>123825</xdr:colOff>
      <xdr:row>201</xdr:row>
      <xdr:rowOff>66675</xdr:rowOff>
    </xdr:from>
    <xdr:ext cx="5715000" cy="3533775"/>
    <xdr:graphicFrame>
      <xdr:nvGraphicFramePr>
        <xdr:cNvPr id="34" name="Chart 3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20</xdr:col>
      <xdr:colOff>752475</xdr:colOff>
      <xdr:row>201</xdr:row>
      <xdr:rowOff>57150</xdr:rowOff>
    </xdr:from>
    <xdr:ext cx="5715000" cy="3533775"/>
    <xdr:graphicFrame>
      <xdr:nvGraphicFramePr>
        <xdr:cNvPr id="35" name="Chart 3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0</xdr:col>
      <xdr:colOff>209550</xdr:colOff>
      <xdr:row>69</xdr:row>
      <xdr:rowOff>9525</xdr:rowOff>
    </xdr:from>
    <xdr:ext cx="5648325" cy="3533775"/>
    <xdr:graphicFrame>
      <xdr:nvGraphicFramePr>
        <xdr:cNvPr id="36" name="Chart 3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0</xdr:col>
      <xdr:colOff>209550</xdr:colOff>
      <xdr:row>259</xdr:row>
      <xdr:rowOff>38100</xdr:rowOff>
    </xdr:from>
    <xdr:ext cx="8115300" cy="3228975"/>
    <xdr:graphicFrame>
      <xdr:nvGraphicFramePr>
        <xdr:cNvPr id="37" name="Chart 3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3</xdr:col>
      <xdr:colOff>1238250</xdr:colOff>
      <xdr:row>256</xdr:row>
      <xdr:rowOff>123825</xdr:rowOff>
    </xdr:from>
    <xdr:ext cx="8058150" cy="3228975"/>
    <xdr:graphicFrame>
      <xdr:nvGraphicFramePr>
        <xdr:cNvPr id="38" name="Chart 3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15</xdr:col>
      <xdr:colOff>190500</xdr:colOff>
      <xdr:row>69</xdr:row>
      <xdr:rowOff>76200</xdr:rowOff>
    </xdr:from>
    <xdr:ext cx="5715000" cy="3533775"/>
    <xdr:graphicFrame>
      <xdr:nvGraphicFramePr>
        <xdr:cNvPr id="39" name="Chart 3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9</xdr:col>
      <xdr:colOff>647700</xdr:colOff>
      <xdr:row>257</xdr:row>
      <xdr:rowOff>28575</xdr:rowOff>
    </xdr:from>
    <xdr:ext cx="5715000" cy="3533775"/>
    <xdr:graphicFrame>
      <xdr:nvGraphicFramePr>
        <xdr:cNvPr id="40" name="Chart 4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15</xdr:col>
      <xdr:colOff>123825</xdr:colOff>
      <xdr:row>257</xdr:row>
      <xdr:rowOff>66675</xdr:rowOff>
    </xdr:from>
    <xdr:ext cx="5715000" cy="3533775"/>
    <xdr:graphicFrame>
      <xdr:nvGraphicFramePr>
        <xdr:cNvPr id="41" name="Chart 4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0</xdr:col>
      <xdr:colOff>200025</xdr:colOff>
      <xdr:row>443</xdr:row>
      <xdr:rowOff>95250</xdr:rowOff>
    </xdr:from>
    <xdr:ext cx="7324725" cy="3533775"/>
    <xdr:graphicFrame>
      <xdr:nvGraphicFramePr>
        <xdr:cNvPr id="42" name="Chart 4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4</xdr:col>
      <xdr:colOff>200025</xdr:colOff>
      <xdr:row>7</xdr:row>
      <xdr:rowOff>171450</xdr:rowOff>
    </xdr:from>
    <xdr:ext cx="5715000" cy="2867025"/>
    <xdr:graphicFrame>
      <xdr:nvGraphicFramePr>
        <xdr:cNvPr id="43" name="Chart 4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4</xdr:col>
      <xdr:colOff>85725</xdr:colOff>
      <xdr:row>164</xdr:row>
      <xdr:rowOff>123825</xdr:rowOff>
    </xdr:from>
    <xdr:ext cx="6781800" cy="2914650"/>
    <xdr:graphicFrame>
      <xdr:nvGraphicFramePr>
        <xdr:cNvPr id="44" name="Chart 4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2</xdr:col>
      <xdr:colOff>1371600</xdr:colOff>
      <xdr:row>128</xdr:row>
      <xdr:rowOff>104775</xdr:rowOff>
    </xdr:from>
    <xdr:ext cx="5715000" cy="3533775"/>
    <xdr:graphicFrame>
      <xdr:nvGraphicFramePr>
        <xdr:cNvPr id="45" name="Chart 4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20</xdr:col>
      <xdr:colOff>762000</xdr:colOff>
      <xdr:row>68</xdr:row>
      <xdr:rowOff>9525</xdr:rowOff>
    </xdr:from>
    <xdr:ext cx="5715000" cy="3533775"/>
    <xdr:graphicFrame>
      <xdr:nvGraphicFramePr>
        <xdr:cNvPr id="46" name="Chart 4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9.29"/>
    <col customWidth="1" hidden="1" min="2" max="6" width="17.71"/>
    <col customWidth="1" hidden="1" min="7" max="7" width="16.57"/>
    <col customWidth="1" hidden="1" min="8" max="8" width="19.29"/>
    <col customWidth="1" hidden="1" min="9" max="14" width="16.57"/>
    <col customWidth="1" hidden="1" min="15" max="15" width="19.29"/>
    <col customWidth="1" hidden="1" min="16" max="18" width="16.57"/>
    <col customWidth="1" min="19" max="21" width="17.71"/>
    <col customWidth="1" min="22" max="22" width="19.29"/>
    <col customWidth="1" min="23" max="24" width="16.57"/>
    <col customWidth="1" min="25" max="25" width="19.29"/>
    <col customWidth="1" min="26" max="26" width="16.43"/>
    <col customWidth="1" min="27" max="28" width="16.57"/>
    <col customWidth="1" min="29" max="29" width="19.29"/>
    <col customWidth="1" min="30" max="30" width="17.71"/>
    <col customWidth="1" min="31" max="31" width="17.57"/>
    <col customWidth="1" min="32" max="32" width="19.29"/>
    <col customWidth="1" min="33" max="33" width="16.57"/>
    <col customWidth="1" min="34" max="34" width="17.71"/>
    <col customWidth="1" min="35" max="35" width="16.57"/>
    <col customWidth="1" min="36" max="36" width="19.29"/>
    <col customWidth="1" min="37" max="38" width="16.57"/>
    <col customWidth="1" min="39" max="39" width="19.29"/>
    <col customWidth="1" min="40" max="42" width="16.57"/>
    <col customWidth="1" min="43" max="43" width="19.29"/>
    <col customWidth="1" min="44" max="45" width="16.57"/>
    <col customWidth="1" min="46" max="46" width="19.29"/>
    <col customWidth="1" min="47" max="50" width="16.57"/>
  </cols>
  <sheetData>
    <row r="2">
      <c r="A2" s="1" t="s">
        <v>0</v>
      </c>
      <c r="B2" s="2"/>
      <c r="C2" s="2"/>
      <c r="D2" s="2"/>
      <c r="E2" s="2"/>
      <c r="F2" s="2"/>
      <c r="G2" s="2"/>
      <c r="H2" s="3" t="s">
        <v>1</v>
      </c>
      <c r="I2" s="2"/>
      <c r="J2" s="2"/>
      <c r="K2" s="2"/>
      <c r="L2" s="2"/>
      <c r="M2" s="2"/>
      <c r="N2" s="2"/>
      <c r="O2" s="3" t="s">
        <v>2</v>
      </c>
      <c r="P2" s="2"/>
      <c r="Q2" s="2"/>
      <c r="R2" s="2"/>
      <c r="S2" s="2"/>
      <c r="T2" s="2"/>
      <c r="U2" s="2"/>
      <c r="V2" s="3"/>
      <c r="W2" s="2"/>
      <c r="X2" s="2"/>
      <c r="Y2" s="3" t="s">
        <v>1</v>
      </c>
      <c r="Z2" s="2"/>
      <c r="AA2" s="2"/>
      <c r="AB2" s="2"/>
      <c r="AC2" s="3"/>
      <c r="AD2" s="2"/>
      <c r="AE2" s="2"/>
      <c r="AF2" s="3" t="s">
        <v>2</v>
      </c>
      <c r="AG2" s="2"/>
      <c r="AH2" s="2"/>
      <c r="AI2" s="2"/>
      <c r="AJ2" s="3"/>
      <c r="AK2" s="2"/>
      <c r="AL2" s="2"/>
      <c r="AM2" s="3" t="s">
        <v>3</v>
      </c>
      <c r="AN2" s="2"/>
      <c r="AO2" s="2"/>
      <c r="AP2" s="2"/>
      <c r="AQ2" s="3"/>
      <c r="AR2" s="2"/>
      <c r="AS2" s="2"/>
      <c r="AT2" s="3" t="s">
        <v>4</v>
      </c>
    </row>
    <row r="3">
      <c r="A3" s="4" t="s">
        <v>5</v>
      </c>
      <c r="B3" s="5">
        <v>43874.0</v>
      </c>
      <c r="C3" s="5">
        <v>43875.0</v>
      </c>
      <c r="D3" s="5">
        <v>43876.0</v>
      </c>
      <c r="E3" s="5">
        <v>43877.0</v>
      </c>
      <c r="F3" s="5">
        <v>43878.0</v>
      </c>
      <c r="G3" s="5">
        <v>43879.0</v>
      </c>
      <c r="H3" s="5">
        <v>43880.0</v>
      </c>
      <c r="I3" s="5">
        <v>43881.0</v>
      </c>
      <c r="J3" s="5">
        <v>43882.0</v>
      </c>
      <c r="K3" s="5">
        <v>43883.0</v>
      </c>
      <c r="L3" s="5">
        <v>43884.0</v>
      </c>
      <c r="M3" s="5">
        <v>43885.0</v>
      </c>
      <c r="N3" s="5">
        <v>43886.0</v>
      </c>
      <c r="O3" s="5">
        <v>43887.0</v>
      </c>
      <c r="P3" s="5">
        <v>43888.0</v>
      </c>
      <c r="Q3" s="5">
        <v>43889.0</v>
      </c>
      <c r="R3" s="5">
        <v>43890.0</v>
      </c>
      <c r="S3" s="5">
        <v>43891.0</v>
      </c>
      <c r="T3" s="5">
        <v>43892.0</v>
      </c>
      <c r="U3" s="5">
        <v>43893.0</v>
      </c>
      <c r="V3" s="5">
        <v>43894.0</v>
      </c>
      <c r="W3" s="5">
        <v>43895.0</v>
      </c>
      <c r="X3" s="5">
        <v>43896.0</v>
      </c>
      <c r="Y3" s="5">
        <v>43897.0</v>
      </c>
      <c r="Z3" s="5">
        <v>43898.0</v>
      </c>
      <c r="AA3" s="5">
        <v>43899.0</v>
      </c>
      <c r="AB3" s="5">
        <v>43900.0</v>
      </c>
      <c r="AC3" s="5">
        <v>43901.0</v>
      </c>
      <c r="AD3" s="6">
        <v>43902.0</v>
      </c>
      <c r="AE3" s="6">
        <v>43903.0</v>
      </c>
      <c r="AF3" s="5">
        <v>43904.0</v>
      </c>
      <c r="AG3" s="5">
        <v>43905.0</v>
      </c>
      <c r="AH3" s="5">
        <v>43906.0</v>
      </c>
      <c r="AI3" s="5">
        <v>43907.0</v>
      </c>
      <c r="AJ3" s="5">
        <v>43908.0</v>
      </c>
      <c r="AK3" s="5">
        <v>43909.0</v>
      </c>
      <c r="AL3" s="5">
        <v>43910.0</v>
      </c>
      <c r="AM3" s="5">
        <v>43911.0</v>
      </c>
      <c r="AN3" s="5">
        <v>43912.0</v>
      </c>
      <c r="AO3" s="5">
        <v>43913.0</v>
      </c>
      <c r="AP3" s="5">
        <v>43914.0</v>
      </c>
      <c r="AQ3" s="5">
        <v>43915.0</v>
      </c>
      <c r="AR3" s="5">
        <v>43916.0</v>
      </c>
      <c r="AS3" s="5">
        <v>43917.0</v>
      </c>
      <c r="AT3" s="5">
        <v>43918.0</v>
      </c>
      <c r="AU3" s="5">
        <v>43919.0</v>
      </c>
      <c r="AV3" s="5">
        <v>43920.0</v>
      </c>
      <c r="AW3" s="5">
        <v>43921.0</v>
      </c>
      <c r="AX3" s="5"/>
    </row>
    <row r="4">
      <c r="A4" s="7" t="s">
        <v>0</v>
      </c>
      <c r="B4" s="8">
        <v>3.2611733E8</v>
      </c>
      <c r="C4" s="8">
        <v>2.06898637E8</v>
      </c>
      <c r="D4" s="8">
        <v>2.19700163E8</v>
      </c>
      <c r="E4" s="8">
        <v>1.93080261E8</v>
      </c>
      <c r="F4" s="8">
        <v>2.44200902E8</v>
      </c>
      <c r="G4" s="8">
        <v>2.46973888E8</v>
      </c>
      <c r="H4" s="8">
        <v>2.60637471E8</v>
      </c>
      <c r="I4" s="8">
        <v>2.01958864E8</v>
      </c>
      <c r="J4" s="8">
        <v>1.1985063E8</v>
      </c>
      <c r="K4" s="8">
        <v>6.1880618E7</v>
      </c>
      <c r="L4" s="8">
        <v>9.0886406E7</v>
      </c>
      <c r="M4" s="8">
        <v>1.74797731E8</v>
      </c>
      <c r="N4" s="8">
        <v>1.75931666E8</v>
      </c>
      <c r="O4" s="8">
        <v>3.36141083E8</v>
      </c>
      <c r="P4" s="8">
        <v>2.12232537E8</v>
      </c>
      <c r="Q4" s="8">
        <v>1.88899276E8</v>
      </c>
      <c r="R4" s="8">
        <v>9.634082E7</v>
      </c>
      <c r="S4" s="8">
        <v>1.19106606E8</v>
      </c>
      <c r="T4" s="8">
        <v>1.66814143E8</v>
      </c>
      <c r="U4" s="8">
        <v>1.84271639E8</v>
      </c>
      <c r="V4" s="8">
        <v>1.03749275E8</v>
      </c>
      <c r="W4" s="8">
        <v>1.55131712E8</v>
      </c>
      <c r="X4" s="8">
        <v>1.19523007E8</v>
      </c>
      <c r="Y4" s="8">
        <v>1.01220892E8</v>
      </c>
      <c r="Z4" s="8">
        <v>2.37682768E8</v>
      </c>
      <c r="AA4" s="8">
        <v>3.2767824E8</v>
      </c>
      <c r="AB4" s="8">
        <v>1.92035886E8</v>
      </c>
      <c r="AC4" s="8">
        <v>1.8650622E8</v>
      </c>
      <c r="AD4" s="8">
        <v>6.89298701E8</v>
      </c>
      <c r="AE4" s="8">
        <v>9.39503142E8</v>
      </c>
      <c r="AF4" s="8">
        <v>1.55515102E8</v>
      </c>
      <c r="AG4" s="8">
        <v>2.31040286E8</v>
      </c>
      <c r="AH4" s="8">
        <v>3.75612392E8</v>
      </c>
      <c r="AI4" s="8">
        <v>2.60522608E8</v>
      </c>
      <c r="AJ4" s="8">
        <v>2.2680075E8</v>
      </c>
      <c r="AK4" s="8">
        <v>3.98646721E8</v>
      </c>
      <c r="AL4" s="8">
        <v>4.66897878E8</v>
      </c>
      <c r="AM4" s="8">
        <v>1.68667729E8</v>
      </c>
      <c r="AN4" s="8">
        <v>1.67776649E8</v>
      </c>
      <c r="AO4" s="8">
        <v>2.73294657E8</v>
      </c>
      <c r="AP4" s="8">
        <v>2.68499735E8</v>
      </c>
      <c r="AQ4" s="8">
        <v>2.16675314E8</v>
      </c>
      <c r="AR4" s="8">
        <v>1.48169648E8</v>
      </c>
      <c r="AS4" s="8">
        <v>1.48495646E8</v>
      </c>
      <c r="AT4" s="8">
        <v>1.9448305E8</v>
      </c>
      <c r="AU4" s="8">
        <v>1.07396759E8</v>
      </c>
      <c r="AV4" s="8">
        <v>1.8505377E8</v>
      </c>
      <c r="AW4" s="8">
        <v>1.2517411E8</v>
      </c>
      <c r="AX4" s="8"/>
    </row>
    <row r="5">
      <c r="A5" s="9" t="s">
        <v>6</v>
      </c>
      <c r="B5" s="8">
        <v>3.2645784E8</v>
      </c>
      <c r="C5" s="8">
        <v>1.97621317E8</v>
      </c>
      <c r="D5" s="8">
        <v>2.22475026E8</v>
      </c>
      <c r="E5" s="8">
        <v>1.92428839E8</v>
      </c>
      <c r="F5" s="8">
        <v>2.40858975E8</v>
      </c>
      <c r="G5" s="8">
        <v>2.41370506E8</v>
      </c>
      <c r="H5" s="8">
        <v>2.66497284E8</v>
      </c>
      <c r="I5" s="8">
        <v>2.00153415E8</v>
      </c>
      <c r="J5" s="8">
        <v>1.17081969E8</v>
      </c>
      <c r="K5" s="8">
        <v>6.188896E7</v>
      </c>
      <c r="L5" s="8">
        <v>8.930275E7</v>
      </c>
      <c r="M5" s="8">
        <v>1.75956861E8</v>
      </c>
      <c r="N5" s="8">
        <v>1.76939661E8</v>
      </c>
      <c r="O5" s="8">
        <v>3.42809425E8</v>
      </c>
      <c r="P5" s="8">
        <v>2.10520731E8</v>
      </c>
      <c r="Q5" s="8">
        <v>1.84889143E8</v>
      </c>
      <c r="R5" s="8">
        <v>7.0479432E7</v>
      </c>
      <c r="S5" s="8">
        <v>1.19377379E8</v>
      </c>
      <c r="T5" s="8">
        <v>1.63410023E8</v>
      </c>
      <c r="U5" s="8">
        <v>1.36672962E8</v>
      </c>
      <c r="V5" s="8">
        <v>1.0391297E8</v>
      </c>
      <c r="W5" s="8">
        <v>1.54549019E8</v>
      </c>
      <c r="X5" s="8">
        <v>1.13694262E8</v>
      </c>
      <c r="Y5" s="8">
        <v>1.0205127E8</v>
      </c>
      <c r="Z5" s="8">
        <v>2.51366059E8</v>
      </c>
      <c r="AB5" s="8">
        <v>3.24541731E8</v>
      </c>
      <c r="AC5" s="8">
        <v>1.84005685E8</v>
      </c>
      <c r="AD5" s="8">
        <v>7.56501314E8</v>
      </c>
      <c r="AE5" s="8">
        <v>7.45831023E8</v>
      </c>
      <c r="AF5" s="8">
        <v>1.59999179E8</v>
      </c>
      <c r="AG5" s="8">
        <v>2.31700526E8</v>
      </c>
      <c r="AH5" s="8">
        <v>3.7486781E8</v>
      </c>
      <c r="AI5" s="8">
        <v>2.54189259E8</v>
      </c>
      <c r="AJ5" s="8">
        <v>2.25452266E8</v>
      </c>
      <c r="AK5" s="8">
        <v>3.74216646E8</v>
      </c>
      <c r="AL5" s="8">
        <v>4.75713236E8</v>
      </c>
      <c r="AM5" s="8">
        <v>1.66746895E8</v>
      </c>
      <c r="AN5" s="8">
        <v>1.72223241E8</v>
      </c>
      <c r="AO5" s="8">
        <v>2.61551524E8</v>
      </c>
      <c r="AP5" s="8">
        <v>2.60999615E8</v>
      </c>
      <c r="AQ5" s="8">
        <v>2.16230371E8</v>
      </c>
      <c r="AR5" s="8">
        <v>1.45936571E8</v>
      </c>
      <c r="AS5" s="8">
        <v>1.47707837E8</v>
      </c>
      <c r="AT5" s="8">
        <v>1.93655406E8</v>
      </c>
      <c r="AU5" s="8">
        <v>1.09624338E8</v>
      </c>
      <c r="AV5" s="8">
        <v>1.78960683E8</v>
      </c>
      <c r="AW5" s="8">
        <v>1.24026023E8</v>
      </c>
      <c r="AX5" s="8"/>
    </row>
    <row r="6">
      <c r="A6" s="10" t="s">
        <v>7</v>
      </c>
      <c r="B6" s="8">
        <v>3.26007558E8</v>
      </c>
      <c r="C6" s="8">
        <v>2.08289554E8</v>
      </c>
      <c r="D6" s="8">
        <v>2.19968825E8</v>
      </c>
      <c r="E6" s="8">
        <v>1.93009745E8</v>
      </c>
      <c r="F6" s="8">
        <v>2.43917398E8</v>
      </c>
      <c r="G6" s="8">
        <v>2.47411193E8</v>
      </c>
      <c r="H6" s="8">
        <v>2.60534676E8</v>
      </c>
      <c r="I6" s="8">
        <v>2.03099271E8</v>
      </c>
      <c r="J6" s="8">
        <v>1.19831093E8</v>
      </c>
      <c r="K6" s="8">
        <v>6.2334378E7</v>
      </c>
      <c r="L6" s="8">
        <v>8.8731351E7</v>
      </c>
      <c r="M6" s="8">
        <v>1.7538028E8</v>
      </c>
      <c r="N6" s="8">
        <v>1.75565575E8</v>
      </c>
      <c r="O6" s="8">
        <v>3.35746013E8</v>
      </c>
      <c r="P6" s="8">
        <v>2.11728137E8</v>
      </c>
      <c r="Q6" s="8">
        <v>1.89627676E8</v>
      </c>
      <c r="R6" s="8">
        <v>7.0109704E7</v>
      </c>
      <c r="S6" s="8">
        <v>1.19116701E8</v>
      </c>
      <c r="T6" s="8">
        <v>1.66546198E8</v>
      </c>
      <c r="U6" s="8">
        <v>1.3796447E8</v>
      </c>
      <c r="V6" s="8">
        <v>1.05645352E8</v>
      </c>
      <c r="W6" s="8">
        <v>1.55109146E8</v>
      </c>
      <c r="X6" s="11">
        <v>1.19638155E8</v>
      </c>
      <c r="Y6" s="8">
        <v>1.01199398E8</v>
      </c>
      <c r="Z6" s="8">
        <v>2.33374668E8</v>
      </c>
      <c r="AA6" s="8">
        <v>3.29139075E8</v>
      </c>
      <c r="AB6" s="8">
        <v>1.93801919E8</v>
      </c>
      <c r="AC6" s="8">
        <v>1.87625812E8</v>
      </c>
      <c r="AD6" s="8">
        <v>6.91375013E8</v>
      </c>
      <c r="AE6" s="11">
        <v>9.50174204E8</v>
      </c>
      <c r="AF6" s="8">
        <v>1.56696737E8</v>
      </c>
      <c r="AG6" s="8">
        <v>2.3171317E8</v>
      </c>
      <c r="AH6" s="8">
        <v>3.77917434E8</v>
      </c>
      <c r="AI6" s="8">
        <v>2.61666019E8</v>
      </c>
      <c r="AJ6" s="8">
        <v>2.29042965E8</v>
      </c>
      <c r="AK6" s="8">
        <v>4.0826788E8</v>
      </c>
      <c r="AL6" s="8">
        <v>4.74013418E8</v>
      </c>
      <c r="AM6" s="8">
        <v>1.69618664E8</v>
      </c>
      <c r="AN6" s="8">
        <v>1.69284551E8</v>
      </c>
      <c r="AO6" s="8">
        <v>2.75256975E8</v>
      </c>
      <c r="AP6" s="8">
        <v>2.68926062E8</v>
      </c>
      <c r="AQ6" s="8">
        <v>2.1870599E8</v>
      </c>
      <c r="AR6" s="8">
        <v>1.49010549E8</v>
      </c>
      <c r="AS6" s="8">
        <v>1.49131012E8</v>
      </c>
      <c r="AT6" s="8">
        <v>1.94991683E8</v>
      </c>
      <c r="AU6" s="8">
        <v>1.07391332E8</v>
      </c>
      <c r="AV6" s="8">
        <v>1.85811324E8</v>
      </c>
      <c r="AW6" s="8">
        <v>1.25608465E8</v>
      </c>
      <c r="AX6" s="8"/>
    </row>
    <row r="7">
      <c r="A7" s="12"/>
      <c r="B7" s="13"/>
      <c r="C7" s="13"/>
      <c r="D7" s="13"/>
      <c r="E7" s="13"/>
      <c r="F7" s="13"/>
      <c r="G7" s="13"/>
      <c r="H7" s="14"/>
      <c r="I7" s="13"/>
      <c r="J7" s="13"/>
      <c r="K7" s="13"/>
      <c r="L7" s="13"/>
      <c r="M7" s="13"/>
      <c r="N7" s="13"/>
      <c r="O7" s="14"/>
      <c r="P7" s="13"/>
      <c r="Q7" s="13"/>
      <c r="R7" s="13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5"/>
    </row>
    <row r="8">
      <c r="A8" s="4" t="s">
        <v>8</v>
      </c>
      <c r="B8" s="4">
        <v>354593.0</v>
      </c>
      <c r="C8" s="4">
        <v>264327.0</v>
      </c>
      <c r="D8" s="4">
        <v>324978.0</v>
      </c>
      <c r="E8" s="4">
        <v>292270.0</v>
      </c>
      <c r="F8" s="4">
        <v>284584.0</v>
      </c>
      <c r="G8" s="4">
        <v>269651.0</v>
      </c>
      <c r="H8" s="4">
        <v>301824.0</v>
      </c>
      <c r="I8" s="4">
        <v>257651.0</v>
      </c>
      <c r="J8" s="4">
        <v>186036.0</v>
      </c>
      <c r="K8" s="4">
        <v>137005.0</v>
      </c>
      <c r="L8" s="4">
        <v>134541.0</v>
      </c>
      <c r="M8" s="4">
        <v>200153.0</v>
      </c>
      <c r="N8" s="4">
        <v>165735.0</v>
      </c>
      <c r="O8" s="4">
        <v>293956.0</v>
      </c>
      <c r="P8" s="4">
        <v>209539.0</v>
      </c>
      <c r="Q8" s="4">
        <v>203265.0</v>
      </c>
      <c r="R8" s="4">
        <v>99446.0</v>
      </c>
      <c r="S8" s="4">
        <v>203021.0</v>
      </c>
      <c r="T8" s="4">
        <v>220670.0</v>
      </c>
      <c r="U8" s="4">
        <v>216262.0</v>
      </c>
      <c r="V8" s="4">
        <v>195549.0</v>
      </c>
      <c r="W8" s="4">
        <v>226081.0</v>
      </c>
      <c r="X8" s="4">
        <v>201574.0</v>
      </c>
      <c r="Y8" s="4">
        <v>187928.0</v>
      </c>
      <c r="Z8" s="4">
        <v>291910.0</v>
      </c>
      <c r="AA8" s="4">
        <v>349714.0</v>
      </c>
      <c r="AB8" s="4">
        <v>226282.0</v>
      </c>
      <c r="AC8" s="4">
        <v>214752.0</v>
      </c>
      <c r="AD8" s="4">
        <v>940180.0</v>
      </c>
      <c r="AE8" s="4">
        <v>1263458.0</v>
      </c>
      <c r="AF8" s="4">
        <v>218325.0</v>
      </c>
      <c r="AG8" s="4">
        <v>250820.0</v>
      </c>
      <c r="AH8" s="4">
        <v>420747.0</v>
      </c>
      <c r="AI8" s="4">
        <v>249201.0</v>
      </c>
      <c r="AJ8" s="4">
        <v>194209.0</v>
      </c>
      <c r="AK8" s="4">
        <v>381055.0</v>
      </c>
      <c r="AL8" s="4">
        <v>437327.0</v>
      </c>
      <c r="AM8" s="4">
        <v>181105.0</v>
      </c>
      <c r="AN8" s="4">
        <v>193293.0</v>
      </c>
      <c r="AO8" s="4">
        <v>210811.0</v>
      </c>
      <c r="AP8" s="4">
        <v>228412.0</v>
      </c>
      <c r="AQ8" s="4">
        <v>219757.0</v>
      </c>
      <c r="AR8" s="4">
        <v>176396.0</v>
      </c>
      <c r="AS8" s="4">
        <v>168449.0</v>
      </c>
      <c r="AT8" s="4">
        <v>189084.0</v>
      </c>
      <c r="AU8" s="4">
        <v>117337.0</v>
      </c>
      <c r="AV8" s="4">
        <v>146964.0</v>
      </c>
      <c r="AW8" s="4">
        <v>111139.0</v>
      </c>
    </row>
    <row r="9">
      <c r="A9" s="4" t="s">
        <v>9</v>
      </c>
      <c r="B9" s="8">
        <f t="shared" ref="B9:AW9" si="1">(B4/B8)</f>
        <v>919.6947768</v>
      </c>
      <c r="C9" s="8">
        <f t="shared" si="1"/>
        <v>782.7374313</v>
      </c>
      <c r="D9" s="8">
        <f t="shared" si="1"/>
        <v>676.0462647</v>
      </c>
      <c r="E9" s="8">
        <f t="shared" si="1"/>
        <v>660.6229206</v>
      </c>
      <c r="F9" s="8">
        <f t="shared" si="1"/>
        <v>858.0977919</v>
      </c>
      <c r="G9" s="8">
        <f t="shared" si="1"/>
        <v>915.9019918</v>
      </c>
      <c r="H9" s="8">
        <f t="shared" si="1"/>
        <v>863.5412393</v>
      </c>
      <c r="I9" s="8">
        <f t="shared" si="1"/>
        <v>783.8466142</v>
      </c>
      <c r="J9" s="8">
        <f t="shared" si="1"/>
        <v>644.2335354</v>
      </c>
      <c r="K9" s="8">
        <f t="shared" si="1"/>
        <v>451.6668589</v>
      </c>
      <c r="L9" s="8">
        <f t="shared" si="1"/>
        <v>675.5294371</v>
      </c>
      <c r="M9" s="8">
        <f t="shared" si="1"/>
        <v>873.3205648</v>
      </c>
      <c r="N9" s="8">
        <f t="shared" si="1"/>
        <v>1061.523915</v>
      </c>
      <c r="O9" s="8">
        <f t="shared" si="1"/>
        <v>1143.508154</v>
      </c>
      <c r="P9" s="8">
        <f t="shared" si="1"/>
        <v>1012.854586</v>
      </c>
      <c r="Q9" s="8">
        <f t="shared" si="1"/>
        <v>929.325147</v>
      </c>
      <c r="R9" s="8">
        <f t="shared" si="1"/>
        <v>968.7752147</v>
      </c>
      <c r="S9" s="8">
        <f t="shared" si="1"/>
        <v>586.6713591</v>
      </c>
      <c r="T9" s="8">
        <f t="shared" si="1"/>
        <v>755.9439117</v>
      </c>
      <c r="U9" s="8">
        <f t="shared" si="1"/>
        <v>852.0759033</v>
      </c>
      <c r="V9" s="8">
        <f t="shared" si="1"/>
        <v>530.553851</v>
      </c>
      <c r="W9" s="8">
        <f t="shared" si="1"/>
        <v>686.1775735</v>
      </c>
      <c r="X9" s="8">
        <f t="shared" si="1"/>
        <v>592.9485301</v>
      </c>
      <c r="Y9" s="8">
        <f t="shared" si="1"/>
        <v>538.6152782</v>
      </c>
      <c r="Z9" s="8">
        <f t="shared" si="1"/>
        <v>814.2330444</v>
      </c>
      <c r="AA9" s="8">
        <f t="shared" si="1"/>
        <v>936.9891969</v>
      </c>
      <c r="AB9" s="8">
        <f t="shared" si="1"/>
        <v>848.6573656</v>
      </c>
      <c r="AC9" s="8">
        <f t="shared" si="1"/>
        <v>868.4725637</v>
      </c>
      <c r="AD9" s="8">
        <f t="shared" si="1"/>
        <v>733.1560988</v>
      </c>
      <c r="AE9" s="8">
        <f t="shared" si="1"/>
        <v>743.5966546</v>
      </c>
      <c r="AF9" s="8">
        <f t="shared" si="1"/>
        <v>712.3100973</v>
      </c>
      <c r="AG9" s="8">
        <f t="shared" si="1"/>
        <v>921.1398054</v>
      </c>
      <c r="AH9" s="8">
        <f t="shared" si="1"/>
        <v>892.7274395</v>
      </c>
      <c r="AI9" s="8">
        <f t="shared" si="1"/>
        <v>1045.431631</v>
      </c>
      <c r="AJ9" s="8">
        <f t="shared" si="1"/>
        <v>1167.817918</v>
      </c>
      <c r="AK9" s="8">
        <f t="shared" si="1"/>
        <v>1046.165832</v>
      </c>
      <c r="AL9" s="8">
        <f t="shared" si="1"/>
        <v>1067.617316</v>
      </c>
      <c r="AM9" s="8">
        <f t="shared" si="1"/>
        <v>931.3256343</v>
      </c>
      <c r="AN9" s="8">
        <f t="shared" si="1"/>
        <v>867.9913344</v>
      </c>
      <c r="AO9" s="8">
        <f t="shared" si="1"/>
        <v>1296.396568</v>
      </c>
      <c r="AP9" s="8">
        <f t="shared" si="1"/>
        <v>1175.506256</v>
      </c>
      <c r="AQ9" s="8">
        <f t="shared" si="1"/>
        <v>985.9768472</v>
      </c>
      <c r="AR9" s="8">
        <f t="shared" si="1"/>
        <v>839.9830382</v>
      </c>
      <c r="AS9" s="8">
        <f t="shared" si="1"/>
        <v>881.5466165</v>
      </c>
      <c r="AT9" s="8">
        <f t="shared" si="1"/>
        <v>1028.553712</v>
      </c>
      <c r="AU9" s="8">
        <f t="shared" si="1"/>
        <v>915.2846843</v>
      </c>
      <c r="AV9" s="8">
        <f t="shared" si="1"/>
        <v>1259.177554</v>
      </c>
      <c r="AW9" s="8">
        <f t="shared" si="1"/>
        <v>1126.284293</v>
      </c>
      <c r="AX9" s="4"/>
    </row>
    <row r="10">
      <c r="A10" s="4"/>
      <c r="B10" s="16"/>
      <c r="AX10" s="4"/>
    </row>
    <row r="11">
      <c r="A11" s="4" t="s">
        <v>10</v>
      </c>
      <c r="B11" s="4">
        <v>167682.0</v>
      </c>
      <c r="C11" s="4">
        <v>125316.0</v>
      </c>
      <c r="D11" s="4">
        <v>143429.0</v>
      </c>
      <c r="E11" s="4">
        <v>132954.0</v>
      </c>
      <c r="F11" s="4">
        <v>141177.0</v>
      </c>
      <c r="G11" s="4">
        <v>141688.0</v>
      </c>
      <c r="H11" s="4">
        <v>145704.0</v>
      </c>
      <c r="I11" s="4">
        <v>130801.0</v>
      </c>
      <c r="J11" s="4">
        <v>92353.0</v>
      </c>
      <c r="K11" s="4">
        <v>66559.0</v>
      </c>
      <c r="L11" s="4">
        <v>66536.0</v>
      </c>
      <c r="M11" s="4">
        <v>94421.0</v>
      </c>
      <c r="N11" s="4">
        <v>78814.0</v>
      </c>
      <c r="O11" s="4">
        <v>132236.0</v>
      </c>
      <c r="P11" s="4">
        <v>107280.0</v>
      </c>
      <c r="Q11" s="4">
        <v>100458.0</v>
      </c>
      <c r="R11" s="4">
        <v>51679.0</v>
      </c>
      <c r="S11" s="4">
        <v>100397.0</v>
      </c>
      <c r="T11" s="4">
        <v>116139.0</v>
      </c>
      <c r="U11" s="4">
        <v>108235.0</v>
      </c>
      <c r="V11" s="4">
        <v>100120.0</v>
      </c>
      <c r="W11" s="4">
        <v>113278.0</v>
      </c>
      <c r="X11" s="4">
        <v>94197.0</v>
      </c>
      <c r="Y11" s="4">
        <v>86128.0</v>
      </c>
      <c r="Z11" s="4">
        <v>130291.0</v>
      </c>
      <c r="AA11" s="4">
        <v>170000.0</v>
      </c>
      <c r="AB11" s="4">
        <v>117648.0</v>
      </c>
      <c r="AC11" s="4">
        <v>100864.0</v>
      </c>
      <c r="AD11" s="4">
        <v>440668.0</v>
      </c>
      <c r="AE11" s="4">
        <v>625531.0</v>
      </c>
      <c r="AF11" s="4">
        <v>112329.0</v>
      </c>
      <c r="AG11" s="4">
        <v>122742.0</v>
      </c>
      <c r="AH11" s="4">
        <v>210222.0</v>
      </c>
      <c r="AI11" s="4">
        <v>133283.0</v>
      </c>
      <c r="AJ11" s="4">
        <v>100212.0</v>
      </c>
      <c r="AK11" s="4">
        <v>202262.0</v>
      </c>
      <c r="AL11" s="4">
        <v>214408.0</v>
      </c>
      <c r="AM11" s="4">
        <v>91210.0</v>
      </c>
      <c r="AN11" s="4">
        <v>91240.0</v>
      </c>
      <c r="AO11" s="4">
        <v>109539.0</v>
      </c>
      <c r="AP11" s="4">
        <v>116572.0</v>
      </c>
      <c r="AQ11" s="4">
        <v>109874.0</v>
      </c>
      <c r="AR11" s="4">
        <v>90251.0</v>
      </c>
      <c r="AS11" s="4">
        <v>83896.0</v>
      </c>
      <c r="AT11" s="4">
        <v>90482.0</v>
      </c>
      <c r="AU11" s="4">
        <v>57800.0</v>
      </c>
      <c r="AV11" s="4">
        <v>80239.0</v>
      </c>
      <c r="AW11" s="4">
        <v>57241.0</v>
      </c>
      <c r="AX11" s="8"/>
    </row>
    <row r="12">
      <c r="A12" s="4" t="s">
        <v>11</v>
      </c>
      <c r="B12" s="4">
        <v>186911.0</v>
      </c>
      <c r="C12" s="4">
        <v>139011.0</v>
      </c>
      <c r="D12" s="4">
        <v>181549.0</v>
      </c>
      <c r="E12" s="4">
        <v>159316.0</v>
      </c>
      <c r="F12" s="4">
        <v>143407.0</v>
      </c>
      <c r="G12" s="4">
        <v>127963.0</v>
      </c>
      <c r="H12" s="4">
        <v>156120.0</v>
      </c>
      <c r="I12" s="4">
        <v>126850.0</v>
      </c>
      <c r="J12" s="4">
        <v>93683.0</v>
      </c>
      <c r="K12" s="4">
        <v>70446.0</v>
      </c>
      <c r="L12" s="4">
        <v>68005.0</v>
      </c>
      <c r="M12" s="4">
        <v>105732.0</v>
      </c>
      <c r="N12" s="4">
        <v>86921.0</v>
      </c>
      <c r="O12" s="4">
        <v>161720.0</v>
      </c>
      <c r="P12" s="4">
        <v>102259.0</v>
      </c>
      <c r="Q12" s="4">
        <v>102807.0</v>
      </c>
      <c r="R12" s="4">
        <v>47767.0</v>
      </c>
      <c r="S12" s="4">
        <v>102624.0</v>
      </c>
      <c r="T12" s="4">
        <v>104531.0</v>
      </c>
      <c r="U12" s="4">
        <v>108027.0</v>
      </c>
      <c r="V12" s="4">
        <v>95429.0</v>
      </c>
      <c r="W12" s="4">
        <v>112803.0</v>
      </c>
      <c r="X12" s="4">
        <v>107377.0</v>
      </c>
      <c r="Y12" s="4">
        <v>101800.0</v>
      </c>
      <c r="Z12" s="4">
        <v>161619.0</v>
      </c>
      <c r="AA12" s="4">
        <v>179714.0</v>
      </c>
      <c r="AB12" s="4">
        <v>108634.0</v>
      </c>
      <c r="AC12" s="4">
        <v>113888.0</v>
      </c>
      <c r="AD12" s="4">
        <v>499512.0</v>
      </c>
      <c r="AE12" s="4">
        <v>637927.0</v>
      </c>
      <c r="AF12" s="4">
        <v>105996.0</v>
      </c>
      <c r="AG12" s="4">
        <v>128078.0</v>
      </c>
      <c r="AH12" s="4">
        <v>210525.0</v>
      </c>
      <c r="AI12" s="4">
        <v>115918.0</v>
      </c>
      <c r="AJ12" s="4">
        <v>93997.0</v>
      </c>
      <c r="AK12" s="4">
        <v>178793.0</v>
      </c>
      <c r="AL12" s="4">
        <v>222919.0</v>
      </c>
      <c r="AM12" s="4">
        <v>89895.0</v>
      </c>
      <c r="AN12" s="4">
        <v>102053.0</v>
      </c>
      <c r="AO12" s="4">
        <v>101272.0</v>
      </c>
      <c r="AP12" s="4">
        <v>111840.0</v>
      </c>
      <c r="AQ12" s="4">
        <v>109883.0</v>
      </c>
      <c r="AR12" s="4">
        <v>86145.0</v>
      </c>
      <c r="AS12" s="4">
        <v>84553.0</v>
      </c>
      <c r="AT12" s="4">
        <v>98602.0</v>
      </c>
      <c r="AU12" s="4">
        <v>59537.0</v>
      </c>
      <c r="AV12" s="4">
        <v>66725.0</v>
      </c>
      <c r="AW12" s="4">
        <v>53898.0</v>
      </c>
    </row>
    <row r="13">
      <c r="AX13" s="4"/>
    </row>
    <row r="14">
      <c r="A14" s="4" t="s"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>
        <v>35902.0</v>
      </c>
      <c r="T14" s="18" t="s">
        <v>13</v>
      </c>
      <c r="U14" s="18" t="s">
        <v>14</v>
      </c>
      <c r="V14" s="18" t="s">
        <v>15</v>
      </c>
      <c r="W14" s="18" t="s">
        <v>16</v>
      </c>
      <c r="X14" s="18" t="s">
        <v>17</v>
      </c>
      <c r="Y14" s="18" t="s">
        <v>18</v>
      </c>
      <c r="Z14" s="18" t="s">
        <v>19</v>
      </c>
      <c r="AA14" s="18" t="s">
        <v>20</v>
      </c>
      <c r="AB14" s="18" t="s">
        <v>21</v>
      </c>
      <c r="AC14" s="18" t="s">
        <v>22</v>
      </c>
      <c r="AD14" s="18" t="s">
        <v>23</v>
      </c>
      <c r="AE14" s="18" t="s">
        <v>24</v>
      </c>
      <c r="AF14" s="18" t="s">
        <v>25</v>
      </c>
      <c r="AG14" s="18" t="s">
        <v>26</v>
      </c>
      <c r="AH14" s="18" t="s">
        <v>27</v>
      </c>
      <c r="AI14" s="18" t="s">
        <v>28</v>
      </c>
      <c r="AJ14" s="18" t="s">
        <v>29</v>
      </c>
      <c r="AK14" s="18" t="s">
        <v>30</v>
      </c>
      <c r="AL14" s="18" t="s">
        <v>31</v>
      </c>
      <c r="AM14" s="18" t="s">
        <v>32</v>
      </c>
      <c r="AN14" s="18" t="s">
        <v>33</v>
      </c>
      <c r="AO14" s="18" t="s">
        <v>34</v>
      </c>
      <c r="AP14" s="18" t="s">
        <v>35</v>
      </c>
      <c r="AQ14" s="18" t="s">
        <v>36</v>
      </c>
      <c r="AR14" s="18" t="s">
        <v>37</v>
      </c>
      <c r="AS14" s="18" t="s">
        <v>38</v>
      </c>
      <c r="AT14" s="18" t="s">
        <v>39</v>
      </c>
      <c r="AU14" s="18" t="s">
        <v>40</v>
      </c>
      <c r="AV14" s="18" t="s">
        <v>41</v>
      </c>
      <c r="AW14" s="18" t="s">
        <v>42</v>
      </c>
      <c r="AX14" s="4"/>
    </row>
    <row r="15">
      <c r="A15" s="4" t="s">
        <v>43</v>
      </c>
      <c r="B15" s="16"/>
      <c r="S15" s="18" t="s">
        <v>44</v>
      </c>
      <c r="T15" s="18" t="s">
        <v>45</v>
      </c>
      <c r="U15" s="18" t="s">
        <v>46</v>
      </c>
      <c r="V15" s="18" t="s">
        <v>47</v>
      </c>
      <c r="W15" s="18" t="s">
        <v>48</v>
      </c>
      <c r="X15" s="18" t="s">
        <v>49</v>
      </c>
      <c r="Y15" s="18" t="s">
        <v>50</v>
      </c>
      <c r="Z15" s="18" t="s">
        <v>51</v>
      </c>
      <c r="AA15" s="18" t="s">
        <v>52</v>
      </c>
      <c r="AB15" s="18" t="s">
        <v>53</v>
      </c>
      <c r="AC15" s="18" t="s">
        <v>54</v>
      </c>
      <c r="AD15" s="18" t="s">
        <v>55</v>
      </c>
      <c r="AE15" s="18" t="s">
        <v>56</v>
      </c>
      <c r="AF15" s="18" t="s">
        <v>57</v>
      </c>
      <c r="AG15" s="18" t="s">
        <v>58</v>
      </c>
      <c r="AH15" s="18" t="s">
        <v>59</v>
      </c>
      <c r="AI15" s="18" t="s">
        <v>60</v>
      </c>
      <c r="AJ15" s="18" t="s">
        <v>61</v>
      </c>
      <c r="AK15" s="18" t="s">
        <v>62</v>
      </c>
      <c r="AL15" s="18" t="s">
        <v>63</v>
      </c>
      <c r="AM15" s="18" t="s">
        <v>64</v>
      </c>
      <c r="AN15" s="18" t="s">
        <v>65</v>
      </c>
      <c r="AO15" s="18" t="s">
        <v>66</v>
      </c>
      <c r="AP15" s="18" t="s">
        <v>67</v>
      </c>
      <c r="AQ15" s="18" t="s">
        <v>68</v>
      </c>
      <c r="AR15" s="18" t="s">
        <v>69</v>
      </c>
      <c r="AS15" s="18" t="s">
        <v>70</v>
      </c>
      <c r="AT15" s="18" t="s">
        <v>71</v>
      </c>
      <c r="AU15" s="18" t="s">
        <v>72</v>
      </c>
      <c r="AV15" s="18" t="s">
        <v>73</v>
      </c>
      <c r="AW15" s="18" t="s">
        <v>74</v>
      </c>
    </row>
    <row r="16">
      <c r="AX16" s="18"/>
    </row>
    <row r="17">
      <c r="A17" s="19" t="s">
        <v>75</v>
      </c>
      <c r="S17" s="20" t="s">
        <v>76</v>
      </c>
      <c r="T17" s="21">
        <f t="shared" ref="T17:AW17" si="2">((T4-S4)/S4)</f>
        <v>0.4005448447</v>
      </c>
      <c r="U17" s="21">
        <f t="shared" si="2"/>
        <v>0.1046523735</v>
      </c>
      <c r="V17" s="21">
        <f t="shared" si="2"/>
        <v>-0.4369764356</v>
      </c>
      <c r="W17" s="21">
        <f t="shared" si="2"/>
        <v>0.4952558656</v>
      </c>
      <c r="X17" s="21">
        <f t="shared" si="2"/>
        <v>-0.2295385292</v>
      </c>
      <c r="Y17" s="21">
        <f t="shared" si="2"/>
        <v>-0.1531262931</v>
      </c>
      <c r="Z17" s="21">
        <f t="shared" si="2"/>
        <v>1.348159192</v>
      </c>
      <c r="AA17" s="21">
        <f t="shared" si="2"/>
        <v>0.3786369233</v>
      </c>
      <c r="AB17" s="21">
        <f t="shared" si="2"/>
        <v>-0.4139498369</v>
      </c>
      <c r="AC17" s="21">
        <f t="shared" si="2"/>
        <v>-0.02879496179</v>
      </c>
      <c r="AD17" s="21">
        <f t="shared" si="2"/>
        <v>2.695848326</v>
      </c>
      <c r="AE17" s="21">
        <f t="shared" si="2"/>
        <v>0.3629840599</v>
      </c>
      <c r="AF17" s="21">
        <f t="shared" si="2"/>
        <v>-0.834470908</v>
      </c>
      <c r="AG17" s="21">
        <f t="shared" si="2"/>
        <v>0.4856453362</v>
      </c>
      <c r="AH17" s="21">
        <f t="shared" si="2"/>
        <v>0.625744144</v>
      </c>
      <c r="AI17" s="21">
        <f t="shared" si="2"/>
        <v>-0.3064057162</v>
      </c>
      <c r="AJ17" s="21">
        <f t="shared" si="2"/>
        <v>-0.1294392769</v>
      </c>
      <c r="AK17" s="21">
        <f t="shared" si="2"/>
        <v>0.7576957792</v>
      </c>
      <c r="AL17" s="21">
        <f t="shared" si="2"/>
        <v>0.17120712</v>
      </c>
      <c r="AM17" s="21">
        <f t="shared" si="2"/>
        <v>-0.6387481354</v>
      </c>
      <c r="AN17" s="21">
        <f t="shared" si="2"/>
        <v>-0.005283049729</v>
      </c>
      <c r="AO17" s="21">
        <f t="shared" si="2"/>
        <v>0.6289195107</v>
      </c>
      <c r="AP17" s="21">
        <f t="shared" si="2"/>
        <v>-0.01754488014</v>
      </c>
      <c r="AQ17" s="21">
        <f t="shared" si="2"/>
        <v>-0.1930147939</v>
      </c>
      <c r="AR17" s="21">
        <f t="shared" si="2"/>
        <v>-0.3161673784</v>
      </c>
      <c r="AS17" s="21">
        <f t="shared" si="2"/>
        <v>0.002200167203</v>
      </c>
      <c r="AT17" s="21">
        <f t="shared" si="2"/>
        <v>0.3096885682</v>
      </c>
      <c r="AU17" s="21">
        <f t="shared" si="2"/>
        <v>-0.4477834495</v>
      </c>
      <c r="AV17" s="21">
        <f t="shared" si="2"/>
        <v>0.7230852376</v>
      </c>
      <c r="AW17" s="21">
        <f t="shared" si="2"/>
        <v>-0.3235797898</v>
      </c>
      <c r="AX17" s="18"/>
    </row>
    <row r="18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</row>
    <row r="19">
      <c r="A19" s="22" t="s">
        <v>77</v>
      </c>
      <c r="B19" s="25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6" t="s">
        <v>76</v>
      </c>
      <c r="T19" s="24">
        <f t="shared" ref="T19:AW19" si="3">ABS(T$401-T17)</f>
        <v>0.2023033033</v>
      </c>
      <c r="U19" s="24">
        <f t="shared" si="3"/>
        <v>0.2014269105</v>
      </c>
      <c r="V19" s="24">
        <f t="shared" si="3"/>
        <v>0.2095885292</v>
      </c>
      <c r="W19" s="24">
        <f t="shared" si="3"/>
        <v>0.1402879847</v>
      </c>
      <c r="X19" s="24">
        <f t="shared" si="3"/>
        <v>0.05674425264</v>
      </c>
      <c r="Y19" s="24">
        <f t="shared" si="3"/>
        <v>0.03379907376</v>
      </c>
      <c r="Z19" s="24">
        <f t="shared" si="3"/>
        <v>0.05472798289</v>
      </c>
      <c r="AA19" s="24">
        <f t="shared" si="3"/>
        <v>0.03594320956</v>
      </c>
      <c r="AB19" s="24">
        <f t="shared" si="3"/>
        <v>0.05098403434</v>
      </c>
      <c r="AC19" s="24">
        <f t="shared" si="3"/>
        <v>0.006118737348</v>
      </c>
      <c r="AD19" s="24">
        <f t="shared" si="3"/>
        <v>0.2883174521</v>
      </c>
      <c r="AE19" s="24">
        <f t="shared" si="3"/>
        <v>0.04589673511</v>
      </c>
      <c r="AF19" s="24">
        <f t="shared" si="3"/>
        <v>0.01057212356</v>
      </c>
      <c r="AG19" s="24">
        <f t="shared" si="3"/>
        <v>0.1558493367</v>
      </c>
      <c r="AH19" s="24">
        <f t="shared" si="3"/>
        <v>0.001775394017</v>
      </c>
      <c r="AI19" s="24">
        <f t="shared" si="3"/>
        <v>0.07900976945</v>
      </c>
      <c r="AJ19" s="24">
        <f t="shared" si="3"/>
        <v>0.02596954948</v>
      </c>
      <c r="AK19" s="24">
        <f t="shared" si="3"/>
        <v>0.05245287713</v>
      </c>
      <c r="AL19" s="24">
        <f t="shared" si="3"/>
        <v>0.08767615027</v>
      </c>
      <c r="AM19" s="24">
        <f t="shared" si="3"/>
        <v>0.05356108741</v>
      </c>
      <c r="AN19" s="24">
        <f t="shared" si="3"/>
        <v>0.09273910915</v>
      </c>
      <c r="AO19" s="24">
        <f t="shared" si="3"/>
        <v>0.002169222226</v>
      </c>
      <c r="AP19" s="24">
        <f t="shared" si="3"/>
        <v>0.01488920223</v>
      </c>
      <c r="AQ19" s="24">
        <f t="shared" si="3"/>
        <v>0.01000677346</v>
      </c>
      <c r="AR19" s="24">
        <f t="shared" si="3"/>
        <v>0.04717743862</v>
      </c>
      <c r="AS19" s="24">
        <f t="shared" si="3"/>
        <v>0.1387914908</v>
      </c>
      <c r="AT19" s="24">
        <f t="shared" si="3"/>
        <v>0.007930067587</v>
      </c>
      <c r="AU19" s="24">
        <f t="shared" si="3"/>
        <v>0.01212418407</v>
      </c>
      <c r="AV19" s="24">
        <f t="shared" si="3"/>
        <v>0.1887119351</v>
      </c>
      <c r="AW19" s="24">
        <f t="shared" si="3"/>
        <v>0.02604474727</v>
      </c>
    </row>
    <row r="20">
      <c r="A20" s="27"/>
      <c r="B20" s="2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6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1"/>
    </row>
    <row r="21">
      <c r="A21" s="22" t="s">
        <v>78</v>
      </c>
      <c r="B21" s="2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9">
        <f>(SUM(A19:AW19)-MIN(A19:AW19)-MAX(A19:AW19))/(COUNT(A19:AW19)-2)</f>
        <v>0.0729819935</v>
      </c>
      <c r="T21" s="22" t="s">
        <v>79</v>
      </c>
      <c r="U21" s="30">
        <f>AVERAGE(T19:AW19)</f>
        <v>0.0777862888</v>
      </c>
      <c r="V21" s="31"/>
      <c r="W21" s="3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4"/>
    </row>
    <row r="22">
      <c r="AX22" s="24"/>
    </row>
    <row r="23">
      <c r="AX23" s="28"/>
    </row>
    <row r="24">
      <c r="AX24" s="23"/>
    </row>
    <row r="25">
      <c r="A25" s="27"/>
      <c r="B25" s="25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3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</row>
    <row r="26">
      <c r="A26" s="4" t="s">
        <v>80</v>
      </c>
      <c r="B26" s="34">
        <v>6.74941719217573E7</v>
      </c>
      <c r="C26" s="34">
        <v>3.73109404617731E7</v>
      </c>
      <c r="D26" s="34">
        <v>3.81808716805994E7</v>
      </c>
      <c r="E26" s="34">
        <v>2.70508976118982E7</v>
      </c>
      <c r="F26" s="34">
        <v>5.77214294409194E7</v>
      </c>
      <c r="G26" s="34">
        <v>5.80354551710665E7</v>
      </c>
      <c r="H26" s="34">
        <v>5.52876143348182E7</v>
      </c>
      <c r="I26" s="34">
        <v>4.287868995883E7</v>
      </c>
      <c r="J26" s="34">
        <v>2.72829636754365E7</v>
      </c>
      <c r="K26" s="34">
        <v>1.13709000885885E7</v>
      </c>
      <c r="L26" s="34">
        <v>1.94795669952798E7</v>
      </c>
      <c r="M26" s="34">
        <v>3.97042161745156E7</v>
      </c>
      <c r="N26" s="34">
        <v>4.20159716200236E7</v>
      </c>
      <c r="O26" s="34">
        <v>9.02912207622337E7</v>
      </c>
      <c r="P26" s="34">
        <v>4.87387278703922E7</v>
      </c>
      <c r="Q26" s="34">
        <v>4.91705446757915E7</v>
      </c>
      <c r="R26" s="34">
        <v>1.35832823171961E7</v>
      </c>
      <c r="S26" s="34">
        <v>2.73956816034432E7</v>
      </c>
      <c r="T26" s="34">
        <v>4.54891446358604E7</v>
      </c>
      <c r="U26" s="34">
        <v>3.80929916152962E7</v>
      </c>
      <c r="V26" s="34">
        <v>2.70776080388808E7</v>
      </c>
      <c r="W26" s="34">
        <v>3.8332065500695E7</v>
      </c>
      <c r="X26" s="34">
        <v>2.40597787765353E7</v>
      </c>
      <c r="Y26" s="34">
        <v>1.58537997886317E7</v>
      </c>
      <c r="Z26" s="34">
        <v>4.80769260875166E7</v>
      </c>
      <c r="AA26" s="34">
        <v>7.8963874182078E7</v>
      </c>
      <c r="AB26" s="34">
        <v>5.40929743029161E7</v>
      </c>
      <c r="AC26" s="34">
        <v>4.55689038525945E7</v>
      </c>
      <c r="AD26" s="34">
        <v>1.72108364500292E8</v>
      </c>
      <c r="AE26" s="34">
        <v>1.93236901545925E8</v>
      </c>
      <c r="AF26" s="34">
        <v>3.89379380145045E7</v>
      </c>
      <c r="AG26" s="34">
        <v>4.85601067257062E7</v>
      </c>
      <c r="AH26" s="34">
        <v>1.00685669656935E8</v>
      </c>
      <c r="AI26" s="34">
        <v>7.68689762049925E7</v>
      </c>
      <c r="AJ26" s="34">
        <v>6.40680163766974E7</v>
      </c>
      <c r="AK26" s="34">
        <v>1.20055894696471E8</v>
      </c>
      <c r="AL26" s="34">
        <v>1.55871861912381E8</v>
      </c>
      <c r="AM26" s="34">
        <v>4.05228473128567E7</v>
      </c>
      <c r="AN26" s="34">
        <v>4.18082745655791E7</v>
      </c>
      <c r="AO26" s="34">
        <v>8.11246784226505E7</v>
      </c>
      <c r="AP26" s="34">
        <v>7.6136467681136E7</v>
      </c>
      <c r="AQ26" s="34">
        <v>7.05448999827783E7</v>
      </c>
      <c r="AR26" s="34">
        <v>5.38277880806506E7</v>
      </c>
      <c r="AS26" s="34">
        <v>3.66100201834304E7</v>
      </c>
      <c r="AT26" s="34">
        <v>5.62720865385656E7</v>
      </c>
      <c r="AU26" s="34">
        <v>3.32707309555007E7</v>
      </c>
      <c r="AV26" s="34">
        <v>6.07037507592201E7</v>
      </c>
      <c r="AW26" s="34">
        <v>4.16985762718636E7</v>
      </c>
      <c r="AX26" s="34"/>
    </row>
    <row r="27">
      <c r="A27" s="4" t="s">
        <v>81</v>
      </c>
      <c r="B27" s="34">
        <v>3.01877980452898E7</v>
      </c>
      <c r="C27" s="34">
        <v>2.726734587872E7</v>
      </c>
      <c r="D27" s="34">
        <v>2.41384964721347E7</v>
      </c>
      <c r="E27" s="34">
        <v>2.75984555154449E7</v>
      </c>
      <c r="F27" s="34">
        <v>2.83015766468307E7</v>
      </c>
      <c r="G27" s="34">
        <v>3.40566087814211E7</v>
      </c>
      <c r="H27" s="34">
        <v>3.55037260418594E7</v>
      </c>
      <c r="I27" s="34">
        <v>2.43507862312565E7</v>
      </c>
      <c r="J27" s="34">
        <v>1.23282052374102E7</v>
      </c>
      <c r="K27" s="34">
        <v>5865151.51801216</v>
      </c>
      <c r="L27" s="34">
        <v>1.16960987567151E7</v>
      </c>
      <c r="M27" s="34">
        <v>1.71705299221693E7</v>
      </c>
      <c r="N27" s="34">
        <v>1.74198388391268E7</v>
      </c>
      <c r="O27" s="34">
        <v>3.73461974784838E7</v>
      </c>
      <c r="P27" s="34">
        <v>2.69376942413048E7</v>
      </c>
      <c r="Q27" s="34">
        <v>1.62633293256643E7</v>
      </c>
      <c r="R27" s="34">
        <v>4462661.16048851</v>
      </c>
      <c r="S27" s="34">
        <v>1.01283527380469E7</v>
      </c>
      <c r="T27" s="34">
        <v>1.24479966609882E7</v>
      </c>
      <c r="U27" s="34">
        <v>1.13282864335841E7</v>
      </c>
      <c r="V27" s="34">
        <v>5612791.81529284</v>
      </c>
      <c r="W27" s="34">
        <v>9248408.58578635</v>
      </c>
      <c r="X27" s="34">
        <v>1.05405019869518E7</v>
      </c>
      <c r="Y27" s="34">
        <v>1.13514233458234E7</v>
      </c>
      <c r="Z27" s="34">
        <v>2.51135991062249E7</v>
      </c>
      <c r="AA27" s="34">
        <v>3.63697254762076E7</v>
      </c>
      <c r="AB27" s="34">
        <v>1.33834202560208E7</v>
      </c>
      <c r="AC27" s="34">
        <v>1.80530319523742E7</v>
      </c>
      <c r="AD27" s="34">
        <v>7.07592795404014E7</v>
      </c>
      <c r="AE27" s="34">
        <v>6.45613737954749E7</v>
      </c>
      <c r="AF27" s="34">
        <v>9569328.04849886</v>
      </c>
      <c r="AG27" s="34">
        <v>1.41091135190269E7</v>
      </c>
      <c r="AH27" s="34">
        <v>2.4504187558497E7</v>
      </c>
      <c r="AI27" s="34">
        <v>1.48572160279424E7</v>
      </c>
      <c r="AJ27" s="34">
        <v>1.1224118426171E7</v>
      </c>
      <c r="AK27" s="34">
        <v>2.54953792851896E7</v>
      </c>
      <c r="AL27" s="34">
        <v>3.91839037253017E7</v>
      </c>
      <c r="AM27" s="34">
        <v>1.03718080922932E7</v>
      </c>
      <c r="AN27" s="34">
        <v>1.16798529390804E7</v>
      </c>
      <c r="AO27" s="34">
        <v>1.62352840011118E7</v>
      </c>
      <c r="AP27" s="34">
        <v>1.85381820531628E7</v>
      </c>
      <c r="AQ27" s="34">
        <v>1.25512423618552E7</v>
      </c>
      <c r="AR27" s="34">
        <v>7229842.74924307</v>
      </c>
      <c r="AS27" s="34">
        <v>5031331.00216572</v>
      </c>
      <c r="AT27" s="34">
        <v>1.23864392725138E7</v>
      </c>
      <c r="AU27" s="34">
        <v>5861253.34011946</v>
      </c>
      <c r="AV27" s="34">
        <v>8536501.97766566</v>
      </c>
      <c r="AW27" s="34">
        <v>5038551.4431403</v>
      </c>
      <c r="AX27" s="34"/>
    </row>
    <row r="28">
      <c r="A28" s="4" t="s">
        <v>82</v>
      </c>
      <c r="B28" s="34">
        <v>3664340.36896917</v>
      </c>
      <c r="C28" s="34">
        <v>3463648.98122379</v>
      </c>
      <c r="D28" s="34">
        <v>3513761.93617994</v>
      </c>
      <c r="E28" s="34">
        <v>3125153.12471702</v>
      </c>
      <c r="F28" s="34">
        <v>3004456.80159304</v>
      </c>
      <c r="G28" s="34">
        <v>4365336.82634968</v>
      </c>
      <c r="H28" s="34">
        <v>5013847.96106056</v>
      </c>
      <c r="I28" s="34">
        <v>3171667.75102324</v>
      </c>
      <c r="J28" s="34">
        <v>3426540.83522454</v>
      </c>
      <c r="K28" s="34">
        <v>2406531.70837611</v>
      </c>
      <c r="L28" s="34">
        <v>1855445.94551228</v>
      </c>
      <c r="M28" s="34">
        <v>3235776.43646756</v>
      </c>
      <c r="N28" s="34">
        <v>2899528.65917906</v>
      </c>
      <c r="O28" s="34">
        <v>3638995.01702504</v>
      </c>
      <c r="P28" s="34">
        <v>2210017.05310383</v>
      </c>
      <c r="Q28" s="34">
        <v>2290976.66147234</v>
      </c>
      <c r="R28" s="34">
        <v>1249976.54633284</v>
      </c>
      <c r="S28" s="34">
        <v>1685701.67603281</v>
      </c>
      <c r="T28" s="34">
        <v>2604280.34307709</v>
      </c>
      <c r="U28" s="34">
        <v>1842866.69680226</v>
      </c>
      <c r="V28" s="34">
        <v>2620724.822009</v>
      </c>
      <c r="W28" s="34">
        <v>5599624.9592572</v>
      </c>
      <c r="X28" s="34">
        <v>1872090.52716987</v>
      </c>
      <c r="Y28" s="34">
        <v>1902476.99224723</v>
      </c>
      <c r="Z28" s="34">
        <v>3385058.63842049</v>
      </c>
      <c r="AA28" s="34">
        <v>4855608.65770878</v>
      </c>
      <c r="AB28" s="34">
        <v>3279247.9208964</v>
      </c>
      <c r="AC28" s="34">
        <v>3355766.35834516</v>
      </c>
      <c r="AD28" s="34">
        <v>8294362.55537578</v>
      </c>
      <c r="AE28" s="34">
        <v>7591965.62110925</v>
      </c>
      <c r="AF28" s="34">
        <v>2736202.4569798</v>
      </c>
      <c r="AG28" s="34">
        <v>2430067.500248</v>
      </c>
      <c r="AH28" s="34">
        <v>4484490.61185356</v>
      </c>
      <c r="AI28" s="34">
        <v>2691101.32895716</v>
      </c>
      <c r="AJ28" s="34">
        <v>1652447.95440393</v>
      </c>
      <c r="AK28" s="34">
        <v>4008253.85358986</v>
      </c>
      <c r="AL28" s="34">
        <v>5329466.78382884</v>
      </c>
      <c r="AM28" s="34">
        <v>2058906.67284461</v>
      </c>
      <c r="AN28" s="34">
        <v>2107122.65944155</v>
      </c>
      <c r="AO28" s="34">
        <v>2218726.47822757</v>
      </c>
      <c r="AP28" s="34">
        <v>1955044.64859914</v>
      </c>
      <c r="AQ28" s="34">
        <v>1832943.50965317</v>
      </c>
      <c r="AR28" s="34">
        <v>1181721.40801119</v>
      </c>
      <c r="AS28" s="34">
        <v>1643382.83883039</v>
      </c>
      <c r="AT28" s="34">
        <v>1449178.5702206</v>
      </c>
      <c r="AU28" s="34">
        <v>919398.210889211</v>
      </c>
      <c r="AV28" s="34">
        <v>1296676.4037201</v>
      </c>
      <c r="AW28" s="34">
        <v>646513.284968019</v>
      </c>
      <c r="AX28" s="34"/>
    </row>
    <row r="29">
      <c r="A29" s="4" t="s">
        <v>83</v>
      </c>
      <c r="B29" s="34">
        <v>1.31733847345104E7</v>
      </c>
      <c r="C29" s="34">
        <v>7449886.98871699</v>
      </c>
      <c r="D29" s="34">
        <v>8729577.69531517</v>
      </c>
      <c r="E29" s="34">
        <v>6366293.51446484</v>
      </c>
      <c r="F29" s="34">
        <v>6325450.03171935</v>
      </c>
      <c r="G29" s="34">
        <v>6777086.84274237</v>
      </c>
      <c r="H29" s="34">
        <v>6774450.03998603</v>
      </c>
      <c r="I29" s="34">
        <v>5924745.76230461</v>
      </c>
      <c r="J29" s="34">
        <v>2137855.06042221</v>
      </c>
      <c r="K29" s="34">
        <v>1134209.68206636</v>
      </c>
      <c r="L29" s="34">
        <v>1856184.13249349</v>
      </c>
      <c r="M29" s="34">
        <v>4109623.32718827</v>
      </c>
      <c r="N29" s="34">
        <v>4185055.91370707</v>
      </c>
      <c r="O29" s="34">
        <v>5847088.45328099</v>
      </c>
      <c r="P29" s="34">
        <v>4358802.04885444</v>
      </c>
      <c r="Q29" s="34">
        <v>2654602.01093464</v>
      </c>
      <c r="R29" s="34">
        <v>966966.615419227</v>
      </c>
      <c r="S29" s="34">
        <v>2379517.31404915</v>
      </c>
      <c r="T29" s="34">
        <v>2258211.28242943</v>
      </c>
      <c r="U29" s="34">
        <v>2800659.22947831</v>
      </c>
      <c r="V29" s="34">
        <v>1510578.73038908</v>
      </c>
      <c r="W29" s="34">
        <v>1517489.29337629</v>
      </c>
      <c r="X29" s="34">
        <v>1036031.78985496</v>
      </c>
      <c r="Y29" s="34">
        <v>1145101.55532598</v>
      </c>
      <c r="Z29" s="34">
        <v>5004574.40387231</v>
      </c>
      <c r="AA29" s="34">
        <v>4201510.42110301</v>
      </c>
      <c r="AB29" s="34">
        <v>2527991.37313229</v>
      </c>
      <c r="AC29" s="34">
        <v>2164121.8111615</v>
      </c>
      <c r="AD29" s="34">
        <v>1.46192629695142E7</v>
      </c>
      <c r="AE29" s="34">
        <v>1.38256234226145E7</v>
      </c>
      <c r="AF29" s="34">
        <v>1559964.99508363</v>
      </c>
      <c r="AG29" s="34">
        <v>2430140.5446684</v>
      </c>
      <c r="AH29" s="34">
        <v>5540530.89782418</v>
      </c>
      <c r="AI29" s="34">
        <v>2571843.20933703</v>
      </c>
      <c r="AJ29" s="34">
        <v>1922400.02614915</v>
      </c>
      <c r="AK29" s="34">
        <v>4635626.7489963</v>
      </c>
      <c r="AL29" s="34">
        <v>6319848.38461061</v>
      </c>
      <c r="AM29" s="34">
        <v>1810609.53191039</v>
      </c>
      <c r="AN29" s="34">
        <v>2859016.86798435</v>
      </c>
      <c r="AO29" s="34">
        <v>2959022.60454272</v>
      </c>
      <c r="AP29" s="34">
        <v>2839075.61981384</v>
      </c>
      <c r="AQ29" s="34">
        <v>2398680.24443345</v>
      </c>
      <c r="AR29" s="34">
        <v>2792880.94684318</v>
      </c>
      <c r="AS29" s="34">
        <v>5739328.03566708</v>
      </c>
      <c r="AT29" s="34">
        <v>5417791.03432588</v>
      </c>
      <c r="AU29" s="34">
        <v>3682469.21647862</v>
      </c>
      <c r="AV29" s="34">
        <v>2499404.23753759</v>
      </c>
      <c r="AW29" s="34">
        <v>1966732.65675539</v>
      </c>
      <c r="AX29" s="34"/>
    </row>
    <row r="30">
      <c r="A30" s="4" t="s">
        <v>84</v>
      </c>
      <c r="B30" s="8">
        <f t="shared" ref="B30:AW30" si="4">(B26*1.08)</f>
        <v>72893705.68</v>
      </c>
      <c r="C30" s="8">
        <f t="shared" si="4"/>
        <v>40295815.7</v>
      </c>
      <c r="D30" s="8">
        <f t="shared" si="4"/>
        <v>41235341.42</v>
      </c>
      <c r="E30" s="8">
        <f t="shared" si="4"/>
        <v>29214969.42</v>
      </c>
      <c r="F30" s="8">
        <f t="shared" si="4"/>
        <v>62339143.8</v>
      </c>
      <c r="G30" s="8">
        <f t="shared" si="4"/>
        <v>62678291.58</v>
      </c>
      <c r="H30" s="8">
        <f t="shared" si="4"/>
        <v>59710623.48</v>
      </c>
      <c r="I30" s="8">
        <f t="shared" si="4"/>
        <v>46308985.16</v>
      </c>
      <c r="J30" s="8">
        <f t="shared" si="4"/>
        <v>29465600.77</v>
      </c>
      <c r="K30" s="8">
        <f t="shared" si="4"/>
        <v>12280572.1</v>
      </c>
      <c r="L30" s="8">
        <f t="shared" si="4"/>
        <v>21037932.35</v>
      </c>
      <c r="M30" s="8">
        <f t="shared" si="4"/>
        <v>42880553.47</v>
      </c>
      <c r="N30" s="8">
        <f t="shared" si="4"/>
        <v>45377249.35</v>
      </c>
      <c r="O30" s="8">
        <f t="shared" si="4"/>
        <v>97514518.42</v>
      </c>
      <c r="P30" s="8">
        <f t="shared" si="4"/>
        <v>52637826.1</v>
      </c>
      <c r="Q30" s="8">
        <f t="shared" si="4"/>
        <v>53104188.25</v>
      </c>
      <c r="R30" s="8">
        <f t="shared" si="4"/>
        <v>14669944.9</v>
      </c>
      <c r="S30" s="8">
        <f t="shared" si="4"/>
        <v>29587336.13</v>
      </c>
      <c r="T30" s="8">
        <f t="shared" si="4"/>
        <v>49128276.21</v>
      </c>
      <c r="U30" s="8">
        <f t="shared" si="4"/>
        <v>41140430.94</v>
      </c>
      <c r="V30" s="8">
        <f t="shared" si="4"/>
        <v>29243816.68</v>
      </c>
      <c r="W30" s="8">
        <f t="shared" si="4"/>
        <v>41398630.74</v>
      </c>
      <c r="X30" s="8">
        <f t="shared" si="4"/>
        <v>25984561.08</v>
      </c>
      <c r="Y30" s="8">
        <f t="shared" si="4"/>
        <v>17122103.77</v>
      </c>
      <c r="Z30" s="8">
        <f t="shared" si="4"/>
        <v>51923080.17</v>
      </c>
      <c r="AA30" s="8">
        <f t="shared" si="4"/>
        <v>85280984.12</v>
      </c>
      <c r="AB30" s="8">
        <f t="shared" si="4"/>
        <v>58420412.25</v>
      </c>
      <c r="AC30" s="8">
        <f t="shared" si="4"/>
        <v>49214416.16</v>
      </c>
      <c r="AD30" s="8">
        <f t="shared" si="4"/>
        <v>185877033.7</v>
      </c>
      <c r="AE30" s="8">
        <f t="shared" si="4"/>
        <v>208695853.7</v>
      </c>
      <c r="AF30" s="8">
        <f t="shared" si="4"/>
        <v>42052973.06</v>
      </c>
      <c r="AG30" s="8">
        <f t="shared" si="4"/>
        <v>52444915.26</v>
      </c>
      <c r="AH30" s="8">
        <f t="shared" si="4"/>
        <v>108740523.2</v>
      </c>
      <c r="AI30" s="8">
        <f t="shared" si="4"/>
        <v>83018494.3</v>
      </c>
      <c r="AJ30" s="8">
        <f t="shared" si="4"/>
        <v>69193457.69</v>
      </c>
      <c r="AK30" s="8">
        <f t="shared" si="4"/>
        <v>129660366.3</v>
      </c>
      <c r="AL30" s="8">
        <f t="shared" si="4"/>
        <v>168341610.9</v>
      </c>
      <c r="AM30" s="8">
        <f t="shared" si="4"/>
        <v>43764675.1</v>
      </c>
      <c r="AN30" s="8">
        <f t="shared" si="4"/>
        <v>45152936.53</v>
      </c>
      <c r="AO30" s="8">
        <f t="shared" si="4"/>
        <v>87614652.7</v>
      </c>
      <c r="AP30" s="8">
        <f t="shared" si="4"/>
        <v>82227385.1</v>
      </c>
      <c r="AQ30" s="8">
        <f t="shared" si="4"/>
        <v>76188491.98</v>
      </c>
      <c r="AR30" s="8">
        <f t="shared" si="4"/>
        <v>58134011.13</v>
      </c>
      <c r="AS30" s="8">
        <f t="shared" si="4"/>
        <v>39538821.8</v>
      </c>
      <c r="AT30" s="8">
        <f t="shared" si="4"/>
        <v>60773853.46</v>
      </c>
      <c r="AU30" s="8">
        <f t="shared" si="4"/>
        <v>35932389.43</v>
      </c>
      <c r="AV30" s="8">
        <f t="shared" si="4"/>
        <v>65560050.82</v>
      </c>
      <c r="AW30" s="8">
        <f t="shared" si="4"/>
        <v>45034462.37</v>
      </c>
      <c r="AX30" s="8"/>
    </row>
    <row r="31">
      <c r="A31" s="4" t="s">
        <v>85</v>
      </c>
      <c r="B31" s="8">
        <v>7.65054045952489E7</v>
      </c>
      <c r="C31" s="8">
        <v>3.77704473119775E7</v>
      </c>
      <c r="D31" s="8">
        <v>3.70351143536201E7</v>
      </c>
      <c r="E31" s="8">
        <v>3.20837537933071E7</v>
      </c>
      <c r="F31" s="8">
        <v>4.81507962320115E7</v>
      </c>
      <c r="G31" s="8">
        <v>5.03076412461226E7</v>
      </c>
      <c r="H31" s="8">
        <v>6.71924522307415E7</v>
      </c>
      <c r="I31" s="8">
        <v>4.32656396556667E7</v>
      </c>
      <c r="J31" s="8">
        <v>2.78237900740111E7</v>
      </c>
      <c r="K31" s="8">
        <v>1.03785598883435E7</v>
      </c>
      <c r="L31" s="8">
        <v>2.44957349040022E7</v>
      </c>
      <c r="M31" s="8">
        <v>4.53997087536012E7</v>
      </c>
      <c r="N31" s="8">
        <v>4.01812194245765E7</v>
      </c>
      <c r="O31" s="8">
        <v>7.88381430677341E7</v>
      </c>
      <c r="P31" s="8">
        <v>4.31145287076102E7</v>
      </c>
      <c r="Q31" s="8">
        <v>4.60721528576E7</v>
      </c>
      <c r="R31" s="8">
        <v>1.98325731015442E7</v>
      </c>
      <c r="S31" s="8">
        <v>2.9132999867239E7</v>
      </c>
      <c r="T31" s="8">
        <v>4.33936079203482E7</v>
      </c>
      <c r="U31" s="8">
        <v>3.58161361608318E7</v>
      </c>
      <c r="V31" s="8">
        <v>2.79002174427602E7</v>
      </c>
      <c r="W31" s="8">
        <v>4.23120561059464E7</v>
      </c>
      <c r="X31" s="8">
        <v>3.26509197863246E7</v>
      </c>
      <c r="Y31" s="8">
        <v>3.04708961197685E7</v>
      </c>
      <c r="Z31" s="8">
        <v>5.53767006984613E7</v>
      </c>
      <c r="AA31" s="8">
        <v>8.17421823314284E7</v>
      </c>
      <c r="AB31" s="8">
        <v>6.01819203293471E7</v>
      </c>
      <c r="AC31" s="8">
        <v>5.42176576692333E7</v>
      </c>
      <c r="AD31" s="8">
        <v>2.11456637451647E8</v>
      </c>
      <c r="AE31" s="8">
        <v>2.63456244802794E8</v>
      </c>
      <c r="AF31" s="8">
        <v>6.35237922898173E7</v>
      </c>
      <c r="AG31" s="8">
        <v>8.2882177579825E7</v>
      </c>
      <c r="AH31" s="8">
        <v>1.25954934694678E8</v>
      </c>
      <c r="AI31" s="8">
        <v>9.30042536076737E7</v>
      </c>
      <c r="AJ31" s="8">
        <v>9.25725756863661E7</v>
      </c>
      <c r="AK31" s="8">
        <v>1.26489611574267E8</v>
      </c>
      <c r="AL31" s="8">
        <v>1.46282421970393E8</v>
      </c>
      <c r="AM31" s="8">
        <v>7.2573758446316E7</v>
      </c>
      <c r="AN31" s="8">
        <v>6.91606816066307E7</v>
      </c>
      <c r="AO31" s="8">
        <v>1.04898587189997E8</v>
      </c>
      <c r="AP31" s="8">
        <v>1.02826835077063E8</v>
      </c>
      <c r="AQ31" s="8">
        <v>8.28063156102431E7</v>
      </c>
      <c r="AR31" s="8">
        <v>4.62942490782818E7</v>
      </c>
      <c r="AS31" s="8">
        <v>5.86832055521243E7</v>
      </c>
      <c r="AT31" s="8">
        <v>6.70477833017104E7</v>
      </c>
      <c r="AU31" s="8">
        <v>3.77621228607623E7</v>
      </c>
      <c r="AV31" s="8">
        <v>6.58358356152281E7</v>
      </c>
      <c r="AW31" s="8">
        <v>4.6670381119201E7</v>
      </c>
      <c r="AX31" s="8"/>
    </row>
    <row r="32">
      <c r="A32" s="4" t="s">
        <v>86</v>
      </c>
      <c r="B32" s="8">
        <v>4.08847061709233E7</v>
      </c>
      <c r="C32" s="8">
        <v>2.66777897217858E7</v>
      </c>
      <c r="D32" s="8">
        <v>3.21631667552115E7</v>
      </c>
      <c r="E32" s="8">
        <v>3.1671975074031E7</v>
      </c>
      <c r="F32" s="8">
        <v>2.90620119557444E7</v>
      </c>
      <c r="G32" s="8">
        <v>3.35686987116721E7</v>
      </c>
      <c r="H32" s="8">
        <v>3.11095232038192E7</v>
      </c>
      <c r="I32" s="8">
        <v>2.51781297095319E7</v>
      </c>
      <c r="J32" s="8">
        <v>1.65348665356428E7</v>
      </c>
      <c r="K32" s="8">
        <v>1.15638576305186E7</v>
      </c>
      <c r="L32" s="8">
        <v>8857713.61410849</v>
      </c>
      <c r="M32" s="8">
        <v>2.28856423380231E7</v>
      </c>
      <c r="N32" s="8">
        <v>2.37526801501926E7</v>
      </c>
      <c r="O32" s="8">
        <v>4.04321249571155E7</v>
      </c>
      <c r="P32" s="8">
        <v>2.57354206541703E7</v>
      </c>
      <c r="Q32" s="8">
        <v>2.13664903463716E7</v>
      </c>
      <c r="R32" s="8">
        <v>9228195.28279549</v>
      </c>
      <c r="S32" s="8">
        <v>1.95200408239356E7</v>
      </c>
      <c r="T32" s="8">
        <v>1.93477889365904E7</v>
      </c>
      <c r="U32" s="8">
        <v>1.42156547396045E7</v>
      </c>
      <c r="V32" s="8">
        <v>8601808.36252002</v>
      </c>
      <c r="W32" s="8">
        <v>1.78844031546424E7</v>
      </c>
      <c r="X32" s="8">
        <v>1.57562468151645E7</v>
      </c>
      <c r="Y32" s="8">
        <v>1.55464239884617E7</v>
      </c>
      <c r="Z32" s="8">
        <v>2.74968540228048E7</v>
      </c>
      <c r="AA32" s="8">
        <v>3.1635895555527E7</v>
      </c>
      <c r="AB32" s="8">
        <v>1.6135878406566E7</v>
      </c>
      <c r="AC32" s="8">
        <v>2.04263592703871E7</v>
      </c>
      <c r="AD32" s="8">
        <v>9.76507375717564E7</v>
      </c>
      <c r="AE32" s="8">
        <v>8.4030785406257E7</v>
      </c>
      <c r="AF32" s="8">
        <v>1.05500719051145E7</v>
      </c>
      <c r="AG32" s="8">
        <v>1.93050403077811E7</v>
      </c>
      <c r="AH32" s="8">
        <v>2.56424613437386E7</v>
      </c>
      <c r="AI32" s="8">
        <v>1.46843948147332E7</v>
      </c>
      <c r="AJ32" s="8">
        <v>1.33137750406282E7</v>
      </c>
      <c r="AK32" s="8">
        <v>2.35584678435767E7</v>
      </c>
      <c r="AL32" s="8">
        <v>3.44135322262854E7</v>
      </c>
      <c r="AM32" s="8">
        <v>1.4051575536436E7</v>
      </c>
      <c r="AN32" s="8">
        <v>1.87767330412454E7</v>
      </c>
      <c r="AO32" s="8">
        <v>1.73441031629323E7</v>
      </c>
      <c r="AP32" s="8">
        <v>1.64971854818426E7</v>
      </c>
      <c r="AQ32" s="8">
        <v>1.05847449211918E7</v>
      </c>
      <c r="AR32" s="8">
        <v>7401405.28558507</v>
      </c>
      <c r="AS32" s="8">
        <v>7476741.80154658</v>
      </c>
      <c r="AT32" s="8">
        <v>9594201.10426232</v>
      </c>
      <c r="AU32" s="8">
        <v>6834075.41671427</v>
      </c>
      <c r="AV32" s="8">
        <v>8652175.589303</v>
      </c>
      <c r="AW32" s="8">
        <v>5217474.13001512</v>
      </c>
      <c r="AX32" s="8"/>
    </row>
    <row r="33">
      <c r="A33" s="4" t="s">
        <v>87</v>
      </c>
      <c r="B33" s="8">
        <f t="shared" ref="B33:AW33" si="5">(B27*1.08)</f>
        <v>32602821.89</v>
      </c>
      <c r="C33" s="8">
        <f t="shared" si="5"/>
        <v>29448733.55</v>
      </c>
      <c r="D33" s="8">
        <f t="shared" si="5"/>
        <v>26069576.19</v>
      </c>
      <c r="E33" s="8">
        <f t="shared" si="5"/>
        <v>29806331.96</v>
      </c>
      <c r="F33" s="8">
        <f t="shared" si="5"/>
        <v>30565702.78</v>
      </c>
      <c r="G33" s="8">
        <f t="shared" si="5"/>
        <v>36781137.48</v>
      </c>
      <c r="H33" s="8">
        <f t="shared" si="5"/>
        <v>38344024.13</v>
      </c>
      <c r="I33" s="8">
        <f t="shared" si="5"/>
        <v>26298849.13</v>
      </c>
      <c r="J33" s="8">
        <f t="shared" si="5"/>
        <v>13314461.66</v>
      </c>
      <c r="K33" s="8">
        <f t="shared" si="5"/>
        <v>6334363.639</v>
      </c>
      <c r="L33" s="8">
        <f t="shared" si="5"/>
        <v>12631786.66</v>
      </c>
      <c r="M33" s="8">
        <f t="shared" si="5"/>
        <v>18544172.32</v>
      </c>
      <c r="N33" s="8">
        <f t="shared" si="5"/>
        <v>18813425.95</v>
      </c>
      <c r="O33" s="8">
        <f t="shared" si="5"/>
        <v>40333893.28</v>
      </c>
      <c r="P33" s="8">
        <f t="shared" si="5"/>
        <v>29092709.78</v>
      </c>
      <c r="Q33" s="8">
        <f t="shared" si="5"/>
        <v>17564395.67</v>
      </c>
      <c r="R33" s="8">
        <f t="shared" si="5"/>
        <v>4819674.053</v>
      </c>
      <c r="S33" s="8">
        <f t="shared" si="5"/>
        <v>10938620.96</v>
      </c>
      <c r="T33" s="8">
        <f t="shared" si="5"/>
        <v>13443836.39</v>
      </c>
      <c r="U33" s="8">
        <f t="shared" si="5"/>
        <v>12234549.35</v>
      </c>
      <c r="V33" s="8">
        <f t="shared" si="5"/>
        <v>6061815.161</v>
      </c>
      <c r="W33" s="8">
        <f t="shared" si="5"/>
        <v>9988281.273</v>
      </c>
      <c r="X33" s="8">
        <f t="shared" si="5"/>
        <v>11383742.15</v>
      </c>
      <c r="Y33" s="8">
        <f t="shared" si="5"/>
        <v>12259537.21</v>
      </c>
      <c r="Z33" s="8">
        <f t="shared" si="5"/>
        <v>27122687.03</v>
      </c>
      <c r="AA33" s="8">
        <f t="shared" si="5"/>
        <v>39279303.51</v>
      </c>
      <c r="AB33" s="8">
        <f t="shared" si="5"/>
        <v>14454093.88</v>
      </c>
      <c r="AC33" s="8">
        <f t="shared" si="5"/>
        <v>19497274.51</v>
      </c>
      <c r="AD33" s="8">
        <f t="shared" si="5"/>
        <v>76420021.9</v>
      </c>
      <c r="AE33" s="8">
        <f t="shared" si="5"/>
        <v>69726283.7</v>
      </c>
      <c r="AF33" s="8">
        <f t="shared" si="5"/>
        <v>10334874.29</v>
      </c>
      <c r="AG33" s="8">
        <f t="shared" si="5"/>
        <v>15237842.6</v>
      </c>
      <c r="AH33" s="8">
        <f t="shared" si="5"/>
        <v>26464522.56</v>
      </c>
      <c r="AI33" s="8">
        <f t="shared" si="5"/>
        <v>16045793.31</v>
      </c>
      <c r="AJ33" s="8">
        <f t="shared" si="5"/>
        <v>12122047.9</v>
      </c>
      <c r="AK33" s="8">
        <f t="shared" si="5"/>
        <v>27535009.63</v>
      </c>
      <c r="AL33" s="8">
        <f t="shared" si="5"/>
        <v>42318616.02</v>
      </c>
      <c r="AM33" s="8">
        <f t="shared" si="5"/>
        <v>11201552.74</v>
      </c>
      <c r="AN33" s="8">
        <f t="shared" si="5"/>
        <v>12614241.17</v>
      </c>
      <c r="AO33" s="8">
        <f t="shared" si="5"/>
        <v>17534106.72</v>
      </c>
      <c r="AP33" s="8">
        <f t="shared" si="5"/>
        <v>20021236.62</v>
      </c>
      <c r="AQ33" s="8">
        <f t="shared" si="5"/>
        <v>13555341.75</v>
      </c>
      <c r="AR33" s="8">
        <f t="shared" si="5"/>
        <v>7808230.169</v>
      </c>
      <c r="AS33" s="8">
        <f t="shared" si="5"/>
        <v>5433837.482</v>
      </c>
      <c r="AT33" s="8">
        <f t="shared" si="5"/>
        <v>13377354.41</v>
      </c>
      <c r="AU33" s="8">
        <f t="shared" si="5"/>
        <v>6330153.607</v>
      </c>
      <c r="AV33" s="8">
        <f t="shared" si="5"/>
        <v>9219422.136</v>
      </c>
      <c r="AW33" s="8">
        <f t="shared" si="5"/>
        <v>5441635.559</v>
      </c>
      <c r="AX33" s="8"/>
    </row>
    <row r="34">
      <c r="A34" s="4" t="s">
        <v>88</v>
      </c>
      <c r="B34" s="8">
        <v>4301102.56218039</v>
      </c>
      <c r="C34" s="8">
        <v>3015846.73136255</v>
      </c>
      <c r="D34" s="8">
        <v>5214044.33737004</v>
      </c>
      <c r="E34" s="8">
        <v>6620142.05891432</v>
      </c>
      <c r="F34" s="8">
        <v>6239751.80477499</v>
      </c>
      <c r="G34" s="8">
        <v>3361001.61315079</v>
      </c>
      <c r="H34" s="8">
        <v>4108806.91308988</v>
      </c>
      <c r="I34" s="8">
        <v>4041203.17904261</v>
      </c>
      <c r="J34" s="8">
        <v>1908231.50667028</v>
      </c>
      <c r="K34" s="8">
        <v>1759759.72447657</v>
      </c>
      <c r="L34" s="8">
        <v>2348780.99524898</v>
      </c>
      <c r="M34" s="8">
        <v>3503556.94936092</v>
      </c>
      <c r="N34" s="8">
        <v>5242924.49874149</v>
      </c>
      <c r="O34" s="8">
        <v>4783884.08178555</v>
      </c>
      <c r="P34" s="8">
        <v>2269789.45217244</v>
      </c>
      <c r="Q34" s="8">
        <v>5434111.69662607</v>
      </c>
      <c r="R34" s="8">
        <v>3013724.00995786</v>
      </c>
      <c r="S34" s="8">
        <v>3474325.92349236</v>
      </c>
      <c r="T34" s="8">
        <v>3400266.3810699</v>
      </c>
      <c r="U34" s="8">
        <v>3395556.76119419</v>
      </c>
      <c r="V34" s="8">
        <v>2921134.11596352</v>
      </c>
      <c r="W34" s="8">
        <v>3244554.63236098</v>
      </c>
      <c r="X34" s="8">
        <v>3459417.87270482</v>
      </c>
      <c r="Y34" s="8">
        <v>3387186.65487439</v>
      </c>
      <c r="Z34" s="8">
        <v>4864482.2242389</v>
      </c>
      <c r="AA34" s="8">
        <v>5663980.82716188</v>
      </c>
      <c r="AB34" s="8">
        <v>2159602.67305515</v>
      </c>
      <c r="AC34" s="8">
        <v>1876093.84217759</v>
      </c>
      <c r="AD34" s="8">
        <v>8502098.24518876</v>
      </c>
      <c r="AE34" s="8">
        <v>1.18879886425633E7</v>
      </c>
      <c r="AF34" s="8">
        <v>1899286.75058354</v>
      </c>
      <c r="AG34" s="8">
        <v>6116429.71200654</v>
      </c>
      <c r="AH34" s="8">
        <v>5664812.73631958</v>
      </c>
      <c r="AI34" s="8">
        <v>4407353.89547732</v>
      </c>
      <c r="AJ34" s="8">
        <v>2579505.57219175</v>
      </c>
      <c r="AK34" s="8">
        <v>5383002.33537622</v>
      </c>
      <c r="AL34" s="8">
        <v>5778826.75418538</v>
      </c>
      <c r="AM34" s="8">
        <v>2370661.95583264</v>
      </c>
      <c r="AN34" s="8">
        <v>2857766.14408857</v>
      </c>
      <c r="AO34" s="8">
        <v>3674982.58221358</v>
      </c>
      <c r="AP34" s="8">
        <v>2988588.2490686</v>
      </c>
      <c r="AQ34" s="8">
        <v>1922572.7783623</v>
      </c>
      <c r="AR34" s="8">
        <v>2234448.44537861</v>
      </c>
      <c r="AS34" s="8">
        <v>1935825.39962528</v>
      </c>
      <c r="AT34" s="8">
        <v>2980529.19355129</v>
      </c>
      <c r="AU34" s="8">
        <v>1291948.10875009</v>
      </c>
      <c r="AV34" s="8">
        <v>2040326.1724208</v>
      </c>
      <c r="AW34" s="8">
        <v>1157231.28014144</v>
      </c>
      <c r="AX34" s="8"/>
    </row>
    <row r="35">
      <c r="A35" s="4" t="s">
        <v>89</v>
      </c>
      <c r="B35" s="8">
        <v>2.4453980211424E7</v>
      </c>
      <c r="C35" s="8">
        <v>1.0593563913534E7</v>
      </c>
      <c r="D35" s="8">
        <v>1.04457256165684E7</v>
      </c>
      <c r="E35" s="8">
        <v>1.15799966854431E7</v>
      </c>
      <c r="F35" s="8">
        <v>8915516.97573043</v>
      </c>
      <c r="G35" s="8">
        <v>6711285.74613087</v>
      </c>
      <c r="H35" s="8">
        <v>6111174.33004628</v>
      </c>
      <c r="I35" s="8">
        <v>7585451.48462494</v>
      </c>
      <c r="J35" s="8">
        <v>3680214.60111033</v>
      </c>
      <c r="K35" s="8">
        <v>1868716.449547</v>
      </c>
      <c r="L35" s="8">
        <v>3580999.2708955</v>
      </c>
      <c r="M35" s="8">
        <v>5253924.46200831</v>
      </c>
      <c r="N35" s="8">
        <v>3253286.9079782</v>
      </c>
      <c r="O35" s="8">
        <v>8281626.43628022</v>
      </c>
      <c r="P35" s="8">
        <v>4442378.63223728</v>
      </c>
      <c r="Q35" s="8">
        <v>4704855.42651348</v>
      </c>
      <c r="R35" s="8">
        <v>1935929.08462894</v>
      </c>
      <c r="S35" s="8">
        <v>2922184.61042666</v>
      </c>
      <c r="T35" s="8">
        <v>2819437.79904219</v>
      </c>
      <c r="U35" s="8">
        <v>865323.958532271</v>
      </c>
      <c r="V35" s="8">
        <v>1674369.36609771</v>
      </c>
      <c r="W35" s="8">
        <v>2652687.81861708</v>
      </c>
      <c r="X35" s="8">
        <v>1766923.62115927</v>
      </c>
      <c r="Y35" s="8">
        <v>2678101.98672923</v>
      </c>
      <c r="Z35" s="8">
        <v>5711948.08319748</v>
      </c>
      <c r="AA35" s="8">
        <v>5864723.11158241</v>
      </c>
      <c r="AB35" s="8">
        <v>4022307.02039353</v>
      </c>
      <c r="AC35" s="8">
        <v>4987462.16013062</v>
      </c>
      <c r="AD35" s="8">
        <v>2.10729991839882E7</v>
      </c>
      <c r="AE35" s="8">
        <v>2.1573018462313E7</v>
      </c>
      <c r="AF35" s="8">
        <v>3583712.47405449</v>
      </c>
      <c r="AG35" s="8">
        <v>3973632.7035311</v>
      </c>
      <c r="AH35" s="8">
        <v>5872501.47852258</v>
      </c>
      <c r="AI35" s="8">
        <v>4340601.1329453</v>
      </c>
      <c r="AJ35" s="8">
        <v>3108788.13652628</v>
      </c>
      <c r="AK35" s="8">
        <v>5189806.35170108</v>
      </c>
      <c r="AL35" s="8">
        <v>6266399.8201331</v>
      </c>
      <c r="AM35" s="8">
        <v>2408106.07736106</v>
      </c>
      <c r="AN35" s="8">
        <v>3499200.29842317</v>
      </c>
      <c r="AO35" s="8">
        <v>2715467.2694533</v>
      </c>
      <c r="AP35" s="8">
        <v>4611436.10775519</v>
      </c>
      <c r="AQ35" s="8">
        <v>4962323.57990732</v>
      </c>
      <c r="AR35" s="8">
        <v>3852342.17780179</v>
      </c>
      <c r="AS35" s="8">
        <v>7251196.32934782</v>
      </c>
      <c r="AT35" s="8">
        <v>6673009.79492948</v>
      </c>
      <c r="AU35" s="8">
        <v>3868988.48095927</v>
      </c>
      <c r="AV35" s="8">
        <v>3865382.71738806</v>
      </c>
      <c r="AW35" s="8">
        <v>2603971.05902883</v>
      </c>
      <c r="AX35" s="8"/>
    </row>
    <row r="36">
      <c r="A36" s="4" t="s">
        <v>90</v>
      </c>
      <c r="B36" s="8">
        <v>2818176.59616523</v>
      </c>
      <c r="C36" s="8">
        <v>4102263.84628555</v>
      </c>
      <c r="D36" s="8">
        <v>3143442.02278386</v>
      </c>
      <c r="E36" s="8">
        <v>2492071.58428096</v>
      </c>
      <c r="F36" s="8">
        <v>3261097.02867101</v>
      </c>
      <c r="G36" s="8">
        <v>3026944.61460221</v>
      </c>
      <c r="H36" s="8">
        <v>3941248.0044744</v>
      </c>
      <c r="I36" s="8">
        <v>3561340.65863013</v>
      </c>
      <c r="J36" s="8">
        <v>1464061.04316885</v>
      </c>
      <c r="K36" s="8">
        <v>1041631.20469995</v>
      </c>
      <c r="L36" s="8">
        <v>1271047.45384889</v>
      </c>
      <c r="M36" s="8">
        <v>2723689.69302223</v>
      </c>
      <c r="N36" s="8">
        <v>2162165.05327916</v>
      </c>
      <c r="O36" s="8">
        <v>3103488.70883675</v>
      </c>
      <c r="P36" s="8">
        <v>3308646.43932694</v>
      </c>
      <c r="Q36" s="8">
        <v>122470.508968661</v>
      </c>
      <c r="R36" s="8">
        <v>63151.342707956</v>
      </c>
      <c r="S36" s="8">
        <v>1622966.53198174</v>
      </c>
      <c r="T36" s="8">
        <v>4328773.10249284</v>
      </c>
      <c r="U36" s="8">
        <v>1578316.2867414</v>
      </c>
      <c r="V36" s="8">
        <v>2639896.04216531</v>
      </c>
      <c r="W36" s="8">
        <v>3353903.71591621</v>
      </c>
      <c r="X36" s="8">
        <v>2503817.10426874</v>
      </c>
      <c r="Y36" s="8">
        <v>1506677.87100553</v>
      </c>
      <c r="Z36" s="8">
        <v>3852293.57966928</v>
      </c>
      <c r="AA36" s="8">
        <v>4004223.18092462</v>
      </c>
      <c r="AB36" s="8">
        <v>3446900.28634928</v>
      </c>
      <c r="AC36" s="8">
        <v>3561244.17845254</v>
      </c>
      <c r="AD36" s="8">
        <v>1.16140281516628E7</v>
      </c>
      <c r="AE36" s="8">
        <v>919203.968854815</v>
      </c>
      <c r="AF36" s="8">
        <v>2261209.52201147</v>
      </c>
      <c r="AG36" s="8">
        <v>1.03262335986196E7</v>
      </c>
      <c r="AH36" s="8">
        <v>7777779.3020938</v>
      </c>
      <c r="AI36" s="8">
        <v>4720814.48713042</v>
      </c>
      <c r="AJ36" s="8">
        <v>4806014.32830716</v>
      </c>
      <c r="AK36" s="8">
        <v>7227723.23141095</v>
      </c>
      <c r="AL36" s="8">
        <v>7596446.79435685</v>
      </c>
      <c r="AM36" s="8">
        <v>2716650.00152596</v>
      </c>
      <c r="AN36" s="8">
        <v>2943456.75601775</v>
      </c>
      <c r="AO36" s="8">
        <v>4843442.40207887</v>
      </c>
      <c r="AP36" s="8">
        <v>4806419.02486452</v>
      </c>
      <c r="AQ36" s="8">
        <v>4902456.74975109</v>
      </c>
      <c r="AR36" s="8">
        <v>3785316.26787705</v>
      </c>
      <c r="AS36" s="8">
        <v>3240376.86387231</v>
      </c>
      <c r="AT36" s="8">
        <v>5109934.29442868</v>
      </c>
      <c r="AU36" s="8">
        <v>2864523.34545971</v>
      </c>
      <c r="AV36" s="8">
        <v>4298039.94478905</v>
      </c>
      <c r="AW36" s="8">
        <v>3739164.97133887</v>
      </c>
      <c r="AX36" s="8"/>
    </row>
    <row r="37">
      <c r="A37" s="4" t="s">
        <v>91</v>
      </c>
      <c r="B37" s="8">
        <f t="shared" ref="B37:AW37" si="6">(B28*1.08)</f>
        <v>3957487.598</v>
      </c>
      <c r="C37" s="8">
        <f t="shared" si="6"/>
        <v>3740740.9</v>
      </c>
      <c r="D37" s="8">
        <f t="shared" si="6"/>
        <v>3794862.891</v>
      </c>
      <c r="E37" s="8">
        <f t="shared" si="6"/>
        <v>3375165.375</v>
      </c>
      <c r="F37" s="8">
        <f t="shared" si="6"/>
        <v>3244813.346</v>
      </c>
      <c r="G37" s="8">
        <f t="shared" si="6"/>
        <v>4714563.772</v>
      </c>
      <c r="H37" s="8">
        <f t="shared" si="6"/>
        <v>5414955.798</v>
      </c>
      <c r="I37" s="8">
        <f t="shared" si="6"/>
        <v>3425401.171</v>
      </c>
      <c r="J37" s="8">
        <f t="shared" si="6"/>
        <v>3700664.102</v>
      </c>
      <c r="K37" s="8">
        <f t="shared" si="6"/>
        <v>2599054.245</v>
      </c>
      <c r="L37" s="8">
        <f t="shared" si="6"/>
        <v>2003881.621</v>
      </c>
      <c r="M37" s="8">
        <f t="shared" si="6"/>
        <v>3494638.551</v>
      </c>
      <c r="N37" s="8">
        <f t="shared" si="6"/>
        <v>3131490.952</v>
      </c>
      <c r="O37" s="8">
        <f t="shared" si="6"/>
        <v>3930114.618</v>
      </c>
      <c r="P37" s="8">
        <f t="shared" si="6"/>
        <v>2386818.417</v>
      </c>
      <c r="Q37" s="8">
        <f t="shared" si="6"/>
        <v>2474254.794</v>
      </c>
      <c r="R37" s="8">
        <f t="shared" si="6"/>
        <v>1349974.67</v>
      </c>
      <c r="S37" s="8">
        <f t="shared" si="6"/>
        <v>1820557.81</v>
      </c>
      <c r="T37" s="8">
        <f t="shared" si="6"/>
        <v>2812622.771</v>
      </c>
      <c r="U37" s="8">
        <f t="shared" si="6"/>
        <v>1990296.033</v>
      </c>
      <c r="V37" s="8">
        <f t="shared" si="6"/>
        <v>2830382.808</v>
      </c>
      <c r="W37" s="8">
        <f t="shared" si="6"/>
        <v>6047594.956</v>
      </c>
      <c r="X37" s="8">
        <f t="shared" si="6"/>
        <v>2021857.769</v>
      </c>
      <c r="Y37" s="8">
        <f t="shared" si="6"/>
        <v>2054675.152</v>
      </c>
      <c r="Z37" s="8">
        <f t="shared" si="6"/>
        <v>3655863.329</v>
      </c>
      <c r="AA37" s="8">
        <f t="shared" si="6"/>
        <v>5244057.35</v>
      </c>
      <c r="AB37" s="8">
        <f t="shared" si="6"/>
        <v>3541587.755</v>
      </c>
      <c r="AC37" s="8">
        <f t="shared" si="6"/>
        <v>3624227.667</v>
      </c>
      <c r="AD37" s="8">
        <f t="shared" si="6"/>
        <v>8957911.56</v>
      </c>
      <c r="AE37" s="8">
        <f t="shared" si="6"/>
        <v>8199322.871</v>
      </c>
      <c r="AF37" s="8">
        <f t="shared" si="6"/>
        <v>2955098.654</v>
      </c>
      <c r="AG37" s="8">
        <f t="shared" si="6"/>
        <v>2624472.9</v>
      </c>
      <c r="AH37" s="8">
        <f t="shared" si="6"/>
        <v>4843249.861</v>
      </c>
      <c r="AI37" s="8">
        <f t="shared" si="6"/>
        <v>2906389.435</v>
      </c>
      <c r="AJ37" s="8">
        <f t="shared" si="6"/>
        <v>1784643.791</v>
      </c>
      <c r="AK37" s="8">
        <f t="shared" si="6"/>
        <v>4328914.162</v>
      </c>
      <c r="AL37" s="8">
        <f t="shared" si="6"/>
        <v>5755824.127</v>
      </c>
      <c r="AM37" s="8">
        <f t="shared" si="6"/>
        <v>2223619.207</v>
      </c>
      <c r="AN37" s="8">
        <f t="shared" si="6"/>
        <v>2275692.472</v>
      </c>
      <c r="AO37" s="8">
        <f t="shared" si="6"/>
        <v>2396224.596</v>
      </c>
      <c r="AP37" s="8">
        <f t="shared" si="6"/>
        <v>2111448.22</v>
      </c>
      <c r="AQ37" s="8">
        <f t="shared" si="6"/>
        <v>1979578.99</v>
      </c>
      <c r="AR37" s="8">
        <f t="shared" si="6"/>
        <v>1276259.121</v>
      </c>
      <c r="AS37" s="8">
        <f t="shared" si="6"/>
        <v>1774853.466</v>
      </c>
      <c r="AT37" s="8">
        <f t="shared" si="6"/>
        <v>1565112.856</v>
      </c>
      <c r="AU37" s="8">
        <f t="shared" si="6"/>
        <v>992950.0678</v>
      </c>
      <c r="AV37" s="8">
        <f t="shared" si="6"/>
        <v>1400410.516</v>
      </c>
      <c r="AW37" s="8">
        <f t="shared" si="6"/>
        <v>698234.3478</v>
      </c>
      <c r="AX37" s="8"/>
    </row>
    <row r="38">
      <c r="A38" s="4" t="s">
        <v>92</v>
      </c>
      <c r="B38" s="8">
        <f t="shared" ref="B38:AW38" si="7">(B29*1.08)</f>
        <v>14227255.51</v>
      </c>
      <c r="C38" s="8">
        <f t="shared" si="7"/>
        <v>8045877.948</v>
      </c>
      <c r="D38" s="8">
        <f t="shared" si="7"/>
        <v>9427943.911</v>
      </c>
      <c r="E38" s="8">
        <f t="shared" si="7"/>
        <v>6875596.996</v>
      </c>
      <c r="F38" s="8">
        <f t="shared" si="7"/>
        <v>6831486.034</v>
      </c>
      <c r="G38" s="8">
        <f t="shared" si="7"/>
        <v>7319253.79</v>
      </c>
      <c r="H38" s="8">
        <f t="shared" si="7"/>
        <v>7316406.043</v>
      </c>
      <c r="I38" s="8">
        <f t="shared" si="7"/>
        <v>6398725.423</v>
      </c>
      <c r="J38" s="8">
        <f t="shared" si="7"/>
        <v>2308883.465</v>
      </c>
      <c r="K38" s="8">
        <f t="shared" si="7"/>
        <v>1224946.457</v>
      </c>
      <c r="L38" s="8">
        <f t="shared" si="7"/>
        <v>2004678.863</v>
      </c>
      <c r="M38" s="8">
        <f t="shared" si="7"/>
        <v>4438393.193</v>
      </c>
      <c r="N38" s="8">
        <f t="shared" si="7"/>
        <v>4519860.387</v>
      </c>
      <c r="O38" s="8">
        <f t="shared" si="7"/>
        <v>6314855.53</v>
      </c>
      <c r="P38" s="8">
        <f t="shared" si="7"/>
        <v>4707506.213</v>
      </c>
      <c r="Q38" s="8">
        <f t="shared" si="7"/>
        <v>2866970.172</v>
      </c>
      <c r="R38" s="8">
        <f t="shared" si="7"/>
        <v>1044323.945</v>
      </c>
      <c r="S38" s="8">
        <f t="shared" si="7"/>
        <v>2569878.699</v>
      </c>
      <c r="T38" s="8">
        <f t="shared" si="7"/>
        <v>2438868.185</v>
      </c>
      <c r="U38" s="8">
        <f t="shared" si="7"/>
        <v>3024711.968</v>
      </c>
      <c r="V38" s="8">
        <f t="shared" si="7"/>
        <v>1631425.029</v>
      </c>
      <c r="W38" s="8">
        <f t="shared" si="7"/>
        <v>1638888.437</v>
      </c>
      <c r="X38" s="8">
        <f t="shared" si="7"/>
        <v>1118914.333</v>
      </c>
      <c r="Y38" s="8">
        <f t="shared" si="7"/>
        <v>1236709.68</v>
      </c>
      <c r="Z38" s="8">
        <f t="shared" si="7"/>
        <v>5404940.356</v>
      </c>
      <c r="AA38" s="8">
        <f t="shared" si="7"/>
        <v>4537631.255</v>
      </c>
      <c r="AB38" s="8">
        <f t="shared" si="7"/>
        <v>2730230.683</v>
      </c>
      <c r="AC38" s="8">
        <f t="shared" si="7"/>
        <v>2337251.556</v>
      </c>
      <c r="AD38" s="8">
        <f t="shared" si="7"/>
        <v>15788804.01</v>
      </c>
      <c r="AE38" s="8">
        <f t="shared" si="7"/>
        <v>14931673.3</v>
      </c>
      <c r="AF38" s="8">
        <f t="shared" si="7"/>
        <v>1684762.195</v>
      </c>
      <c r="AG38" s="8">
        <f t="shared" si="7"/>
        <v>2624551.788</v>
      </c>
      <c r="AH38" s="8">
        <f t="shared" si="7"/>
        <v>5983773.37</v>
      </c>
      <c r="AI38" s="8">
        <f t="shared" si="7"/>
        <v>2777590.666</v>
      </c>
      <c r="AJ38" s="8">
        <f t="shared" si="7"/>
        <v>2076192.028</v>
      </c>
      <c r="AK38" s="8">
        <f t="shared" si="7"/>
        <v>5006476.889</v>
      </c>
      <c r="AL38" s="8">
        <f t="shared" si="7"/>
        <v>6825436.255</v>
      </c>
      <c r="AM38" s="8">
        <f t="shared" si="7"/>
        <v>1955458.294</v>
      </c>
      <c r="AN38" s="8">
        <f t="shared" si="7"/>
        <v>3087738.217</v>
      </c>
      <c r="AO38" s="8">
        <f t="shared" si="7"/>
        <v>3195744.413</v>
      </c>
      <c r="AP38" s="8">
        <f t="shared" si="7"/>
        <v>3066201.669</v>
      </c>
      <c r="AQ38" s="8">
        <f t="shared" si="7"/>
        <v>2590574.664</v>
      </c>
      <c r="AR38" s="8">
        <f t="shared" si="7"/>
        <v>3016311.423</v>
      </c>
      <c r="AS38" s="8">
        <f t="shared" si="7"/>
        <v>6198474.279</v>
      </c>
      <c r="AT38" s="8">
        <f t="shared" si="7"/>
        <v>5851214.317</v>
      </c>
      <c r="AU38" s="8">
        <f t="shared" si="7"/>
        <v>3977066.754</v>
      </c>
      <c r="AV38" s="8">
        <f t="shared" si="7"/>
        <v>2699356.577</v>
      </c>
      <c r="AW38" s="8">
        <f t="shared" si="7"/>
        <v>2124071.269</v>
      </c>
      <c r="AX38" s="8"/>
    </row>
    <row r="39">
      <c r="A39" s="4" t="s">
        <v>93</v>
      </c>
      <c r="B39" s="8">
        <f t="shared" ref="B39:AW39" si="8">(B4-SUM(B30:B38))</f>
        <v>53472689.19</v>
      </c>
      <c r="C39" s="8">
        <f t="shared" si="8"/>
        <v>43207557.38</v>
      </c>
      <c r="D39" s="8">
        <f t="shared" si="8"/>
        <v>51170945.51</v>
      </c>
      <c r="E39" s="8">
        <f t="shared" si="8"/>
        <v>39360258.06</v>
      </c>
      <c r="F39" s="8">
        <f t="shared" si="8"/>
        <v>45590582.05</v>
      </c>
      <c r="G39" s="8">
        <f t="shared" si="8"/>
        <v>38505069.44</v>
      </c>
      <c r="H39" s="8">
        <f t="shared" si="8"/>
        <v>37388256.87</v>
      </c>
      <c r="I39" s="8">
        <f t="shared" si="8"/>
        <v>35895138.43</v>
      </c>
      <c r="J39" s="8">
        <f t="shared" si="8"/>
        <v>19649856.25</v>
      </c>
      <c r="K39" s="8">
        <f t="shared" si="8"/>
        <v>12829156.67</v>
      </c>
      <c r="L39" s="8">
        <f t="shared" si="8"/>
        <v>12653850.27</v>
      </c>
      <c r="M39" s="8">
        <f t="shared" si="8"/>
        <v>25673451.27</v>
      </c>
      <c r="N39" s="8">
        <f t="shared" si="8"/>
        <v>29497363.33</v>
      </c>
      <c r="O39" s="8">
        <f t="shared" si="8"/>
        <v>52608433.9</v>
      </c>
      <c r="P39" s="8">
        <f t="shared" si="8"/>
        <v>44536912.6</v>
      </c>
      <c r="Q39" s="8">
        <f t="shared" si="8"/>
        <v>35189386.28</v>
      </c>
      <c r="R39" s="8">
        <f t="shared" si="8"/>
        <v>40383329.61</v>
      </c>
      <c r="S39" s="8">
        <f t="shared" si="8"/>
        <v>17517694.64</v>
      </c>
      <c r="T39" s="8">
        <f t="shared" si="8"/>
        <v>25700665.3</v>
      </c>
      <c r="U39" s="8">
        <f t="shared" si="8"/>
        <v>70010662.8</v>
      </c>
      <c r="V39" s="8">
        <f t="shared" si="8"/>
        <v>20244409.99</v>
      </c>
      <c r="W39" s="8">
        <f t="shared" si="8"/>
        <v>26610711.17</v>
      </c>
      <c r="X39" s="8">
        <f t="shared" si="8"/>
        <v>22876606.47</v>
      </c>
      <c r="Y39" s="8">
        <f t="shared" si="8"/>
        <v>14958579.56</v>
      </c>
      <c r="Z39" s="8">
        <f t="shared" si="8"/>
        <v>52273918.5</v>
      </c>
      <c r="AA39" s="8">
        <f t="shared" si="8"/>
        <v>64425258.76</v>
      </c>
      <c r="AB39" s="8">
        <f t="shared" si="8"/>
        <v>26942952.72</v>
      </c>
      <c r="AC39" s="8">
        <f t="shared" si="8"/>
        <v>26764232.99</v>
      </c>
      <c r="AD39" s="8">
        <f t="shared" si="8"/>
        <v>51958429.26</v>
      </c>
      <c r="AE39" s="8">
        <f t="shared" si="8"/>
        <v>256082767.2</v>
      </c>
      <c r="AF39" s="8">
        <f t="shared" si="8"/>
        <v>16669320.86</v>
      </c>
      <c r="AG39" s="8">
        <f t="shared" si="8"/>
        <v>35504989.55</v>
      </c>
      <c r="AH39" s="8">
        <f t="shared" si="8"/>
        <v>58667833.42</v>
      </c>
      <c r="AI39" s="8">
        <f t="shared" si="8"/>
        <v>34616922.35</v>
      </c>
      <c r="AJ39" s="8">
        <f t="shared" si="8"/>
        <v>25243749.83</v>
      </c>
      <c r="AK39" s="8">
        <f t="shared" si="8"/>
        <v>64267342.71</v>
      </c>
      <c r="AL39" s="8">
        <f t="shared" si="8"/>
        <v>43318763.16</v>
      </c>
      <c r="AM39" s="8">
        <f t="shared" si="8"/>
        <v>15401671.64</v>
      </c>
      <c r="AN39" s="8">
        <f t="shared" si="8"/>
        <v>7408202.759</v>
      </c>
      <c r="AO39" s="8">
        <f t="shared" si="8"/>
        <v>29077345.97</v>
      </c>
      <c r="AP39" s="8">
        <f t="shared" si="8"/>
        <v>29342999.46</v>
      </c>
      <c r="AQ39" s="8">
        <f t="shared" si="8"/>
        <v>17182912.97</v>
      </c>
      <c r="AR39" s="8">
        <f t="shared" si="8"/>
        <v>14367074.91</v>
      </c>
      <c r="AS39" s="8">
        <f t="shared" si="8"/>
        <v>16962313.03</v>
      </c>
      <c r="AT39" s="8">
        <f t="shared" si="8"/>
        <v>21510057.26</v>
      </c>
      <c r="AU39" s="8">
        <f t="shared" si="8"/>
        <v>7542540.927</v>
      </c>
      <c r="AV39" s="8">
        <f t="shared" si="8"/>
        <v>21482769.91</v>
      </c>
      <c r="AW39" s="8">
        <f t="shared" si="8"/>
        <v>12487483.89</v>
      </c>
      <c r="AX39" s="8"/>
    </row>
    <row r="40">
      <c r="A40" s="4"/>
      <c r="B40" s="35"/>
    </row>
    <row r="41">
      <c r="A41" s="4" t="s">
        <v>84</v>
      </c>
      <c r="B41" s="35">
        <f t="shared" ref="B41:AW41" si="9">(B30/B4)</f>
        <v>0.2235198776</v>
      </c>
      <c r="C41" s="35">
        <f t="shared" si="9"/>
        <v>0.1947611462</v>
      </c>
      <c r="D41" s="35">
        <f t="shared" si="9"/>
        <v>0.1876891708</v>
      </c>
      <c r="E41" s="35">
        <f t="shared" si="9"/>
        <v>0.1513099748</v>
      </c>
      <c r="F41" s="35">
        <f t="shared" si="9"/>
        <v>0.2552781062</v>
      </c>
      <c r="G41" s="35">
        <f t="shared" si="9"/>
        <v>0.2537850948</v>
      </c>
      <c r="H41" s="35">
        <f t="shared" si="9"/>
        <v>0.2290945475</v>
      </c>
      <c r="I41" s="35">
        <f t="shared" si="9"/>
        <v>0.229299097</v>
      </c>
      <c r="J41" s="35">
        <f t="shared" si="9"/>
        <v>0.2458526982</v>
      </c>
      <c r="K41" s="35">
        <f t="shared" si="9"/>
        <v>0.1984558735</v>
      </c>
      <c r="L41" s="35">
        <f t="shared" si="9"/>
        <v>0.2314750168</v>
      </c>
      <c r="M41" s="35">
        <f t="shared" si="9"/>
        <v>0.2453152751</v>
      </c>
      <c r="N41" s="35">
        <f t="shared" si="9"/>
        <v>0.2579254229</v>
      </c>
      <c r="O41" s="35">
        <f t="shared" si="9"/>
        <v>0.290099971</v>
      </c>
      <c r="P41" s="35">
        <f t="shared" si="9"/>
        <v>0.2480195866</v>
      </c>
      <c r="Q41" s="35">
        <f t="shared" si="9"/>
        <v>0.281124361</v>
      </c>
      <c r="R41" s="35">
        <f t="shared" si="9"/>
        <v>0.1522713311</v>
      </c>
      <c r="S41" s="35">
        <f t="shared" si="9"/>
        <v>0.2484105385</v>
      </c>
      <c r="T41" s="35">
        <f t="shared" si="9"/>
        <v>0.2945090585</v>
      </c>
      <c r="U41" s="35">
        <f t="shared" si="9"/>
        <v>0.2232597006</v>
      </c>
      <c r="V41" s="35">
        <f t="shared" si="9"/>
        <v>0.2818700823</v>
      </c>
      <c r="W41" s="35">
        <f t="shared" si="9"/>
        <v>0.2668611737</v>
      </c>
      <c r="X41" s="35">
        <f t="shared" si="9"/>
        <v>0.2174021699</v>
      </c>
      <c r="Y41" s="35">
        <f t="shared" si="9"/>
        <v>0.1691558277</v>
      </c>
      <c r="Z41" s="35">
        <f t="shared" si="9"/>
        <v>0.2184553832</v>
      </c>
      <c r="AA41" s="35">
        <f t="shared" si="9"/>
        <v>0.2602583074</v>
      </c>
      <c r="AB41" s="35">
        <f t="shared" si="9"/>
        <v>0.3042161206</v>
      </c>
      <c r="AC41" s="35">
        <f t="shared" si="9"/>
        <v>0.2638754684</v>
      </c>
      <c r="AD41" s="35">
        <f t="shared" si="9"/>
        <v>0.2696610822</v>
      </c>
      <c r="AE41" s="35">
        <f t="shared" si="9"/>
        <v>0.2221342796</v>
      </c>
      <c r="AF41" s="35">
        <f t="shared" si="9"/>
        <v>0.2704108637</v>
      </c>
      <c r="AG41" s="35">
        <f t="shared" si="9"/>
        <v>0.2269946777</v>
      </c>
      <c r="AH41" s="35">
        <f t="shared" si="9"/>
        <v>0.2895019588</v>
      </c>
      <c r="AI41" s="35">
        <f t="shared" si="9"/>
        <v>0.318661382</v>
      </c>
      <c r="AJ41" s="35">
        <f t="shared" si="9"/>
        <v>0.3050847834</v>
      </c>
      <c r="AK41" s="35">
        <f t="shared" si="9"/>
        <v>0.3252513051</v>
      </c>
      <c r="AL41" s="35">
        <f t="shared" si="9"/>
        <v>0.3605533861</v>
      </c>
      <c r="AM41" s="35">
        <f t="shared" si="9"/>
        <v>0.259472724</v>
      </c>
      <c r="AN41" s="35">
        <f t="shared" si="9"/>
        <v>0.2691252734</v>
      </c>
      <c r="AO41" s="35">
        <f t="shared" si="9"/>
        <v>0.3205867749</v>
      </c>
      <c r="AP41" s="35">
        <f t="shared" si="9"/>
        <v>0.3062475466</v>
      </c>
      <c r="AQ41" s="35">
        <f t="shared" si="9"/>
        <v>0.3516251601</v>
      </c>
      <c r="AR41" s="35">
        <f t="shared" si="9"/>
        <v>0.392347636</v>
      </c>
      <c r="AS41" s="35">
        <f t="shared" si="9"/>
        <v>0.266262499</v>
      </c>
      <c r="AT41" s="35">
        <f t="shared" si="9"/>
        <v>0.3124892039</v>
      </c>
      <c r="AU41" s="35">
        <f t="shared" si="9"/>
        <v>0.3345761061</v>
      </c>
      <c r="AV41" s="35">
        <f t="shared" si="9"/>
        <v>0.3542756833</v>
      </c>
      <c r="AW41" s="35">
        <f t="shared" si="9"/>
        <v>0.3597745762</v>
      </c>
      <c r="AX41" s="35">
        <f t="shared" ref="AX41:AX50" si="11">AVERAGE(S41:AW41)</f>
        <v>0.2859132495</v>
      </c>
    </row>
    <row r="42">
      <c r="A42" s="4" t="s">
        <v>85</v>
      </c>
      <c r="B42" s="35">
        <f t="shared" ref="B42:AW42" si="10">(B31/B4)</f>
        <v>0.2345947227</v>
      </c>
      <c r="C42" s="35">
        <f t="shared" si="10"/>
        <v>0.1825553221</v>
      </c>
      <c r="D42" s="35">
        <f t="shared" si="10"/>
        <v>0.1685711738</v>
      </c>
      <c r="E42" s="35">
        <f t="shared" si="10"/>
        <v>0.1661679637</v>
      </c>
      <c r="F42" s="35">
        <f t="shared" si="10"/>
        <v>0.1971769794</v>
      </c>
      <c r="G42" s="35">
        <f t="shared" si="10"/>
        <v>0.203696195</v>
      </c>
      <c r="H42" s="35">
        <f t="shared" si="10"/>
        <v>0.2578004305</v>
      </c>
      <c r="I42" s="35">
        <f t="shared" si="10"/>
        <v>0.2142299615</v>
      </c>
      <c r="J42" s="35">
        <f t="shared" si="10"/>
        <v>0.2321538908</v>
      </c>
      <c r="K42" s="35">
        <f t="shared" si="10"/>
        <v>0.167719073</v>
      </c>
      <c r="L42" s="35">
        <f t="shared" si="10"/>
        <v>0.2695203384</v>
      </c>
      <c r="M42" s="35">
        <f t="shared" si="10"/>
        <v>0.2597271057</v>
      </c>
      <c r="N42" s="35">
        <f t="shared" si="10"/>
        <v>0.2283910585</v>
      </c>
      <c r="O42" s="35">
        <f t="shared" si="10"/>
        <v>0.2345388501</v>
      </c>
      <c r="P42" s="35">
        <f t="shared" si="10"/>
        <v>0.2031475914</v>
      </c>
      <c r="Q42" s="35">
        <f t="shared" si="10"/>
        <v>0.2438979854</v>
      </c>
      <c r="R42" s="35">
        <f t="shared" si="10"/>
        <v>0.2058584627</v>
      </c>
      <c r="S42" s="35">
        <f t="shared" si="10"/>
        <v>0.2445960039</v>
      </c>
      <c r="T42" s="35">
        <f t="shared" si="10"/>
        <v>0.2601314681</v>
      </c>
      <c r="U42" s="35">
        <f t="shared" si="10"/>
        <v>0.1943659716</v>
      </c>
      <c r="V42" s="35">
        <f t="shared" si="10"/>
        <v>0.2689196377</v>
      </c>
      <c r="W42" s="35">
        <f t="shared" si="10"/>
        <v>0.2727492372</v>
      </c>
      <c r="X42" s="35">
        <f t="shared" si="10"/>
        <v>0.2731768603</v>
      </c>
      <c r="Y42" s="35">
        <f t="shared" si="10"/>
        <v>0.3010336653</v>
      </c>
      <c r="Z42" s="35">
        <f t="shared" si="10"/>
        <v>0.2329857615</v>
      </c>
      <c r="AA42" s="35">
        <f t="shared" si="10"/>
        <v>0.2494586834</v>
      </c>
      <c r="AB42" s="35">
        <f t="shared" si="10"/>
        <v>0.3133889274</v>
      </c>
      <c r="AC42" s="35">
        <f t="shared" si="10"/>
        <v>0.2907016059</v>
      </c>
      <c r="AD42" s="35">
        <f t="shared" si="10"/>
        <v>0.306770689</v>
      </c>
      <c r="AE42" s="35">
        <f t="shared" si="10"/>
        <v>0.2804208235</v>
      </c>
      <c r="AF42" s="35">
        <f t="shared" si="10"/>
        <v>0.4084734632</v>
      </c>
      <c r="AG42" s="35">
        <f t="shared" si="10"/>
        <v>0.3587347428</v>
      </c>
      <c r="AH42" s="35">
        <f t="shared" si="10"/>
        <v>0.3353322131</v>
      </c>
      <c r="AI42" s="35">
        <f t="shared" si="10"/>
        <v>0.3569911046</v>
      </c>
      <c r="AJ42" s="35">
        <f t="shared" si="10"/>
        <v>0.4081669734</v>
      </c>
      <c r="AK42" s="35">
        <f t="shared" si="10"/>
        <v>0.3172975091</v>
      </c>
      <c r="AL42" s="35">
        <f t="shared" si="10"/>
        <v>0.3133071039</v>
      </c>
      <c r="AM42" s="35">
        <f t="shared" si="10"/>
        <v>0.4302764902</v>
      </c>
      <c r="AN42" s="35">
        <f t="shared" si="10"/>
        <v>0.4122187564</v>
      </c>
      <c r="AO42" s="35">
        <f t="shared" si="10"/>
        <v>0.3838296304</v>
      </c>
      <c r="AP42" s="35">
        <f t="shared" si="10"/>
        <v>0.3829681064</v>
      </c>
      <c r="AQ42" s="35">
        <f t="shared" si="10"/>
        <v>0.3821677425</v>
      </c>
      <c r="AR42" s="35">
        <f t="shared" si="10"/>
        <v>0.3124408386</v>
      </c>
      <c r="AS42" s="35">
        <f t="shared" si="10"/>
        <v>0.3951846881</v>
      </c>
      <c r="AT42" s="35">
        <f t="shared" si="10"/>
        <v>0.3447487239</v>
      </c>
      <c r="AU42" s="35">
        <f t="shared" si="10"/>
        <v>0.3516132443</v>
      </c>
      <c r="AV42" s="35">
        <f t="shared" si="10"/>
        <v>0.3557659788</v>
      </c>
      <c r="AW42" s="35">
        <f t="shared" si="10"/>
        <v>0.3728437224</v>
      </c>
      <c r="AX42" s="35">
        <f t="shared" si="11"/>
        <v>0.3261632376</v>
      </c>
    </row>
    <row r="43">
      <c r="A43" s="4" t="s">
        <v>86</v>
      </c>
      <c r="B43" s="35">
        <f t="shared" ref="B43:AW43" si="12">(B32/B4)</f>
        <v>0.1253680881</v>
      </c>
      <c r="C43" s="35">
        <f t="shared" si="12"/>
        <v>0.1289413507</v>
      </c>
      <c r="D43" s="35">
        <f t="shared" si="12"/>
        <v>0.1463957346</v>
      </c>
      <c r="E43" s="35">
        <f t="shared" si="12"/>
        <v>0.1640352821</v>
      </c>
      <c r="F43" s="35">
        <f t="shared" si="12"/>
        <v>0.1190086184</v>
      </c>
      <c r="G43" s="35">
        <f t="shared" si="12"/>
        <v>0.1359200318</v>
      </c>
      <c r="H43" s="35">
        <f t="shared" si="12"/>
        <v>0.1193593657</v>
      </c>
      <c r="I43" s="35">
        <f t="shared" si="12"/>
        <v>0.1246695946</v>
      </c>
      <c r="J43" s="35">
        <f t="shared" si="12"/>
        <v>0.137962283</v>
      </c>
      <c r="K43" s="35">
        <f t="shared" si="12"/>
        <v>0.186873661</v>
      </c>
      <c r="L43" s="35">
        <f t="shared" si="12"/>
        <v>0.09745916913</v>
      </c>
      <c r="M43" s="35">
        <f t="shared" si="12"/>
        <v>0.1309264268</v>
      </c>
      <c r="N43" s="35">
        <f t="shared" si="12"/>
        <v>0.1350108294</v>
      </c>
      <c r="O43" s="35">
        <f t="shared" si="12"/>
        <v>0.1202831995</v>
      </c>
      <c r="P43" s="35">
        <f t="shared" si="12"/>
        <v>0.1212604863</v>
      </c>
      <c r="Q43" s="35">
        <f t="shared" si="12"/>
        <v>0.1131104936</v>
      </c>
      <c r="R43" s="35">
        <f t="shared" si="12"/>
        <v>0.09578697049</v>
      </c>
      <c r="S43" s="35">
        <f t="shared" si="12"/>
        <v>0.1638871384</v>
      </c>
      <c r="T43" s="35">
        <f t="shared" si="12"/>
        <v>0.1159841042</v>
      </c>
      <c r="U43" s="35">
        <f t="shared" si="12"/>
        <v>0.07714510392</v>
      </c>
      <c r="V43" s="35">
        <f t="shared" si="12"/>
        <v>0.08290957563</v>
      </c>
      <c r="W43" s="35">
        <f t="shared" si="12"/>
        <v>0.1152852819</v>
      </c>
      <c r="X43" s="35">
        <f t="shared" si="12"/>
        <v>0.1318260577</v>
      </c>
      <c r="Y43" s="35">
        <f t="shared" si="12"/>
        <v>0.1535890831</v>
      </c>
      <c r="Z43" s="35">
        <f t="shared" si="12"/>
        <v>0.1156872004</v>
      </c>
      <c r="AA43" s="35">
        <f t="shared" si="12"/>
        <v>0.09654560997</v>
      </c>
      <c r="AB43" s="35">
        <f t="shared" si="12"/>
        <v>0.08402532851</v>
      </c>
      <c r="AC43" s="35">
        <f t="shared" si="12"/>
        <v>0.1095210619</v>
      </c>
      <c r="AD43" s="35">
        <f t="shared" si="12"/>
        <v>0.1416667947</v>
      </c>
      <c r="AE43" s="35">
        <f t="shared" si="12"/>
        <v>0.08944172898</v>
      </c>
      <c r="AF43" s="35">
        <f t="shared" si="12"/>
        <v>0.06783953307</v>
      </c>
      <c r="AG43" s="35">
        <f t="shared" si="12"/>
        <v>0.08355703086</v>
      </c>
      <c r="AH43" s="35">
        <f t="shared" si="12"/>
        <v>0.06826841151</v>
      </c>
      <c r="AI43" s="35">
        <f t="shared" si="12"/>
        <v>0.05636514592</v>
      </c>
      <c r="AJ43" s="35">
        <f t="shared" si="12"/>
        <v>0.0587025177</v>
      </c>
      <c r="AK43" s="35">
        <f t="shared" si="12"/>
        <v>0.0590961034</v>
      </c>
      <c r="AL43" s="35">
        <f t="shared" si="12"/>
        <v>0.07370676511</v>
      </c>
      <c r="AM43" s="35">
        <f t="shared" si="12"/>
        <v>0.08330921167</v>
      </c>
      <c r="AN43" s="35">
        <f t="shared" si="12"/>
        <v>0.1119150558</v>
      </c>
      <c r="AO43" s="35">
        <f t="shared" si="12"/>
        <v>0.0634630159</v>
      </c>
      <c r="AP43" s="35">
        <f t="shared" si="12"/>
        <v>0.06144209223</v>
      </c>
      <c r="AQ43" s="35">
        <f t="shared" si="12"/>
        <v>0.0488507192</v>
      </c>
      <c r="AR43" s="35">
        <f t="shared" si="12"/>
        <v>0.04995223641</v>
      </c>
      <c r="AS43" s="35">
        <f t="shared" si="12"/>
        <v>0.05034990589</v>
      </c>
      <c r="AT43" s="35">
        <f t="shared" si="12"/>
        <v>0.0493318112</v>
      </c>
      <c r="AU43" s="35">
        <f t="shared" si="12"/>
        <v>0.06363390739</v>
      </c>
      <c r="AV43" s="35">
        <f t="shared" si="12"/>
        <v>0.04675492744</v>
      </c>
      <c r="AW43" s="35">
        <f t="shared" si="12"/>
        <v>0.04168173538</v>
      </c>
      <c r="AX43" s="35">
        <f t="shared" si="11"/>
        <v>0.08437852243</v>
      </c>
    </row>
    <row r="44">
      <c r="A44" s="4" t="s">
        <v>87</v>
      </c>
      <c r="B44" s="21">
        <f t="shared" ref="B44:AW44" si="13">(B33/B4)</f>
        <v>0.09997267514</v>
      </c>
      <c r="C44" s="21">
        <f t="shared" si="13"/>
        <v>0.1423341109</v>
      </c>
      <c r="D44" s="21">
        <f t="shared" si="13"/>
        <v>0.1186597945</v>
      </c>
      <c r="E44" s="21">
        <f t="shared" si="13"/>
        <v>0.1543727557</v>
      </c>
      <c r="F44" s="21">
        <f t="shared" si="13"/>
        <v>0.1251662157</v>
      </c>
      <c r="G44" s="21">
        <f t="shared" si="13"/>
        <v>0.1489272319</v>
      </c>
      <c r="H44" s="21">
        <f t="shared" si="13"/>
        <v>0.1471163144</v>
      </c>
      <c r="I44" s="21">
        <f t="shared" si="13"/>
        <v>0.1302188407</v>
      </c>
      <c r="J44" s="21">
        <f t="shared" si="13"/>
        <v>0.1110921291</v>
      </c>
      <c r="K44" s="21">
        <f t="shared" si="13"/>
        <v>0.1023642595</v>
      </c>
      <c r="L44" s="21">
        <f t="shared" si="13"/>
        <v>0.1389843345</v>
      </c>
      <c r="M44" s="21">
        <f t="shared" si="13"/>
        <v>0.1060893194</v>
      </c>
      <c r="N44" s="21">
        <f t="shared" si="13"/>
        <v>0.1069359847</v>
      </c>
      <c r="O44" s="21">
        <f t="shared" si="13"/>
        <v>0.119990966</v>
      </c>
      <c r="P44" s="21">
        <f t="shared" si="13"/>
        <v>0.1370794045</v>
      </c>
      <c r="Q44" s="21">
        <f t="shared" si="13"/>
        <v>0.0929828639</v>
      </c>
      <c r="R44" s="21">
        <f t="shared" si="13"/>
        <v>0.05002733061</v>
      </c>
      <c r="S44" s="21">
        <f t="shared" si="13"/>
        <v>0.09183891074</v>
      </c>
      <c r="T44" s="21">
        <f t="shared" si="13"/>
        <v>0.08059170615</v>
      </c>
      <c r="U44" s="21">
        <f t="shared" si="13"/>
        <v>0.06639409849</v>
      </c>
      <c r="V44" s="21">
        <f t="shared" si="13"/>
        <v>0.05842754237</v>
      </c>
      <c r="W44" s="21">
        <f t="shared" si="13"/>
        <v>0.06438581218</v>
      </c>
      <c r="X44" s="21">
        <f t="shared" si="13"/>
        <v>0.09524310366</v>
      </c>
      <c r="Y44" s="21">
        <f t="shared" si="13"/>
        <v>0.1211166684</v>
      </c>
      <c r="Z44" s="21">
        <f t="shared" si="13"/>
        <v>0.1141129719</v>
      </c>
      <c r="AA44" s="21">
        <f t="shared" si="13"/>
        <v>0.1198715652</v>
      </c>
      <c r="AB44" s="21">
        <f t="shared" si="13"/>
        <v>0.07526767094</v>
      </c>
      <c r="AC44" s="21">
        <f t="shared" si="13"/>
        <v>0.1045395403</v>
      </c>
      <c r="AD44" s="21">
        <f t="shared" si="13"/>
        <v>0.1108663367</v>
      </c>
      <c r="AE44" s="21">
        <f t="shared" si="13"/>
        <v>0.07421612614</v>
      </c>
      <c r="AF44" s="21">
        <f t="shared" si="13"/>
        <v>0.06645575998</v>
      </c>
      <c r="AG44" s="21">
        <f t="shared" si="13"/>
        <v>0.06595318446</v>
      </c>
      <c r="AH44" s="21">
        <f t="shared" si="13"/>
        <v>0.07045700069</v>
      </c>
      <c r="AI44" s="21">
        <f t="shared" si="13"/>
        <v>0.06159079027</v>
      </c>
      <c r="AJ44" s="21">
        <f t="shared" si="13"/>
        <v>0.05344800624</v>
      </c>
      <c r="AK44" s="21">
        <f t="shared" si="13"/>
        <v>0.0690712056</v>
      </c>
      <c r="AL44" s="21">
        <f t="shared" si="13"/>
        <v>0.09063784184</v>
      </c>
      <c r="AM44" s="21">
        <f t="shared" si="13"/>
        <v>0.06641194973</v>
      </c>
      <c r="AN44" s="21">
        <f t="shared" si="13"/>
        <v>0.07518472475</v>
      </c>
      <c r="AO44" s="21">
        <f t="shared" si="13"/>
        <v>0.06415824925</v>
      </c>
      <c r="AP44" s="21">
        <f t="shared" si="13"/>
        <v>0.07456706286</v>
      </c>
      <c r="AQ44" s="21">
        <f t="shared" si="13"/>
        <v>0.06256061893</v>
      </c>
      <c r="AR44" s="21">
        <f t="shared" si="13"/>
        <v>0.05269790591</v>
      </c>
      <c r="AS44" s="21">
        <f t="shared" si="13"/>
        <v>0.03659257109</v>
      </c>
      <c r="AT44" s="21">
        <f t="shared" si="13"/>
        <v>0.0687841661</v>
      </c>
      <c r="AU44" s="21">
        <f t="shared" si="13"/>
        <v>0.0589417564</v>
      </c>
      <c r="AV44" s="21">
        <f t="shared" si="13"/>
        <v>0.04982023406</v>
      </c>
      <c r="AW44" s="21">
        <f t="shared" si="13"/>
        <v>0.04347253245</v>
      </c>
      <c r="AX44" s="35">
        <f t="shared" si="11"/>
        <v>0.07444121335</v>
      </c>
    </row>
    <row r="45">
      <c r="A45" s="4" t="s">
        <v>88</v>
      </c>
      <c r="B45" s="21">
        <f t="shared" ref="B45:AW45" si="14">(B34/B4)</f>
        <v>0.01318881938</v>
      </c>
      <c r="C45" s="21">
        <f t="shared" si="14"/>
        <v>0.01457644562</v>
      </c>
      <c r="D45" s="21">
        <f t="shared" si="14"/>
        <v>0.02373254651</v>
      </c>
      <c r="E45" s="21">
        <f t="shared" si="14"/>
        <v>0.0342869956</v>
      </c>
      <c r="F45" s="21">
        <f t="shared" si="14"/>
        <v>0.02555171481</v>
      </c>
      <c r="G45" s="21">
        <f t="shared" si="14"/>
        <v>0.01360873265</v>
      </c>
      <c r="H45" s="21">
        <f t="shared" si="14"/>
        <v>0.01576445205</v>
      </c>
      <c r="I45" s="21">
        <f t="shared" si="14"/>
        <v>0.02001003125</v>
      </c>
      <c r="J45" s="21">
        <f t="shared" si="14"/>
        <v>0.01592174782</v>
      </c>
      <c r="K45" s="21">
        <f t="shared" si="14"/>
        <v>0.02843797915</v>
      </c>
      <c r="L45" s="21">
        <f t="shared" si="14"/>
        <v>0.02584303966</v>
      </c>
      <c r="M45" s="21">
        <f t="shared" si="14"/>
        <v>0.02004349215</v>
      </c>
      <c r="N45" s="21">
        <f t="shared" si="14"/>
        <v>0.02980091429</v>
      </c>
      <c r="O45" s="21">
        <f t="shared" si="14"/>
        <v>0.01423177447</v>
      </c>
      <c r="P45" s="21">
        <f t="shared" si="14"/>
        <v>0.01069482316</v>
      </c>
      <c r="Q45" s="21">
        <f t="shared" si="14"/>
        <v>0.0287672447</v>
      </c>
      <c r="R45" s="21">
        <f t="shared" si="14"/>
        <v>0.03128190117</v>
      </c>
      <c r="S45" s="21">
        <f t="shared" si="14"/>
        <v>0.02916988436</v>
      </c>
      <c r="T45" s="21">
        <f t="shared" si="14"/>
        <v>0.02038356173</v>
      </c>
      <c r="U45" s="21">
        <f t="shared" si="14"/>
        <v>0.01842690921</v>
      </c>
      <c r="V45" s="21">
        <f t="shared" si="14"/>
        <v>0.0281557063</v>
      </c>
      <c r="W45" s="21">
        <f t="shared" si="14"/>
        <v>0.02091483805</v>
      </c>
      <c r="X45" s="21">
        <f t="shared" si="14"/>
        <v>0.02894353112</v>
      </c>
      <c r="Y45" s="21">
        <f t="shared" si="14"/>
        <v>0.03346331561</v>
      </c>
      <c r="Z45" s="21">
        <f t="shared" si="14"/>
        <v>0.0204662806</v>
      </c>
      <c r="AA45" s="21">
        <f t="shared" si="14"/>
        <v>0.01728519058</v>
      </c>
      <c r="AB45" s="21">
        <f t="shared" si="14"/>
        <v>0.01124582867</v>
      </c>
      <c r="AC45" s="21">
        <f t="shared" si="14"/>
        <v>0.01005914892</v>
      </c>
      <c r="AD45" s="21">
        <f t="shared" si="14"/>
        <v>0.01233441791</v>
      </c>
      <c r="AE45" s="21">
        <f t="shared" si="14"/>
        <v>0.01265348471</v>
      </c>
      <c r="AF45" s="21">
        <f t="shared" si="14"/>
        <v>0.0122128766</v>
      </c>
      <c r="AG45" s="21">
        <f t="shared" si="14"/>
        <v>0.02647343378</v>
      </c>
      <c r="AH45" s="21">
        <f t="shared" si="14"/>
        <v>0.01508153846</v>
      </c>
      <c r="AI45" s="21">
        <f t="shared" si="14"/>
        <v>0.01691735673</v>
      </c>
      <c r="AJ45" s="21">
        <f t="shared" si="14"/>
        <v>0.01137344375</v>
      </c>
      <c r="AK45" s="21">
        <f t="shared" si="14"/>
        <v>0.0135031898</v>
      </c>
      <c r="AL45" s="21">
        <f t="shared" si="14"/>
        <v>0.01237706793</v>
      </c>
      <c r="AM45" s="21">
        <f t="shared" si="14"/>
        <v>0.01405521951</v>
      </c>
      <c r="AN45" s="21">
        <f t="shared" si="14"/>
        <v>0.01703315784</v>
      </c>
      <c r="AO45" s="21">
        <f t="shared" si="14"/>
        <v>0.01344696096</v>
      </c>
      <c r="AP45" s="21">
        <f t="shared" si="14"/>
        <v>0.01113069348</v>
      </c>
      <c r="AQ45" s="21">
        <f t="shared" si="14"/>
        <v>0.008873058693</v>
      </c>
      <c r="AR45" s="21">
        <f t="shared" si="14"/>
        <v>0.01508033849</v>
      </c>
      <c r="AS45" s="21">
        <f t="shared" si="14"/>
        <v>0.0130362435</v>
      </c>
      <c r="AT45" s="21">
        <f t="shared" si="14"/>
        <v>0.01532539311</v>
      </c>
      <c r="AU45" s="21">
        <f t="shared" si="14"/>
        <v>0.01202967502</v>
      </c>
      <c r="AV45" s="21">
        <f t="shared" si="14"/>
        <v>0.01102558555</v>
      </c>
      <c r="AW45" s="21">
        <f t="shared" si="14"/>
        <v>0.009244973103</v>
      </c>
      <c r="AX45" s="35">
        <f t="shared" si="11"/>
        <v>0.0165071711</v>
      </c>
    </row>
    <row r="46">
      <c r="A46" s="4" t="s">
        <v>89</v>
      </c>
      <c r="B46" s="21">
        <f t="shared" ref="B46:AW46" si="15">(B35/B4)</f>
        <v>0.07498522146</v>
      </c>
      <c r="C46" s="21">
        <f t="shared" si="15"/>
        <v>0.05120170953</v>
      </c>
      <c r="D46" s="21">
        <f t="shared" si="15"/>
        <v>0.04754537035</v>
      </c>
      <c r="E46" s="21">
        <f t="shared" si="15"/>
        <v>0.0599750416</v>
      </c>
      <c r="F46" s="21">
        <f t="shared" si="15"/>
        <v>0.03650894367</v>
      </c>
      <c r="G46" s="21">
        <f t="shared" si="15"/>
        <v>0.0271740701</v>
      </c>
      <c r="H46" s="21">
        <f t="shared" si="15"/>
        <v>0.02344702896</v>
      </c>
      <c r="I46" s="21">
        <f t="shared" si="15"/>
        <v>0.03755938875</v>
      </c>
      <c r="J46" s="21">
        <f t="shared" si="15"/>
        <v>0.03070667715</v>
      </c>
      <c r="K46" s="21">
        <f t="shared" si="15"/>
        <v>0.03019873605</v>
      </c>
      <c r="L46" s="21">
        <f t="shared" si="15"/>
        <v>0.03940082383</v>
      </c>
      <c r="M46" s="21">
        <f t="shared" si="15"/>
        <v>0.03005716626</v>
      </c>
      <c r="N46" s="21">
        <f t="shared" si="15"/>
        <v>0.01849176434</v>
      </c>
      <c r="O46" s="21">
        <f t="shared" si="15"/>
        <v>0.02463735275</v>
      </c>
      <c r="P46" s="21">
        <f t="shared" si="15"/>
        <v>0.02093165683</v>
      </c>
      <c r="Q46" s="21">
        <f t="shared" si="15"/>
        <v>0.02490668851</v>
      </c>
      <c r="R46" s="21">
        <f t="shared" si="15"/>
        <v>0.02009458799</v>
      </c>
      <c r="S46" s="21">
        <f t="shared" si="15"/>
        <v>0.02453419427</v>
      </c>
      <c r="T46" s="21">
        <f t="shared" si="15"/>
        <v>0.01690167122</v>
      </c>
      <c r="U46" s="21">
        <f t="shared" si="15"/>
        <v>0.004695915026</v>
      </c>
      <c r="V46" s="21">
        <f t="shared" si="15"/>
        <v>0.01613861269</v>
      </c>
      <c r="W46" s="21">
        <f t="shared" si="15"/>
        <v>0.0170995845</v>
      </c>
      <c r="X46" s="21">
        <f t="shared" si="15"/>
        <v>0.01478312557</v>
      </c>
      <c r="Y46" s="21">
        <f t="shared" si="15"/>
        <v>0.02645799631</v>
      </c>
      <c r="Z46" s="21">
        <f t="shared" si="15"/>
        <v>0.02403181405</v>
      </c>
      <c r="AA46" s="21">
        <f t="shared" si="15"/>
        <v>0.0178978107</v>
      </c>
      <c r="AB46" s="21">
        <f t="shared" si="15"/>
        <v>0.02094560087</v>
      </c>
      <c r="AC46" s="21">
        <f t="shared" si="15"/>
        <v>0.02674153259</v>
      </c>
      <c r="AD46" s="21">
        <f t="shared" si="15"/>
        <v>0.0305716508</v>
      </c>
      <c r="AE46" s="21">
        <f t="shared" si="15"/>
        <v>0.0229621568</v>
      </c>
      <c r="AF46" s="21">
        <f t="shared" si="15"/>
        <v>0.02304414445</v>
      </c>
      <c r="AG46" s="21">
        <f t="shared" si="15"/>
        <v>0.01719887372</v>
      </c>
      <c r="AH46" s="21">
        <f t="shared" si="15"/>
        <v>0.01563447214</v>
      </c>
      <c r="AI46" s="21">
        <f t="shared" si="15"/>
        <v>0.01666113036</v>
      </c>
      <c r="AJ46" s="21">
        <f t="shared" si="15"/>
        <v>0.0137071334</v>
      </c>
      <c r="AK46" s="21">
        <f t="shared" si="15"/>
        <v>0.01301856024</v>
      </c>
      <c r="AL46" s="21">
        <f t="shared" si="15"/>
        <v>0.01342134997</v>
      </c>
      <c r="AM46" s="21">
        <f t="shared" si="15"/>
        <v>0.01427721884</v>
      </c>
      <c r="AN46" s="21">
        <f t="shared" si="15"/>
        <v>0.02085630104</v>
      </c>
      <c r="AO46" s="21">
        <f t="shared" si="15"/>
        <v>0.00993604229</v>
      </c>
      <c r="AP46" s="21">
        <f t="shared" si="15"/>
        <v>0.01717482555</v>
      </c>
      <c r="AQ46" s="21">
        <f t="shared" si="15"/>
        <v>0.02290211787</v>
      </c>
      <c r="AR46" s="21">
        <f t="shared" si="15"/>
        <v>0.02599953654</v>
      </c>
      <c r="AS46" s="21">
        <f t="shared" si="15"/>
        <v>0.04883103663</v>
      </c>
      <c r="AT46" s="21">
        <f t="shared" si="15"/>
        <v>0.03431152378</v>
      </c>
      <c r="AU46" s="21">
        <f t="shared" si="15"/>
        <v>0.03602518844</v>
      </c>
      <c r="AV46" s="21">
        <f t="shared" si="15"/>
        <v>0.0208878896</v>
      </c>
      <c r="AW46" s="21">
        <f t="shared" si="15"/>
        <v>0.02080279268</v>
      </c>
      <c r="AX46" s="35">
        <f t="shared" si="11"/>
        <v>0.02091780009</v>
      </c>
    </row>
    <row r="47">
      <c r="A47" s="4" t="s">
        <v>90</v>
      </c>
      <c r="B47" s="21">
        <f t="shared" ref="B47:AW47" si="16">(B36/B4)</f>
        <v>0.008641603303</v>
      </c>
      <c r="C47" s="21">
        <f t="shared" si="16"/>
        <v>0.01982740875</v>
      </c>
      <c r="D47" s="21">
        <f t="shared" si="16"/>
        <v>0.01430787297</v>
      </c>
      <c r="E47" s="21">
        <f t="shared" si="16"/>
        <v>0.01290692053</v>
      </c>
      <c r="F47" s="21">
        <f t="shared" si="16"/>
        <v>0.01335415636</v>
      </c>
      <c r="G47" s="21">
        <f t="shared" si="16"/>
        <v>0.01225613217</v>
      </c>
      <c r="H47" s="21">
        <f t="shared" si="16"/>
        <v>0.01512157093</v>
      </c>
      <c r="I47" s="21">
        <f t="shared" si="16"/>
        <v>0.01763399035</v>
      </c>
      <c r="J47" s="21">
        <f t="shared" si="16"/>
        <v>0.0122157142</v>
      </c>
      <c r="K47" s="21">
        <f t="shared" si="16"/>
        <v>0.01683291535</v>
      </c>
      <c r="L47" s="21">
        <f t="shared" si="16"/>
        <v>0.01398501173</v>
      </c>
      <c r="M47" s="21">
        <f t="shared" si="16"/>
        <v>0.01558195108</v>
      </c>
      <c r="N47" s="21">
        <f t="shared" si="16"/>
        <v>0.01228980037</v>
      </c>
      <c r="O47" s="21">
        <f t="shared" si="16"/>
        <v>0.009232696822</v>
      </c>
      <c r="P47" s="21">
        <f t="shared" si="16"/>
        <v>0.01558972289</v>
      </c>
      <c r="Q47" s="21">
        <f t="shared" si="16"/>
        <v>0.0006483376303</v>
      </c>
      <c r="R47" s="21">
        <f t="shared" si="16"/>
        <v>0.0006554993274</v>
      </c>
      <c r="S47" s="21">
        <f t="shared" si="16"/>
        <v>0.01362616723</v>
      </c>
      <c r="T47" s="21">
        <f t="shared" si="16"/>
        <v>0.02594967684</v>
      </c>
      <c r="U47" s="21">
        <f t="shared" si="16"/>
        <v>0.008565161168</v>
      </c>
      <c r="V47" s="21">
        <f t="shared" si="16"/>
        <v>0.02544495894</v>
      </c>
      <c r="W47" s="21">
        <f t="shared" si="16"/>
        <v>0.02161971703</v>
      </c>
      <c r="X47" s="21">
        <f t="shared" si="16"/>
        <v>0.02094841125</v>
      </c>
      <c r="Y47" s="21">
        <f t="shared" si="16"/>
        <v>0.01488504835</v>
      </c>
      <c r="Z47" s="21">
        <f t="shared" si="16"/>
        <v>0.01620771086</v>
      </c>
      <c r="AA47" s="21">
        <f t="shared" si="16"/>
        <v>0.01221998501</v>
      </c>
      <c r="AB47" s="21">
        <f t="shared" si="16"/>
        <v>0.01794925083</v>
      </c>
      <c r="AC47" s="21">
        <f t="shared" si="16"/>
        <v>0.01909450622</v>
      </c>
      <c r="AD47" s="21">
        <f t="shared" si="16"/>
        <v>0.01684904982</v>
      </c>
      <c r="AE47" s="21">
        <f t="shared" si="16"/>
        <v>0.0009783937145</v>
      </c>
      <c r="AF47" s="21">
        <f t="shared" si="16"/>
        <v>0.01454012821</v>
      </c>
      <c r="AG47" s="21">
        <f t="shared" si="16"/>
        <v>0.0446945153</v>
      </c>
      <c r="AH47" s="21">
        <f t="shared" si="16"/>
        <v>0.02070692945</v>
      </c>
      <c r="AI47" s="21">
        <f t="shared" si="16"/>
        <v>0.01812055592</v>
      </c>
      <c r="AJ47" s="21">
        <f t="shared" si="16"/>
        <v>0.02119046929</v>
      </c>
      <c r="AK47" s="21">
        <f t="shared" si="16"/>
        <v>0.01813064764</v>
      </c>
      <c r="AL47" s="21">
        <f t="shared" si="16"/>
        <v>0.01627003924</v>
      </c>
      <c r="AM47" s="21">
        <f t="shared" si="16"/>
        <v>0.01610651912</v>
      </c>
      <c r="AN47" s="21">
        <f t="shared" si="16"/>
        <v>0.01754390002</v>
      </c>
      <c r="AO47" s="21">
        <f t="shared" si="16"/>
        <v>0.01772241893</v>
      </c>
      <c r="AP47" s="21">
        <f t="shared" si="16"/>
        <v>0.01790101962</v>
      </c>
      <c r="AQ47" s="21">
        <f t="shared" si="16"/>
        <v>0.02262582045</v>
      </c>
      <c r="AR47" s="21">
        <f t="shared" si="16"/>
        <v>0.0255471773</v>
      </c>
      <c r="AS47" s="21">
        <f t="shared" si="16"/>
        <v>0.02182135942</v>
      </c>
      <c r="AT47" s="21">
        <f t="shared" si="16"/>
        <v>0.02627444548</v>
      </c>
      <c r="AU47" s="21">
        <f t="shared" si="16"/>
        <v>0.02667234442</v>
      </c>
      <c r="AV47" s="21">
        <f t="shared" si="16"/>
        <v>0.02322589777</v>
      </c>
      <c r="AW47" s="21">
        <f t="shared" si="16"/>
        <v>0.02987171206</v>
      </c>
      <c r="AX47" s="35">
        <f t="shared" si="11"/>
        <v>0.01978399796</v>
      </c>
    </row>
    <row r="48">
      <c r="A48" s="4" t="s">
        <v>91</v>
      </c>
      <c r="B48" s="21">
        <f t="shared" ref="B48:AW48" si="17">(B37/B4)</f>
        <v>0.01213516497</v>
      </c>
      <c r="C48" s="21">
        <f t="shared" si="17"/>
        <v>0.01808006546</v>
      </c>
      <c r="D48" s="21">
        <f t="shared" si="17"/>
        <v>0.01727291796</v>
      </c>
      <c r="E48" s="21">
        <f t="shared" si="17"/>
        <v>0.017480634</v>
      </c>
      <c r="F48" s="21">
        <f t="shared" si="17"/>
        <v>0.01328747486</v>
      </c>
      <c r="G48" s="21">
        <f t="shared" si="17"/>
        <v>0.01908932078</v>
      </c>
      <c r="H48" s="21">
        <f t="shared" si="17"/>
        <v>0.02077581469</v>
      </c>
      <c r="I48" s="21">
        <f t="shared" si="17"/>
        <v>0.01696088552</v>
      </c>
      <c r="J48" s="21">
        <f t="shared" si="17"/>
        <v>0.03087730204</v>
      </c>
      <c r="K48" s="21">
        <f t="shared" si="17"/>
        <v>0.04200110356</v>
      </c>
      <c r="L48" s="21">
        <f t="shared" si="17"/>
        <v>0.02204819961</v>
      </c>
      <c r="M48" s="21">
        <f t="shared" si="17"/>
        <v>0.01999247091</v>
      </c>
      <c r="N48" s="21">
        <f t="shared" si="17"/>
        <v>0.01779947307</v>
      </c>
      <c r="O48" s="21">
        <f t="shared" si="17"/>
        <v>0.0116918604</v>
      </c>
      <c r="P48" s="21">
        <f t="shared" si="17"/>
        <v>0.01124624175</v>
      </c>
      <c r="Q48" s="21">
        <f t="shared" si="17"/>
        <v>0.01309827569</v>
      </c>
      <c r="R48" s="21">
        <f t="shared" si="17"/>
        <v>0.01401248889</v>
      </c>
      <c r="S48" s="21">
        <f t="shared" si="17"/>
        <v>0.01528511198</v>
      </c>
      <c r="T48" s="21">
        <f t="shared" si="17"/>
        <v>0.01686081719</v>
      </c>
      <c r="U48" s="21">
        <f t="shared" si="17"/>
        <v>0.01080088094</v>
      </c>
      <c r="V48" s="21">
        <f t="shared" si="17"/>
        <v>0.02728098879</v>
      </c>
      <c r="W48" s="21">
        <f t="shared" si="17"/>
        <v>0.03898361514</v>
      </c>
      <c r="X48" s="21">
        <f t="shared" si="17"/>
        <v>0.01691605508</v>
      </c>
      <c r="Y48" s="21">
        <f t="shared" si="17"/>
        <v>0.02029892358</v>
      </c>
      <c r="Z48" s="21">
        <f t="shared" si="17"/>
        <v>0.01538127211</v>
      </c>
      <c r="AA48" s="21">
        <f t="shared" si="17"/>
        <v>0.01600367895</v>
      </c>
      <c r="AB48" s="21">
        <f t="shared" si="17"/>
        <v>0.01844232257</v>
      </c>
      <c r="AC48" s="21">
        <f t="shared" si="17"/>
        <v>0.01943220804</v>
      </c>
      <c r="AD48" s="21">
        <f t="shared" si="17"/>
        <v>0.01299568902</v>
      </c>
      <c r="AE48" s="21">
        <f t="shared" si="17"/>
        <v>0.008727296913</v>
      </c>
      <c r="AF48" s="21">
        <f t="shared" si="17"/>
        <v>0.01900200441</v>
      </c>
      <c r="AG48" s="21">
        <f t="shared" si="17"/>
        <v>0.01135937349</v>
      </c>
      <c r="AH48" s="21">
        <f t="shared" si="17"/>
        <v>0.01289427602</v>
      </c>
      <c r="AI48" s="21">
        <f t="shared" si="17"/>
        <v>0.01115599701</v>
      </c>
      <c r="AJ48" s="21">
        <f t="shared" si="17"/>
        <v>0.007868773762</v>
      </c>
      <c r="AK48" s="21">
        <f t="shared" si="17"/>
        <v>0.01085902363</v>
      </c>
      <c r="AL48" s="21">
        <f t="shared" si="17"/>
        <v>0.012327801</v>
      </c>
      <c r="AM48" s="21">
        <f t="shared" si="17"/>
        <v>0.01318343005</v>
      </c>
      <c r="AN48" s="21">
        <f t="shared" si="17"/>
        <v>0.01356382122</v>
      </c>
      <c r="AO48" s="21">
        <f t="shared" si="17"/>
        <v>0.008767916002</v>
      </c>
      <c r="AP48" s="21">
        <f t="shared" si="17"/>
        <v>0.007863874504</v>
      </c>
      <c r="AQ48" s="21">
        <f t="shared" si="17"/>
        <v>0.009136153786</v>
      </c>
      <c r="AR48" s="21">
        <f t="shared" si="17"/>
        <v>0.008613499039</v>
      </c>
      <c r="AS48" s="21">
        <f t="shared" si="17"/>
        <v>0.01195222563</v>
      </c>
      <c r="AT48" s="21">
        <f t="shared" si="17"/>
        <v>0.008047554046</v>
      </c>
      <c r="AU48" s="21">
        <f t="shared" si="17"/>
        <v>0.009245624142</v>
      </c>
      <c r="AV48" s="21">
        <f t="shared" si="17"/>
        <v>0.007567587064</v>
      </c>
      <c r="AW48" s="21">
        <f t="shared" si="17"/>
        <v>0.005578105151</v>
      </c>
      <c r="AX48" s="35">
        <f t="shared" si="11"/>
        <v>0.01375470646</v>
      </c>
    </row>
    <row r="49">
      <c r="A49" s="4" t="s">
        <v>92</v>
      </c>
      <c r="B49" s="21">
        <f t="shared" ref="B49:AW49" si="18">(B38/B4)</f>
        <v>0.04362618666</v>
      </c>
      <c r="C49" s="21">
        <f t="shared" si="18"/>
        <v>0.03888801814</v>
      </c>
      <c r="D49" s="21">
        <f t="shared" si="18"/>
        <v>0.04291277613</v>
      </c>
      <c r="E49" s="21">
        <f t="shared" si="18"/>
        <v>0.0356100461</v>
      </c>
      <c r="F49" s="21">
        <f t="shared" si="18"/>
        <v>0.02797485995</v>
      </c>
      <c r="G49" s="21">
        <f t="shared" si="18"/>
        <v>0.02963573943</v>
      </c>
      <c r="H49" s="21">
        <f t="shared" si="18"/>
        <v>0.02807119796</v>
      </c>
      <c r="I49" s="21">
        <f t="shared" si="18"/>
        <v>0.03168331063</v>
      </c>
      <c r="J49" s="21">
        <f t="shared" si="18"/>
        <v>0.01926467525</v>
      </c>
      <c r="K49" s="21">
        <f t="shared" si="18"/>
        <v>0.01979531712</v>
      </c>
      <c r="L49" s="21">
        <f t="shared" si="18"/>
        <v>0.02205697146</v>
      </c>
      <c r="M49" s="21">
        <f t="shared" si="18"/>
        <v>0.02539159501</v>
      </c>
      <c r="N49" s="21">
        <f t="shared" si="18"/>
        <v>0.02569099975</v>
      </c>
      <c r="O49" s="21">
        <f t="shared" si="18"/>
        <v>0.0187863247</v>
      </c>
      <c r="P49" s="21">
        <f t="shared" si="18"/>
        <v>0.02218088838</v>
      </c>
      <c r="Q49" s="21">
        <f t="shared" si="18"/>
        <v>0.01517724277</v>
      </c>
      <c r="R49" s="21">
        <f t="shared" si="18"/>
        <v>0.01083989055</v>
      </c>
      <c r="S49" s="21">
        <f t="shared" si="18"/>
        <v>0.02157629023</v>
      </c>
      <c r="T49" s="21">
        <f t="shared" si="18"/>
        <v>0.01462027225</v>
      </c>
      <c r="U49" s="21">
        <f t="shared" si="18"/>
        <v>0.01641441941</v>
      </c>
      <c r="V49" s="21">
        <f t="shared" si="18"/>
        <v>0.01572468847</v>
      </c>
      <c r="W49" s="21">
        <f t="shared" si="18"/>
        <v>0.01056449655</v>
      </c>
      <c r="X49" s="21">
        <f t="shared" si="18"/>
        <v>0.009361497515</v>
      </c>
      <c r="Y49" s="21">
        <f t="shared" si="18"/>
        <v>0.01221792908</v>
      </c>
      <c r="Z49" s="21">
        <f t="shared" si="18"/>
        <v>0.02274014394</v>
      </c>
      <c r="AA49" s="21">
        <f t="shared" si="18"/>
        <v>0.01384782601</v>
      </c>
      <c r="AB49" s="21">
        <f t="shared" si="18"/>
        <v>0.01421729417</v>
      </c>
      <c r="AC49" s="21">
        <f t="shared" si="18"/>
        <v>0.01253176198</v>
      </c>
      <c r="AD49" s="21">
        <f t="shared" si="18"/>
        <v>0.02290560534</v>
      </c>
      <c r="AE49" s="21">
        <f t="shared" si="18"/>
        <v>0.01589315951</v>
      </c>
      <c r="AF49" s="21">
        <f t="shared" si="18"/>
        <v>0.01083343144</v>
      </c>
      <c r="AG49" s="21">
        <f t="shared" si="18"/>
        <v>0.01135971494</v>
      </c>
      <c r="AH49" s="21">
        <f t="shared" si="18"/>
        <v>0.01593071341</v>
      </c>
      <c r="AI49" s="21">
        <f t="shared" si="18"/>
        <v>0.01066161086</v>
      </c>
      <c r="AJ49" s="21">
        <f t="shared" si="18"/>
        <v>0.009154255567</v>
      </c>
      <c r="AK49" s="21">
        <f t="shared" si="18"/>
        <v>0.01255868072</v>
      </c>
      <c r="AL49" s="21">
        <f t="shared" si="18"/>
        <v>0.01461869196</v>
      </c>
      <c r="AM49" s="21">
        <f t="shared" si="18"/>
        <v>0.01159355323</v>
      </c>
      <c r="AN49" s="21">
        <f t="shared" si="18"/>
        <v>0.01840386154</v>
      </c>
      <c r="AO49" s="21">
        <f t="shared" si="18"/>
        <v>0.01169340245</v>
      </c>
      <c r="AP49" s="21">
        <f t="shared" si="18"/>
        <v>0.01141975678</v>
      </c>
      <c r="AQ49" s="21">
        <f t="shared" si="18"/>
        <v>0.01195602128</v>
      </c>
      <c r="AR49" s="21">
        <f t="shared" si="18"/>
        <v>0.02035714779</v>
      </c>
      <c r="AS49" s="21">
        <f t="shared" si="18"/>
        <v>0.0417417914</v>
      </c>
      <c r="AT49" s="21">
        <f t="shared" si="18"/>
        <v>0.03008598599</v>
      </c>
      <c r="AU49" s="21">
        <f t="shared" si="18"/>
        <v>0.0370315342</v>
      </c>
      <c r="AV49" s="21">
        <f t="shared" si="18"/>
        <v>0.01458687697</v>
      </c>
      <c r="AW49" s="21">
        <f t="shared" si="18"/>
        <v>0.01696893446</v>
      </c>
      <c r="AX49" s="35">
        <f t="shared" si="11"/>
        <v>0.01656681772</v>
      </c>
    </row>
    <row r="50">
      <c r="A50" s="4" t="s">
        <v>93</v>
      </c>
      <c r="B50" s="21">
        <f t="shared" ref="B50:AW50" si="19">(B39/B4)</f>
        <v>0.1639676407</v>
      </c>
      <c r="C50" s="21">
        <f t="shared" si="19"/>
        <v>0.2088344225</v>
      </c>
      <c r="D50" s="21">
        <f t="shared" si="19"/>
        <v>0.2329126424</v>
      </c>
      <c r="E50" s="21">
        <f t="shared" si="19"/>
        <v>0.203854386</v>
      </c>
      <c r="F50" s="21">
        <f t="shared" si="19"/>
        <v>0.1866929306</v>
      </c>
      <c r="G50" s="21">
        <f t="shared" si="19"/>
        <v>0.1559074514</v>
      </c>
      <c r="H50" s="21">
        <f t="shared" si="19"/>
        <v>0.1434492774</v>
      </c>
      <c r="I50" s="21">
        <f t="shared" si="19"/>
        <v>0.1777348997</v>
      </c>
      <c r="J50" s="21">
        <f t="shared" si="19"/>
        <v>0.1639528824</v>
      </c>
      <c r="K50" s="21">
        <f t="shared" si="19"/>
        <v>0.2073210818</v>
      </c>
      <c r="L50" s="21">
        <f t="shared" si="19"/>
        <v>0.1392270948</v>
      </c>
      <c r="M50" s="21">
        <f t="shared" si="19"/>
        <v>0.1468751976</v>
      </c>
      <c r="N50" s="21">
        <f t="shared" si="19"/>
        <v>0.1676637526</v>
      </c>
      <c r="O50" s="21">
        <f t="shared" si="19"/>
        <v>0.1565070042</v>
      </c>
      <c r="P50" s="21">
        <f t="shared" si="19"/>
        <v>0.2098495981</v>
      </c>
      <c r="Q50" s="21">
        <f t="shared" si="19"/>
        <v>0.1862865069</v>
      </c>
      <c r="R50" s="21">
        <f t="shared" si="19"/>
        <v>0.4191715371</v>
      </c>
      <c r="S50" s="21">
        <f t="shared" si="19"/>
        <v>0.1470757604</v>
      </c>
      <c r="T50" s="21">
        <f t="shared" si="19"/>
        <v>0.1540676638</v>
      </c>
      <c r="U50" s="21">
        <f t="shared" si="19"/>
        <v>0.3799318396</v>
      </c>
      <c r="V50" s="21">
        <f t="shared" si="19"/>
        <v>0.1951282068</v>
      </c>
      <c r="W50" s="21">
        <f t="shared" si="19"/>
        <v>0.1715362438</v>
      </c>
      <c r="X50" s="21">
        <f t="shared" si="19"/>
        <v>0.1913991879</v>
      </c>
      <c r="Y50" s="21">
        <f t="shared" si="19"/>
        <v>0.1477815426</v>
      </c>
      <c r="Z50" s="21">
        <f t="shared" si="19"/>
        <v>0.2199314613</v>
      </c>
      <c r="AA50" s="21">
        <f t="shared" si="19"/>
        <v>0.1966113428</v>
      </c>
      <c r="AB50" s="21">
        <f t="shared" si="19"/>
        <v>0.1403016555</v>
      </c>
      <c r="AC50" s="21">
        <f t="shared" si="19"/>
        <v>0.1435031657</v>
      </c>
      <c r="AD50" s="21">
        <f t="shared" si="19"/>
        <v>0.07537868444</v>
      </c>
      <c r="AE50" s="21">
        <f t="shared" si="19"/>
        <v>0.27257255</v>
      </c>
      <c r="AF50" s="21">
        <f t="shared" si="19"/>
        <v>0.1071877949</v>
      </c>
      <c r="AG50" s="21">
        <f t="shared" si="19"/>
        <v>0.1536744529</v>
      </c>
      <c r="AH50" s="21">
        <f t="shared" si="19"/>
        <v>0.1561924864</v>
      </c>
      <c r="AI50" s="21">
        <f t="shared" si="19"/>
        <v>0.1328749263</v>
      </c>
      <c r="AJ50" s="21">
        <f t="shared" si="19"/>
        <v>0.1113036435</v>
      </c>
      <c r="AK50" s="21">
        <f t="shared" si="19"/>
        <v>0.1612137748</v>
      </c>
      <c r="AL50" s="21">
        <f t="shared" si="19"/>
        <v>0.09277995297</v>
      </c>
      <c r="AM50" s="21">
        <f t="shared" si="19"/>
        <v>0.09131368363</v>
      </c>
      <c r="AN50" s="21">
        <f t="shared" si="19"/>
        <v>0.04415514795</v>
      </c>
      <c r="AO50" s="21">
        <f t="shared" si="19"/>
        <v>0.1063955889</v>
      </c>
      <c r="AP50" s="21">
        <f t="shared" si="19"/>
        <v>0.109285022</v>
      </c>
      <c r="AQ50" s="21">
        <f t="shared" si="19"/>
        <v>0.07930258716</v>
      </c>
      <c r="AR50" s="21">
        <f t="shared" si="19"/>
        <v>0.09696368385</v>
      </c>
      <c r="AS50" s="21">
        <f t="shared" si="19"/>
        <v>0.1142276793</v>
      </c>
      <c r="AT50" s="21">
        <f t="shared" si="19"/>
        <v>0.1106011926</v>
      </c>
      <c r="AU50" s="21">
        <f t="shared" si="19"/>
        <v>0.07023061959</v>
      </c>
      <c r="AV50" s="21">
        <f t="shared" si="19"/>
        <v>0.1160893394</v>
      </c>
      <c r="AW50" s="21">
        <f t="shared" si="19"/>
        <v>0.09976091614</v>
      </c>
      <c r="AX50" s="35">
        <f t="shared" si="11"/>
        <v>0.1415732838</v>
      </c>
    </row>
    <row r="51">
      <c r="A51" s="4"/>
    </row>
    <row r="52">
      <c r="A52" s="4" t="s">
        <v>84</v>
      </c>
      <c r="S52" s="35">
        <v>0.28591324945271673</v>
      </c>
    </row>
    <row r="53">
      <c r="A53" s="4" t="s">
        <v>85</v>
      </c>
      <c r="S53" s="35">
        <v>0.326163237645082</v>
      </c>
    </row>
    <row r="54">
      <c r="A54" s="4" t="s">
        <v>86</v>
      </c>
      <c r="S54" s="35">
        <v>0.08437852243445357</v>
      </c>
    </row>
    <row r="55">
      <c r="A55" s="4" t="s">
        <v>87</v>
      </c>
      <c r="S55" s="35">
        <v>0.07444121335279255</v>
      </c>
    </row>
    <row r="56">
      <c r="A56" s="4" t="s">
        <v>88</v>
      </c>
      <c r="S56" s="35">
        <v>0.016507171098778535</v>
      </c>
    </row>
    <row r="57">
      <c r="A57" s="4" t="s">
        <v>89</v>
      </c>
      <c r="S57" s="35">
        <v>0.02091780009419244</v>
      </c>
    </row>
    <row r="58">
      <c r="A58" s="4" t="s">
        <v>90</v>
      </c>
      <c r="S58" s="35">
        <v>0.01978399796459185</v>
      </c>
    </row>
    <row r="59">
      <c r="A59" s="4" t="s">
        <v>91</v>
      </c>
      <c r="S59" s="35">
        <v>0.013754706458982899</v>
      </c>
    </row>
    <row r="60">
      <c r="A60" s="4" t="s">
        <v>92</v>
      </c>
      <c r="S60" s="35">
        <v>0.016566817723635965</v>
      </c>
    </row>
    <row r="61">
      <c r="A61" s="4" t="s">
        <v>94</v>
      </c>
      <c r="S61" s="35">
        <v>0.1415732837747735</v>
      </c>
    </row>
    <row r="62">
      <c r="A62" s="4"/>
    </row>
    <row r="63">
      <c r="A63" s="4" t="s">
        <v>95</v>
      </c>
      <c r="B63" s="21">
        <f t="shared" ref="B63:AW63" si="20">SUM(B41:B50)</f>
        <v>1</v>
      </c>
      <c r="C63" s="21">
        <f t="shared" si="20"/>
        <v>1</v>
      </c>
      <c r="D63" s="21">
        <f t="shared" si="20"/>
        <v>1</v>
      </c>
      <c r="E63" s="21">
        <f t="shared" si="20"/>
        <v>1</v>
      </c>
      <c r="F63" s="21">
        <f t="shared" si="20"/>
        <v>1</v>
      </c>
      <c r="G63" s="21">
        <f t="shared" si="20"/>
        <v>1</v>
      </c>
      <c r="H63" s="21">
        <f t="shared" si="20"/>
        <v>1</v>
      </c>
      <c r="I63" s="21">
        <f t="shared" si="20"/>
        <v>1</v>
      </c>
      <c r="J63" s="21">
        <f t="shared" si="20"/>
        <v>1</v>
      </c>
      <c r="K63" s="21">
        <f t="shared" si="20"/>
        <v>1</v>
      </c>
      <c r="L63" s="21">
        <f t="shared" si="20"/>
        <v>1</v>
      </c>
      <c r="M63" s="21">
        <f t="shared" si="20"/>
        <v>1</v>
      </c>
      <c r="N63" s="21">
        <f t="shared" si="20"/>
        <v>1</v>
      </c>
      <c r="O63" s="21">
        <f t="shared" si="20"/>
        <v>1</v>
      </c>
      <c r="P63" s="21">
        <f t="shared" si="20"/>
        <v>1</v>
      </c>
      <c r="Q63" s="21">
        <f t="shared" si="20"/>
        <v>1</v>
      </c>
      <c r="R63" s="21">
        <f t="shared" si="20"/>
        <v>1</v>
      </c>
      <c r="S63" s="21">
        <f t="shared" si="20"/>
        <v>1</v>
      </c>
      <c r="T63" s="21">
        <f t="shared" si="20"/>
        <v>1</v>
      </c>
      <c r="U63" s="21">
        <f t="shared" si="20"/>
        <v>1</v>
      </c>
      <c r="V63" s="21">
        <f t="shared" si="20"/>
        <v>1</v>
      </c>
      <c r="W63" s="21">
        <f t="shared" si="20"/>
        <v>1</v>
      </c>
      <c r="X63" s="21">
        <f t="shared" si="20"/>
        <v>1</v>
      </c>
      <c r="Y63" s="21">
        <f t="shared" si="20"/>
        <v>1</v>
      </c>
      <c r="Z63" s="21">
        <f t="shared" si="20"/>
        <v>1</v>
      </c>
      <c r="AA63" s="21">
        <f t="shared" si="20"/>
        <v>1</v>
      </c>
      <c r="AB63" s="21">
        <f t="shared" si="20"/>
        <v>1</v>
      </c>
      <c r="AC63" s="21">
        <f t="shared" si="20"/>
        <v>1</v>
      </c>
      <c r="AD63" s="21">
        <f t="shared" si="20"/>
        <v>1</v>
      </c>
      <c r="AE63" s="21">
        <f t="shared" si="20"/>
        <v>1</v>
      </c>
      <c r="AF63" s="21">
        <f t="shared" si="20"/>
        <v>1</v>
      </c>
      <c r="AG63" s="21">
        <f t="shared" si="20"/>
        <v>1</v>
      </c>
      <c r="AH63" s="21">
        <f t="shared" si="20"/>
        <v>1</v>
      </c>
      <c r="AI63" s="21">
        <f t="shared" si="20"/>
        <v>1</v>
      </c>
      <c r="AJ63" s="21">
        <f t="shared" si="20"/>
        <v>1</v>
      </c>
      <c r="AK63" s="21">
        <f t="shared" si="20"/>
        <v>1</v>
      </c>
      <c r="AL63" s="21">
        <f t="shared" si="20"/>
        <v>1</v>
      </c>
      <c r="AM63" s="21">
        <f t="shared" si="20"/>
        <v>1</v>
      </c>
      <c r="AN63" s="21">
        <f t="shared" si="20"/>
        <v>1</v>
      </c>
      <c r="AO63" s="21">
        <f t="shared" si="20"/>
        <v>1</v>
      </c>
      <c r="AP63" s="21">
        <f t="shared" si="20"/>
        <v>1</v>
      </c>
      <c r="AQ63" s="21">
        <f t="shared" si="20"/>
        <v>1</v>
      </c>
      <c r="AR63" s="21">
        <f t="shared" si="20"/>
        <v>1</v>
      </c>
      <c r="AS63" s="21">
        <f t="shared" si="20"/>
        <v>1</v>
      </c>
      <c r="AT63" s="21">
        <f t="shared" si="20"/>
        <v>1</v>
      </c>
      <c r="AU63" s="21">
        <f t="shared" si="20"/>
        <v>1</v>
      </c>
      <c r="AV63" s="21">
        <f t="shared" si="20"/>
        <v>1</v>
      </c>
      <c r="AW63" s="21">
        <f t="shared" si="20"/>
        <v>1</v>
      </c>
      <c r="AX63" s="21"/>
    </row>
    <row r="75">
      <c r="A75" s="36" t="s">
        <v>96</v>
      </c>
      <c r="B75" s="2"/>
      <c r="C75" s="2"/>
      <c r="D75" s="2"/>
      <c r="E75" s="2"/>
      <c r="F75" s="2"/>
      <c r="G75" s="2"/>
      <c r="H75" s="3" t="s">
        <v>1</v>
      </c>
      <c r="I75" s="2"/>
      <c r="J75" s="2"/>
      <c r="K75" s="2"/>
      <c r="L75" s="2"/>
      <c r="M75" s="2"/>
      <c r="N75" s="2"/>
      <c r="O75" s="3" t="s">
        <v>2</v>
      </c>
      <c r="P75" s="2"/>
      <c r="Q75" s="2"/>
      <c r="R75" s="2"/>
      <c r="S75" s="2"/>
      <c r="T75" s="2"/>
      <c r="U75" s="2"/>
      <c r="V75" s="3"/>
      <c r="W75" s="2"/>
      <c r="X75" s="2"/>
      <c r="Y75" s="3" t="s">
        <v>1</v>
      </c>
      <c r="Z75" s="2"/>
      <c r="AA75" s="2"/>
      <c r="AB75" s="2"/>
      <c r="AC75" s="3"/>
      <c r="AD75" s="2"/>
      <c r="AE75" s="2"/>
      <c r="AF75" s="3" t="s">
        <v>2</v>
      </c>
      <c r="AG75" s="2"/>
      <c r="AH75" s="2"/>
      <c r="AI75" s="2"/>
      <c r="AJ75" s="3"/>
      <c r="AK75" s="2"/>
      <c r="AL75" s="2"/>
      <c r="AM75" s="3" t="s">
        <v>3</v>
      </c>
      <c r="AN75" s="2"/>
      <c r="AO75" s="2"/>
      <c r="AP75" s="2"/>
      <c r="AQ75" s="3"/>
      <c r="AR75" s="2"/>
      <c r="AS75" s="2"/>
      <c r="AT75" s="3" t="s">
        <v>4</v>
      </c>
    </row>
    <row r="76">
      <c r="A76" s="4" t="s">
        <v>5</v>
      </c>
      <c r="B76" s="5">
        <v>43874.0</v>
      </c>
      <c r="C76" s="5">
        <v>43875.0</v>
      </c>
      <c r="D76" s="5">
        <v>43876.0</v>
      </c>
      <c r="E76" s="5">
        <v>43877.0</v>
      </c>
      <c r="F76" s="5">
        <v>43878.0</v>
      </c>
      <c r="G76" s="5">
        <v>43879.0</v>
      </c>
      <c r="H76" s="5">
        <v>43880.0</v>
      </c>
      <c r="I76" s="5">
        <v>43881.0</v>
      </c>
      <c r="J76" s="5">
        <v>43882.0</v>
      </c>
      <c r="K76" s="5">
        <v>43883.0</v>
      </c>
      <c r="L76" s="5">
        <v>43884.0</v>
      </c>
      <c r="M76" s="5">
        <v>43885.0</v>
      </c>
      <c r="N76" s="5">
        <v>43886.0</v>
      </c>
      <c r="O76" s="5">
        <v>43887.0</v>
      </c>
      <c r="P76" s="5">
        <v>43888.0</v>
      </c>
      <c r="Q76" s="5">
        <v>43889.0</v>
      </c>
      <c r="R76" s="5">
        <v>43890.0</v>
      </c>
      <c r="S76" s="5">
        <v>43891.0</v>
      </c>
      <c r="T76" s="5">
        <v>43892.0</v>
      </c>
      <c r="U76" s="5">
        <v>43893.0</v>
      </c>
      <c r="V76" s="5">
        <v>43894.0</v>
      </c>
      <c r="W76" s="5">
        <v>43895.0</v>
      </c>
      <c r="X76" s="5">
        <v>43896.0</v>
      </c>
      <c r="Y76" s="5">
        <v>43897.0</v>
      </c>
      <c r="Z76" s="5">
        <v>43898.0</v>
      </c>
      <c r="AA76" s="5">
        <v>43899.0</v>
      </c>
      <c r="AB76" s="5">
        <v>43900.0</v>
      </c>
      <c r="AC76" s="5">
        <v>43901.0</v>
      </c>
      <c r="AD76" s="5">
        <v>43902.0</v>
      </c>
      <c r="AE76" s="5">
        <v>43903.0</v>
      </c>
      <c r="AF76" s="5">
        <v>43904.0</v>
      </c>
      <c r="AG76" s="5">
        <v>43905.0</v>
      </c>
      <c r="AH76" s="5">
        <v>43906.0</v>
      </c>
      <c r="AI76" s="5">
        <v>43907.0</v>
      </c>
      <c r="AJ76" s="5">
        <v>43908.0</v>
      </c>
      <c r="AK76" s="5">
        <v>43909.0</v>
      </c>
      <c r="AL76" s="5">
        <v>43910.0</v>
      </c>
      <c r="AM76" s="5">
        <v>43911.0</v>
      </c>
      <c r="AN76" s="5">
        <v>43912.0</v>
      </c>
      <c r="AO76" s="5">
        <v>43913.0</v>
      </c>
      <c r="AP76" s="5">
        <v>43914.0</v>
      </c>
      <c r="AQ76" s="5">
        <v>43915.0</v>
      </c>
      <c r="AR76" s="5">
        <v>43916.0</v>
      </c>
      <c r="AS76" s="5">
        <v>43917.0</v>
      </c>
      <c r="AT76" s="5">
        <v>43918.0</v>
      </c>
      <c r="AU76" s="5">
        <v>43919.0</v>
      </c>
      <c r="AV76" s="5">
        <v>43920.0</v>
      </c>
      <c r="AW76" s="5">
        <v>43921.0</v>
      </c>
      <c r="AX76" s="5"/>
    </row>
    <row r="77">
      <c r="A77" s="7" t="s">
        <v>96</v>
      </c>
      <c r="B77" s="8">
        <v>4.031028451E9</v>
      </c>
      <c r="C77" s="8">
        <v>2.799327257E9</v>
      </c>
      <c r="D77" s="8">
        <v>3.76418781E9</v>
      </c>
      <c r="E77" s="8">
        <v>3.571424513E9</v>
      </c>
      <c r="F77" s="8">
        <v>3.654465201E9</v>
      </c>
      <c r="G77" s="8">
        <v>3.094911209E9</v>
      </c>
      <c r="H77" s="8">
        <v>2.337841888E9</v>
      </c>
      <c r="I77" s="8">
        <v>2.630869728E9</v>
      </c>
      <c r="J77" s="8">
        <v>1.674301373E9</v>
      </c>
      <c r="K77" s="8">
        <v>1.386732791E9</v>
      </c>
      <c r="L77" s="8">
        <v>2.162471101E9</v>
      </c>
      <c r="M77" s="8">
        <v>3.195138741E9</v>
      </c>
      <c r="N77" s="8">
        <v>2.951039822E9</v>
      </c>
      <c r="O77" s="8">
        <v>4.586255945E9</v>
      </c>
      <c r="P77" s="8">
        <v>3.525558758E9</v>
      </c>
      <c r="Q77" s="8">
        <v>3.430525581E9</v>
      </c>
      <c r="R77" s="8">
        <v>1.898701184E9</v>
      </c>
      <c r="S77" s="8">
        <v>1.918743172E9</v>
      </c>
      <c r="T77" s="8">
        <v>2.676297253E9</v>
      </c>
      <c r="U77" s="8">
        <v>2.406862275E9</v>
      </c>
      <c r="V77" s="8">
        <v>1.683313187E9</v>
      </c>
      <c r="W77" s="8">
        <v>2.376028539E9</v>
      </c>
      <c r="X77" s="8">
        <v>2.101932889E9</v>
      </c>
      <c r="Y77" s="8">
        <v>2.064837892E9</v>
      </c>
      <c r="Z77" s="8">
        <v>3.182845218E9</v>
      </c>
      <c r="AA77" s="8">
        <v>4.552639112E9</v>
      </c>
      <c r="AB77" s="8">
        <v>3.023254315E9</v>
      </c>
      <c r="AC77" s="8">
        <v>2.821342738E9</v>
      </c>
      <c r="AD77" s="8">
        <v>4.560420965E9</v>
      </c>
      <c r="AE77" s="8">
        <v>7.84329474E9</v>
      </c>
      <c r="AF77" s="8">
        <v>2.14348997E9</v>
      </c>
      <c r="AG77" s="8">
        <v>2.115689864E9</v>
      </c>
      <c r="AH77" s="8">
        <v>3.484960951E9</v>
      </c>
      <c r="AI77" s="8">
        <v>2.00111973E9</v>
      </c>
      <c r="AJ77" s="8">
        <v>1.754786647E9</v>
      </c>
      <c r="AK77" s="8">
        <v>3.124944887E9</v>
      </c>
      <c r="AL77" s="8">
        <v>3.725825827E9</v>
      </c>
      <c r="AM77" s="8">
        <v>2.122801868E9</v>
      </c>
      <c r="AN77" s="8">
        <v>1.77211839E9</v>
      </c>
      <c r="AO77" s="8">
        <v>2.115922083E9</v>
      </c>
      <c r="AP77" s="8">
        <v>2.298289614E9</v>
      </c>
      <c r="AQ77" s="8">
        <v>1.902237459E9</v>
      </c>
      <c r="AR77" s="8">
        <v>1.245880133E9</v>
      </c>
      <c r="AS77" s="8">
        <v>1.240262249E9</v>
      </c>
      <c r="AT77" s="8">
        <v>1.612364294E9</v>
      </c>
      <c r="AU77" s="8">
        <v>8.59102674E8</v>
      </c>
      <c r="AV77" s="8">
        <v>2.034491566E9</v>
      </c>
      <c r="AW77" s="8">
        <v>1.533006481E9</v>
      </c>
      <c r="AX77" s="8"/>
    </row>
    <row r="78">
      <c r="A78" s="9" t="s">
        <v>6</v>
      </c>
      <c r="B78" s="8">
        <v>3.828760627E9</v>
      </c>
      <c r="C78" s="8">
        <v>2.343822843E9</v>
      </c>
      <c r="D78" s="8">
        <v>3.630796059E9</v>
      </c>
      <c r="E78" s="8">
        <v>3.43157403E9</v>
      </c>
      <c r="F78" s="8">
        <v>3.342364843E9</v>
      </c>
      <c r="G78" s="8">
        <v>2.615079422E9</v>
      </c>
      <c r="H78" s="8">
        <v>1.550680536E9</v>
      </c>
      <c r="I78" s="8">
        <v>1.814807267E9</v>
      </c>
      <c r="J78" s="8">
        <v>1.168149279E9</v>
      </c>
      <c r="K78" s="8">
        <v>1.047946705E9</v>
      </c>
      <c r="L78" s="8">
        <v>1.745344767E9</v>
      </c>
      <c r="M78" s="8">
        <v>2.647511187E9</v>
      </c>
      <c r="N78" s="8">
        <v>2.42897117E9</v>
      </c>
      <c r="O78" s="8">
        <v>3.616896187E9</v>
      </c>
      <c r="P78" s="8">
        <v>2.512122725E9</v>
      </c>
      <c r="Q78" s="8">
        <v>2.404706229E9</v>
      </c>
      <c r="R78" s="8">
        <v>1.438915367E9</v>
      </c>
      <c r="S78" s="8">
        <v>1.264870567E9</v>
      </c>
      <c r="T78" s="8">
        <v>2.085164207E9</v>
      </c>
      <c r="U78" s="8">
        <v>1.894315296E9</v>
      </c>
      <c r="V78" s="8">
        <v>1.455563623E9</v>
      </c>
      <c r="W78" s="8">
        <v>1.947108819E9</v>
      </c>
      <c r="X78" s="8">
        <v>1.285782855E9</v>
      </c>
      <c r="Y78" s="8">
        <v>1.288736118E9</v>
      </c>
      <c r="Z78" s="8">
        <v>1.948774487E9</v>
      </c>
      <c r="AA78" s="8">
        <v>3.804127345E9</v>
      </c>
      <c r="AB78" s="8">
        <v>2.387307294E9</v>
      </c>
      <c r="AC78" s="8">
        <v>2.456711072E9</v>
      </c>
      <c r="AD78" s="8">
        <v>4.263399018E9</v>
      </c>
      <c r="AE78" s="8">
        <v>5.665262473E9</v>
      </c>
      <c r="AF78" s="8">
        <v>1.789236371E9</v>
      </c>
      <c r="AG78" s="8">
        <v>1.56703177E9</v>
      </c>
      <c r="AH78" s="8">
        <v>2.491524006E9</v>
      </c>
      <c r="AI78" s="8">
        <v>1.786647461E9</v>
      </c>
      <c r="AJ78" s="8">
        <v>1.484922983E9</v>
      </c>
      <c r="AK78" s="8">
        <v>2.324015165E9</v>
      </c>
      <c r="AL78" s="8">
        <v>2.735994773E9</v>
      </c>
      <c r="AM78" s="8">
        <v>1.654027619E9</v>
      </c>
      <c r="AN78" s="8">
        <v>1.492082059E9</v>
      </c>
      <c r="AO78" s="8">
        <v>1.587497258E9</v>
      </c>
      <c r="AP78" s="8">
        <v>2.015380366E9</v>
      </c>
      <c r="AQ78" s="8">
        <v>1.648392744E9</v>
      </c>
      <c r="AR78" s="8">
        <v>1.017667203E9</v>
      </c>
      <c r="AS78" s="8">
        <v>9.79634856E8</v>
      </c>
      <c r="AT78" s="8">
        <v>1.348215037E9</v>
      </c>
      <c r="AU78" s="8">
        <v>6.69659723E8</v>
      </c>
      <c r="AV78" s="8">
        <v>1.742109749E9</v>
      </c>
      <c r="AW78" s="8">
        <v>1.336800348E9</v>
      </c>
      <c r="AX78" s="8"/>
    </row>
    <row r="79">
      <c r="A79" s="10" t="s">
        <v>7</v>
      </c>
      <c r="B79" s="8">
        <v>3.859968449E9</v>
      </c>
      <c r="C79" s="8">
        <v>2.626099035E9</v>
      </c>
      <c r="D79" s="8">
        <v>3.611481227E9</v>
      </c>
      <c r="E79" s="8">
        <v>3.431817674E9</v>
      </c>
      <c r="F79" s="8">
        <v>3.554908902E9</v>
      </c>
      <c r="G79" s="8">
        <v>3.028474707E9</v>
      </c>
      <c r="H79" s="8">
        <v>2.12319559E9</v>
      </c>
      <c r="I79" s="8">
        <v>1.924282454E9</v>
      </c>
      <c r="J79" s="8">
        <v>1.23868743E9</v>
      </c>
      <c r="K79" s="8">
        <v>1.086555293E9</v>
      </c>
      <c r="L79" s="8">
        <v>1.798468651E9</v>
      </c>
      <c r="M79" s="8">
        <v>2.706514935E9</v>
      </c>
      <c r="N79" s="8">
        <v>2.488927632E9</v>
      </c>
      <c r="O79" s="8">
        <v>3.642980036E9</v>
      </c>
      <c r="P79" s="8">
        <v>2.960382382E9</v>
      </c>
      <c r="Q79" s="8">
        <v>2.608098627E9</v>
      </c>
      <c r="R79" s="8">
        <v>1.575082162E9</v>
      </c>
      <c r="S79" s="8">
        <v>1.546067379E9</v>
      </c>
      <c r="T79" s="8">
        <v>2.382280115E9</v>
      </c>
      <c r="U79" s="8">
        <v>2.135950805E9</v>
      </c>
      <c r="V79" s="8">
        <v>1.495774851E9</v>
      </c>
      <c r="W79" s="8">
        <v>2.072675592E9</v>
      </c>
      <c r="X79" s="8">
        <v>1.810931899E9</v>
      </c>
      <c r="Y79" s="8">
        <v>1.86867817E9</v>
      </c>
      <c r="Z79" s="8">
        <v>2.673211679E9</v>
      </c>
      <c r="AA79" s="8">
        <v>4.025125137E9</v>
      </c>
      <c r="AB79" s="8">
        <v>2.773708178E9</v>
      </c>
      <c r="AC79" s="8">
        <v>2.620997864E9</v>
      </c>
      <c r="AD79" s="8">
        <v>4.164185077E9</v>
      </c>
      <c r="AE79" s="8">
        <v>6.989051086E9</v>
      </c>
      <c r="AF79" s="8">
        <v>1.871434799E9</v>
      </c>
      <c r="AG79" s="8">
        <v>1.901859922E9</v>
      </c>
      <c r="AH79" s="8">
        <v>3.192870398E9</v>
      </c>
      <c r="AI79" s="8">
        <v>1.917746037E9</v>
      </c>
      <c r="AJ79" s="8">
        <v>1.6843943E9</v>
      </c>
      <c r="AK79" s="8">
        <v>2.776943851E9</v>
      </c>
      <c r="AL79" s="8">
        <v>3.370544804E9</v>
      </c>
      <c r="AM79" s="8">
        <v>1.891481947E9</v>
      </c>
      <c r="AN79" s="8">
        <v>1.548029599E9</v>
      </c>
      <c r="AO79" s="8">
        <v>1.924648483E9</v>
      </c>
      <c r="AP79" s="8">
        <v>2.145888228E9</v>
      </c>
      <c r="AQ79" s="8">
        <v>1.761346813E9</v>
      </c>
      <c r="AR79" s="8">
        <v>1.12287499E9</v>
      </c>
      <c r="AS79" s="8">
        <v>1.128405628E9</v>
      </c>
      <c r="AT79" s="8">
        <v>1.437452706E9</v>
      </c>
      <c r="AU79" s="8">
        <v>7.87935121E8</v>
      </c>
      <c r="AV79" s="8">
        <v>1.931764073E9</v>
      </c>
      <c r="AW79" s="8">
        <v>1.445559555E9</v>
      </c>
      <c r="AX79" s="8"/>
    </row>
    <row r="80">
      <c r="A80" s="12"/>
      <c r="B80" s="37"/>
      <c r="C80" s="37"/>
      <c r="D80" s="37"/>
      <c r="E80" s="37"/>
      <c r="F80" s="37"/>
      <c r="G80" s="37"/>
      <c r="H80" s="38"/>
      <c r="I80" s="37"/>
      <c r="J80" s="37"/>
      <c r="K80" s="37"/>
      <c r="L80" s="37"/>
      <c r="M80" s="37"/>
      <c r="N80" s="37"/>
      <c r="O80" s="38"/>
      <c r="P80" s="37"/>
      <c r="Q80" s="37"/>
      <c r="R80" s="37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</row>
    <row r="81">
      <c r="A81" s="4" t="s">
        <v>8</v>
      </c>
      <c r="B81" s="4">
        <v>1913376.0</v>
      </c>
      <c r="C81" s="4">
        <v>1899106.0</v>
      </c>
      <c r="D81" s="4">
        <v>1914044.0</v>
      </c>
      <c r="E81" s="4">
        <v>1921589.0</v>
      </c>
      <c r="F81" s="4">
        <v>1981305.0</v>
      </c>
      <c r="G81" s="4">
        <v>2091600.0</v>
      </c>
      <c r="H81" s="4">
        <v>1999215.0</v>
      </c>
      <c r="I81" s="4">
        <v>2036915.0</v>
      </c>
      <c r="J81" s="4">
        <v>1952808.0</v>
      </c>
      <c r="K81" s="4">
        <v>1935110.0</v>
      </c>
      <c r="L81" s="4">
        <v>2003612.0</v>
      </c>
      <c r="M81" s="4">
        <v>2005360.0</v>
      </c>
      <c r="N81" s="4">
        <v>1950308.0</v>
      </c>
      <c r="O81" s="4">
        <v>1854060.0</v>
      </c>
      <c r="P81" s="4">
        <v>1935238.0</v>
      </c>
      <c r="Q81" s="4">
        <v>2000300.0</v>
      </c>
      <c r="R81" s="4">
        <v>2014516.0</v>
      </c>
      <c r="S81" s="4">
        <v>2067937.0</v>
      </c>
      <c r="T81" s="4">
        <v>2106403.0</v>
      </c>
      <c r="U81" s="4">
        <v>2106890.0</v>
      </c>
      <c r="V81" s="4">
        <v>2018622.0</v>
      </c>
      <c r="W81" s="4">
        <v>2055484.0</v>
      </c>
      <c r="X81" s="4">
        <v>2055051.0</v>
      </c>
      <c r="Y81" s="4">
        <v>2098173.0</v>
      </c>
      <c r="Z81" s="4">
        <v>2066828.0</v>
      </c>
      <c r="AA81" s="4">
        <v>2138108.0</v>
      </c>
      <c r="AB81" s="4">
        <v>2178649.0</v>
      </c>
      <c r="AC81" s="4">
        <v>2196213.0</v>
      </c>
      <c r="AD81" s="4">
        <v>2203188.0</v>
      </c>
      <c r="AE81" s="4">
        <v>2144282.0</v>
      </c>
      <c r="AF81" s="4">
        <v>2202203.0</v>
      </c>
      <c r="AG81" s="4">
        <v>2209043.0</v>
      </c>
      <c r="AH81" s="4">
        <v>2164396.0</v>
      </c>
      <c r="AI81" s="4">
        <v>2206754.0</v>
      </c>
      <c r="AJ81" s="4">
        <v>2212699.0</v>
      </c>
      <c r="AK81" s="4">
        <v>2066417.0</v>
      </c>
      <c r="AL81" s="4">
        <v>2194661.0</v>
      </c>
      <c r="AM81" s="4">
        <v>2260224.0</v>
      </c>
      <c r="AN81" s="4">
        <v>2291160.0</v>
      </c>
      <c r="AO81" s="4">
        <v>2067758.0</v>
      </c>
      <c r="AP81" s="4">
        <v>2247117.0</v>
      </c>
      <c r="AQ81" s="4">
        <v>2206108.0</v>
      </c>
      <c r="AR81" s="4">
        <v>2207703.0</v>
      </c>
      <c r="AS81" s="4">
        <v>2276541.0</v>
      </c>
      <c r="AT81" s="4">
        <v>2241605.0</v>
      </c>
      <c r="AU81" s="4">
        <v>2142424.0</v>
      </c>
      <c r="AV81" s="4">
        <v>2256973.0</v>
      </c>
      <c r="AW81" s="4">
        <v>2167519.0</v>
      </c>
      <c r="AX81" s="40"/>
    </row>
    <row r="82">
      <c r="A82" s="4" t="s">
        <v>97</v>
      </c>
      <c r="B82" s="13">
        <f t="shared" ref="B82:AW82" si="21">(B77/B81)</f>
        <v>2106.762315</v>
      </c>
      <c r="C82" s="13">
        <f t="shared" si="21"/>
        <v>1474.023702</v>
      </c>
      <c r="D82" s="13">
        <f t="shared" si="21"/>
        <v>1966.615088</v>
      </c>
      <c r="E82" s="13">
        <f t="shared" si="21"/>
        <v>1858.578766</v>
      </c>
      <c r="F82" s="13">
        <f t="shared" si="21"/>
        <v>1844.47382</v>
      </c>
      <c r="G82" s="13">
        <f t="shared" si="21"/>
        <v>1479.685986</v>
      </c>
      <c r="H82" s="13">
        <f t="shared" si="21"/>
        <v>1169.379926</v>
      </c>
      <c r="I82" s="13">
        <f t="shared" si="21"/>
        <v>1291.595245</v>
      </c>
      <c r="J82" s="13">
        <f t="shared" si="21"/>
        <v>857.3814594</v>
      </c>
      <c r="K82" s="13">
        <f t="shared" si="21"/>
        <v>716.6170352</v>
      </c>
      <c r="L82" s="13">
        <f t="shared" si="21"/>
        <v>1079.286359</v>
      </c>
      <c r="M82" s="13">
        <f t="shared" si="21"/>
        <v>1593.299328</v>
      </c>
      <c r="N82" s="13">
        <f t="shared" si="21"/>
        <v>1513.11476</v>
      </c>
      <c r="O82" s="13">
        <f t="shared" si="21"/>
        <v>2473.628655</v>
      </c>
      <c r="P82" s="13">
        <f t="shared" si="21"/>
        <v>1821.770117</v>
      </c>
      <c r="Q82" s="13">
        <f t="shared" si="21"/>
        <v>1715.00554</v>
      </c>
      <c r="R82" s="13">
        <f t="shared" si="21"/>
        <v>942.5098555</v>
      </c>
      <c r="S82" s="13">
        <f t="shared" si="21"/>
        <v>927.8537847</v>
      </c>
      <c r="T82" s="13">
        <f t="shared" si="21"/>
        <v>1270.553286</v>
      </c>
      <c r="U82" s="13">
        <f t="shared" si="21"/>
        <v>1142.376809</v>
      </c>
      <c r="V82" s="13">
        <f t="shared" si="21"/>
        <v>833.892223</v>
      </c>
      <c r="W82" s="13">
        <f t="shared" si="21"/>
        <v>1155.946015</v>
      </c>
      <c r="X82" s="13">
        <f t="shared" si="21"/>
        <v>1022.813005</v>
      </c>
      <c r="Y82" s="13">
        <f t="shared" si="21"/>
        <v>984.1123168</v>
      </c>
      <c r="Z82" s="13">
        <f t="shared" si="21"/>
        <v>1539.966179</v>
      </c>
      <c r="AA82" s="13">
        <f t="shared" si="21"/>
        <v>2129.28398</v>
      </c>
      <c r="AB82" s="13">
        <f t="shared" si="21"/>
        <v>1387.673882</v>
      </c>
      <c r="AC82" s="13">
        <f t="shared" si="21"/>
        <v>1284.63985</v>
      </c>
      <c r="AD82" s="13">
        <f t="shared" si="21"/>
        <v>2069.919119</v>
      </c>
      <c r="AE82" s="13">
        <f t="shared" si="21"/>
        <v>3657.772037</v>
      </c>
      <c r="AF82" s="13">
        <f t="shared" si="21"/>
        <v>973.3389565</v>
      </c>
      <c r="AG82" s="13">
        <f t="shared" si="21"/>
        <v>957.7404623</v>
      </c>
      <c r="AH82" s="13">
        <f t="shared" si="21"/>
        <v>1610.130933</v>
      </c>
      <c r="AI82" s="13">
        <f t="shared" si="21"/>
        <v>906.8159523</v>
      </c>
      <c r="AJ82" s="13">
        <f t="shared" si="21"/>
        <v>793.0525783</v>
      </c>
      <c r="AK82" s="13">
        <f t="shared" si="21"/>
        <v>1512.252797</v>
      </c>
      <c r="AL82" s="13">
        <f t="shared" si="21"/>
        <v>1697.677148</v>
      </c>
      <c r="AM82" s="13">
        <f t="shared" si="21"/>
        <v>939.1997731</v>
      </c>
      <c r="AN82" s="13">
        <f t="shared" si="21"/>
        <v>773.4590295</v>
      </c>
      <c r="AO82" s="13">
        <f t="shared" si="21"/>
        <v>1023.292901</v>
      </c>
      <c r="AP82" s="13">
        <f t="shared" si="21"/>
        <v>1022.772563</v>
      </c>
      <c r="AQ82" s="13">
        <f t="shared" si="21"/>
        <v>862.2594447</v>
      </c>
      <c r="AR82" s="13">
        <f t="shared" si="21"/>
        <v>564.3332156</v>
      </c>
      <c r="AS82" s="13">
        <f t="shared" si="21"/>
        <v>544.8011914</v>
      </c>
      <c r="AT82" s="13">
        <f t="shared" si="21"/>
        <v>719.2901042</v>
      </c>
      <c r="AU82" s="13">
        <f t="shared" si="21"/>
        <v>400.9956358</v>
      </c>
      <c r="AV82" s="13">
        <f t="shared" si="21"/>
        <v>901.424858</v>
      </c>
      <c r="AW82" s="13">
        <f t="shared" si="21"/>
        <v>707.2632263</v>
      </c>
      <c r="AX82" s="4"/>
    </row>
    <row r="83">
      <c r="AX83" s="4"/>
    </row>
    <row r="84">
      <c r="A84" s="4" t="s">
        <v>98</v>
      </c>
      <c r="B84" s="4">
        <v>945930.0</v>
      </c>
      <c r="C84" s="4">
        <v>936132.0</v>
      </c>
      <c r="D84" s="4">
        <v>948609.0</v>
      </c>
      <c r="E84" s="4">
        <v>950166.0</v>
      </c>
      <c r="F84" s="4">
        <v>992214.0</v>
      </c>
      <c r="G84" s="4">
        <v>1072704.0</v>
      </c>
      <c r="H84" s="4">
        <v>995508.0</v>
      </c>
      <c r="I84" s="4">
        <v>1008219.0</v>
      </c>
      <c r="J84" s="4">
        <v>968288.0</v>
      </c>
      <c r="K84" s="4">
        <v>958080.0</v>
      </c>
      <c r="L84" s="4">
        <v>992935.0</v>
      </c>
      <c r="M84" s="4">
        <v>990138.0</v>
      </c>
      <c r="N84" s="4">
        <v>963480.0</v>
      </c>
      <c r="O84" s="4">
        <v>915497.0</v>
      </c>
      <c r="P84" s="4">
        <v>955310.0</v>
      </c>
      <c r="Q84" s="4">
        <v>988383.0</v>
      </c>
      <c r="R84" s="4">
        <v>996760.0</v>
      </c>
      <c r="S84" s="4">
        <v>1028722.0</v>
      </c>
      <c r="T84" s="4">
        <v>1043710.0</v>
      </c>
      <c r="U84" s="4">
        <v>1044913.0</v>
      </c>
      <c r="V84" s="4">
        <v>1002464.0</v>
      </c>
      <c r="W84" s="4">
        <v>1017571.0</v>
      </c>
      <c r="X84" s="4">
        <v>1015147.0</v>
      </c>
      <c r="Y84" s="4">
        <v>1035666.0</v>
      </c>
      <c r="Z84" s="4">
        <v>1020096.0</v>
      </c>
      <c r="AA84" s="4">
        <v>1058617.0</v>
      </c>
      <c r="AB84" s="4">
        <v>1079731.0</v>
      </c>
      <c r="AC84" s="4">
        <v>1090067.0</v>
      </c>
      <c r="AD84" s="4">
        <v>1089554.0</v>
      </c>
      <c r="AE84" s="4">
        <v>1063677.0</v>
      </c>
      <c r="AF84" s="4">
        <v>1101044.0</v>
      </c>
      <c r="AG84" s="4">
        <v>1101886.0</v>
      </c>
      <c r="AH84" s="4">
        <v>1078109.0</v>
      </c>
      <c r="AI84" s="4">
        <v>1091393.0</v>
      </c>
      <c r="AJ84" s="4">
        <v>1095020.0</v>
      </c>
      <c r="AK84" s="4">
        <v>1027569.0</v>
      </c>
      <c r="AL84" s="4">
        <v>1100189.0</v>
      </c>
      <c r="AM84" s="4">
        <v>1124323.0</v>
      </c>
      <c r="AN84" s="4">
        <v>1139093.0</v>
      </c>
      <c r="AO84" s="4">
        <v>1038282.0</v>
      </c>
      <c r="AP84" s="4">
        <v>1127590.0</v>
      </c>
      <c r="AQ84" s="4">
        <v>1104477.0</v>
      </c>
      <c r="AR84" s="4">
        <v>1094819.0</v>
      </c>
      <c r="AS84" s="4">
        <v>1122069.0</v>
      </c>
      <c r="AT84" s="4">
        <v>1114888.0</v>
      </c>
      <c r="AU84" s="4">
        <v>1067997.0</v>
      </c>
      <c r="AV84" s="4">
        <v>1122008.0</v>
      </c>
      <c r="AW84" s="4">
        <v>1074742.0</v>
      </c>
    </row>
    <row r="85">
      <c r="A85" s="4" t="s">
        <v>99</v>
      </c>
      <c r="B85" s="4">
        <v>967446.0</v>
      </c>
      <c r="C85" s="4">
        <v>962974.0</v>
      </c>
      <c r="D85" s="4">
        <v>965435.0</v>
      </c>
      <c r="E85" s="4">
        <v>971423.0</v>
      </c>
      <c r="F85" s="4">
        <v>989091.0</v>
      </c>
      <c r="G85" s="4">
        <v>1018896.0</v>
      </c>
      <c r="H85" s="4">
        <v>1003707.0</v>
      </c>
      <c r="I85" s="4">
        <v>1028696.0</v>
      </c>
      <c r="J85" s="4">
        <v>984520.0</v>
      </c>
      <c r="K85" s="4">
        <v>977030.0</v>
      </c>
      <c r="L85" s="4">
        <v>1010677.0</v>
      </c>
      <c r="M85" s="4">
        <v>1015222.0</v>
      </c>
      <c r="N85" s="4">
        <v>986828.0</v>
      </c>
      <c r="O85" s="4">
        <v>938563.0</v>
      </c>
      <c r="P85" s="4">
        <v>979928.0</v>
      </c>
      <c r="Q85" s="4">
        <v>1011917.0</v>
      </c>
      <c r="R85" s="4">
        <v>1017756.0</v>
      </c>
      <c r="S85" s="4">
        <v>1039215.0</v>
      </c>
      <c r="T85" s="4">
        <v>1062693.0</v>
      </c>
      <c r="U85" s="4">
        <v>1061977.0</v>
      </c>
      <c r="V85" s="4">
        <v>1016158.0</v>
      </c>
      <c r="W85" s="4">
        <v>1037913.0</v>
      </c>
      <c r="X85" s="4">
        <v>1039904.0</v>
      </c>
      <c r="Y85" s="4">
        <v>1062507.0</v>
      </c>
      <c r="Z85" s="4">
        <v>1046732.0</v>
      </c>
      <c r="AA85" s="4">
        <v>1079491.0</v>
      </c>
      <c r="AB85" s="4">
        <v>1098918.0</v>
      </c>
      <c r="AC85" s="4">
        <v>1106146.0</v>
      </c>
      <c r="AD85" s="4">
        <v>1113634.0</v>
      </c>
      <c r="AE85" s="4">
        <v>1080605.0</v>
      </c>
      <c r="AF85" s="4">
        <v>1101159.0</v>
      </c>
      <c r="AG85" s="4">
        <v>1107157.0</v>
      </c>
      <c r="AH85" s="4">
        <v>1086287.0</v>
      </c>
      <c r="AI85" s="4">
        <v>1115361.0</v>
      </c>
      <c r="AJ85" s="4">
        <v>1117679.0</v>
      </c>
      <c r="AK85" s="4">
        <v>1038848.0</v>
      </c>
      <c r="AL85" s="4">
        <v>1094472.0</v>
      </c>
      <c r="AM85" s="4">
        <v>1135901.0</v>
      </c>
      <c r="AN85" s="4">
        <v>1152067.0</v>
      </c>
      <c r="AO85" s="4">
        <v>1029476.0</v>
      </c>
      <c r="AP85" s="4">
        <v>1119527.0</v>
      </c>
      <c r="AQ85" s="4">
        <v>1101631.0</v>
      </c>
      <c r="AR85" s="4">
        <v>1112884.0</v>
      </c>
      <c r="AS85" s="4">
        <v>1154472.0</v>
      </c>
      <c r="AT85" s="4">
        <v>1126717.0</v>
      </c>
      <c r="AU85" s="4">
        <v>1074427.0</v>
      </c>
      <c r="AV85" s="4">
        <v>1134965.0</v>
      </c>
      <c r="AW85" s="4">
        <v>1092777.0</v>
      </c>
    </row>
    <row r="86">
      <c r="AX86" s="4"/>
    </row>
    <row r="87">
      <c r="A87" s="19" t="s">
        <v>75</v>
      </c>
      <c r="S87" s="20" t="s">
        <v>76</v>
      </c>
      <c r="T87" s="21">
        <f t="shared" ref="T87:AW87" si="22">((T77-S77)/S77)</f>
        <v>0.3948178641</v>
      </c>
      <c r="U87" s="21">
        <f t="shared" si="22"/>
        <v>-0.1006745337</v>
      </c>
      <c r="V87" s="21">
        <f t="shared" si="22"/>
        <v>-0.3006192317</v>
      </c>
      <c r="W87" s="21">
        <f t="shared" si="22"/>
        <v>0.4115189956</v>
      </c>
      <c r="X87" s="21">
        <f t="shared" si="22"/>
        <v>-0.1153587364</v>
      </c>
      <c r="Y87" s="21">
        <f t="shared" si="22"/>
        <v>-0.01764804062</v>
      </c>
      <c r="Z87" s="21">
        <f t="shared" si="22"/>
        <v>0.5414504114</v>
      </c>
      <c r="AA87" s="21">
        <f t="shared" si="22"/>
        <v>0.4303677371</v>
      </c>
      <c r="AB87" s="21">
        <f t="shared" si="22"/>
        <v>-0.335933677</v>
      </c>
      <c r="AC87" s="21">
        <f t="shared" si="22"/>
        <v>-0.06678617012</v>
      </c>
      <c r="AD87" s="21">
        <f t="shared" si="22"/>
        <v>0.6164009085</v>
      </c>
      <c r="AE87" s="21">
        <f t="shared" si="22"/>
        <v>0.719862004</v>
      </c>
      <c r="AF87" s="21">
        <f t="shared" si="22"/>
        <v>-0.7267105163</v>
      </c>
      <c r="AG87" s="21">
        <f t="shared" si="22"/>
        <v>-0.01296955264</v>
      </c>
      <c r="AH87" s="21">
        <f t="shared" si="22"/>
        <v>0.6471983963</v>
      </c>
      <c r="AI87" s="21">
        <f t="shared" si="22"/>
        <v>-0.4257841743</v>
      </c>
      <c r="AJ87" s="21">
        <f t="shared" si="22"/>
        <v>-0.1230976234</v>
      </c>
      <c r="AK87" s="21">
        <f t="shared" si="22"/>
        <v>0.7808118681</v>
      </c>
      <c r="AL87" s="21">
        <f t="shared" si="22"/>
        <v>0.192285292</v>
      </c>
      <c r="AM87" s="21">
        <f t="shared" si="22"/>
        <v>-0.4302466174</v>
      </c>
      <c r="AN87" s="21">
        <f t="shared" si="22"/>
        <v>-0.1651984028</v>
      </c>
      <c r="AO87" s="21">
        <f t="shared" si="22"/>
        <v>0.1940071809</v>
      </c>
      <c r="AP87" s="21">
        <f t="shared" si="22"/>
        <v>0.08618820724</v>
      </c>
      <c r="AQ87" s="21">
        <f t="shared" si="22"/>
        <v>-0.1723247377</v>
      </c>
      <c r="AR87" s="21">
        <f t="shared" si="22"/>
        <v>-0.3450448959</v>
      </c>
      <c r="AS87" s="21">
        <f t="shared" si="22"/>
        <v>-0.004509168941</v>
      </c>
      <c r="AT87" s="21">
        <f t="shared" si="22"/>
        <v>0.300018843</v>
      </c>
      <c r="AU87" s="21">
        <f t="shared" si="22"/>
        <v>-0.4671783063</v>
      </c>
      <c r="AV87" s="21">
        <f t="shared" si="22"/>
        <v>1.36815881</v>
      </c>
      <c r="AW87" s="21">
        <f t="shared" si="22"/>
        <v>-0.2464916018</v>
      </c>
      <c r="AX87" s="4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</row>
    <row r="89">
      <c r="A89" s="22" t="s">
        <v>77</v>
      </c>
      <c r="B89" s="25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6" t="s">
        <v>76</v>
      </c>
      <c r="T89" s="24">
        <f t="shared" ref="T89:AW89" si="23">ABS(T$401-T87)</f>
        <v>0.1965763228</v>
      </c>
      <c r="U89" s="24">
        <f t="shared" si="23"/>
        <v>0.003899996741</v>
      </c>
      <c r="V89" s="24">
        <f t="shared" si="23"/>
        <v>0.0732313253</v>
      </c>
      <c r="W89" s="24">
        <f t="shared" si="23"/>
        <v>0.0565511147</v>
      </c>
      <c r="X89" s="24">
        <f t="shared" si="23"/>
        <v>0.05743554009</v>
      </c>
      <c r="Y89" s="24">
        <f t="shared" si="23"/>
        <v>0.1016791787</v>
      </c>
      <c r="Z89" s="24">
        <f t="shared" si="23"/>
        <v>0.8614367638</v>
      </c>
      <c r="AA89" s="24">
        <f t="shared" si="23"/>
        <v>0.08767402335</v>
      </c>
      <c r="AB89" s="24">
        <f t="shared" si="23"/>
        <v>0.1290001942</v>
      </c>
      <c r="AC89" s="24">
        <f t="shared" si="23"/>
        <v>0.04410994568</v>
      </c>
      <c r="AD89" s="24">
        <f t="shared" si="23"/>
        <v>2.36776487</v>
      </c>
      <c r="AE89" s="24">
        <f t="shared" si="23"/>
        <v>0.4027746792</v>
      </c>
      <c r="AF89" s="24">
        <f t="shared" si="23"/>
        <v>0.09718826817</v>
      </c>
      <c r="AG89" s="24">
        <f t="shared" si="23"/>
        <v>0.3427655522</v>
      </c>
      <c r="AH89" s="24">
        <f t="shared" si="23"/>
        <v>0.02322964626</v>
      </c>
      <c r="AI89" s="24">
        <f t="shared" si="23"/>
        <v>0.04036868861</v>
      </c>
      <c r="AJ89" s="24">
        <f t="shared" si="23"/>
        <v>0.01962789602</v>
      </c>
      <c r="AK89" s="24">
        <f t="shared" si="23"/>
        <v>0.02933678823</v>
      </c>
      <c r="AL89" s="24">
        <f t="shared" si="23"/>
        <v>0.1087543222</v>
      </c>
      <c r="AM89" s="24">
        <f t="shared" si="23"/>
        <v>0.1549404306</v>
      </c>
      <c r="AN89" s="24">
        <f t="shared" si="23"/>
        <v>0.06717624389</v>
      </c>
      <c r="AO89" s="24">
        <f t="shared" si="23"/>
        <v>0.4327431076</v>
      </c>
      <c r="AP89" s="24">
        <f t="shared" si="23"/>
        <v>0.08884388516</v>
      </c>
      <c r="AQ89" s="24">
        <f t="shared" si="23"/>
        <v>0.03069682957</v>
      </c>
      <c r="AR89" s="24">
        <f t="shared" si="23"/>
        <v>0.01829992117</v>
      </c>
      <c r="AS89" s="24">
        <f t="shared" si="23"/>
        <v>0.145500827</v>
      </c>
      <c r="AT89" s="24">
        <f t="shared" si="23"/>
        <v>0.001739657625</v>
      </c>
      <c r="AU89" s="24">
        <f t="shared" si="23"/>
        <v>0.03151904085</v>
      </c>
      <c r="AV89" s="24">
        <f t="shared" si="23"/>
        <v>0.8337855074</v>
      </c>
      <c r="AW89" s="24">
        <f t="shared" si="23"/>
        <v>0.1031329353</v>
      </c>
      <c r="AX89" s="21"/>
    </row>
    <row r="90">
      <c r="A90" s="27"/>
      <c r="B90" s="25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6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4"/>
    </row>
    <row r="91">
      <c r="A91" s="22" t="s">
        <v>78</v>
      </c>
      <c r="B91" s="25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9">
        <f>(SUM(A89:AW89)-MIN(A89:AW89)-MAX(A89:AW89))/(COUNT(A89:AW89)-2)</f>
        <v>0.1636528205</v>
      </c>
      <c r="T91" s="22" t="s">
        <v>79</v>
      </c>
      <c r="U91" s="30">
        <f>AVERAGE(T89:AW89)</f>
        <v>0.2317261167</v>
      </c>
      <c r="V91" s="31"/>
      <c r="W91" s="32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4"/>
    </row>
    <row r="92">
      <c r="A92" s="27"/>
      <c r="B92" s="25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3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8"/>
    </row>
    <row r="93">
      <c r="AX93" s="23"/>
    </row>
    <row r="94">
      <c r="AX94" s="23"/>
    </row>
    <row r="108">
      <c r="A108" s="36" t="s">
        <v>100</v>
      </c>
      <c r="B108" s="2"/>
      <c r="C108" s="2"/>
      <c r="D108" s="2"/>
      <c r="E108" s="2"/>
      <c r="F108" s="2"/>
      <c r="G108" s="2"/>
      <c r="H108" s="3" t="s">
        <v>1</v>
      </c>
      <c r="I108" s="2"/>
      <c r="J108" s="2"/>
      <c r="K108" s="2"/>
      <c r="L108" s="2"/>
      <c r="M108" s="2"/>
      <c r="N108" s="2"/>
      <c r="O108" s="3" t="s">
        <v>2</v>
      </c>
      <c r="P108" s="2"/>
      <c r="Q108" s="2"/>
      <c r="R108" s="2"/>
      <c r="S108" s="2"/>
      <c r="T108" s="2"/>
      <c r="U108" s="2"/>
      <c r="V108" s="3"/>
      <c r="W108" s="2"/>
      <c r="X108" s="2"/>
      <c r="Y108" s="3" t="s">
        <v>1</v>
      </c>
      <c r="Z108" s="2"/>
      <c r="AA108" s="2"/>
      <c r="AB108" s="2"/>
      <c r="AC108" s="3"/>
      <c r="AD108" s="2"/>
      <c r="AE108" s="2"/>
      <c r="AF108" s="3" t="s">
        <v>2</v>
      </c>
      <c r="AG108" s="2"/>
      <c r="AH108" s="2"/>
      <c r="AI108" s="2"/>
      <c r="AJ108" s="3"/>
      <c r="AK108" s="2"/>
      <c r="AL108" s="2"/>
      <c r="AM108" s="3" t="s">
        <v>3</v>
      </c>
      <c r="AN108" s="2"/>
      <c r="AO108" s="2"/>
      <c r="AP108" s="2"/>
      <c r="AQ108" s="3"/>
      <c r="AR108" s="2"/>
      <c r="AS108" s="2"/>
      <c r="AT108" s="3" t="s">
        <v>4</v>
      </c>
    </row>
    <row r="109">
      <c r="A109" s="4" t="s">
        <v>5</v>
      </c>
      <c r="B109" s="5">
        <v>43874.0</v>
      </c>
      <c r="C109" s="5">
        <v>43875.0</v>
      </c>
      <c r="D109" s="5">
        <v>43876.0</v>
      </c>
      <c r="E109" s="5">
        <v>43877.0</v>
      </c>
      <c r="F109" s="5">
        <v>43878.0</v>
      </c>
      <c r="G109" s="5">
        <v>43879.0</v>
      </c>
      <c r="H109" s="5">
        <v>43880.0</v>
      </c>
      <c r="I109" s="5">
        <v>43881.0</v>
      </c>
      <c r="J109" s="5">
        <v>43882.0</v>
      </c>
      <c r="K109" s="5">
        <v>43883.0</v>
      </c>
      <c r="L109" s="5">
        <v>43884.0</v>
      </c>
      <c r="M109" s="5">
        <v>43885.0</v>
      </c>
      <c r="N109" s="5">
        <v>43886.0</v>
      </c>
      <c r="O109" s="5">
        <v>43887.0</v>
      </c>
      <c r="P109" s="5">
        <v>43888.0</v>
      </c>
      <c r="Q109" s="5">
        <v>43889.0</v>
      </c>
      <c r="R109" s="5">
        <v>43890.0</v>
      </c>
      <c r="S109" s="5">
        <v>43891.0</v>
      </c>
      <c r="T109" s="5">
        <v>43892.0</v>
      </c>
      <c r="U109" s="5">
        <v>43893.0</v>
      </c>
      <c r="V109" s="5">
        <v>43894.0</v>
      </c>
      <c r="W109" s="5">
        <v>43895.0</v>
      </c>
      <c r="X109" s="5">
        <v>43896.0</v>
      </c>
      <c r="Y109" s="5">
        <v>43897.0</v>
      </c>
      <c r="Z109" s="5">
        <v>43898.0</v>
      </c>
      <c r="AA109" s="5">
        <v>43899.0</v>
      </c>
      <c r="AB109" s="5">
        <v>43900.0</v>
      </c>
      <c r="AC109" s="5">
        <v>43901.0</v>
      </c>
      <c r="AD109" s="5">
        <v>43902.0</v>
      </c>
      <c r="AE109" s="5">
        <v>43903.0</v>
      </c>
      <c r="AF109" s="5">
        <v>43904.0</v>
      </c>
      <c r="AG109" s="5">
        <v>43905.0</v>
      </c>
      <c r="AH109" s="5">
        <v>43906.0</v>
      </c>
      <c r="AI109" s="5">
        <v>43907.0</v>
      </c>
      <c r="AJ109" s="5">
        <v>43908.0</v>
      </c>
      <c r="AK109" s="5">
        <v>43909.0</v>
      </c>
      <c r="AL109" s="5">
        <v>43910.0</v>
      </c>
      <c r="AM109" s="5">
        <v>43911.0</v>
      </c>
      <c r="AN109" s="5">
        <v>43912.0</v>
      </c>
      <c r="AO109" s="5">
        <v>43913.0</v>
      </c>
      <c r="AP109" s="5">
        <v>43914.0</v>
      </c>
      <c r="AQ109" s="5">
        <v>43915.0</v>
      </c>
      <c r="AR109" s="5">
        <v>43916.0</v>
      </c>
      <c r="AS109" s="5">
        <v>43917.0</v>
      </c>
      <c r="AT109" s="5">
        <v>43918.0</v>
      </c>
      <c r="AU109" s="5">
        <v>43919.0</v>
      </c>
      <c r="AV109" s="5">
        <v>43920.0</v>
      </c>
      <c r="AW109" s="5">
        <v>43921.0</v>
      </c>
      <c r="AX109" s="5"/>
    </row>
    <row r="110">
      <c r="A110" s="7" t="s">
        <v>100</v>
      </c>
      <c r="B110" s="8">
        <v>3.246029903E9</v>
      </c>
      <c r="C110" s="8">
        <v>2.7708668E9</v>
      </c>
      <c r="D110" s="8">
        <v>2.572810782E9</v>
      </c>
      <c r="E110" s="8">
        <v>2.789365943E9</v>
      </c>
      <c r="F110" s="8">
        <v>2.891876339E9</v>
      </c>
      <c r="G110" s="8">
        <v>2.593765791E9</v>
      </c>
      <c r="H110" s="8">
        <v>2.445009768E9</v>
      </c>
      <c r="I110" s="8">
        <v>2.267247188E9</v>
      </c>
      <c r="J110" s="8">
        <v>2.082694591E9</v>
      </c>
      <c r="K110" s="8">
        <v>1.695813652E9</v>
      </c>
      <c r="L110" s="8">
        <v>2.016036567E9</v>
      </c>
      <c r="M110" s="8">
        <v>2.338530733E9</v>
      </c>
      <c r="N110" s="8">
        <v>2.475285874E9</v>
      </c>
      <c r="O110" s="8">
        <v>3.425724778E9</v>
      </c>
      <c r="P110" s="8">
        <v>2.502088665E9</v>
      </c>
      <c r="Q110" s="8">
        <v>2.26435176E9</v>
      </c>
      <c r="R110" s="8">
        <v>2.084720905E9</v>
      </c>
      <c r="S110" s="8">
        <v>1.717922109E9</v>
      </c>
      <c r="T110" s="8">
        <v>2.138957861E9</v>
      </c>
      <c r="U110" s="8">
        <v>2.074922456E9</v>
      </c>
      <c r="V110" s="8">
        <v>1.760553373E9</v>
      </c>
      <c r="W110" s="8">
        <v>2.200158543E9</v>
      </c>
      <c r="X110" s="8">
        <v>3.459494747E9</v>
      </c>
      <c r="Y110" s="8">
        <v>1.804976879E9</v>
      </c>
      <c r="Z110" s="8">
        <v>2.280296621E9</v>
      </c>
      <c r="AA110" s="8">
        <v>2.30839202E9</v>
      </c>
      <c r="AB110" s="8">
        <v>2.065980303E9</v>
      </c>
      <c r="AC110" s="8">
        <v>1.89972659E9</v>
      </c>
      <c r="AD110" s="8">
        <v>3.012198842E9</v>
      </c>
      <c r="AE110" s="8">
        <v>4.160005213E9</v>
      </c>
      <c r="AF110" s="8">
        <v>1.638535418E9</v>
      </c>
      <c r="AG110" s="8">
        <v>1.686275786E9</v>
      </c>
      <c r="AH110" s="8">
        <v>2.161828441E9</v>
      </c>
      <c r="AI110" s="8">
        <v>1.552237112E9</v>
      </c>
      <c r="AJ110" s="8">
        <v>1.527500404E9</v>
      </c>
      <c r="AK110" s="8">
        <v>2.300481101E9</v>
      </c>
      <c r="AL110" s="8">
        <v>2.513857651E9</v>
      </c>
      <c r="AM110" s="8">
        <v>1.556396232E9</v>
      </c>
      <c r="AN110" s="8">
        <v>1.62832222E9</v>
      </c>
      <c r="AO110" s="8">
        <v>1.900676423E9</v>
      </c>
      <c r="AP110" s="8">
        <v>1.729211802E9</v>
      </c>
      <c r="AQ110" s="8">
        <v>1.755860531E9</v>
      </c>
      <c r="AR110" s="8">
        <v>1.30123028E9</v>
      </c>
      <c r="AS110" s="8">
        <v>1.43902515E9</v>
      </c>
      <c r="AT110" s="8">
        <v>1.575028793E9</v>
      </c>
      <c r="AU110" s="8">
        <v>1.262822148E9</v>
      </c>
      <c r="AV110" s="8">
        <v>1.683386993E9</v>
      </c>
      <c r="AW110" s="8">
        <v>1.337703582E9</v>
      </c>
      <c r="AX110" s="8"/>
    </row>
    <row r="111">
      <c r="A111" s="9" t="s">
        <v>6</v>
      </c>
      <c r="B111" s="8">
        <v>3.355612654E9</v>
      </c>
      <c r="C111" s="8">
        <v>2.634614649E9</v>
      </c>
      <c r="D111" s="8">
        <v>2.55616782E9</v>
      </c>
      <c r="E111" s="8">
        <v>2.745124021E9</v>
      </c>
      <c r="F111" s="8">
        <v>2.737332348E9</v>
      </c>
      <c r="G111" s="8">
        <v>2.469208139E9</v>
      </c>
      <c r="H111" s="8">
        <v>2.315249637E9</v>
      </c>
      <c r="I111" s="8">
        <v>2.112732506E9</v>
      </c>
      <c r="J111" s="8">
        <v>1.914632443E9</v>
      </c>
      <c r="K111" s="8">
        <v>1.620961533E9</v>
      </c>
      <c r="L111" s="8">
        <v>1.908577313E9</v>
      </c>
      <c r="M111" s="8">
        <v>2.232489706E9</v>
      </c>
      <c r="N111" s="8">
        <v>2.392491962E9</v>
      </c>
      <c r="O111" s="8">
        <v>3.318128343E9</v>
      </c>
      <c r="P111" s="8">
        <v>2.291244108E9</v>
      </c>
      <c r="Q111" s="8">
        <v>2.147910266E9</v>
      </c>
      <c r="R111" s="8">
        <v>1.988682134E9</v>
      </c>
      <c r="S111" s="8">
        <v>1.627376369E9</v>
      </c>
      <c r="T111" s="8">
        <v>2.017719676E9</v>
      </c>
      <c r="U111" s="8">
        <v>1.986003643E9</v>
      </c>
      <c r="V111" s="8">
        <v>1.697541367E9</v>
      </c>
      <c r="W111" s="8">
        <v>1.987166494E9</v>
      </c>
      <c r="X111" s="8">
        <v>2.824786322E9</v>
      </c>
      <c r="Y111" s="8">
        <v>1.787450194E9</v>
      </c>
      <c r="Z111" s="8">
        <v>2.268487847E9</v>
      </c>
      <c r="AA111" s="8">
        <v>2.204068034E9</v>
      </c>
      <c r="AB111" s="8">
        <v>2.004631034E9</v>
      </c>
      <c r="AC111" s="8">
        <v>1.84517958E9</v>
      </c>
      <c r="AD111" s="8">
        <v>3.227218765E9</v>
      </c>
      <c r="AE111" s="8">
        <v>3.585977674E9</v>
      </c>
      <c r="AF111" s="8">
        <v>1.621026919E9</v>
      </c>
      <c r="AG111" s="8">
        <v>1.544029394E9</v>
      </c>
      <c r="AH111" s="8">
        <v>2.144342722E9</v>
      </c>
      <c r="AI111" s="8">
        <v>1.555566347E9</v>
      </c>
      <c r="AJ111" s="8">
        <v>1.506381395E9</v>
      </c>
      <c r="AK111" s="8">
        <v>2.111624456E9</v>
      </c>
      <c r="AL111" s="8">
        <v>2.452345144E9</v>
      </c>
      <c r="AM111" s="8">
        <v>1.470787089E9</v>
      </c>
      <c r="AN111" s="8">
        <v>1.593268556E9</v>
      </c>
      <c r="AO111" s="8">
        <v>1.830111483E9</v>
      </c>
      <c r="AP111" s="8">
        <v>1.674996424E9</v>
      </c>
      <c r="AQ111" s="8">
        <v>1.690880478E9</v>
      </c>
      <c r="AR111" s="8">
        <v>1.251549657E9</v>
      </c>
      <c r="AS111" s="8">
        <v>1.423829082E9</v>
      </c>
      <c r="AT111" s="8">
        <v>1.558058947E9</v>
      </c>
      <c r="AU111" s="8">
        <v>1.244210932E9</v>
      </c>
      <c r="AV111" s="8">
        <v>1.614758117E9</v>
      </c>
      <c r="AW111" s="8">
        <v>1.312242325E9</v>
      </c>
      <c r="AX111" s="8"/>
    </row>
    <row r="112">
      <c r="A112" s="10" t="s">
        <v>7</v>
      </c>
      <c r="B112" s="8" t="s">
        <v>76</v>
      </c>
      <c r="C112" s="8" t="s">
        <v>76</v>
      </c>
      <c r="D112" s="8" t="s">
        <v>76</v>
      </c>
      <c r="E112" s="8" t="s">
        <v>76</v>
      </c>
      <c r="F112" s="8" t="s">
        <v>76</v>
      </c>
      <c r="G112" s="8" t="s">
        <v>76</v>
      </c>
      <c r="H112" s="8" t="s">
        <v>76</v>
      </c>
      <c r="I112" s="8" t="s">
        <v>76</v>
      </c>
      <c r="J112" s="8" t="s">
        <v>76</v>
      </c>
      <c r="K112" s="8" t="s">
        <v>76</v>
      </c>
      <c r="L112" s="8" t="s">
        <v>76</v>
      </c>
      <c r="M112" s="8" t="s">
        <v>76</v>
      </c>
      <c r="N112" s="8" t="s">
        <v>76</v>
      </c>
      <c r="O112" s="8" t="s">
        <v>76</v>
      </c>
      <c r="P112" s="8" t="s">
        <v>76</v>
      </c>
      <c r="Q112" s="8" t="s">
        <v>76</v>
      </c>
      <c r="R112" s="8" t="s">
        <v>76</v>
      </c>
      <c r="S112" s="8" t="s">
        <v>76</v>
      </c>
      <c r="T112" s="8" t="s">
        <v>76</v>
      </c>
      <c r="U112" s="8" t="s">
        <v>76</v>
      </c>
      <c r="V112" s="8" t="s">
        <v>76</v>
      </c>
      <c r="W112" s="8" t="s">
        <v>76</v>
      </c>
      <c r="X112" s="8" t="s">
        <v>76</v>
      </c>
      <c r="Y112" s="8" t="s">
        <v>76</v>
      </c>
      <c r="Z112" s="8" t="s">
        <v>76</v>
      </c>
      <c r="AA112" s="8" t="s">
        <v>76</v>
      </c>
      <c r="AB112" s="8" t="s">
        <v>76</v>
      </c>
      <c r="AC112" s="8" t="s">
        <v>76</v>
      </c>
      <c r="AD112" s="8" t="s">
        <v>76</v>
      </c>
      <c r="AE112" s="8" t="s">
        <v>76</v>
      </c>
      <c r="AF112" s="8" t="s">
        <v>76</v>
      </c>
      <c r="AG112" s="8" t="s">
        <v>76</v>
      </c>
      <c r="AH112" s="8" t="s">
        <v>76</v>
      </c>
      <c r="AI112" s="8" t="s">
        <v>76</v>
      </c>
      <c r="AJ112" s="8" t="s">
        <v>76</v>
      </c>
      <c r="AK112" s="8" t="s">
        <v>76</v>
      </c>
      <c r="AL112" s="8" t="s">
        <v>76</v>
      </c>
      <c r="AM112" s="8" t="s">
        <v>76</v>
      </c>
      <c r="AN112" s="8" t="s">
        <v>76</v>
      </c>
      <c r="AO112" s="8" t="s">
        <v>76</v>
      </c>
      <c r="AP112" s="8" t="s">
        <v>76</v>
      </c>
      <c r="AQ112" s="8" t="s">
        <v>76</v>
      </c>
      <c r="AR112" s="8" t="s">
        <v>76</v>
      </c>
      <c r="AS112" s="8" t="s">
        <v>76</v>
      </c>
      <c r="AT112" s="8" t="s">
        <v>76</v>
      </c>
      <c r="AU112" s="8" t="s">
        <v>76</v>
      </c>
      <c r="AV112" s="8" t="s">
        <v>76</v>
      </c>
      <c r="AW112" s="8" t="s">
        <v>76</v>
      </c>
      <c r="AX112" s="8"/>
    </row>
    <row r="113">
      <c r="B113" s="13"/>
      <c r="C113" s="13"/>
      <c r="D113" s="13"/>
      <c r="E113" s="13"/>
      <c r="F113" s="13"/>
      <c r="G113" s="13"/>
      <c r="H113" s="14">
        <f>SUM(B110:H110)</f>
        <v>19309725326</v>
      </c>
      <c r="I113" s="13"/>
      <c r="J113" s="13"/>
      <c r="K113" s="13"/>
      <c r="L113" s="13"/>
      <c r="M113" s="13"/>
      <c r="N113" s="13"/>
      <c r="O113" s="14">
        <f>SUM(I110:O110)</f>
        <v>16301333383</v>
      </c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8"/>
    </row>
    <row r="114">
      <c r="A114" s="19" t="s">
        <v>101</v>
      </c>
      <c r="S114" s="20" t="s">
        <v>76</v>
      </c>
      <c r="T114" s="21">
        <f t="shared" ref="T114:AW114" si="24">((T110-S110)/S110)</f>
        <v>0.2450843084</v>
      </c>
      <c r="U114" s="21">
        <f t="shared" si="24"/>
        <v>-0.02993766552</v>
      </c>
      <c r="V114" s="21">
        <f t="shared" si="24"/>
        <v>-0.1515088345</v>
      </c>
      <c r="W114" s="21">
        <f t="shared" si="24"/>
        <v>0.2496971559</v>
      </c>
      <c r="X114" s="21">
        <f t="shared" si="24"/>
        <v>0.5723842984</v>
      </c>
      <c r="Y114" s="21">
        <f t="shared" si="24"/>
        <v>-0.4782541929</v>
      </c>
      <c r="Z114" s="21">
        <f t="shared" si="24"/>
        <v>0.2633384103</v>
      </c>
      <c r="AA114" s="21">
        <f t="shared" si="24"/>
        <v>0.0123209405</v>
      </c>
      <c r="AB114" s="21">
        <f t="shared" si="24"/>
        <v>-0.1050132364</v>
      </c>
      <c r="AC114" s="21">
        <f t="shared" si="24"/>
        <v>-0.0804720707</v>
      </c>
      <c r="AD114" s="21">
        <f t="shared" si="24"/>
        <v>0.5855959788</v>
      </c>
      <c r="AE114" s="21">
        <f t="shared" si="24"/>
        <v>0.3810526566</v>
      </c>
      <c r="AF114" s="21">
        <f t="shared" si="24"/>
        <v>-0.6061217873</v>
      </c>
      <c r="AG114" s="21">
        <f t="shared" si="24"/>
        <v>0.02913600004</v>
      </c>
      <c r="AH114" s="21">
        <f t="shared" si="24"/>
        <v>0.2820135703</v>
      </c>
      <c r="AI114" s="21">
        <f t="shared" si="24"/>
        <v>-0.2819795121</v>
      </c>
      <c r="AJ114" s="21">
        <f t="shared" si="24"/>
        <v>-0.01593616581</v>
      </c>
      <c r="AK114" s="21">
        <f t="shared" si="24"/>
        <v>0.5060428757</v>
      </c>
      <c r="AL114" s="21">
        <f t="shared" si="24"/>
        <v>0.09275301149</v>
      </c>
      <c r="AM114" s="21">
        <f t="shared" si="24"/>
        <v>-0.3808733635</v>
      </c>
      <c r="AN114" s="21">
        <f t="shared" si="24"/>
        <v>0.04621315994</v>
      </c>
      <c r="AO114" s="21">
        <f t="shared" si="24"/>
        <v>0.1672606316</v>
      </c>
      <c r="AP114" s="21">
        <f t="shared" si="24"/>
        <v>-0.09021242065</v>
      </c>
      <c r="AQ114" s="21">
        <f t="shared" si="24"/>
        <v>0.0154109109</v>
      </c>
      <c r="AR114" s="21">
        <f t="shared" si="24"/>
        <v>-0.2589216188</v>
      </c>
      <c r="AS114" s="21">
        <f t="shared" si="24"/>
        <v>0.1058958373</v>
      </c>
      <c r="AT114" s="21">
        <f t="shared" si="24"/>
        <v>0.09451095625</v>
      </c>
      <c r="AU114" s="21">
        <f t="shared" si="24"/>
        <v>-0.1982228175</v>
      </c>
      <c r="AV114" s="21">
        <f t="shared" si="24"/>
        <v>0.3330356897</v>
      </c>
      <c r="AW114" s="21">
        <f t="shared" si="24"/>
        <v>-0.2053499358</v>
      </c>
      <c r="AX114" s="21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</row>
    <row r="116">
      <c r="A116" s="27" t="s">
        <v>77</v>
      </c>
      <c r="B116" s="25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6" t="s">
        <v>76</v>
      </c>
      <c r="T116" s="24">
        <f t="shared" ref="T116:AW116" si="25">ABS(T$401-T114)</f>
        <v>0.04684276706</v>
      </c>
      <c r="U116" s="24">
        <f t="shared" si="25"/>
        <v>0.06683687145</v>
      </c>
      <c r="V116" s="24">
        <f t="shared" si="25"/>
        <v>0.07587907192</v>
      </c>
      <c r="W116" s="24">
        <f t="shared" si="25"/>
        <v>0.105270725</v>
      </c>
      <c r="X116" s="24">
        <f t="shared" si="25"/>
        <v>0.7451785749</v>
      </c>
      <c r="Y116" s="24">
        <f t="shared" si="25"/>
        <v>0.3589269736</v>
      </c>
      <c r="Z116" s="24">
        <f t="shared" si="25"/>
        <v>1.139548765</v>
      </c>
      <c r="AA116" s="24">
        <f t="shared" si="25"/>
        <v>0.3303727732</v>
      </c>
      <c r="AB116" s="24">
        <f t="shared" si="25"/>
        <v>0.3599206348</v>
      </c>
      <c r="AC116" s="24">
        <f t="shared" si="25"/>
        <v>0.05779584625</v>
      </c>
      <c r="AD116" s="24">
        <f t="shared" si="25"/>
        <v>2.398569799</v>
      </c>
      <c r="AE116" s="24">
        <f t="shared" si="25"/>
        <v>0.06396533179</v>
      </c>
      <c r="AF116" s="24">
        <f t="shared" si="25"/>
        <v>0.2177769971</v>
      </c>
      <c r="AG116" s="24">
        <f t="shared" si="25"/>
        <v>0.3006599995</v>
      </c>
      <c r="AH116" s="24">
        <f t="shared" si="25"/>
        <v>0.3419551797</v>
      </c>
      <c r="AI116" s="24">
        <f t="shared" si="25"/>
        <v>0.1034359736</v>
      </c>
      <c r="AJ116" s="24">
        <f t="shared" si="25"/>
        <v>0.08753356162</v>
      </c>
      <c r="AK116" s="24">
        <f t="shared" si="25"/>
        <v>0.3041057807</v>
      </c>
      <c r="AL116" s="24">
        <f t="shared" si="25"/>
        <v>0.009222041765</v>
      </c>
      <c r="AM116" s="24">
        <f t="shared" si="25"/>
        <v>0.2043136845</v>
      </c>
      <c r="AN116" s="24">
        <f t="shared" si="25"/>
        <v>0.1442353188</v>
      </c>
      <c r="AO116" s="24">
        <f t="shared" si="25"/>
        <v>0.4594896569</v>
      </c>
      <c r="AP116" s="24">
        <f t="shared" si="25"/>
        <v>0.08755674274</v>
      </c>
      <c r="AQ116" s="24">
        <f t="shared" si="25"/>
        <v>0.2184324782</v>
      </c>
      <c r="AR116" s="24">
        <f t="shared" si="25"/>
        <v>0.1044231983</v>
      </c>
      <c r="AS116" s="24">
        <f t="shared" si="25"/>
        <v>0.03509582073</v>
      </c>
      <c r="AT116" s="24">
        <f t="shared" si="25"/>
        <v>0.2072475444</v>
      </c>
      <c r="AU116" s="24">
        <f t="shared" si="25"/>
        <v>0.2374364479</v>
      </c>
      <c r="AV116" s="24">
        <f t="shared" si="25"/>
        <v>0.2013376128</v>
      </c>
      <c r="AW116" s="24">
        <f t="shared" si="25"/>
        <v>0.1442746012</v>
      </c>
      <c r="AX116" s="24"/>
    </row>
    <row r="117">
      <c r="A117" s="23"/>
      <c r="B117" s="25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6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</row>
    <row r="118">
      <c r="A118" s="22" t="s">
        <v>78</v>
      </c>
      <c r="B118" s="25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9">
        <f>(SUM(A116:AW116)-MIN(A116:AW116)-MAX(A116:AW116))/(COUNT(A116:AW116)-2)</f>
        <v>0.2410660333</v>
      </c>
      <c r="T118" s="22" t="s">
        <v>79</v>
      </c>
      <c r="U118" s="30">
        <f>AVERAGE(T116:AW116)</f>
        <v>0.3052546925</v>
      </c>
      <c r="V118" s="31"/>
      <c r="W118" s="32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>
      <c r="A119" s="23"/>
      <c r="B119" s="25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3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33">
      <c r="A133" s="41" t="s">
        <v>102</v>
      </c>
      <c r="B133" s="2"/>
      <c r="C133" s="2"/>
      <c r="D133" s="2"/>
      <c r="E133" s="2"/>
      <c r="F133" s="2"/>
      <c r="G133" s="2"/>
      <c r="H133" s="3" t="s">
        <v>1</v>
      </c>
      <c r="I133" s="2"/>
      <c r="J133" s="2"/>
      <c r="K133" s="2"/>
      <c r="L133" s="2"/>
      <c r="M133" s="2"/>
      <c r="N133" s="2"/>
      <c r="O133" s="3" t="s">
        <v>2</v>
      </c>
      <c r="P133" s="2"/>
      <c r="Q133" s="2"/>
      <c r="R133" s="2"/>
      <c r="S133" s="2"/>
      <c r="T133" s="2"/>
      <c r="U133" s="2"/>
      <c r="V133" s="3"/>
      <c r="W133" s="2"/>
      <c r="X133" s="2"/>
      <c r="Y133" s="3" t="s">
        <v>1</v>
      </c>
      <c r="Z133" s="2"/>
      <c r="AA133" s="2"/>
      <c r="AB133" s="2"/>
      <c r="AC133" s="3"/>
      <c r="AD133" s="2"/>
      <c r="AE133" s="2"/>
      <c r="AF133" s="3" t="s">
        <v>2</v>
      </c>
      <c r="AG133" s="2"/>
      <c r="AH133" s="2"/>
      <c r="AI133" s="2"/>
      <c r="AJ133" s="3"/>
      <c r="AK133" s="2"/>
      <c r="AL133" s="2"/>
      <c r="AM133" s="3" t="s">
        <v>3</v>
      </c>
      <c r="AN133" s="2"/>
      <c r="AO133" s="2"/>
      <c r="AP133" s="2"/>
      <c r="AQ133" s="3"/>
      <c r="AR133" s="2"/>
      <c r="AS133" s="2"/>
      <c r="AT133" s="3" t="s">
        <v>4</v>
      </c>
    </row>
    <row r="134">
      <c r="A134" s="4" t="s">
        <v>5</v>
      </c>
      <c r="B134" s="5">
        <v>43874.0</v>
      </c>
      <c r="C134" s="5">
        <v>43875.0</v>
      </c>
      <c r="D134" s="5">
        <v>43876.0</v>
      </c>
      <c r="E134" s="5">
        <v>43877.0</v>
      </c>
      <c r="F134" s="5">
        <v>43878.0</v>
      </c>
      <c r="G134" s="5">
        <v>43879.0</v>
      </c>
      <c r="H134" s="5">
        <v>43880.0</v>
      </c>
      <c r="I134" s="5">
        <v>43881.0</v>
      </c>
      <c r="J134" s="5">
        <v>43882.0</v>
      </c>
      <c r="K134" s="5">
        <v>43883.0</v>
      </c>
      <c r="L134" s="5">
        <v>43884.0</v>
      </c>
      <c r="M134" s="5">
        <v>43885.0</v>
      </c>
      <c r="N134" s="5">
        <v>43886.0</v>
      </c>
      <c r="O134" s="5">
        <v>43887.0</v>
      </c>
      <c r="P134" s="5">
        <v>43888.0</v>
      </c>
      <c r="Q134" s="5">
        <v>43889.0</v>
      </c>
      <c r="R134" s="5">
        <v>43890.0</v>
      </c>
      <c r="S134" s="5">
        <v>43891.0</v>
      </c>
      <c r="T134" s="5">
        <v>43892.0</v>
      </c>
      <c r="U134" s="5">
        <v>43893.0</v>
      </c>
      <c r="V134" s="5">
        <v>43894.0</v>
      </c>
      <c r="W134" s="5">
        <v>43895.0</v>
      </c>
      <c r="X134" s="5">
        <v>43896.0</v>
      </c>
      <c r="Y134" s="5">
        <v>43897.0</v>
      </c>
      <c r="Z134" s="5">
        <v>43898.0</v>
      </c>
      <c r="AA134" s="5">
        <v>43899.0</v>
      </c>
      <c r="AB134" s="5">
        <v>43900.0</v>
      </c>
      <c r="AC134" s="5">
        <v>43901.0</v>
      </c>
      <c r="AD134" s="5">
        <v>43902.0</v>
      </c>
      <c r="AE134" s="5">
        <v>43903.0</v>
      </c>
      <c r="AF134" s="5">
        <v>43904.0</v>
      </c>
      <c r="AG134" s="5">
        <v>43905.0</v>
      </c>
      <c r="AH134" s="5">
        <v>43906.0</v>
      </c>
      <c r="AI134" s="5">
        <v>43907.0</v>
      </c>
      <c r="AJ134" s="5">
        <v>43908.0</v>
      </c>
      <c r="AK134" s="5">
        <v>43909.0</v>
      </c>
      <c r="AL134" s="5">
        <v>43910.0</v>
      </c>
      <c r="AM134" s="5">
        <v>43911.0</v>
      </c>
      <c r="AN134" s="5">
        <v>43912.0</v>
      </c>
      <c r="AO134" s="5">
        <v>43913.0</v>
      </c>
      <c r="AP134" s="5">
        <v>43914.0</v>
      </c>
      <c r="AQ134" s="5">
        <v>43915.0</v>
      </c>
      <c r="AR134" s="5">
        <v>43916.0</v>
      </c>
      <c r="AS134" s="5">
        <v>43917.0</v>
      </c>
      <c r="AT134" s="5">
        <v>43918.0</v>
      </c>
      <c r="AU134" s="5">
        <v>43919.0</v>
      </c>
      <c r="AV134" s="5">
        <v>43920.0</v>
      </c>
      <c r="AW134" s="5">
        <v>43921.0</v>
      </c>
      <c r="AX134" s="5"/>
    </row>
    <row r="135">
      <c r="A135" s="7" t="s">
        <v>102</v>
      </c>
      <c r="B135" s="8">
        <v>2.934215629E9</v>
      </c>
      <c r="C135" s="8">
        <v>2.051822463E9</v>
      </c>
      <c r="D135" s="8">
        <v>2.502688808E9</v>
      </c>
      <c r="E135" s="8">
        <v>2.756321585E9</v>
      </c>
      <c r="F135" s="8">
        <v>2.910780171E9</v>
      </c>
      <c r="G135" s="8">
        <v>3.997159089E9</v>
      </c>
      <c r="H135" s="8">
        <v>4.197667806E9</v>
      </c>
      <c r="I135" s="8">
        <v>3.979883423E9</v>
      </c>
      <c r="J135" s="8">
        <v>2.848055568E9</v>
      </c>
      <c r="K135" s="8">
        <v>2.222785308E9</v>
      </c>
      <c r="L135" s="8">
        <v>2.610870322E9</v>
      </c>
      <c r="M135" s="8">
        <v>3.373568072E9</v>
      </c>
      <c r="N135" s="8">
        <v>3.307034565E9</v>
      </c>
      <c r="O135" s="8">
        <v>5.012149093E9</v>
      </c>
      <c r="P135" s="8">
        <v>3.656444157E9</v>
      </c>
      <c r="Q135" s="8">
        <v>3.652671044E9</v>
      </c>
      <c r="R135" s="8">
        <v>2.244953604E9</v>
      </c>
      <c r="S135" s="8">
        <v>2.736579255E9</v>
      </c>
      <c r="T135" s="8">
        <v>2.827485965E9</v>
      </c>
      <c r="U135" s="8">
        <v>2.827556859E9</v>
      </c>
      <c r="V135" s="8">
        <v>2.292617588E9</v>
      </c>
      <c r="W135" s="8">
        <v>2.544178789E9</v>
      </c>
      <c r="X135" s="8">
        <v>2.491933956E9</v>
      </c>
      <c r="Y135" s="8">
        <v>2.301683852E9</v>
      </c>
      <c r="Z135" s="8">
        <v>3.648432303E9</v>
      </c>
      <c r="AA135" s="8">
        <v>4.675716775E9</v>
      </c>
      <c r="AB135" s="8">
        <v>2.807104944E9</v>
      </c>
      <c r="AC135" s="8">
        <v>2.486145567E9</v>
      </c>
      <c r="AD135" s="8">
        <v>6.802884132E9</v>
      </c>
      <c r="AE135" s="8">
        <v>8.105987767E9</v>
      </c>
      <c r="AF135" s="8">
        <v>2.183601978E9</v>
      </c>
      <c r="AG135" s="8">
        <v>2.265095173E9</v>
      </c>
      <c r="AH135" s="8">
        <v>3.568857229E9</v>
      </c>
      <c r="AI135" s="8">
        <v>2.327729741E9</v>
      </c>
      <c r="AJ135" s="8">
        <v>2.215826133E9</v>
      </c>
      <c r="AK135" s="8">
        <v>3.070379392E9</v>
      </c>
      <c r="AL135" s="8">
        <v>4.096638238E9</v>
      </c>
      <c r="AM135" s="8">
        <v>2.556081662E9</v>
      </c>
      <c r="AN135" s="8">
        <v>2.485302187E9</v>
      </c>
      <c r="AO135" s="8">
        <v>3.059131436E9</v>
      </c>
      <c r="AP135" s="8">
        <v>2.757075916E9</v>
      </c>
      <c r="AQ135" s="8">
        <v>2.441534783E9</v>
      </c>
      <c r="AR135" s="8">
        <v>5.5599353E8</v>
      </c>
      <c r="AS135" s="8">
        <v>6.3776317E8</v>
      </c>
      <c r="AT135" s="8">
        <v>2.039845025E9</v>
      </c>
      <c r="AU135" s="8">
        <v>1.44180903E9</v>
      </c>
      <c r="AV135" s="8">
        <v>2.131642676E9</v>
      </c>
      <c r="AW135" s="8">
        <v>1.780531446E9</v>
      </c>
      <c r="AX135" s="8"/>
    </row>
    <row r="136">
      <c r="A136" s="9" t="s">
        <v>6</v>
      </c>
      <c r="B136" s="8">
        <v>3.465583229E9</v>
      </c>
      <c r="C136" s="8">
        <v>2.213860475E9</v>
      </c>
      <c r="D136" s="8">
        <v>2.964708739E9</v>
      </c>
      <c r="E136" s="8">
        <v>3.245145941E9</v>
      </c>
      <c r="F136" s="8">
        <v>3.382910617E9</v>
      </c>
      <c r="G136" s="8">
        <v>2.508587151E9</v>
      </c>
      <c r="H136" s="8">
        <v>2.5308739E9</v>
      </c>
      <c r="I136" s="8">
        <v>2.793193972E9</v>
      </c>
      <c r="J136" s="8">
        <v>2.039178577E9</v>
      </c>
      <c r="K136" s="8">
        <v>1.679440374E9</v>
      </c>
      <c r="L136" s="8">
        <v>1.842364064E9</v>
      </c>
      <c r="M136" s="8">
        <v>2.303644574E9</v>
      </c>
      <c r="N136" s="8">
        <v>1.084911238E9</v>
      </c>
      <c r="O136" s="8">
        <f>((N136+P136)/2)</f>
        <v>4533484049</v>
      </c>
      <c r="P136" s="8">
        <v>7.98205686E9</v>
      </c>
      <c r="Q136" s="8">
        <v>7.491096753E9</v>
      </c>
      <c r="R136" s="8">
        <v>3.981953481E9</v>
      </c>
      <c r="S136" s="8">
        <v>5.589400813E9</v>
      </c>
      <c r="T136" s="8">
        <v>5.183680905E9</v>
      </c>
      <c r="U136" s="8">
        <v>5.513343703E9</v>
      </c>
      <c r="V136" s="8">
        <v>4.373691905E9</v>
      </c>
      <c r="W136" s="8">
        <v>5.490406515E9</v>
      </c>
      <c r="X136" s="8">
        <v>5.050620931E9</v>
      </c>
      <c r="Y136" s="8">
        <v>5.265344628E9</v>
      </c>
      <c r="Z136" s="8">
        <v>7.654535165E9</v>
      </c>
      <c r="AA136" s="8">
        <v>9.324129273E9</v>
      </c>
      <c r="AB136" s="8">
        <v>6.479856424E9</v>
      </c>
      <c r="AC136" s="8">
        <v>6.553448232E9</v>
      </c>
      <c r="AD136" s="8">
        <v>2.001228119E10</v>
      </c>
      <c r="AE136" s="8">
        <v>2.1119293293E10</v>
      </c>
      <c r="AF136" s="8">
        <v>1.0113446305E10</v>
      </c>
      <c r="AG136" s="8">
        <v>6.43272858E9</v>
      </c>
      <c r="AH136" s="8">
        <v>1.0256420732E10</v>
      </c>
      <c r="AI136" s="8">
        <v>6.633684771E9</v>
      </c>
      <c r="AJ136" s="8">
        <v>6.340002787E9</v>
      </c>
      <c r="AK136" s="8">
        <v>7.33702578E9</v>
      </c>
      <c r="AL136" s="8">
        <v>8.478218921E9</v>
      </c>
      <c r="AM136" s="8">
        <v>5.495947061E9</v>
      </c>
      <c r="AN136" s="8">
        <v>5.152544985E9</v>
      </c>
      <c r="AO136" s="8">
        <v>6.390605598E9</v>
      </c>
      <c r="AP136" s="8">
        <v>5.990151314E9</v>
      </c>
      <c r="AQ136" s="8">
        <v>5.047765253E9</v>
      </c>
      <c r="AR136" s="8">
        <v>3.905633546E9</v>
      </c>
      <c r="AS136" s="8">
        <v>4.560467829E9</v>
      </c>
      <c r="AT136" s="8">
        <v>5.066987029E9</v>
      </c>
      <c r="AU136" s="8">
        <v>3.552309077E9</v>
      </c>
      <c r="AV136" s="8">
        <v>4.462508546E9</v>
      </c>
      <c r="AW136" s="8">
        <v>3.535616767E9</v>
      </c>
      <c r="AX136" s="8"/>
    </row>
    <row r="137">
      <c r="A137" s="10" t="s">
        <v>7</v>
      </c>
      <c r="B137" s="8">
        <v>2.929907229E9</v>
      </c>
      <c r="C137" s="8">
        <v>2.058566295E9</v>
      </c>
      <c r="D137" s="8">
        <v>2.501552048E9</v>
      </c>
      <c r="E137" s="8">
        <v>2.759129048E9</v>
      </c>
      <c r="F137" s="8">
        <v>2.914326866E9</v>
      </c>
      <c r="G137" s="8">
        <v>2.216067192E9</v>
      </c>
      <c r="H137" s="8">
        <v>2.236654655E9</v>
      </c>
      <c r="I137" s="8">
        <v>2.397639329E9</v>
      </c>
      <c r="J137" s="8">
        <v>1.780138695E9</v>
      </c>
      <c r="K137" s="8">
        <v>1.52501218E9</v>
      </c>
      <c r="L137" s="8">
        <v>1.715098143E9</v>
      </c>
      <c r="M137" s="8">
        <v>1.937777497E9</v>
      </c>
      <c r="N137" s="8">
        <v>1.901748197E9</v>
      </c>
      <c r="O137" s="8">
        <v>2.522320279E9</v>
      </c>
      <c r="P137" s="8">
        <v>2.133442761E9</v>
      </c>
      <c r="Q137" s="8">
        <v>1.887960997E9</v>
      </c>
      <c r="R137" s="8">
        <v>1.38097512E9</v>
      </c>
      <c r="S137" s="8">
        <v>1.485670371E9</v>
      </c>
      <c r="T137" s="8">
        <v>1.704103825E9</v>
      </c>
      <c r="U137" s="8">
        <v>1.687272691E9</v>
      </c>
      <c r="V137" s="13">
        <f>((U137+W137)/2)</f>
        <v>1649179912</v>
      </c>
      <c r="W137" s="8">
        <v>1.611087132E9</v>
      </c>
      <c r="X137" s="8">
        <v>1.619452094E9</v>
      </c>
      <c r="Y137" s="8">
        <v>1.339386529E9</v>
      </c>
      <c r="Z137" s="8">
        <v>1.852623145E9</v>
      </c>
      <c r="AA137" s="8">
        <v>1.9765862E9</v>
      </c>
      <c r="AB137" s="8">
        <v>1.272971773E9</v>
      </c>
      <c r="AC137" s="8">
        <v>1.231678446E9</v>
      </c>
      <c r="AD137" s="8">
        <v>3.156553325E9</v>
      </c>
      <c r="AE137" s="8">
        <v>4.762824605E9</v>
      </c>
      <c r="AF137" s="8">
        <v>1.117450433E9</v>
      </c>
      <c r="AG137" s="8">
        <v>1.271128062E9</v>
      </c>
      <c r="AH137" s="8">
        <v>1.756205325E9</v>
      </c>
      <c r="AI137" s="8">
        <v>1.375379117E9</v>
      </c>
      <c r="AJ137" s="8">
        <v>1.355682864E9</v>
      </c>
      <c r="AK137" s="8">
        <v>1.891607914E9</v>
      </c>
      <c r="AL137" s="8">
        <v>2.233630525E9</v>
      </c>
      <c r="AM137" s="8">
        <v>1.618202079E9</v>
      </c>
      <c r="AN137" s="8">
        <v>1.550604056E9</v>
      </c>
      <c r="AO137" s="8">
        <v>1.88800942E9</v>
      </c>
      <c r="AP137" s="8">
        <v>1.740127521E9</v>
      </c>
      <c r="AQ137" s="8">
        <v>1.482224132E9</v>
      </c>
      <c r="AR137" s="8">
        <v>1.224320744E9</v>
      </c>
      <c r="AS137" s="8">
        <v>1.220400256E9</v>
      </c>
      <c r="AT137" s="8">
        <v>1.269001152E9</v>
      </c>
      <c r="AU137" s="8">
        <v>9.75149977E8</v>
      </c>
      <c r="AV137" s="8">
        <v>1.177597324E9</v>
      </c>
      <c r="AW137" s="8">
        <v>9.66113194E8</v>
      </c>
      <c r="AX137" s="8"/>
    </row>
    <row r="138">
      <c r="P138" s="13"/>
    </row>
    <row r="139">
      <c r="A139" s="19" t="s">
        <v>101</v>
      </c>
      <c r="S139" s="20" t="s">
        <v>76</v>
      </c>
      <c r="T139" s="21">
        <f t="shared" ref="T139:AW139" si="26">((T135-S135)/S135)</f>
        <v>0.03321910368</v>
      </c>
      <c r="U139" s="21">
        <f t="shared" si="26"/>
        <v>0.00002507315717</v>
      </c>
      <c r="V139" s="21">
        <f t="shared" si="26"/>
        <v>-0.1891878033</v>
      </c>
      <c r="W139" s="21">
        <f t="shared" si="26"/>
        <v>0.1097266296</v>
      </c>
      <c r="X139" s="21">
        <f t="shared" si="26"/>
        <v>-0.02053504778</v>
      </c>
      <c r="Y139" s="21">
        <f t="shared" si="26"/>
        <v>-0.07634636686</v>
      </c>
      <c r="Z139" s="21">
        <f t="shared" si="26"/>
        <v>0.5851144369</v>
      </c>
      <c r="AA139" s="21">
        <f t="shared" si="26"/>
        <v>0.281568736</v>
      </c>
      <c r="AB139" s="21">
        <f t="shared" si="26"/>
        <v>-0.399641792</v>
      </c>
      <c r="AC139" s="21">
        <f t="shared" si="26"/>
        <v>-0.114338218</v>
      </c>
      <c r="AD139" s="21">
        <f t="shared" si="26"/>
        <v>1.736317705</v>
      </c>
      <c r="AE139" s="21">
        <f t="shared" si="26"/>
        <v>0.1915516433</v>
      </c>
      <c r="AF139" s="21">
        <f t="shared" si="26"/>
        <v>-0.7306186438</v>
      </c>
      <c r="AG139" s="21">
        <f t="shared" si="26"/>
        <v>0.03732053544</v>
      </c>
      <c r="AH139" s="21">
        <f t="shared" si="26"/>
        <v>0.5755882011</v>
      </c>
      <c r="AI139" s="21">
        <f t="shared" si="26"/>
        <v>-0.3477660798</v>
      </c>
      <c r="AJ139" s="21">
        <f t="shared" si="26"/>
        <v>-0.0480741411</v>
      </c>
      <c r="AK139" s="21">
        <f t="shared" si="26"/>
        <v>0.3856589857</v>
      </c>
      <c r="AL139" s="21">
        <f t="shared" si="26"/>
        <v>0.3342449629</v>
      </c>
      <c r="AM139" s="21">
        <f t="shared" si="26"/>
        <v>-0.3760538487</v>
      </c>
      <c r="AN139" s="21">
        <f t="shared" si="26"/>
        <v>-0.0276906157</v>
      </c>
      <c r="AO139" s="21">
        <f t="shared" si="26"/>
        <v>0.2308891257</v>
      </c>
      <c r="AP139" s="21">
        <f t="shared" si="26"/>
        <v>-0.09873898076</v>
      </c>
      <c r="AQ139" s="21">
        <f t="shared" si="26"/>
        <v>-0.1144477492</v>
      </c>
      <c r="AR139" s="21">
        <f t="shared" si="26"/>
        <v>-0.7722770391</v>
      </c>
      <c r="AS139" s="21">
        <f t="shared" si="26"/>
        <v>0.1470694092</v>
      </c>
      <c r="AT139" s="21">
        <f t="shared" si="26"/>
        <v>2.198436537</v>
      </c>
      <c r="AU139" s="21">
        <f t="shared" si="26"/>
        <v>-0.2931771716</v>
      </c>
      <c r="AV139" s="21">
        <f t="shared" si="26"/>
        <v>0.4784500802</v>
      </c>
      <c r="AW139" s="21">
        <f t="shared" si="26"/>
        <v>-0.1647139241</v>
      </c>
      <c r="AX139" s="21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11"/>
      <c r="Q140" s="23"/>
      <c r="R140" s="23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</row>
    <row r="141">
      <c r="A141" s="27" t="s">
        <v>77</v>
      </c>
      <c r="B141" s="25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11"/>
      <c r="Q141" s="23"/>
      <c r="R141" s="23"/>
      <c r="S141" s="26" t="s">
        <v>76</v>
      </c>
      <c r="T141" s="24">
        <f t="shared" ref="T141:AW141" si="27">ABS(T$401-T139)</f>
        <v>0.1650224377</v>
      </c>
      <c r="U141" s="24">
        <f t="shared" si="27"/>
        <v>0.09679961012</v>
      </c>
      <c r="V141" s="24">
        <f t="shared" si="27"/>
        <v>0.03820010308</v>
      </c>
      <c r="W141" s="24">
        <f t="shared" si="27"/>
        <v>0.2452412513</v>
      </c>
      <c r="X141" s="24">
        <f t="shared" si="27"/>
        <v>0.1522592287</v>
      </c>
      <c r="Y141" s="24">
        <f t="shared" si="27"/>
        <v>0.04298085246</v>
      </c>
      <c r="Z141" s="24">
        <f t="shared" si="27"/>
        <v>0.8177727383</v>
      </c>
      <c r="AA141" s="24">
        <f t="shared" si="27"/>
        <v>0.06112497773</v>
      </c>
      <c r="AB141" s="24">
        <f t="shared" si="27"/>
        <v>0.06529207919</v>
      </c>
      <c r="AC141" s="24">
        <f t="shared" si="27"/>
        <v>0.09166199354</v>
      </c>
      <c r="AD141" s="24">
        <f t="shared" si="27"/>
        <v>1.247848073</v>
      </c>
      <c r="AE141" s="24">
        <f t="shared" si="27"/>
        <v>0.1255356815</v>
      </c>
      <c r="AF141" s="24">
        <f t="shared" si="27"/>
        <v>0.09328014067</v>
      </c>
      <c r="AG141" s="24">
        <f t="shared" si="27"/>
        <v>0.2924754641</v>
      </c>
      <c r="AH141" s="24">
        <f t="shared" si="27"/>
        <v>0.04838054889</v>
      </c>
      <c r="AI141" s="24">
        <f t="shared" si="27"/>
        <v>0.03764940586</v>
      </c>
      <c r="AJ141" s="24">
        <f t="shared" si="27"/>
        <v>0.05539558634</v>
      </c>
      <c r="AK141" s="24">
        <f t="shared" si="27"/>
        <v>0.4244896706</v>
      </c>
      <c r="AL141" s="24">
        <f t="shared" si="27"/>
        <v>0.2507139932</v>
      </c>
      <c r="AM141" s="24">
        <f t="shared" si="27"/>
        <v>0.2091331993</v>
      </c>
      <c r="AN141" s="24">
        <f t="shared" si="27"/>
        <v>0.07033154318</v>
      </c>
      <c r="AO141" s="24">
        <f t="shared" si="27"/>
        <v>0.3958611628</v>
      </c>
      <c r="AP141" s="24">
        <f t="shared" si="27"/>
        <v>0.09608330285</v>
      </c>
      <c r="AQ141" s="24">
        <f t="shared" si="27"/>
        <v>0.0885738181</v>
      </c>
      <c r="AR141" s="24">
        <f t="shared" si="27"/>
        <v>0.408932222</v>
      </c>
      <c r="AS141" s="24">
        <f t="shared" si="27"/>
        <v>0.006077751233</v>
      </c>
      <c r="AT141" s="24">
        <f t="shared" si="27"/>
        <v>1.896678037</v>
      </c>
      <c r="AU141" s="24">
        <f t="shared" si="27"/>
        <v>0.1424820938</v>
      </c>
      <c r="AV141" s="24">
        <f t="shared" si="27"/>
        <v>0.05592322232</v>
      </c>
      <c r="AW141" s="24">
        <f t="shared" si="27"/>
        <v>0.184910613</v>
      </c>
      <c r="AX141" s="24"/>
    </row>
    <row r="142">
      <c r="A142" s="27"/>
      <c r="B142" s="25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11"/>
      <c r="Q142" s="23"/>
      <c r="R142" s="23"/>
      <c r="S142" s="26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</row>
    <row r="143">
      <c r="A143" s="23" t="s">
        <v>103</v>
      </c>
      <c r="B143" s="25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9">
        <f>(SUM(A141:AW141)-MIN(A141:AW141)-MAX(A141:AW141))/(COUNT(A141:AW141)-2)</f>
        <v>0.2144412505</v>
      </c>
      <c r="T143" s="22" t="s">
        <v>79</v>
      </c>
      <c r="U143" s="30">
        <f>AVERAGE(T141:AW141)</f>
        <v>0.2635703601</v>
      </c>
      <c r="V143" s="31"/>
      <c r="W143" s="32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>
      <c r="A144" s="23"/>
      <c r="B144" s="25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3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54">
      <c r="A154" s="36" t="s">
        <v>104</v>
      </c>
      <c r="B154" s="2"/>
      <c r="C154" s="2"/>
      <c r="D154" s="2"/>
      <c r="E154" s="2"/>
      <c r="F154" s="2"/>
      <c r="G154" s="2"/>
      <c r="H154" s="3" t="s">
        <v>1</v>
      </c>
      <c r="I154" s="2"/>
      <c r="J154" s="2"/>
      <c r="K154" s="2"/>
      <c r="L154" s="2"/>
      <c r="M154" s="2"/>
      <c r="N154" s="2"/>
      <c r="O154" s="3" t="s">
        <v>2</v>
      </c>
      <c r="P154" s="2"/>
      <c r="Q154" s="2"/>
      <c r="R154" s="2"/>
      <c r="S154" s="2"/>
      <c r="T154" s="2"/>
      <c r="U154" s="2"/>
      <c r="V154" s="3"/>
      <c r="W154" s="2"/>
      <c r="X154" s="2"/>
      <c r="Y154" s="3" t="s">
        <v>1</v>
      </c>
      <c r="Z154" s="2"/>
      <c r="AA154" s="2"/>
      <c r="AB154" s="2"/>
      <c r="AC154" s="3"/>
      <c r="AD154" s="2"/>
      <c r="AE154" s="2"/>
      <c r="AF154" s="3" t="s">
        <v>2</v>
      </c>
      <c r="AG154" s="2"/>
      <c r="AH154" s="2"/>
      <c r="AI154" s="2"/>
      <c r="AJ154" s="3"/>
      <c r="AK154" s="2"/>
      <c r="AL154" s="2"/>
      <c r="AM154" s="3" t="s">
        <v>3</v>
      </c>
      <c r="AN154" s="2"/>
      <c r="AO154" s="2"/>
      <c r="AP154" s="2"/>
      <c r="AQ154" s="3"/>
      <c r="AR154" s="2"/>
      <c r="AS154" s="2"/>
      <c r="AT154" s="3" t="s">
        <v>4</v>
      </c>
    </row>
    <row r="155">
      <c r="A155" s="4" t="s">
        <v>5</v>
      </c>
      <c r="B155" s="5">
        <v>43874.0</v>
      </c>
      <c r="C155" s="5">
        <v>43875.0</v>
      </c>
      <c r="D155" s="5">
        <v>43876.0</v>
      </c>
      <c r="E155" s="5">
        <v>43877.0</v>
      </c>
      <c r="F155" s="5">
        <v>43878.0</v>
      </c>
      <c r="G155" s="5">
        <v>43879.0</v>
      </c>
      <c r="H155" s="5">
        <v>43880.0</v>
      </c>
      <c r="I155" s="5">
        <v>43881.0</v>
      </c>
      <c r="J155" s="5">
        <v>43882.0</v>
      </c>
      <c r="K155" s="5">
        <v>43883.0</v>
      </c>
      <c r="L155" s="5">
        <v>43884.0</v>
      </c>
      <c r="M155" s="5">
        <v>43885.0</v>
      </c>
      <c r="N155" s="5">
        <v>43886.0</v>
      </c>
      <c r="O155" s="5">
        <v>43887.0</v>
      </c>
      <c r="P155" s="5">
        <v>43888.0</v>
      </c>
      <c r="Q155" s="5">
        <v>43889.0</v>
      </c>
      <c r="R155" s="5">
        <v>43890.0</v>
      </c>
      <c r="S155" s="5">
        <v>43891.0</v>
      </c>
      <c r="T155" s="5">
        <v>43892.0</v>
      </c>
      <c r="U155" s="5">
        <v>43893.0</v>
      </c>
      <c r="V155" s="5">
        <v>43894.0</v>
      </c>
      <c r="W155" s="5">
        <v>43895.0</v>
      </c>
      <c r="X155" s="5">
        <v>43896.0</v>
      </c>
      <c r="Y155" s="5">
        <v>43897.0</v>
      </c>
      <c r="Z155" s="5">
        <v>43898.0</v>
      </c>
      <c r="AA155" s="5">
        <v>43899.0</v>
      </c>
      <c r="AB155" s="5">
        <v>43900.0</v>
      </c>
      <c r="AC155" s="5">
        <v>43901.0</v>
      </c>
      <c r="AD155" s="5">
        <v>43902.0</v>
      </c>
      <c r="AE155" s="5">
        <v>43903.0</v>
      </c>
      <c r="AF155" s="5">
        <v>43904.0</v>
      </c>
      <c r="AG155" s="5">
        <v>43905.0</v>
      </c>
      <c r="AH155" s="5">
        <v>43906.0</v>
      </c>
      <c r="AI155" s="5">
        <v>43907.0</v>
      </c>
      <c r="AJ155" s="5">
        <v>43908.0</v>
      </c>
      <c r="AK155" s="5">
        <v>43909.0</v>
      </c>
      <c r="AL155" s="5">
        <v>43910.0</v>
      </c>
      <c r="AM155" s="5">
        <v>43911.0</v>
      </c>
      <c r="AN155" s="5">
        <v>43912.0</v>
      </c>
      <c r="AO155" s="5">
        <v>43913.0</v>
      </c>
      <c r="AP155" s="5">
        <v>43914.0</v>
      </c>
      <c r="AQ155" s="5">
        <v>43915.0</v>
      </c>
      <c r="AR155" s="5">
        <v>43916.0</v>
      </c>
      <c r="AS155" s="5">
        <v>43917.0</v>
      </c>
      <c r="AT155" s="5">
        <v>43918.0</v>
      </c>
      <c r="AU155" s="5">
        <v>43919.0</v>
      </c>
      <c r="AV155" s="5">
        <v>43920.0</v>
      </c>
      <c r="AW155" s="5">
        <v>43921.0</v>
      </c>
      <c r="AX155" s="5"/>
    </row>
    <row r="156">
      <c r="A156" s="7" t="s">
        <v>104</v>
      </c>
      <c r="B156" s="8">
        <v>4.232211452E9</v>
      </c>
      <c r="C156" s="8">
        <v>4.375981665E9</v>
      </c>
      <c r="D156" s="8">
        <v>4.267734508E9</v>
      </c>
      <c r="E156" s="8">
        <v>4.096421147E9</v>
      </c>
      <c r="F156" s="8">
        <v>3.990463717E9</v>
      </c>
      <c r="G156" s="8">
        <v>4.095919792E9</v>
      </c>
      <c r="H156" s="8">
        <v>3.675178488E9</v>
      </c>
      <c r="I156" s="8">
        <v>3.94809116E9</v>
      </c>
      <c r="J156" s="8">
        <v>4.069810919E9</v>
      </c>
      <c r="K156" s="8">
        <v>3.919273044E9</v>
      </c>
      <c r="L156" s="8">
        <v>3.984883259E9</v>
      </c>
      <c r="M156" s="8">
        <v>4.082249441E9</v>
      </c>
      <c r="N156" s="8">
        <v>3.988031893E9</v>
      </c>
      <c r="O156" s="8">
        <v>3.417287496E9</v>
      </c>
      <c r="P156" s="8">
        <v>3.522714253E9</v>
      </c>
      <c r="Q156" s="8">
        <v>3.503880074E9</v>
      </c>
      <c r="R156" s="8">
        <v>3.60800074E9</v>
      </c>
      <c r="S156" s="8">
        <v>3.463124718E9</v>
      </c>
      <c r="T156" s="8">
        <v>3.58874636E9</v>
      </c>
      <c r="U156" s="8">
        <v>3.603790947E9</v>
      </c>
      <c r="V156" s="8">
        <v>3.581621561E9</v>
      </c>
      <c r="W156" s="8">
        <v>3.652850521E9</v>
      </c>
      <c r="X156" s="8">
        <v>3.577283182E9</v>
      </c>
      <c r="Y156" s="8">
        <v>3.629952908E9</v>
      </c>
      <c r="Z156" s="8">
        <v>3.332705076E9</v>
      </c>
      <c r="AA156" s="8">
        <v>3.067689727E9</v>
      </c>
      <c r="AB156" s="8">
        <v>3.135141315E9</v>
      </c>
      <c r="AC156" s="8">
        <v>3.070770253E9</v>
      </c>
      <c r="AD156" s="8">
        <v>2.31072712E9</v>
      </c>
      <c r="AE156" s="8">
        <v>1.634741257E9</v>
      </c>
      <c r="AF156" s="8">
        <v>2.099620168E9</v>
      </c>
      <c r="AG156" s="8">
        <v>2.070748504E9</v>
      </c>
      <c r="AH156" s="8">
        <v>1.873912324E9</v>
      </c>
      <c r="AI156" s="8">
        <v>1.947671995E9</v>
      </c>
      <c r="AJ156" s="8">
        <v>1.980394185E9</v>
      </c>
      <c r="AK156" s="8">
        <v>2.182019144E9</v>
      </c>
      <c r="AL156" s="8">
        <v>2.325279664E9</v>
      </c>
      <c r="AM156" s="8">
        <v>2.343714919E9</v>
      </c>
      <c r="AN156" s="8">
        <v>2.340531035E9</v>
      </c>
      <c r="AO156" s="8">
        <v>2.294582745E9</v>
      </c>
      <c r="AP156" s="8">
        <v>2.480615679E9</v>
      </c>
      <c r="AQ156" s="8">
        <v>2.523472549E9</v>
      </c>
      <c r="AR156" s="8">
        <v>2.506219954E9</v>
      </c>
      <c r="AS156" s="8">
        <v>2.527948015E9</v>
      </c>
      <c r="AT156" s="8">
        <v>2.339603328E9</v>
      </c>
      <c r="AU156" s="8">
        <v>2.353755188E9</v>
      </c>
      <c r="AV156" s="8">
        <v>1.946184515E9</v>
      </c>
      <c r="AW156" s="8">
        <v>1.167095412E9</v>
      </c>
      <c r="AX156" s="8"/>
    </row>
    <row r="157">
      <c r="A157" s="9" t="s">
        <v>6</v>
      </c>
      <c r="B157" s="8" t="s">
        <v>76</v>
      </c>
      <c r="C157" s="8" t="s">
        <v>76</v>
      </c>
      <c r="D157" s="8" t="s">
        <v>76</v>
      </c>
      <c r="E157" s="8" t="s">
        <v>76</v>
      </c>
      <c r="F157" s="8" t="s">
        <v>76</v>
      </c>
      <c r="G157" s="8" t="s">
        <v>76</v>
      </c>
      <c r="H157" s="8" t="s">
        <v>76</v>
      </c>
      <c r="I157" s="8" t="s">
        <v>76</v>
      </c>
      <c r="J157" s="8" t="s">
        <v>76</v>
      </c>
      <c r="K157" s="8" t="s">
        <v>76</v>
      </c>
      <c r="L157" s="8" t="s">
        <v>76</v>
      </c>
      <c r="M157" s="8" t="s">
        <v>76</v>
      </c>
      <c r="N157" s="8" t="s">
        <v>76</v>
      </c>
      <c r="O157" s="8" t="s">
        <v>76</v>
      </c>
      <c r="P157" s="8" t="s">
        <v>76</v>
      </c>
      <c r="Q157" s="8" t="s">
        <v>76</v>
      </c>
      <c r="R157" s="8" t="s">
        <v>76</v>
      </c>
      <c r="S157" s="8" t="s">
        <v>76</v>
      </c>
      <c r="T157" s="8" t="s">
        <v>76</v>
      </c>
      <c r="U157" s="8" t="s">
        <v>76</v>
      </c>
      <c r="V157" s="8" t="s">
        <v>76</v>
      </c>
      <c r="W157" s="8" t="s">
        <v>76</v>
      </c>
      <c r="X157" s="8" t="s">
        <v>76</v>
      </c>
      <c r="Y157" s="8" t="s">
        <v>76</v>
      </c>
      <c r="Z157" s="8" t="s">
        <v>76</v>
      </c>
      <c r="AA157" s="8" t="s">
        <v>76</v>
      </c>
      <c r="AB157" s="8" t="s">
        <v>76</v>
      </c>
      <c r="AC157" s="8" t="s">
        <v>76</v>
      </c>
      <c r="AD157" s="8" t="s">
        <v>76</v>
      </c>
      <c r="AE157" s="8" t="s">
        <v>76</v>
      </c>
      <c r="AF157" s="8" t="s">
        <v>76</v>
      </c>
      <c r="AG157" s="8" t="s">
        <v>76</v>
      </c>
      <c r="AH157" s="8" t="s">
        <v>76</v>
      </c>
      <c r="AI157" s="8" t="s">
        <v>76</v>
      </c>
      <c r="AJ157" s="8" t="s">
        <v>76</v>
      </c>
      <c r="AK157" s="8" t="s">
        <v>76</v>
      </c>
      <c r="AL157" s="8" t="s">
        <v>76</v>
      </c>
      <c r="AM157" s="8" t="s">
        <v>76</v>
      </c>
      <c r="AN157" s="8" t="s">
        <v>76</v>
      </c>
      <c r="AO157" s="8" t="s">
        <v>76</v>
      </c>
      <c r="AP157" s="8" t="s">
        <v>76</v>
      </c>
      <c r="AQ157" s="8" t="s">
        <v>76</v>
      </c>
      <c r="AR157" s="8" t="s">
        <v>76</v>
      </c>
      <c r="AS157" s="8" t="s">
        <v>76</v>
      </c>
      <c r="AT157" s="8" t="s">
        <v>76</v>
      </c>
      <c r="AU157" s="8" t="s">
        <v>76</v>
      </c>
      <c r="AV157" s="8" t="s">
        <v>76</v>
      </c>
      <c r="AW157" s="8" t="s">
        <v>76</v>
      </c>
      <c r="AX157" s="8"/>
    </row>
    <row r="158">
      <c r="A158" s="10" t="s">
        <v>7</v>
      </c>
      <c r="B158" s="8" t="s">
        <v>76</v>
      </c>
      <c r="C158" s="8" t="s">
        <v>76</v>
      </c>
      <c r="D158" s="8" t="s">
        <v>76</v>
      </c>
      <c r="E158" s="8" t="s">
        <v>76</v>
      </c>
      <c r="F158" s="8" t="s">
        <v>76</v>
      </c>
      <c r="G158" s="8" t="s">
        <v>76</v>
      </c>
      <c r="H158" s="8" t="s">
        <v>76</v>
      </c>
      <c r="I158" s="8" t="s">
        <v>76</v>
      </c>
      <c r="J158" s="8" t="s">
        <v>76</v>
      </c>
      <c r="K158" s="8" t="s">
        <v>76</v>
      </c>
      <c r="L158" s="8" t="s">
        <v>76</v>
      </c>
      <c r="M158" s="8" t="s">
        <v>76</v>
      </c>
      <c r="N158" s="8" t="s">
        <v>76</v>
      </c>
      <c r="O158" s="8" t="s">
        <v>76</v>
      </c>
      <c r="P158" s="8" t="s">
        <v>76</v>
      </c>
      <c r="Q158" s="8" t="s">
        <v>76</v>
      </c>
      <c r="R158" s="8" t="s">
        <v>76</v>
      </c>
      <c r="S158" s="8" t="s">
        <v>76</v>
      </c>
      <c r="T158" s="8" t="s">
        <v>76</v>
      </c>
      <c r="U158" s="8" t="s">
        <v>76</v>
      </c>
      <c r="V158" s="8" t="s">
        <v>76</v>
      </c>
      <c r="W158" s="8" t="s">
        <v>76</v>
      </c>
      <c r="X158" s="8" t="s">
        <v>76</v>
      </c>
      <c r="Y158" s="8" t="s">
        <v>76</v>
      </c>
      <c r="Z158" s="8" t="s">
        <v>76</v>
      </c>
      <c r="AA158" s="8" t="s">
        <v>76</v>
      </c>
      <c r="AB158" s="8" t="s">
        <v>76</v>
      </c>
      <c r="AC158" s="8" t="s">
        <v>76</v>
      </c>
      <c r="AD158" s="8" t="s">
        <v>76</v>
      </c>
      <c r="AE158" s="8" t="s">
        <v>76</v>
      </c>
      <c r="AF158" s="8" t="s">
        <v>76</v>
      </c>
      <c r="AG158" s="8" t="s">
        <v>76</v>
      </c>
      <c r="AH158" s="8" t="s">
        <v>76</v>
      </c>
      <c r="AI158" s="8" t="s">
        <v>76</v>
      </c>
      <c r="AJ158" s="8" t="s">
        <v>76</v>
      </c>
      <c r="AK158" s="8" t="s">
        <v>76</v>
      </c>
      <c r="AL158" s="8" t="s">
        <v>76</v>
      </c>
      <c r="AM158" s="8" t="s">
        <v>76</v>
      </c>
      <c r="AN158" s="8" t="s">
        <v>76</v>
      </c>
      <c r="AO158" s="8" t="s">
        <v>76</v>
      </c>
      <c r="AP158" s="8" t="s">
        <v>76</v>
      </c>
      <c r="AQ158" s="8" t="s">
        <v>76</v>
      </c>
      <c r="AR158" s="8" t="s">
        <v>76</v>
      </c>
      <c r="AS158" s="8" t="s">
        <v>76</v>
      </c>
      <c r="AT158" s="8" t="s">
        <v>76</v>
      </c>
      <c r="AU158" s="8" t="s">
        <v>76</v>
      </c>
      <c r="AV158" s="8" t="s">
        <v>76</v>
      </c>
      <c r="AW158" s="8" t="s">
        <v>76</v>
      </c>
      <c r="AX158" s="8"/>
    </row>
    <row r="160">
      <c r="A160" s="19" t="s">
        <v>75</v>
      </c>
      <c r="S160" s="20" t="s">
        <v>76</v>
      </c>
      <c r="T160" s="21">
        <f t="shared" ref="T160:AW160" si="28">((T156-S156)/S156)</f>
        <v>0.03627407392</v>
      </c>
      <c r="U160" s="21">
        <f t="shared" si="28"/>
        <v>0.004192156673</v>
      </c>
      <c r="V160" s="21">
        <f t="shared" si="28"/>
        <v>-0.006151684802</v>
      </c>
      <c r="W160" s="21">
        <f t="shared" si="28"/>
        <v>0.01988734957</v>
      </c>
      <c r="X160" s="21">
        <f t="shared" si="28"/>
        <v>-0.02068722456</v>
      </c>
      <c r="Y160" s="21">
        <f t="shared" si="28"/>
        <v>0.01472338736</v>
      </c>
      <c r="Z160" s="21">
        <f t="shared" si="28"/>
        <v>-0.08188751742</v>
      </c>
      <c r="AA160" s="21">
        <f t="shared" si="28"/>
        <v>-0.07951959233</v>
      </c>
      <c r="AB160" s="21">
        <f t="shared" si="28"/>
        <v>0.02198774779</v>
      </c>
      <c r="AC160" s="21">
        <f t="shared" si="28"/>
        <v>-0.02053210861</v>
      </c>
      <c r="AD160" s="21">
        <f t="shared" si="28"/>
        <v>-0.2475089539</v>
      </c>
      <c r="AE160" s="21">
        <f t="shared" si="28"/>
        <v>-0.292542489</v>
      </c>
      <c r="AF160" s="21">
        <f t="shared" si="28"/>
        <v>0.2843746122</v>
      </c>
      <c r="AG160" s="21">
        <f t="shared" si="28"/>
        <v>-0.01375089859</v>
      </c>
      <c r="AH160" s="21">
        <f t="shared" si="28"/>
        <v>-0.0950555703</v>
      </c>
      <c r="AI160" s="21">
        <f t="shared" si="28"/>
        <v>0.03936132446</v>
      </c>
      <c r="AJ160" s="21">
        <f t="shared" si="28"/>
        <v>0.01680066771</v>
      </c>
      <c r="AK160" s="21">
        <f t="shared" si="28"/>
        <v>0.1018105186</v>
      </c>
      <c r="AL160" s="21">
        <f t="shared" si="28"/>
        <v>0.06565502434</v>
      </c>
      <c r="AM160" s="21">
        <f t="shared" si="28"/>
        <v>0.007928188289</v>
      </c>
      <c r="AN160" s="21">
        <f t="shared" si="28"/>
        <v>-0.001358477507</v>
      </c>
      <c r="AO160" s="21">
        <f t="shared" si="28"/>
        <v>-0.01963156622</v>
      </c>
      <c r="AP160" s="21">
        <f t="shared" si="28"/>
        <v>0.08107484221</v>
      </c>
      <c r="AQ160" s="21">
        <f t="shared" si="28"/>
        <v>0.01727670689</v>
      </c>
      <c r="AR160" s="21">
        <f t="shared" si="28"/>
        <v>-0.006836846712</v>
      </c>
      <c r="AS160" s="21">
        <f t="shared" si="28"/>
        <v>0.008669654459</v>
      </c>
      <c r="AT160" s="21">
        <f t="shared" si="28"/>
        <v>-0.07450496841</v>
      </c>
      <c r="AU160" s="21">
        <f t="shared" si="28"/>
        <v>0.006048828804</v>
      </c>
      <c r="AV160" s="21">
        <f t="shared" si="28"/>
        <v>-0.1731576313</v>
      </c>
      <c r="AW160" s="21">
        <f t="shared" si="28"/>
        <v>-0.4003161555</v>
      </c>
      <c r="AX160" s="21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</row>
    <row r="162">
      <c r="A162" s="27" t="s">
        <v>77</v>
      </c>
      <c r="B162" s="25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6" t="s">
        <v>76</v>
      </c>
      <c r="T162" s="24">
        <f t="shared" ref="T162:AW162" si="29">ABS(T$401-T160)</f>
        <v>0.1619674674</v>
      </c>
      <c r="U162" s="24">
        <f t="shared" si="29"/>
        <v>0.1009666936</v>
      </c>
      <c r="V162" s="24">
        <f t="shared" si="29"/>
        <v>0.2212362216</v>
      </c>
      <c r="W162" s="24">
        <f t="shared" si="29"/>
        <v>0.3350805313</v>
      </c>
      <c r="X162" s="24">
        <f t="shared" si="29"/>
        <v>0.152107052</v>
      </c>
      <c r="Y162" s="24">
        <f t="shared" si="29"/>
        <v>0.1340506067</v>
      </c>
      <c r="Z162" s="24">
        <f t="shared" si="29"/>
        <v>1.484774693</v>
      </c>
      <c r="AA162" s="24">
        <f t="shared" si="29"/>
        <v>0.4222133061</v>
      </c>
      <c r="AB162" s="24">
        <f t="shared" si="29"/>
        <v>0.486921619</v>
      </c>
      <c r="AC162" s="24">
        <f t="shared" si="29"/>
        <v>0.002144115829</v>
      </c>
      <c r="AD162" s="24">
        <f t="shared" si="29"/>
        <v>3.231674732</v>
      </c>
      <c r="AE162" s="24">
        <f t="shared" si="29"/>
        <v>0.6096298138</v>
      </c>
      <c r="AF162" s="24">
        <f t="shared" si="29"/>
        <v>1.108273397</v>
      </c>
      <c r="AG162" s="24">
        <f t="shared" si="29"/>
        <v>0.3435468981</v>
      </c>
      <c r="AH162" s="24">
        <f t="shared" si="29"/>
        <v>0.7190243203</v>
      </c>
      <c r="AI162" s="24">
        <f t="shared" si="29"/>
        <v>0.4247768102</v>
      </c>
      <c r="AJ162" s="24">
        <f t="shared" si="29"/>
        <v>0.1202703951</v>
      </c>
      <c r="AK162" s="24">
        <f t="shared" si="29"/>
        <v>0.7083381378</v>
      </c>
      <c r="AL162" s="24">
        <f t="shared" si="29"/>
        <v>0.01787594539</v>
      </c>
      <c r="AM162" s="24">
        <f t="shared" si="29"/>
        <v>0.5931152363</v>
      </c>
      <c r="AN162" s="24">
        <f t="shared" si="29"/>
        <v>0.09666368138</v>
      </c>
      <c r="AO162" s="24">
        <f t="shared" si="29"/>
        <v>0.6463818547</v>
      </c>
      <c r="AP162" s="24">
        <f t="shared" si="29"/>
        <v>0.08373052013</v>
      </c>
      <c r="AQ162" s="24">
        <f t="shared" si="29"/>
        <v>0.2202982742</v>
      </c>
      <c r="AR162" s="24">
        <f t="shared" si="29"/>
        <v>0.3565079704</v>
      </c>
      <c r="AS162" s="24">
        <f t="shared" si="29"/>
        <v>0.1323220036</v>
      </c>
      <c r="AT162" s="24">
        <f t="shared" si="29"/>
        <v>0.3762634691</v>
      </c>
      <c r="AU162" s="24">
        <f t="shared" si="29"/>
        <v>0.4417080942</v>
      </c>
      <c r="AV162" s="24">
        <f t="shared" si="29"/>
        <v>0.7075309338</v>
      </c>
      <c r="AW162" s="24">
        <f t="shared" si="29"/>
        <v>0.05069161845</v>
      </c>
      <c r="AX162" s="24"/>
    </row>
    <row r="163">
      <c r="A163" s="23"/>
      <c r="B163" s="25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6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</row>
    <row r="164">
      <c r="A164" s="22" t="s">
        <v>78</v>
      </c>
      <c r="B164" s="25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9">
        <f>(SUM(A162:AW162)-MIN(A162:AW162)-MAX(A162:AW162))/(COUNT(A162:AW162)-2)</f>
        <v>0.4020095559</v>
      </c>
      <c r="T164" s="22" t="s">
        <v>79</v>
      </c>
      <c r="U164" s="30">
        <f>AVERAGE(T162:AW162)</f>
        <v>0.4830028804</v>
      </c>
      <c r="V164" s="31"/>
      <c r="W164" s="32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>
      <c r="A165" s="23"/>
      <c r="B165" s="25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3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76">
      <c r="A176" s="1" t="s">
        <v>105</v>
      </c>
      <c r="B176" s="2"/>
      <c r="C176" s="2"/>
      <c r="D176" s="2"/>
      <c r="E176" s="2"/>
      <c r="F176" s="2"/>
      <c r="G176" s="2"/>
      <c r="H176" s="3" t="s">
        <v>1</v>
      </c>
      <c r="I176" s="2"/>
      <c r="J176" s="2"/>
      <c r="K176" s="2"/>
      <c r="L176" s="2"/>
      <c r="M176" s="2"/>
      <c r="N176" s="2"/>
      <c r="O176" s="3" t="s">
        <v>2</v>
      </c>
      <c r="P176" s="2"/>
      <c r="Q176" s="2"/>
      <c r="R176" s="2"/>
      <c r="S176" s="2"/>
      <c r="T176" s="2"/>
      <c r="U176" s="2"/>
      <c r="V176" s="3"/>
      <c r="W176" s="2"/>
      <c r="X176" s="2"/>
      <c r="Y176" s="3" t="s">
        <v>1</v>
      </c>
      <c r="Z176" s="2"/>
      <c r="AA176" s="2"/>
      <c r="AB176" s="2"/>
      <c r="AC176" s="3"/>
      <c r="AD176" s="2"/>
      <c r="AE176" s="2"/>
      <c r="AF176" s="3" t="s">
        <v>2</v>
      </c>
      <c r="AG176" s="2"/>
      <c r="AH176" s="2"/>
      <c r="AI176" s="2"/>
      <c r="AJ176" s="3"/>
      <c r="AK176" s="2"/>
      <c r="AL176" s="2"/>
      <c r="AM176" s="3" t="s">
        <v>3</v>
      </c>
      <c r="AN176" s="2"/>
      <c r="AO176" s="2"/>
      <c r="AP176" s="2"/>
      <c r="AQ176" s="3"/>
      <c r="AR176" s="2"/>
      <c r="AS176" s="2"/>
      <c r="AT176" s="3" t="s">
        <v>4</v>
      </c>
    </row>
    <row r="177">
      <c r="A177" s="4" t="s">
        <v>5</v>
      </c>
      <c r="B177" s="5">
        <v>43874.0</v>
      </c>
      <c r="C177" s="5">
        <v>43875.0</v>
      </c>
      <c r="D177" s="5">
        <v>43876.0</v>
      </c>
      <c r="E177" s="5">
        <v>43877.0</v>
      </c>
      <c r="F177" s="5">
        <v>43878.0</v>
      </c>
      <c r="G177" s="5">
        <v>43879.0</v>
      </c>
      <c r="H177" s="5">
        <v>43880.0</v>
      </c>
      <c r="I177" s="5">
        <v>43881.0</v>
      </c>
      <c r="J177" s="5">
        <v>43882.0</v>
      </c>
      <c r="K177" s="5">
        <v>43883.0</v>
      </c>
      <c r="L177" s="5">
        <v>43884.0</v>
      </c>
      <c r="M177" s="5">
        <v>43885.0</v>
      </c>
      <c r="N177" s="5">
        <v>43886.0</v>
      </c>
      <c r="O177" s="5">
        <v>43887.0</v>
      </c>
      <c r="P177" s="5">
        <v>43888.0</v>
      </c>
      <c r="Q177" s="5">
        <v>43889.0</v>
      </c>
      <c r="R177" s="5">
        <v>43890.0</v>
      </c>
      <c r="S177" s="5">
        <v>43891.0</v>
      </c>
      <c r="T177" s="5">
        <v>43892.0</v>
      </c>
      <c r="U177" s="5">
        <v>43893.0</v>
      </c>
      <c r="V177" s="5">
        <v>43894.0</v>
      </c>
      <c r="W177" s="5">
        <v>43895.0</v>
      </c>
      <c r="X177" s="5">
        <v>43896.0</v>
      </c>
      <c r="Y177" s="5">
        <v>43897.0</v>
      </c>
      <c r="Z177" s="5">
        <v>43898.0</v>
      </c>
      <c r="AA177" s="5">
        <v>43899.0</v>
      </c>
      <c r="AB177" s="5">
        <v>43900.0</v>
      </c>
      <c r="AC177" s="5">
        <v>43901.0</v>
      </c>
      <c r="AD177" s="5">
        <v>43902.0</v>
      </c>
      <c r="AE177" s="5">
        <v>43903.0</v>
      </c>
      <c r="AF177" s="5">
        <v>43904.0</v>
      </c>
      <c r="AG177" s="5">
        <v>43905.0</v>
      </c>
      <c r="AH177" s="5">
        <v>43906.0</v>
      </c>
      <c r="AI177" s="5">
        <v>43907.0</v>
      </c>
      <c r="AJ177" s="5">
        <v>43908.0</v>
      </c>
      <c r="AK177" s="5">
        <v>43909.0</v>
      </c>
      <c r="AL177" s="5">
        <v>43910.0</v>
      </c>
      <c r="AM177" s="5">
        <v>43911.0</v>
      </c>
      <c r="AN177" s="5">
        <v>43912.0</v>
      </c>
      <c r="AO177" s="5">
        <v>43913.0</v>
      </c>
      <c r="AP177" s="5">
        <v>43914.0</v>
      </c>
      <c r="AQ177" s="5">
        <v>43915.0</v>
      </c>
      <c r="AR177" s="5">
        <v>43916.0</v>
      </c>
      <c r="AS177" s="5">
        <v>43917.0</v>
      </c>
      <c r="AT177" s="5">
        <v>43918.0</v>
      </c>
      <c r="AU177" s="5">
        <v>43919.0</v>
      </c>
      <c r="AV177" s="5">
        <v>43920.0</v>
      </c>
      <c r="AW177" s="5">
        <v>43921.0</v>
      </c>
      <c r="AX177" s="5"/>
    </row>
    <row r="178">
      <c r="A178" s="7" t="s">
        <v>105</v>
      </c>
      <c r="B178" s="8">
        <v>3.38538729E9</v>
      </c>
      <c r="C178" s="8">
        <v>2.315404573E9</v>
      </c>
      <c r="D178" s="8">
        <v>2.74696222E9</v>
      </c>
      <c r="E178" s="8">
        <v>2.82336451E9</v>
      </c>
      <c r="F178" s="8">
        <v>2.919343806E9</v>
      </c>
      <c r="G178" s="8">
        <v>2.556628069E9</v>
      </c>
      <c r="H178" s="8">
        <v>1.832081983E9</v>
      </c>
      <c r="I178" s="8">
        <v>2.264672139E9</v>
      </c>
      <c r="J178" s="8">
        <v>1.622267585E9</v>
      </c>
      <c r="K178" s="8">
        <v>1.119916627E9</v>
      </c>
      <c r="L178" s="8">
        <v>1.326662168E9</v>
      </c>
      <c r="M178" s="8">
        <v>1.884570016E9</v>
      </c>
      <c r="N178" s="8">
        <v>1.917599103E9</v>
      </c>
      <c r="O178" s="8">
        <v>3.000813767E9</v>
      </c>
      <c r="P178" s="8">
        <v>2.348130062E9</v>
      </c>
      <c r="Q178" s="8">
        <v>2.050220913E9</v>
      </c>
      <c r="R178" s="8">
        <v>1.247591909E9</v>
      </c>
      <c r="S178" s="8">
        <v>1.452406343E9</v>
      </c>
      <c r="T178" s="8">
        <v>1.730063382E9</v>
      </c>
      <c r="U178" s="42">
        <v>1.6492991874819E9</v>
      </c>
      <c r="V178" s="8">
        <v>1.45988783E9</v>
      </c>
      <c r="W178" s="8">
        <v>1.780995729E9</v>
      </c>
      <c r="X178" s="8">
        <v>1.600898325E9</v>
      </c>
      <c r="Y178" s="8">
        <v>1.681188597E9</v>
      </c>
      <c r="Z178" s="8">
        <v>2.392420165E9</v>
      </c>
      <c r="AA178" s="8">
        <v>3.166534562E9</v>
      </c>
      <c r="AB178" s="8">
        <v>2.117115172E9</v>
      </c>
      <c r="AC178" s="8">
        <v>2.019848306E9</v>
      </c>
      <c r="AD178" s="8">
        <v>4.03426471E9</v>
      </c>
      <c r="AE178" s="8">
        <v>6.291084645E9</v>
      </c>
      <c r="AF178" s="8">
        <v>1.875077106E9</v>
      </c>
      <c r="AG178" s="8">
        <v>1.921234157E9</v>
      </c>
      <c r="AH178" s="8">
        <v>2.822791942E9</v>
      </c>
      <c r="AI178" s="8">
        <v>1.925187593E9</v>
      </c>
      <c r="AJ178" s="8">
        <v>1.753273862E9</v>
      </c>
      <c r="AK178" s="8">
        <v>3.03128086E9</v>
      </c>
      <c r="AL178" s="8">
        <v>3.498275558E9</v>
      </c>
      <c r="AM178" s="8">
        <v>2.108973524E9</v>
      </c>
      <c r="AN178" s="8">
        <v>1.752665157E9</v>
      </c>
      <c r="AO178" s="8">
        <v>2.349798661E9</v>
      </c>
      <c r="AP178" s="8">
        <v>2.249149042E9</v>
      </c>
      <c r="AQ178" s="8">
        <v>1.911202466E9</v>
      </c>
      <c r="AR178" s="8">
        <v>1.373815556E9</v>
      </c>
      <c r="AS178" s="8">
        <v>1.383249594E9</v>
      </c>
      <c r="AT178" s="8">
        <v>1.64384215E9</v>
      </c>
      <c r="AU178" s="8">
        <v>9.4066146E8</v>
      </c>
      <c r="AV178" s="8">
        <v>1.533231976E9</v>
      </c>
      <c r="AW178" s="8">
        <v>1.222014039E9</v>
      </c>
      <c r="AX178" s="8"/>
    </row>
    <row r="179">
      <c r="A179" s="9" t="s">
        <v>6</v>
      </c>
      <c r="B179" s="8">
        <v>6.984625192E9</v>
      </c>
      <c r="C179" s="8">
        <v>4.30048796E9</v>
      </c>
      <c r="D179" s="8">
        <v>5.500613958E9</v>
      </c>
      <c r="E179" s="8">
        <v>5.383497918E9</v>
      </c>
      <c r="F179" s="8">
        <v>6.000694747E9</v>
      </c>
      <c r="G179" s="8">
        <v>5.05425098E9</v>
      </c>
      <c r="H179" s="8">
        <v>4.618138755E9</v>
      </c>
      <c r="I179" s="8">
        <v>4.511058015E9</v>
      </c>
      <c r="J179" s="8">
        <v>3.124668659E9</v>
      </c>
      <c r="K179" s="8">
        <v>2.195411497E9</v>
      </c>
      <c r="L179" s="8">
        <v>2.729848649E9</v>
      </c>
      <c r="M179" s="8">
        <v>4.463350463E9</v>
      </c>
      <c r="N179" s="8">
        <v>4.436188206E9</v>
      </c>
      <c r="O179" s="8">
        <v>6.87198985E9</v>
      </c>
      <c r="P179" s="8">
        <v>4.687120504E9</v>
      </c>
      <c r="Q179" s="8">
        <v>4.940790145E9</v>
      </c>
      <c r="R179" s="8">
        <v>2.9711399E9</v>
      </c>
      <c r="S179" s="8">
        <v>3.996784351E9</v>
      </c>
      <c r="T179" s="8">
        <v>4.092071608E9</v>
      </c>
      <c r="U179" s="8">
        <v>4.055873021E9</v>
      </c>
      <c r="V179" s="8">
        <v>3.245963657E9</v>
      </c>
      <c r="W179" s="8">
        <v>4.113742829E9</v>
      </c>
      <c r="X179" s="8">
        <v>3.372864413E9</v>
      </c>
      <c r="Y179" s="8">
        <v>3.824088586E9</v>
      </c>
      <c r="Z179" s="8">
        <v>6.236115236E9</v>
      </c>
      <c r="AA179" s="8">
        <v>7.929995313E9</v>
      </c>
      <c r="AB179" s="8">
        <v>5.206125885E9</v>
      </c>
      <c r="AC179" s="8">
        <v>4.830765888E9</v>
      </c>
      <c r="AD179" s="8">
        <v>1.1018494199E10</v>
      </c>
      <c r="AE179" s="8">
        <v>1.2392769005E10</v>
      </c>
      <c r="AF179" s="8">
        <v>4.389718942E9</v>
      </c>
      <c r="AG179" s="8">
        <v>4.564880268E9</v>
      </c>
      <c r="AH179" s="8">
        <v>7.095747281E9</v>
      </c>
      <c r="AI179" s="8">
        <v>4.997305816E9</v>
      </c>
      <c r="AJ179" s="8">
        <v>4.483496501E9</v>
      </c>
      <c r="AK179" s="8">
        <v>6.587544238E9</v>
      </c>
      <c r="AL179" s="8">
        <v>8.514850833E9</v>
      </c>
      <c r="AM179" s="8">
        <v>5.260258066E9</v>
      </c>
      <c r="AN179" s="8">
        <v>4.763743401E9</v>
      </c>
      <c r="AO179" s="8">
        <v>5.964611431E9</v>
      </c>
      <c r="AP179" s="8">
        <v>5.759619859E9</v>
      </c>
      <c r="AQ179" s="8">
        <v>5.107174679E9</v>
      </c>
      <c r="AR179" s="8">
        <v>3.593437532E9</v>
      </c>
      <c r="AS179" s="8">
        <v>3.419761093E9</v>
      </c>
      <c r="AT179" s="8">
        <v>4.425042962E9</v>
      </c>
      <c r="AU179" s="8">
        <v>2.799333919E9</v>
      </c>
      <c r="AV179" s="8">
        <v>4.203450206E9</v>
      </c>
      <c r="AW179" s="8">
        <v>3.335672858E9</v>
      </c>
      <c r="AX179" s="8"/>
    </row>
    <row r="180">
      <c r="A180" s="10" t="s">
        <v>7</v>
      </c>
      <c r="B180" s="8">
        <v>3.435289596E9</v>
      </c>
      <c r="C180" s="8">
        <v>2.279858956E9</v>
      </c>
      <c r="D180" s="8">
        <v>2.832335272E9</v>
      </c>
      <c r="E180" s="8">
        <v>2.909187176E9</v>
      </c>
      <c r="F180" s="43">
        <v>2.923924212E9</v>
      </c>
      <c r="G180" s="8">
        <v>2.216067192E9</v>
      </c>
      <c r="H180" s="8">
        <v>1.904198599E9</v>
      </c>
      <c r="I180" s="8">
        <v>2.292707492E9</v>
      </c>
      <c r="J180" s="8">
        <v>1.662291926E9</v>
      </c>
      <c r="K180" s="8">
        <v>1.135548492E9</v>
      </c>
      <c r="L180" s="8">
        <v>1.340402961E9</v>
      </c>
      <c r="M180" s="8">
        <v>1.962146795E9</v>
      </c>
      <c r="N180" s="8">
        <v>2.002604351E9</v>
      </c>
      <c r="O180" s="8">
        <v>3.146472292E9</v>
      </c>
      <c r="P180" s="8">
        <v>2.390130527E9</v>
      </c>
      <c r="Q180" s="8">
        <v>2.097635671E9</v>
      </c>
      <c r="R180" s="8">
        <v>1.281446508E9</v>
      </c>
      <c r="S180" s="8">
        <v>1.489254486E9</v>
      </c>
      <c r="T180" s="8">
        <v>1.741307899E9</v>
      </c>
      <c r="U180" s="8">
        <v>1.659093253E9</v>
      </c>
      <c r="V180" s="8">
        <v>1.482931703E9</v>
      </c>
      <c r="W180" s="8">
        <v>1.799429033E9</v>
      </c>
      <c r="X180" s="8">
        <v>1.613544539E9</v>
      </c>
      <c r="Y180" s="8">
        <v>1.707892083E9</v>
      </c>
      <c r="Z180" s="8">
        <v>2.488523006E9</v>
      </c>
      <c r="AA180" s="8">
        <v>3.242686137E9</v>
      </c>
      <c r="AB180" s="8">
        <v>2.139412839E9</v>
      </c>
      <c r="AC180" s="8">
        <v>2.055657719E9</v>
      </c>
      <c r="AD180" s="8">
        <v>4.502685606E9</v>
      </c>
      <c r="AE180" s="8">
        <v>5.878049284E9</v>
      </c>
      <c r="AF180" s="8">
        <v>1.955008988E9</v>
      </c>
      <c r="AG180" s="8">
        <v>1.936379384E9</v>
      </c>
      <c r="AH180" s="8">
        <v>2.890097491E9</v>
      </c>
      <c r="AI180" s="8">
        <v>1.992879612E9</v>
      </c>
      <c r="AJ180" s="8">
        <v>1.79525199E9</v>
      </c>
      <c r="AK180" s="8">
        <v>2.888935072E9</v>
      </c>
      <c r="AL180" s="8">
        <v>3.666960672E9</v>
      </c>
      <c r="AM180" s="8">
        <v>2.130464025E9</v>
      </c>
      <c r="AN180" s="8">
        <v>1.835568646E9</v>
      </c>
      <c r="AO180" s="8">
        <v>2.323837054E9</v>
      </c>
      <c r="AP180" s="8">
        <v>2.246582463E9</v>
      </c>
      <c r="AQ180" s="8">
        <v>1.937171872E9</v>
      </c>
      <c r="AR180" s="8">
        <v>1.395635236E9</v>
      </c>
      <c r="AS180" s="8">
        <v>1.434300616E9</v>
      </c>
      <c r="AT180" s="8">
        <v>1.675388873E9</v>
      </c>
      <c r="AU180" s="8">
        <v>9.74057748E8</v>
      </c>
      <c r="AV180" s="8">
        <v>1.519705312E9</v>
      </c>
      <c r="AW180" s="8">
        <v>1.226856334E9</v>
      </c>
      <c r="AX180" s="8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>
      <c r="A182" s="4" t="s">
        <v>8</v>
      </c>
      <c r="B182" s="4">
        <v>4523798.0</v>
      </c>
      <c r="C182" s="4">
        <v>3453377.0</v>
      </c>
      <c r="D182" s="4">
        <v>3911273.0</v>
      </c>
      <c r="E182" s="4">
        <v>4217319.0</v>
      </c>
      <c r="F182" s="4">
        <v>4443886.0</v>
      </c>
      <c r="G182" s="4">
        <v>3615630.0</v>
      </c>
      <c r="H182" s="4">
        <v>1479880.0</v>
      </c>
      <c r="I182" s="4">
        <v>3607654.0</v>
      </c>
      <c r="J182" s="4">
        <v>2833074.0</v>
      </c>
      <c r="K182" s="4">
        <v>2168919.0</v>
      </c>
      <c r="L182" s="4">
        <v>2122677.0</v>
      </c>
      <c r="M182" s="4">
        <v>2742382.0</v>
      </c>
      <c r="N182" s="4">
        <v>2924863.0</v>
      </c>
      <c r="O182" s="4">
        <v>3725522.0</v>
      </c>
      <c r="P182" s="4">
        <v>3484422.0</v>
      </c>
      <c r="Q182" s="4">
        <v>2994073.0</v>
      </c>
      <c r="R182" s="4">
        <v>2270536.0</v>
      </c>
      <c r="S182" s="4">
        <v>2468704.0</v>
      </c>
      <c r="T182" s="4">
        <v>2455962.0</v>
      </c>
      <c r="U182" s="4">
        <v>2305916.0</v>
      </c>
      <c r="V182" s="44">
        <f>FORECAST(V178,W182:AW182,W178:AW178)</f>
        <v>2252062.697</v>
      </c>
      <c r="W182" s="4">
        <v>2879901.0</v>
      </c>
      <c r="X182" s="4">
        <v>2452122.0</v>
      </c>
      <c r="Y182" s="4">
        <v>2379594.0</v>
      </c>
      <c r="Z182" s="4">
        <v>3081884.0</v>
      </c>
      <c r="AA182" s="4">
        <v>4171441.0</v>
      </c>
      <c r="AB182" s="4">
        <v>3106249.0</v>
      </c>
      <c r="AC182" s="4">
        <v>3144293.0</v>
      </c>
      <c r="AD182" s="4">
        <v>5635711.0</v>
      </c>
      <c r="AE182" s="4">
        <v>7886401.0</v>
      </c>
      <c r="AF182" s="4">
        <v>3773479.0</v>
      </c>
      <c r="AG182" s="4">
        <v>3043550.0</v>
      </c>
      <c r="AH182" s="4">
        <v>3875602.0</v>
      </c>
      <c r="AI182" s="4">
        <v>2926676.0</v>
      </c>
      <c r="AJ182" s="4">
        <v>2715390.0</v>
      </c>
      <c r="AK182" s="4">
        <v>3738503.0</v>
      </c>
      <c r="AL182" s="4">
        <v>4335259.0</v>
      </c>
      <c r="AM182" s="4">
        <v>3179078.0</v>
      </c>
      <c r="AN182" s="4">
        <v>2745187.0</v>
      </c>
      <c r="AO182" s="4">
        <v>2766267.0</v>
      </c>
      <c r="AP182" s="4">
        <v>2894444.0</v>
      </c>
      <c r="AQ182" s="4">
        <v>2410780.0</v>
      </c>
      <c r="AR182" s="4">
        <v>2126067.0</v>
      </c>
      <c r="AS182" s="4">
        <v>2247246.0</v>
      </c>
      <c r="AT182" s="4">
        <v>2386634.0</v>
      </c>
      <c r="AU182" s="4">
        <v>1471135.0</v>
      </c>
      <c r="AV182" s="4">
        <v>2045511.0</v>
      </c>
      <c r="AW182" s="4">
        <v>1755229.0</v>
      </c>
      <c r="AX182" s="4"/>
    </row>
    <row r="183">
      <c r="A183" s="4" t="s">
        <v>106</v>
      </c>
      <c r="B183" s="13">
        <f t="shared" ref="B183:AW183" si="30">(B178/B182)</f>
        <v>748.3506757</v>
      </c>
      <c r="C183" s="13">
        <f t="shared" si="30"/>
        <v>670.4754717</v>
      </c>
      <c r="D183" s="13">
        <f t="shared" si="30"/>
        <v>702.3192245</v>
      </c>
      <c r="E183" s="13">
        <f t="shared" si="30"/>
        <v>669.4690418</v>
      </c>
      <c r="F183" s="13">
        <f t="shared" si="30"/>
        <v>656.9349002</v>
      </c>
      <c r="G183" s="13">
        <f t="shared" si="30"/>
        <v>707.1044518</v>
      </c>
      <c r="H183" s="13">
        <f t="shared" si="30"/>
        <v>1237.99361</v>
      </c>
      <c r="I183" s="13">
        <f t="shared" si="30"/>
        <v>627.7409472</v>
      </c>
      <c r="J183" s="13">
        <f t="shared" si="30"/>
        <v>572.6174413</v>
      </c>
      <c r="K183" s="13">
        <f t="shared" si="30"/>
        <v>516.3478336</v>
      </c>
      <c r="L183" s="13">
        <f t="shared" si="30"/>
        <v>624.9948381</v>
      </c>
      <c r="M183" s="13">
        <f t="shared" si="30"/>
        <v>687.2018617</v>
      </c>
      <c r="N183" s="13">
        <f t="shared" si="30"/>
        <v>655.6201446</v>
      </c>
      <c r="O183" s="13">
        <f t="shared" si="30"/>
        <v>805.4747139</v>
      </c>
      <c r="P183" s="13">
        <f t="shared" si="30"/>
        <v>673.8937081</v>
      </c>
      <c r="Q183" s="13">
        <f t="shared" si="30"/>
        <v>684.7598282</v>
      </c>
      <c r="R183" s="13">
        <f t="shared" si="30"/>
        <v>549.4702172</v>
      </c>
      <c r="S183" s="13">
        <f t="shared" si="30"/>
        <v>588.3274556</v>
      </c>
      <c r="T183" s="13">
        <f t="shared" si="30"/>
        <v>704.4341004</v>
      </c>
      <c r="U183" s="13">
        <f t="shared" si="30"/>
        <v>715.2468639</v>
      </c>
      <c r="V183" s="13">
        <f t="shared" si="30"/>
        <v>648.2447544</v>
      </c>
      <c r="W183" s="13">
        <f t="shared" si="30"/>
        <v>618.4225531</v>
      </c>
      <c r="X183" s="13">
        <f t="shared" si="30"/>
        <v>652.8624289</v>
      </c>
      <c r="Y183" s="13">
        <f t="shared" si="30"/>
        <v>706.5022844</v>
      </c>
      <c r="Z183" s="13">
        <f t="shared" si="30"/>
        <v>776.2849494</v>
      </c>
      <c r="AA183" s="13">
        <f t="shared" si="30"/>
        <v>759.0984895</v>
      </c>
      <c r="AB183" s="13">
        <f t="shared" si="30"/>
        <v>681.566472</v>
      </c>
      <c r="AC183" s="13">
        <f t="shared" si="30"/>
        <v>642.3855239</v>
      </c>
      <c r="AD183" s="13">
        <f t="shared" si="30"/>
        <v>715.8395294</v>
      </c>
      <c r="AE183" s="13">
        <f t="shared" si="30"/>
        <v>797.7130056</v>
      </c>
      <c r="AF183" s="13">
        <f t="shared" si="30"/>
        <v>496.9093789</v>
      </c>
      <c r="AG183" s="13">
        <f t="shared" si="30"/>
        <v>631.2477722</v>
      </c>
      <c r="AH183" s="13">
        <f t="shared" si="30"/>
        <v>728.3492841</v>
      </c>
      <c r="AI183" s="13">
        <f t="shared" si="30"/>
        <v>657.8068748</v>
      </c>
      <c r="AJ183" s="13">
        <f t="shared" si="30"/>
        <v>645.6803119</v>
      </c>
      <c r="AK183" s="13">
        <f t="shared" si="30"/>
        <v>810.8274515</v>
      </c>
      <c r="AL183" s="13">
        <f t="shared" si="30"/>
        <v>806.9357697</v>
      </c>
      <c r="AM183" s="13">
        <f t="shared" si="30"/>
        <v>663.3915632</v>
      </c>
      <c r="AN183" s="13">
        <f t="shared" si="30"/>
        <v>638.4501883</v>
      </c>
      <c r="AO183" s="13">
        <f t="shared" si="30"/>
        <v>849.4475266</v>
      </c>
      <c r="AP183" s="13">
        <f t="shared" si="30"/>
        <v>777.0573699</v>
      </c>
      <c r="AQ183" s="13">
        <f t="shared" si="30"/>
        <v>792.7734866</v>
      </c>
      <c r="AR183" s="13">
        <f t="shared" si="30"/>
        <v>646.1769813</v>
      </c>
      <c r="AS183" s="13">
        <f t="shared" si="30"/>
        <v>615.5310073</v>
      </c>
      <c r="AT183" s="13">
        <f t="shared" si="30"/>
        <v>688.7701047</v>
      </c>
      <c r="AU183" s="13">
        <f t="shared" si="30"/>
        <v>639.4120594</v>
      </c>
      <c r="AV183" s="13">
        <f t="shared" si="30"/>
        <v>749.5593893</v>
      </c>
      <c r="AW183" s="13">
        <f t="shared" si="30"/>
        <v>696.2134508</v>
      </c>
    </row>
    <row r="185">
      <c r="A185" s="4" t="s">
        <v>107</v>
      </c>
      <c r="B185" s="4">
        <v>2178154.0</v>
      </c>
      <c r="C185" s="4">
        <v>1635181.0</v>
      </c>
      <c r="D185" s="4">
        <v>1907333.0</v>
      </c>
      <c r="E185" s="4">
        <v>2088600.0</v>
      </c>
      <c r="F185" s="4">
        <v>2141093.0</v>
      </c>
      <c r="G185" s="4">
        <v>1746729.0</v>
      </c>
      <c r="H185" s="4">
        <v>712850.0</v>
      </c>
      <c r="I185" s="4">
        <v>1745087.0</v>
      </c>
      <c r="J185" s="4">
        <v>1379800.0</v>
      </c>
      <c r="K185" s="4">
        <v>1052896.0</v>
      </c>
      <c r="L185" s="4">
        <v>1023832.0</v>
      </c>
      <c r="M185" s="4">
        <v>1341407.0</v>
      </c>
      <c r="N185" s="4">
        <v>1419659.0</v>
      </c>
      <c r="O185" s="4">
        <v>1841064.0</v>
      </c>
      <c r="P185" s="4">
        <v>1690829.0</v>
      </c>
      <c r="Q185" s="4">
        <v>1449113.0</v>
      </c>
      <c r="R185" s="4">
        <v>1093589.0</v>
      </c>
      <c r="S185" s="4">
        <v>1194688.0</v>
      </c>
      <c r="T185" s="4">
        <v>1206141.0</v>
      </c>
      <c r="U185" s="4">
        <v>1106740.0</v>
      </c>
      <c r="V185" s="4">
        <v>530181.0</v>
      </c>
      <c r="W185" s="4">
        <v>1391700.0</v>
      </c>
      <c r="X185" s="4">
        <v>1182941.0</v>
      </c>
      <c r="Y185" s="4">
        <v>1130097.0</v>
      </c>
      <c r="Z185" s="4">
        <v>1517236.0</v>
      </c>
      <c r="AA185" s="4">
        <v>2041680.0</v>
      </c>
      <c r="AB185" s="4">
        <v>1518005.0</v>
      </c>
      <c r="AC185" s="4">
        <v>1541432.0</v>
      </c>
      <c r="AD185" s="4">
        <v>2799590.0</v>
      </c>
      <c r="AE185" s="4">
        <v>3980870.0</v>
      </c>
      <c r="AF185" s="4">
        <v>1867141.0</v>
      </c>
      <c r="AG185" s="4">
        <v>1458401.0</v>
      </c>
      <c r="AH185" s="4">
        <v>1930855.0</v>
      </c>
      <c r="AI185" s="4">
        <v>1479234.0</v>
      </c>
      <c r="AJ185" s="4">
        <v>1359075.0</v>
      </c>
      <c r="AK185" s="4">
        <v>1898950.0</v>
      </c>
      <c r="AL185" s="4">
        <v>2175361.0</v>
      </c>
      <c r="AM185" s="4">
        <v>1572394.0</v>
      </c>
      <c r="AN185" s="4">
        <v>1371662.0</v>
      </c>
      <c r="AO185" s="4">
        <v>1383260.0</v>
      </c>
      <c r="AP185" s="4">
        <v>1460638.0</v>
      </c>
      <c r="AQ185" s="4">
        <v>1199860.0</v>
      </c>
      <c r="AR185" s="4">
        <v>1046800.0</v>
      </c>
      <c r="AS185" s="4">
        <v>1129211.0</v>
      </c>
      <c r="AT185" s="4">
        <v>1192202.0</v>
      </c>
      <c r="AU185" s="4">
        <v>727506.0</v>
      </c>
      <c r="AV185" s="4">
        <v>1010076.0</v>
      </c>
      <c r="AW185" s="4">
        <v>874966.0</v>
      </c>
      <c r="AX185" s="4"/>
    </row>
    <row r="186">
      <c r="A186" s="4" t="s">
        <v>108</v>
      </c>
      <c r="B186" s="4">
        <v>2345644.0</v>
      </c>
      <c r="C186" s="4">
        <v>1818196.0</v>
      </c>
      <c r="D186" s="4">
        <v>2003940.0</v>
      </c>
      <c r="E186" s="4">
        <v>2128719.0</v>
      </c>
      <c r="F186" s="4">
        <v>2302793.0</v>
      </c>
      <c r="G186" s="4">
        <v>1868901.0</v>
      </c>
      <c r="H186" s="4">
        <v>767030.0</v>
      </c>
      <c r="I186" s="4">
        <v>1862567.0</v>
      </c>
      <c r="J186" s="4">
        <v>1453274.0</v>
      </c>
      <c r="K186" s="4">
        <v>1116023.0</v>
      </c>
      <c r="L186" s="4">
        <v>1098845.0</v>
      </c>
      <c r="M186" s="4">
        <v>1400975.0</v>
      </c>
      <c r="N186" s="4">
        <v>1505204.0</v>
      </c>
      <c r="O186" s="4">
        <v>1884458.0</v>
      </c>
      <c r="P186" s="4">
        <v>1793593.0</v>
      </c>
      <c r="Q186" s="4">
        <v>1544960.0</v>
      </c>
      <c r="R186" s="4">
        <v>1176947.0</v>
      </c>
      <c r="S186" s="4">
        <v>1274016.0</v>
      </c>
      <c r="T186" s="4">
        <v>1249821.0</v>
      </c>
      <c r="U186" s="4">
        <v>1199176.0</v>
      </c>
      <c r="V186" s="4">
        <v>585981.0</v>
      </c>
      <c r="W186" s="4">
        <v>1488201.0</v>
      </c>
      <c r="X186" s="4">
        <v>1269181.0</v>
      </c>
      <c r="Y186" s="4">
        <v>1249497.0</v>
      </c>
      <c r="Z186" s="4">
        <v>1564648.0</v>
      </c>
      <c r="AA186" s="4">
        <v>2129761.0</v>
      </c>
      <c r="AB186" s="4">
        <v>1588244.0</v>
      </c>
      <c r="AC186" s="4">
        <v>1602861.0</v>
      </c>
      <c r="AD186" s="4">
        <v>2836121.0</v>
      </c>
      <c r="AE186" s="4">
        <v>3905531.0</v>
      </c>
      <c r="AF186" s="4">
        <v>1906338.0</v>
      </c>
      <c r="AG186" s="4">
        <v>1585149.0</v>
      </c>
      <c r="AH186" s="4">
        <v>1944747.0</v>
      </c>
      <c r="AI186" s="4">
        <v>1447442.0</v>
      </c>
      <c r="AJ186" s="4">
        <v>1356315.0</v>
      </c>
      <c r="AK186" s="4">
        <v>1839553.0</v>
      </c>
      <c r="AL186" s="4">
        <v>2159898.0</v>
      </c>
      <c r="AM186" s="4">
        <v>1606684.0</v>
      </c>
      <c r="AN186" s="4">
        <v>1373525.0</v>
      </c>
      <c r="AO186" s="4">
        <v>1383007.0</v>
      </c>
      <c r="AP186" s="4">
        <v>1433806.0</v>
      </c>
      <c r="AQ186" s="4">
        <v>1210920.0</v>
      </c>
      <c r="AR186" s="4">
        <v>1079267.0</v>
      </c>
      <c r="AS186" s="4">
        <v>1118035.0</v>
      </c>
      <c r="AT186" s="4">
        <v>1194432.0</v>
      </c>
      <c r="AU186" s="4">
        <v>743629.0</v>
      </c>
      <c r="AV186" s="4">
        <v>1035435.0</v>
      </c>
      <c r="AW186" s="4">
        <v>880263.0</v>
      </c>
      <c r="AX186" s="4"/>
    </row>
    <row r="188">
      <c r="A188" s="19" t="s">
        <v>75</v>
      </c>
      <c r="S188" s="20" t="s">
        <v>76</v>
      </c>
      <c r="T188" s="21">
        <f t="shared" ref="T188:AW188" si="31">((T178-S178)/S178)</f>
        <v>0.1911703569</v>
      </c>
      <c r="U188" s="21">
        <f t="shared" si="31"/>
        <v>-0.04668279518</v>
      </c>
      <c r="V188" s="21">
        <f t="shared" si="31"/>
        <v>-0.1148435402</v>
      </c>
      <c r="W188" s="21">
        <f t="shared" si="31"/>
        <v>0.2199538159</v>
      </c>
      <c r="X188" s="21">
        <f t="shared" si="31"/>
        <v>-0.1011217495</v>
      </c>
      <c r="Y188" s="21">
        <f t="shared" si="31"/>
        <v>0.05015326129</v>
      </c>
      <c r="Z188" s="21">
        <f t="shared" si="31"/>
        <v>0.4230528147</v>
      </c>
      <c r="AA188" s="21">
        <f t="shared" si="31"/>
        <v>0.3235695838</v>
      </c>
      <c r="AB188" s="21">
        <f t="shared" si="31"/>
        <v>-0.3314094223</v>
      </c>
      <c r="AC188" s="21">
        <f t="shared" si="31"/>
        <v>-0.04594311509</v>
      </c>
      <c r="AD188" s="21">
        <f t="shared" si="31"/>
        <v>0.9973107377</v>
      </c>
      <c r="AE188" s="21">
        <f t="shared" si="31"/>
        <v>0.5594129531</v>
      </c>
      <c r="AF188" s="21">
        <f t="shared" si="31"/>
        <v>-0.7019469278</v>
      </c>
      <c r="AG188" s="21">
        <f t="shared" si="31"/>
        <v>0.02461608157</v>
      </c>
      <c r="AH188" s="21">
        <f t="shared" si="31"/>
        <v>0.4692597109</v>
      </c>
      <c r="AI188" s="21">
        <f t="shared" si="31"/>
        <v>-0.3179845938</v>
      </c>
      <c r="AJ188" s="21">
        <f t="shared" si="31"/>
        <v>-0.0892971322</v>
      </c>
      <c r="AK188" s="21">
        <f t="shared" si="31"/>
        <v>0.7289260541</v>
      </c>
      <c r="AL188" s="21">
        <f t="shared" si="31"/>
        <v>0.1540585381</v>
      </c>
      <c r="AM188" s="21">
        <f t="shared" si="31"/>
        <v>-0.3971391078</v>
      </c>
      <c r="AN188" s="21">
        <f t="shared" si="31"/>
        <v>-0.1689487151</v>
      </c>
      <c r="AO188" s="21">
        <f t="shared" si="31"/>
        <v>0.3407002767</v>
      </c>
      <c r="AP188" s="21">
        <f t="shared" si="31"/>
        <v>-0.0428332949</v>
      </c>
      <c r="AQ188" s="21">
        <f t="shared" si="31"/>
        <v>-0.1502553053</v>
      </c>
      <c r="AR188" s="21">
        <f t="shared" si="31"/>
        <v>-0.2811773842</v>
      </c>
      <c r="AS188" s="21">
        <f t="shared" si="31"/>
        <v>0.006867033903</v>
      </c>
      <c r="AT188" s="21">
        <f t="shared" si="31"/>
        <v>0.1883915651</v>
      </c>
      <c r="AU188" s="21">
        <f t="shared" si="31"/>
        <v>-0.4277665529</v>
      </c>
      <c r="AV188" s="21">
        <f t="shared" si="31"/>
        <v>0.6299508816</v>
      </c>
      <c r="AW188" s="21">
        <f t="shared" si="31"/>
        <v>-0.2029816374</v>
      </c>
      <c r="AX188" s="21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</row>
    <row r="190">
      <c r="A190" s="27" t="s">
        <v>77</v>
      </c>
      <c r="B190" s="25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6" t="s">
        <v>76</v>
      </c>
      <c r="T190" s="24">
        <f t="shared" ref="T190:AW190" si="32">ABS(T$401-T188)</f>
        <v>0.007071184429</v>
      </c>
      <c r="U190" s="24">
        <f t="shared" si="32"/>
        <v>0.05009174178</v>
      </c>
      <c r="V190" s="24">
        <f t="shared" si="32"/>
        <v>0.1125443663</v>
      </c>
      <c r="W190" s="24">
        <f t="shared" si="32"/>
        <v>0.135014065</v>
      </c>
      <c r="X190" s="24">
        <f t="shared" si="32"/>
        <v>0.07167252701</v>
      </c>
      <c r="Y190" s="24">
        <f t="shared" si="32"/>
        <v>0.1694804806</v>
      </c>
      <c r="Z190" s="24">
        <f t="shared" si="32"/>
        <v>0.9798343605</v>
      </c>
      <c r="AA190" s="24">
        <f t="shared" si="32"/>
        <v>0.01912412998</v>
      </c>
      <c r="AB190" s="24">
        <f t="shared" si="32"/>
        <v>0.1335244489</v>
      </c>
      <c r="AC190" s="24">
        <f t="shared" si="32"/>
        <v>0.02326689064</v>
      </c>
      <c r="AD190" s="24">
        <f t="shared" si="32"/>
        <v>1.986855041</v>
      </c>
      <c r="AE190" s="24">
        <f t="shared" si="32"/>
        <v>0.2423256283</v>
      </c>
      <c r="AF190" s="24">
        <f t="shared" si="32"/>
        <v>0.1219518567</v>
      </c>
      <c r="AG190" s="24">
        <f t="shared" si="32"/>
        <v>0.3051799179</v>
      </c>
      <c r="AH190" s="24">
        <f t="shared" si="32"/>
        <v>0.1547090392</v>
      </c>
      <c r="AI190" s="24">
        <f t="shared" si="32"/>
        <v>0.06743089191</v>
      </c>
      <c r="AJ190" s="24">
        <f t="shared" si="32"/>
        <v>0.01417259523</v>
      </c>
      <c r="AK190" s="24">
        <f t="shared" si="32"/>
        <v>0.08122260225</v>
      </c>
      <c r="AL190" s="24">
        <f t="shared" si="32"/>
        <v>0.07052756842</v>
      </c>
      <c r="AM190" s="24">
        <f t="shared" si="32"/>
        <v>0.1880479402</v>
      </c>
      <c r="AN190" s="24">
        <f t="shared" si="32"/>
        <v>0.07092655619</v>
      </c>
      <c r="AO190" s="24">
        <f t="shared" si="32"/>
        <v>0.2860500118</v>
      </c>
      <c r="AP190" s="24">
        <f t="shared" si="32"/>
        <v>0.04017761698</v>
      </c>
      <c r="AQ190" s="24">
        <f t="shared" si="32"/>
        <v>0.052766262</v>
      </c>
      <c r="AR190" s="24">
        <f t="shared" si="32"/>
        <v>0.0821674329</v>
      </c>
      <c r="AS190" s="24">
        <f t="shared" si="32"/>
        <v>0.1341246241</v>
      </c>
      <c r="AT190" s="24">
        <f t="shared" si="32"/>
        <v>0.1133669355</v>
      </c>
      <c r="AU190" s="24">
        <f t="shared" si="32"/>
        <v>0.007892712553</v>
      </c>
      <c r="AV190" s="24">
        <f t="shared" si="32"/>
        <v>0.09557757909</v>
      </c>
      <c r="AW190" s="24">
        <f t="shared" si="32"/>
        <v>0.1466428997</v>
      </c>
      <c r="AX190" s="24"/>
    </row>
    <row r="191">
      <c r="A191" s="23"/>
      <c r="B191" s="25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6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</row>
    <row r="192">
      <c r="A192" s="22" t="s">
        <v>78</v>
      </c>
      <c r="B192" s="25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9">
        <f>(SUM(A190:AW190)-MIN(A190:AW190)-MAX(A190:AW190))/(COUNT(A190:AW190)-2)</f>
        <v>0.1417790601</v>
      </c>
      <c r="T192" s="22" t="s">
        <v>79</v>
      </c>
      <c r="U192" s="30">
        <f>AVERAGE(T190:AW190)</f>
        <v>0.1987913302</v>
      </c>
      <c r="V192" s="31"/>
      <c r="W192" s="32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>
      <c r="A193" s="23"/>
      <c r="B193" s="25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3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206">
      <c r="A206" s="1" t="s">
        <v>109</v>
      </c>
      <c r="B206" s="2"/>
      <c r="C206" s="2"/>
      <c r="D206" s="2"/>
      <c r="E206" s="2"/>
      <c r="F206" s="2"/>
      <c r="G206" s="2"/>
      <c r="H206" s="3" t="s">
        <v>1</v>
      </c>
      <c r="I206" s="2"/>
      <c r="J206" s="2"/>
      <c r="K206" s="2"/>
      <c r="L206" s="2"/>
      <c r="M206" s="2"/>
      <c r="N206" s="2"/>
      <c r="O206" s="3" t="s">
        <v>2</v>
      </c>
      <c r="P206" s="2"/>
      <c r="Q206" s="2"/>
      <c r="R206" s="2"/>
      <c r="S206" s="2"/>
      <c r="T206" s="2"/>
      <c r="U206" s="2"/>
      <c r="V206" s="3"/>
      <c r="W206" s="2"/>
      <c r="X206" s="2"/>
      <c r="Y206" s="3" t="s">
        <v>1</v>
      </c>
      <c r="Z206" s="2"/>
      <c r="AA206" s="2"/>
      <c r="AB206" s="2"/>
      <c r="AC206" s="3"/>
      <c r="AD206" s="2"/>
      <c r="AE206" s="2"/>
      <c r="AF206" s="3" t="s">
        <v>2</v>
      </c>
      <c r="AG206" s="2"/>
      <c r="AH206" s="2"/>
      <c r="AI206" s="2"/>
      <c r="AJ206" s="3"/>
      <c r="AK206" s="2"/>
      <c r="AL206" s="2"/>
      <c r="AM206" s="3" t="s">
        <v>3</v>
      </c>
      <c r="AN206" s="2"/>
      <c r="AO206" s="2"/>
      <c r="AP206" s="2"/>
      <c r="AQ206" s="3"/>
      <c r="AR206" s="2"/>
      <c r="AS206" s="2"/>
      <c r="AT206" s="3" t="s">
        <v>4</v>
      </c>
    </row>
    <row r="207">
      <c r="A207" s="4" t="s">
        <v>5</v>
      </c>
      <c r="B207" s="5">
        <v>43874.0</v>
      </c>
      <c r="C207" s="5">
        <v>43875.0</v>
      </c>
      <c r="D207" s="5">
        <v>43876.0</v>
      </c>
      <c r="E207" s="5">
        <v>43877.0</v>
      </c>
      <c r="F207" s="5">
        <v>43878.0</v>
      </c>
      <c r="G207" s="5">
        <v>43879.0</v>
      </c>
      <c r="H207" s="5">
        <v>43880.0</v>
      </c>
      <c r="I207" s="5">
        <v>43881.0</v>
      </c>
      <c r="J207" s="5">
        <v>43882.0</v>
      </c>
      <c r="K207" s="5">
        <v>43883.0</v>
      </c>
      <c r="L207" s="5">
        <v>43884.0</v>
      </c>
      <c r="M207" s="5">
        <v>43885.0</v>
      </c>
      <c r="N207" s="5">
        <v>43886.0</v>
      </c>
      <c r="O207" s="5">
        <v>43887.0</v>
      </c>
      <c r="P207" s="5">
        <v>43888.0</v>
      </c>
      <c r="Q207" s="5">
        <v>43889.0</v>
      </c>
      <c r="R207" s="5">
        <v>43890.0</v>
      </c>
      <c r="S207" s="5">
        <v>43891.0</v>
      </c>
      <c r="T207" s="5">
        <v>43892.0</v>
      </c>
      <c r="U207" s="5">
        <v>43893.0</v>
      </c>
      <c r="V207" s="5">
        <v>43894.0</v>
      </c>
      <c r="W207" s="5">
        <v>43895.0</v>
      </c>
      <c r="X207" s="5">
        <v>43896.0</v>
      </c>
      <c r="Y207" s="5">
        <v>43897.0</v>
      </c>
      <c r="Z207" s="5">
        <v>43898.0</v>
      </c>
      <c r="AA207" s="5">
        <v>43899.0</v>
      </c>
      <c r="AB207" s="5">
        <v>43900.0</v>
      </c>
      <c r="AC207" s="5">
        <v>43901.0</v>
      </c>
      <c r="AD207" s="5">
        <v>43902.0</v>
      </c>
      <c r="AE207" s="5">
        <v>43903.0</v>
      </c>
      <c r="AF207" s="5">
        <v>43904.0</v>
      </c>
      <c r="AG207" s="5">
        <v>43905.0</v>
      </c>
      <c r="AH207" s="5">
        <v>43906.0</v>
      </c>
      <c r="AI207" s="5">
        <v>43907.0</v>
      </c>
      <c r="AJ207" s="5">
        <v>43908.0</v>
      </c>
      <c r="AK207" s="5">
        <v>43909.0</v>
      </c>
      <c r="AL207" s="5">
        <v>43910.0</v>
      </c>
      <c r="AM207" s="5">
        <v>43911.0</v>
      </c>
      <c r="AN207" s="5">
        <v>43912.0</v>
      </c>
      <c r="AO207" s="5">
        <v>43913.0</v>
      </c>
      <c r="AP207" s="5">
        <v>43914.0</v>
      </c>
      <c r="AQ207" s="5">
        <v>43915.0</v>
      </c>
      <c r="AR207" s="5">
        <v>43916.0</v>
      </c>
      <c r="AS207" s="5">
        <v>43917.0</v>
      </c>
      <c r="AT207" s="5">
        <v>43918.0</v>
      </c>
      <c r="AU207" s="5">
        <v>43919.0</v>
      </c>
      <c r="AV207" s="5">
        <v>43920.0</v>
      </c>
      <c r="AW207" s="5">
        <v>43921.0</v>
      </c>
      <c r="AX207" s="5"/>
    </row>
    <row r="208">
      <c r="A208" s="7" t="s">
        <v>109</v>
      </c>
      <c r="B208" s="8">
        <v>2.87517697E8</v>
      </c>
      <c r="C208" s="8">
        <v>1.80581992E8</v>
      </c>
      <c r="D208" s="8">
        <v>2.52642808E8</v>
      </c>
      <c r="E208" s="8">
        <v>2.64916131E8</v>
      </c>
      <c r="F208" s="8">
        <v>2.90852636E8</v>
      </c>
      <c r="G208" s="8">
        <v>2.3007936E8</v>
      </c>
      <c r="H208" s="8">
        <v>3.08446513E8</v>
      </c>
      <c r="I208" s="8">
        <v>2.09360496E8</v>
      </c>
      <c r="J208" s="8">
        <v>1.31642358E8</v>
      </c>
      <c r="K208" s="8">
        <v>1.26616386E8</v>
      </c>
      <c r="L208" s="8">
        <v>1.3903833E8</v>
      </c>
      <c r="M208" s="8">
        <v>1.84201056E8</v>
      </c>
      <c r="N208" s="8">
        <v>1.85828357E8</v>
      </c>
      <c r="O208" s="8">
        <v>3.67879663E8</v>
      </c>
      <c r="P208" s="8">
        <v>2.1233829E8</v>
      </c>
      <c r="Q208" s="8">
        <v>1.54550698E8</v>
      </c>
      <c r="R208" s="8">
        <v>7.2509595E7</v>
      </c>
      <c r="S208" s="8">
        <v>1.22820128E8</v>
      </c>
      <c r="T208" s="8">
        <v>1.19355159E8</v>
      </c>
      <c r="U208" s="8">
        <v>1.06684298E8</v>
      </c>
      <c r="V208" s="8">
        <v>8.7250849E7</v>
      </c>
      <c r="W208" s="8">
        <v>1.1019754E8</v>
      </c>
      <c r="X208" s="8">
        <v>9.0379196E7</v>
      </c>
      <c r="Y208" s="8">
        <v>1.16084756E8</v>
      </c>
      <c r="Z208" s="8">
        <v>4.1607035E8</v>
      </c>
      <c r="AA208" s="8">
        <v>4.99903983E8</v>
      </c>
      <c r="AB208" s="8">
        <v>2.05522163E8</v>
      </c>
      <c r="AC208" s="8">
        <v>2.18157789E8</v>
      </c>
      <c r="AD208" s="8">
        <v>1.253741505E9</v>
      </c>
      <c r="AE208" s="8">
        <v>1.484506887E9</v>
      </c>
      <c r="AF208" s="8">
        <v>1.78266495E8</v>
      </c>
      <c r="AG208" s="8">
        <v>2.54963169E8</v>
      </c>
      <c r="AH208" s="8">
        <v>3.57450581E8</v>
      </c>
      <c r="AI208" s="8">
        <v>1.79570848E8</v>
      </c>
      <c r="AJ208" s="8">
        <v>1.7441289E8</v>
      </c>
      <c r="AK208" s="8">
        <v>3.76785469E8</v>
      </c>
      <c r="AL208" s="8">
        <v>3.755614E8</v>
      </c>
      <c r="AM208" s="8">
        <v>1.45071705E8</v>
      </c>
      <c r="AN208" s="8">
        <v>1.5858196E8</v>
      </c>
      <c r="AO208" s="8">
        <v>2.28773646E8</v>
      </c>
      <c r="AP208" s="8">
        <v>1.90532005E8</v>
      </c>
      <c r="AQ208" s="8">
        <v>1.48745657E8</v>
      </c>
      <c r="AR208" s="8">
        <v>8.1333242E7</v>
      </c>
      <c r="AS208" s="8">
        <v>1.10897933E8</v>
      </c>
      <c r="AT208" s="8">
        <v>1.84356206E8</v>
      </c>
      <c r="AU208" s="8">
        <v>1.01963132E8</v>
      </c>
      <c r="AV208" s="8">
        <v>1.38454323E8</v>
      </c>
      <c r="AW208" s="8">
        <v>7.0399651E7</v>
      </c>
      <c r="AX208" s="8"/>
    </row>
    <row r="209">
      <c r="A209" s="9" t="s">
        <v>6</v>
      </c>
      <c r="B209" s="8">
        <v>2.99736174E8</v>
      </c>
      <c r="C209" s="8">
        <v>1.75604822E8</v>
      </c>
      <c r="D209" s="8">
        <v>2.62678074E8</v>
      </c>
      <c r="E209" s="8">
        <v>2.69618633E8</v>
      </c>
      <c r="F209" s="8">
        <v>2.97135369E8</v>
      </c>
      <c r="G209" s="8">
        <v>2.31534953E8</v>
      </c>
      <c r="H209" s="8">
        <v>3.29202413E8</v>
      </c>
      <c r="I209" s="8">
        <v>2.16837341E8</v>
      </c>
      <c r="J209" s="8">
        <v>1.37791883E8</v>
      </c>
      <c r="K209" s="8">
        <v>1.40097061E8</v>
      </c>
      <c r="L209" s="8">
        <v>1.37700148E8</v>
      </c>
      <c r="M209" s="8">
        <v>1.93203806E8</v>
      </c>
      <c r="N209" s="8">
        <v>1.74060461E8</v>
      </c>
      <c r="O209" s="8">
        <v>3.87146092E8</v>
      </c>
      <c r="P209" s="8">
        <v>2.21071522E8</v>
      </c>
      <c r="Q209" s="8">
        <v>1.66573424E8</v>
      </c>
      <c r="R209" s="8">
        <v>8.882976E7</v>
      </c>
      <c r="S209" s="8">
        <v>1.38328413E8</v>
      </c>
      <c r="T209" s="8">
        <v>1.18988673E8</v>
      </c>
      <c r="U209" s="8">
        <v>1.1496021E8</v>
      </c>
      <c r="V209" s="8">
        <v>9.9619264E7</v>
      </c>
      <c r="W209" s="8">
        <v>1.17193447E8</v>
      </c>
      <c r="X209" s="8">
        <v>8.1735721E7</v>
      </c>
      <c r="Y209" s="8">
        <v>1.15803253E8</v>
      </c>
      <c r="Z209" s="8">
        <v>4.35825884E8</v>
      </c>
      <c r="AA209" s="8">
        <v>4.98250909E8</v>
      </c>
      <c r="AB209" s="8">
        <v>2.03356715E8</v>
      </c>
      <c r="AC209" s="8">
        <v>2.14492639E8</v>
      </c>
      <c r="AD209" s="8">
        <v>1.338697772E9</v>
      </c>
      <c r="AE209" s="8">
        <v>1.107830081E9</v>
      </c>
      <c r="AF209" s="8">
        <v>1.83098331E8</v>
      </c>
      <c r="AG209" s="8">
        <v>2.56166442E8</v>
      </c>
      <c r="AH209" s="8">
        <v>3.50183065E8</v>
      </c>
      <c r="AI209" s="8">
        <v>1.75493901E8</v>
      </c>
      <c r="AJ209" s="8">
        <v>1.72853044E8</v>
      </c>
      <c r="AK209" s="8">
        <v>3.49746971E8</v>
      </c>
      <c r="AL209" s="8">
        <v>3.82432718E8</v>
      </c>
      <c r="AM209" s="8">
        <v>1.43769912E8</v>
      </c>
      <c r="AN209" s="8">
        <v>1.62234126E8</v>
      </c>
      <c r="AO209" s="8">
        <v>2.20368916E8</v>
      </c>
      <c r="AP209" s="8">
        <v>1.86837719E8</v>
      </c>
      <c r="AQ209" s="8">
        <v>1.48383226E8</v>
      </c>
      <c r="AR209" s="8">
        <v>8.0369564E7</v>
      </c>
      <c r="AS209" s="8">
        <v>1.1113564E8</v>
      </c>
      <c r="AT209" s="8">
        <v>1.84216295E8</v>
      </c>
      <c r="AU209" s="8">
        <v>1.04045334E8</v>
      </c>
      <c r="AV209" s="8">
        <v>1.34578832E8</v>
      </c>
      <c r="AW209" s="8">
        <v>6.9407999E7</v>
      </c>
      <c r="AX209" s="8"/>
    </row>
    <row r="210">
      <c r="A210" s="10" t="s">
        <v>7</v>
      </c>
      <c r="B210" s="8">
        <v>2.87702125E8</v>
      </c>
      <c r="C210" s="8">
        <v>1.82690465E8</v>
      </c>
      <c r="D210" s="8">
        <v>2.52864396E8</v>
      </c>
      <c r="E210" s="8">
        <v>2.65130808E8</v>
      </c>
      <c r="F210" s="8">
        <v>2.90580537E8</v>
      </c>
      <c r="G210" s="8">
        <v>2.30474875E8</v>
      </c>
      <c r="H210" s="8">
        <v>3.09400534E8</v>
      </c>
      <c r="I210" s="8">
        <v>2.0941298E8</v>
      </c>
      <c r="J210" s="8">
        <v>1.31642654E8</v>
      </c>
      <c r="K210" s="8">
        <v>1.39787646E8</v>
      </c>
      <c r="L210" s="8">
        <v>1.37615057E8</v>
      </c>
      <c r="M210" s="8">
        <v>1.84279058E8</v>
      </c>
      <c r="N210" s="8">
        <v>1.85710548E8</v>
      </c>
      <c r="O210" s="8">
        <v>3.69948812E8</v>
      </c>
      <c r="P210" s="8">
        <v>2.11909046E8</v>
      </c>
      <c r="Q210" s="8">
        <v>1.55268372E8</v>
      </c>
      <c r="R210" s="8">
        <v>7.2584171E7</v>
      </c>
      <c r="S210" s="8">
        <v>1.22641243E8</v>
      </c>
      <c r="T210" s="8">
        <v>1.19335938E8</v>
      </c>
      <c r="U210" s="8">
        <v>1.06619216E8</v>
      </c>
      <c r="V210" s="8">
        <v>8.7317815E7</v>
      </c>
      <c r="W210" s="8">
        <v>1.10148719E8</v>
      </c>
      <c r="X210" s="8">
        <v>8.3872815E7</v>
      </c>
      <c r="Y210" s="8">
        <v>1.04926626E8</v>
      </c>
      <c r="Z210" s="8">
        <v>3.75325241E8</v>
      </c>
      <c r="AA210" s="8">
        <v>4.15869833E8</v>
      </c>
      <c r="AB210" s="8">
        <v>1.83689192E8</v>
      </c>
      <c r="AC210" s="8">
        <v>1.94436204E8</v>
      </c>
      <c r="AD210" s="8">
        <v>1.18286455E9</v>
      </c>
      <c r="AE210" s="8">
        <v>1.477059828E9</v>
      </c>
      <c r="AF210" s="8">
        <v>1.76195045E8</v>
      </c>
      <c r="AG210" s="8">
        <v>2.46833054E8</v>
      </c>
      <c r="AH210" s="8">
        <v>3.51562939E8</v>
      </c>
      <c r="AI210" s="8">
        <v>1.7788644E8</v>
      </c>
      <c r="AJ210" s="8">
        <v>1.73072504E8</v>
      </c>
      <c r="AK210" s="8">
        <v>3.64969662E8</v>
      </c>
      <c r="AL210" s="8">
        <v>3.75201915E8</v>
      </c>
      <c r="AM210" s="8">
        <v>1.4390189E8</v>
      </c>
      <c r="AN210" s="8">
        <v>1.57268556E8</v>
      </c>
      <c r="AO210" s="8">
        <v>2.27556152E8</v>
      </c>
      <c r="AP210" s="8">
        <v>1.899801E8</v>
      </c>
      <c r="AQ210" s="8">
        <v>1.48002714E8</v>
      </c>
      <c r="AR210" s="8">
        <v>8.0763964E7</v>
      </c>
      <c r="AS210" s="8">
        <v>1.10359741E8</v>
      </c>
      <c r="AT210" s="8">
        <v>1.83324799E8</v>
      </c>
      <c r="AU210" s="8">
        <v>1.01494242E8</v>
      </c>
      <c r="AV210" s="8">
        <v>1.38052482E8</v>
      </c>
      <c r="AW210" s="8">
        <v>6.9462956E7</v>
      </c>
      <c r="AX210" s="8"/>
    </row>
    <row r="212">
      <c r="A212" s="19" t="s">
        <v>75</v>
      </c>
      <c r="S212" s="20" t="s">
        <v>76</v>
      </c>
      <c r="T212" s="21">
        <f t="shared" ref="T212:AW212" si="33">((T208-S208)/S208)</f>
        <v>-0.02821173578</v>
      </c>
      <c r="U212" s="21">
        <f t="shared" si="33"/>
        <v>-0.106160983</v>
      </c>
      <c r="V212" s="21">
        <f t="shared" si="33"/>
        <v>-0.1821584747</v>
      </c>
      <c r="W212" s="21">
        <f t="shared" si="33"/>
        <v>0.2629967647</v>
      </c>
      <c r="X212" s="21">
        <f t="shared" si="33"/>
        <v>-0.1798437969</v>
      </c>
      <c r="Y212" s="21">
        <f t="shared" si="33"/>
        <v>0.2844189939</v>
      </c>
      <c r="Z212" s="21">
        <f t="shared" si="33"/>
        <v>2.584194552</v>
      </c>
      <c r="AA212" s="21">
        <f t="shared" si="33"/>
        <v>0.2014890823</v>
      </c>
      <c r="AB212" s="21">
        <f t="shared" si="33"/>
        <v>-0.5888767244</v>
      </c>
      <c r="AC212" s="21">
        <f t="shared" si="33"/>
        <v>0.06148060051</v>
      </c>
      <c r="AD212" s="21">
        <f t="shared" si="33"/>
        <v>4.746948164</v>
      </c>
      <c r="AE212" s="21">
        <f t="shared" si="33"/>
        <v>0.1840613724</v>
      </c>
      <c r="AF212" s="21">
        <f t="shared" si="33"/>
        <v>-0.8799153466</v>
      </c>
      <c r="AG212" s="21">
        <f t="shared" si="33"/>
        <v>0.4302360575</v>
      </c>
      <c r="AH212" s="21">
        <f t="shared" si="33"/>
        <v>0.4019694782</v>
      </c>
      <c r="AI212" s="21">
        <f t="shared" si="33"/>
        <v>-0.4976344772</v>
      </c>
      <c r="AJ212" s="21">
        <f t="shared" si="33"/>
        <v>-0.02872380488</v>
      </c>
      <c r="AK212" s="21">
        <f t="shared" si="33"/>
        <v>1.160307469</v>
      </c>
      <c r="AL212" s="21">
        <f t="shared" si="33"/>
        <v>-0.003248716049</v>
      </c>
      <c r="AM212" s="21">
        <f t="shared" si="33"/>
        <v>-0.6137204063</v>
      </c>
      <c r="AN212" s="21">
        <f t="shared" si="33"/>
        <v>0.09312811895</v>
      </c>
      <c r="AO212" s="21">
        <f t="shared" si="33"/>
        <v>0.4426208757</v>
      </c>
      <c r="AP212" s="21">
        <f t="shared" si="33"/>
        <v>-0.1671592933</v>
      </c>
      <c r="AQ212" s="21">
        <f t="shared" si="33"/>
        <v>-0.2193140622</v>
      </c>
      <c r="AR212" s="21">
        <f t="shared" si="33"/>
        <v>-0.453205938</v>
      </c>
      <c r="AS212" s="21">
        <f t="shared" si="33"/>
        <v>0.3635007074</v>
      </c>
      <c r="AT212" s="21">
        <f t="shared" si="33"/>
        <v>0.6623953307</v>
      </c>
      <c r="AU212" s="21">
        <f t="shared" si="33"/>
        <v>-0.446923246</v>
      </c>
      <c r="AV212" s="21">
        <f t="shared" si="33"/>
        <v>0.3578861328</v>
      </c>
      <c r="AW212" s="21">
        <f t="shared" si="33"/>
        <v>-0.491531579</v>
      </c>
      <c r="AX212" s="21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</row>
    <row r="214">
      <c r="A214" s="27" t="s">
        <v>77</v>
      </c>
      <c r="B214" s="25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6" t="s">
        <v>76</v>
      </c>
      <c r="T214" s="24">
        <f t="shared" ref="T214:AW214" si="34">ABS(T$401-T212)</f>
        <v>0.2264532771</v>
      </c>
      <c r="U214" s="24">
        <f t="shared" si="34"/>
        <v>0.00938644599</v>
      </c>
      <c r="V214" s="24">
        <f t="shared" si="34"/>
        <v>0.04522943171</v>
      </c>
      <c r="W214" s="24">
        <f t="shared" si="34"/>
        <v>0.09197111625</v>
      </c>
      <c r="X214" s="24">
        <f t="shared" si="34"/>
        <v>0.007049520349</v>
      </c>
      <c r="Y214" s="24">
        <f t="shared" si="34"/>
        <v>0.4037462133</v>
      </c>
      <c r="Z214" s="24">
        <f t="shared" si="34"/>
        <v>1.181307377</v>
      </c>
      <c r="AA214" s="24">
        <f t="shared" si="34"/>
        <v>0.1412046314</v>
      </c>
      <c r="AB214" s="24">
        <f t="shared" si="34"/>
        <v>0.1239428531</v>
      </c>
      <c r="AC214" s="24">
        <f t="shared" si="34"/>
        <v>0.08415682496</v>
      </c>
      <c r="AD214" s="24">
        <f t="shared" si="34"/>
        <v>1.762782386</v>
      </c>
      <c r="AE214" s="24">
        <f t="shared" si="34"/>
        <v>0.1330259525</v>
      </c>
      <c r="AF214" s="24">
        <f t="shared" si="34"/>
        <v>0.05601656212</v>
      </c>
      <c r="AG214" s="24">
        <f t="shared" si="34"/>
        <v>0.100440058</v>
      </c>
      <c r="AH214" s="24">
        <f t="shared" si="34"/>
        <v>0.2219992718</v>
      </c>
      <c r="AI214" s="24">
        <f t="shared" si="34"/>
        <v>0.1122189915</v>
      </c>
      <c r="AJ214" s="24">
        <f t="shared" si="34"/>
        <v>0.07474592255</v>
      </c>
      <c r="AK214" s="24">
        <f t="shared" si="34"/>
        <v>0.3501588129</v>
      </c>
      <c r="AL214" s="24">
        <f t="shared" si="34"/>
        <v>0.08677968578</v>
      </c>
      <c r="AM214" s="24">
        <f t="shared" si="34"/>
        <v>0.0285333583</v>
      </c>
      <c r="AN214" s="24">
        <f t="shared" si="34"/>
        <v>0.1911502778</v>
      </c>
      <c r="AO214" s="24">
        <f t="shared" si="34"/>
        <v>0.1841294128</v>
      </c>
      <c r="AP214" s="24">
        <f t="shared" si="34"/>
        <v>0.1645036154</v>
      </c>
      <c r="AQ214" s="24">
        <f t="shared" si="34"/>
        <v>0.01629249491</v>
      </c>
      <c r="AR214" s="24">
        <f t="shared" si="34"/>
        <v>0.08986112091</v>
      </c>
      <c r="AS214" s="24">
        <f t="shared" si="34"/>
        <v>0.2225090494</v>
      </c>
      <c r="AT214" s="24">
        <f t="shared" si="34"/>
        <v>0.36063683</v>
      </c>
      <c r="AU214" s="24">
        <f t="shared" si="34"/>
        <v>0.01126398053</v>
      </c>
      <c r="AV214" s="24">
        <f t="shared" si="34"/>
        <v>0.1764871697</v>
      </c>
      <c r="AW214" s="24">
        <f t="shared" si="34"/>
        <v>0.1419070419</v>
      </c>
      <c r="AX214" s="24"/>
    </row>
    <row r="215">
      <c r="A215" s="27"/>
      <c r="B215" s="25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6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</row>
    <row r="216">
      <c r="A216" s="22" t="s">
        <v>78</v>
      </c>
      <c r="B216" s="25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9">
        <f>(SUM(A214:AW214)-MIN(A214:AW214)-MAX(A214:AW214))/(COUNT(A214:AW214)-2)</f>
        <v>0.1796449207</v>
      </c>
      <c r="T216" s="22" t="s">
        <v>79</v>
      </c>
      <c r="U216" s="30">
        <f>AVERAGE(T214:AW214)</f>
        <v>0.2266629895</v>
      </c>
      <c r="V216" s="31"/>
      <c r="W216" s="32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32">
      <c r="A232" s="36" t="s">
        <v>110</v>
      </c>
      <c r="B232" s="2"/>
      <c r="C232" s="2"/>
      <c r="D232" s="2"/>
      <c r="E232" s="2"/>
      <c r="F232" s="2"/>
      <c r="G232" s="2"/>
      <c r="H232" s="3" t="s">
        <v>1</v>
      </c>
      <c r="I232" s="2"/>
      <c r="J232" s="2"/>
      <c r="K232" s="2"/>
      <c r="L232" s="2"/>
      <c r="M232" s="2"/>
      <c r="N232" s="2"/>
      <c r="O232" s="3" t="s">
        <v>2</v>
      </c>
      <c r="P232" s="2"/>
      <c r="Q232" s="2"/>
      <c r="R232" s="2"/>
      <c r="S232" s="2"/>
      <c r="T232" s="2"/>
      <c r="U232" s="2"/>
      <c r="V232" s="3"/>
      <c r="W232" s="2"/>
      <c r="X232" s="2"/>
      <c r="Y232" s="3" t="s">
        <v>1</v>
      </c>
      <c r="Z232" s="2"/>
      <c r="AA232" s="2"/>
      <c r="AB232" s="2"/>
      <c r="AC232" s="3"/>
      <c r="AD232" s="2"/>
      <c r="AE232" s="2"/>
      <c r="AF232" s="3" t="s">
        <v>2</v>
      </c>
      <c r="AG232" s="2"/>
      <c r="AH232" s="2"/>
      <c r="AI232" s="2"/>
      <c r="AJ232" s="3"/>
      <c r="AK232" s="2"/>
      <c r="AL232" s="2"/>
      <c r="AM232" s="3" t="s">
        <v>3</v>
      </c>
      <c r="AN232" s="2"/>
      <c r="AO232" s="2"/>
      <c r="AP232" s="2"/>
      <c r="AQ232" s="3"/>
      <c r="AR232" s="2"/>
      <c r="AS232" s="2"/>
      <c r="AT232" s="3" t="s">
        <v>4</v>
      </c>
    </row>
    <row r="233">
      <c r="A233" s="4" t="s">
        <v>5</v>
      </c>
      <c r="B233" s="45">
        <v>43874.0</v>
      </c>
      <c r="C233" s="45">
        <v>43875.0</v>
      </c>
      <c r="D233" s="45">
        <v>43876.0</v>
      </c>
      <c r="E233" s="45">
        <v>43877.0</v>
      </c>
      <c r="F233" s="45">
        <v>43878.0</v>
      </c>
      <c r="G233" s="45">
        <v>43879.0</v>
      </c>
      <c r="H233" s="45">
        <v>43880.0</v>
      </c>
      <c r="I233" s="45">
        <v>43881.0</v>
      </c>
      <c r="J233" s="45">
        <v>43882.0</v>
      </c>
      <c r="K233" s="45">
        <v>43883.0</v>
      </c>
      <c r="L233" s="45">
        <v>43884.0</v>
      </c>
      <c r="M233" s="45">
        <v>43885.0</v>
      </c>
      <c r="N233" s="45">
        <v>43886.0</v>
      </c>
      <c r="O233" s="45">
        <v>43887.0</v>
      </c>
      <c r="P233" s="45">
        <v>43888.0</v>
      </c>
      <c r="Q233" s="45">
        <v>43889.0</v>
      </c>
      <c r="R233" s="45">
        <v>43890.0</v>
      </c>
      <c r="S233" s="45">
        <v>43891.0</v>
      </c>
      <c r="T233" s="45">
        <v>43892.0</v>
      </c>
      <c r="U233" s="45">
        <v>43893.0</v>
      </c>
      <c r="V233" s="45">
        <v>43894.0</v>
      </c>
      <c r="W233" s="45">
        <v>43895.0</v>
      </c>
      <c r="X233" s="45">
        <v>43896.0</v>
      </c>
      <c r="Y233" s="45">
        <v>43897.0</v>
      </c>
      <c r="Z233" s="45">
        <v>43898.0</v>
      </c>
      <c r="AA233" s="45">
        <v>43899.0</v>
      </c>
      <c r="AB233" s="45">
        <v>43900.0</v>
      </c>
      <c r="AC233" s="45">
        <v>43901.0</v>
      </c>
      <c r="AD233" s="45">
        <v>43902.0</v>
      </c>
      <c r="AE233" s="45">
        <v>43903.0</v>
      </c>
      <c r="AF233" s="45">
        <v>43904.0</v>
      </c>
      <c r="AG233" s="45">
        <v>43905.0</v>
      </c>
      <c r="AH233" s="45">
        <v>43906.0</v>
      </c>
      <c r="AI233" s="45">
        <v>43907.0</v>
      </c>
      <c r="AJ233" s="45">
        <v>43908.0</v>
      </c>
      <c r="AK233" s="45">
        <v>43909.0</v>
      </c>
      <c r="AL233" s="45">
        <v>43910.0</v>
      </c>
      <c r="AM233" s="45">
        <v>43911.0</v>
      </c>
      <c r="AN233" s="45">
        <v>43912.0</v>
      </c>
      <c r="AO233" s="45">
        <v>43913.0</v>
      </c>
      <c r="AP233" s="45">
        <v>43914.0</v>
      </c>
      <c r="AQ233" s="45">
        <v>43915.0</v>
      </c>
      <c r="AR233" s="45">
        <v>43916.0</v>
      </c>
      <c r="AS233" s="45">
        <v>43917.0</v>
      </c>
      <c r="AT233" s="45">
        <v>43918.0</v>
      </c>
      <c r="AU233" s="45">
        <v>43919.0</v>
      </c>
      <c r="AV233" s="45">
        <v>43920.0</v>
      </c>
      <c r="AW233" s="45">
        <v>43921.0</v>
      </c>
      <c r="AX233" s="45"/>
    </row>
    <row r="234">
      <c r="A234" s="7" t="s">
        <v>110</v>
      </c>
      <c r="B234" s="8">
        <v>3.061668928E9</v>
      </c>
      <c r="C234" s="8">
        <v>2.925563063E9</v>
      </c>
      <c r="D234" s="8">
        <v>2.865835168E9</v>
      </c>
      <c r="E234" s="8">
        <v>2.942284758E9</v>
      </c>
      <c r="F234" s="8">
        <v>3.161124023E9</v>
      </c>
      <c r="G234" s="8">
        <v>2.997745092E9</v>
      </c>
      <c r="H234" s="8">
        <v>2.6572999E9</v>
      </c>
      <c r="I234" s="8">
        <v>2.966427061E9</v>
      </c>
      <c r="J234" s="8">
        <v>2.496401632E9</v>
      </c>
      <c r="K234" s="8">
        <v>2.363121419E9</v>
      </c>
      <c r="L234" s="8">
        <v>2.712420182E9</v>
      </c>
      <c r="M234" s="8">
        <v>2.667015995E9</v>
      </c>
      <c r="N234" s="8">
        <v>2.796122524E9</v>
      </c>
      <c r="O234" s="8">
        <v>3.255140845E9</v>
      </c>
      <c r="P234" s="8">
        <v>3.160359475E9</v>
      </c>
      <c r="Q234" s="8">
        <v>3.115399689E9</v>
      </c>
      <c r="R234" s="8">
        <v>2.609665622E9</v>
      </c>
      <c r="S234" s="8">
        <v>2.213136985E9</v>
      </c>
      <c r="T234" s="8">
        <v>2.767275868E9</v>
      </c>
      <c r="U234" s="8">
        <v>2.678994719E9</v>
      </c>
      <c r="V234" s="8">
        <v>2.412329184E9</v>
      </c>
      <c r="W234" s="8">
        <v>2.390628519E9</v>
      </c>
      <c r="X234" s="8">
        <v>2.597263289E9</v>
      </c>
      <c r="Y234" s="8">
        <v>2.565487669E9</v>
      </c>
      <c r="Z234" s="8">
        <v>2.42988949E9</v>
      </c>
      <c r="AA234" s="8">
        <v>3.60321205E9</v>
      </c>
      <c r="AB234" s="8">
        <v>2.720605325E9</v>
      </c>
      <c r="AC234" s="8">
        <v>2.432531042E9</v>
      </c>
      <c r="AD234" s="8">
        <v>4.366337821E9</v>
      </c>
      <c r="AE234" s="8">
        <v>7.67614408E9</v>
      </c>
      <c r="AF234" s="8">
        <v>2.072970891E9</v>
      </c>
      <c r="AG234" s="8">
        <v>1.752640689E9</v>
      </c>
      <c r="AH234" s="8">
        <v>3.20395661E9</v>
      </c>
      <c r="AI234" s="8">
        <v>2.445970829E9</v>
      </c>
      <c r="AJ234" s="8">
        <v>2.478468378E9</v>
      </c>
      <c r="AK234" s="8">
        <v>3.249560432E9</v>
      </c>
      <c r="AL234" s="8">
        <v>3.634521782E9</v>
      </c>
      <c r="AM234" s="8">
        <v>2.786987962E9</v>
      </c>
      <c r="AN234" s="8">
        <v>2.697553422E9</v>
      </c>
      <c r="AO234" s="8">
        <v>2.831473492E9</v>
      </c>
      <c r="AP234" s="8">
        <v>3.045694607E9</v>
      </c>
      <c r="AQ234" s="8">
        <v>3.137208933E9</v>
      </c>
      <c r="AR234" s="8">
        <v>2.524986351E9</v>
      </c>
      <c r="AS234" s="8">
        <v>2.433884936E9</v>
      </c>
      <c r="AT234" s="8">
        <v>2.213289183E9</v>
      </c>
      <c r="AU234" s="8">
        <v>1.992498116E9</v>
      </c>
      <c r="AV234" s="8">
        <v>2.11133395E9</v>
      </c>
      <c r="AW234" s="8">
        <v>2.270893295E9</v>
      </c>
      <c r="AX234" s="8"/>
    </row>
    <row r="235">
      <c r="A235" s="9" t="s">
        <v>6</v>
      </c>
      <c r="B235" s="8">
        <v>3.220914641E9</v>
      </c>
      <c r="C235" s="8">
        <v>2.942303525E9</v>
      </c>
      <c r="D235" s="8">
        <v>2.706089266E9</v>
      </c>
      <c r="E235" s="8">
        <v>2.645530548E9</v>
      </c>
      <c r="F235" s="8">
        <v>3.16298447E9</v>
      </c>
      <c r="G235" s="8">
        <v>2.777987431E9</v>
      </c>
      <c r="H235" s="8">
        <v>2.5308739E9</v>
      </c>
      <c r="I235" s="8">
        <v>2.802447288E9</v>
      </c>
      <c r="J235" s="8">
        <v>2.531917778E9</v>
      </c>
      <c r="K235" s="8">
        <v>2.352189781E9</v>
      </c>
      <c r="L235" s="8">
        <v>2.643427985E9</v>
      </c>
      <c r="M235" s="8">
        <v>2.650591612E9</v>
      </c>
      <c r="N235" s="8">
        <v>2.763237678E9</v>
      </c>
      <c r="O235" s="8">
        <v>2.900757045E9</v>
      </c>
      <c r="P235" s="8">
        <v>3.661978116E9</v>
      </c>
      <c r="Q235" s="8">
        <v>2.723939564E9</v>
      </c>
      <c r="R235" s="8">
        <v>2.824962312E9</v>
      </c>
      <c r="S235" s="8">
        <v>2.573991349E9</v>
      </c>
      <c r="T235" s="8">
        <v>2.45778114E9</v>
      </c>
      <c r="U235" s="8">
        <v>2.609859641E9</v>
      </c>
      <c r="V235" s="8">
        <v>2.565038392E9</v>
      </c>
      <c r="W235" s="8">
        <v>2.495213114E9</v>
      </c>
      <c r="X235" s="8">
        <v>2.439044417E9</v>
      </c>
      <c r="Y235" s="8">
        <v>2.471887888E9</v>
      </c>
      <c r="Z235" s="8">
        <v>2.537388016E9</v>
      </c>
      <c r="AA235" s="8">
        <v>3.135380746E9</v>
      </c>
      <c r="AB235" s="8">
        <v>3.203151128E9</v>
      </c>
      <c r="AC235" s="8">
        <v>2.648244841E9</v>
      </c>
      <c r="AD235" s="8">
        <v>3.187385693E9</v>
      </c>
      <c r="AE235" s="8">
        <v>5.863583364E9</v>
      </c>
      <c r="AF235" s="8">
        <v>4.710455149E9</v>
      </c>
      <c r="AG235" s="8">
        <v>2.111048391E9</v>
      </c>
      <c r="AH235" s="8">
        <v>2.536828832E9</v>
      </c>
      <c r="AI235" s="8">
        <v>2.784483248E9</v>
      </c>
      <c r="AJ235" s="8">
        <v>2.435089801E9</v>
      </c>
      <c r="AK235" s="8">
        <v>3.066135176E9</v>
      </c>
      <c r="AL235" s="8">
        <v>3.83263288E9</v>
      </c>
      <c r="AM235" s="8">
        <v>3.560351344E9</v>
      </c>
      <c r="AN235" s="8">
        <v>2.56376377E9</v>
      </c>
      <c r="AO235" s="8">
        <v>2.812434468E9</v>
      </c>
      <c r="AP235" s="8">
        <v>3.080127362E9</v>
      </c>
      <c r="AQ235" s="8">
        <v>3.073406849E9</v>
      </c>
      <c r="AR235" s="8">
        <v>2.746476347E9</v>
      </c>
      <c r="AS235" s="8">
        <v>2.466473248E9</v>
      </c>
      <c r="AT235" s="8">
        <v>2.211697806E9</v>
      </c>
      <c r="AU235" s="8">
        <v>2.183397265E9</v>
      </c>
      <c r="AV235" s="8">
        <v>1.8E9</v>
      </c>
      <c r="AW235" s="8">
        <v>1.06E9</v>
      </c>
      <c r="AX235" s="8"/>
    </row>
    <row r="236">
      <c r="A236" s="10" t="s">
        <v>7</v>
      </c>
      <c r="B236" s="8">
        <v>3.000565968E9</v>
      </c>
      <c r="C236" s="8">
        <v>2.877672862E9</v>
      </c>
      <c r="D236" s="8">
        <v>2.810957589E9</v>
      </c>
      <c r="E236" s="8">
        <v>2.881909831E9</v>
      </c>
      <c r="F236" s="8">
        <v>3.114697931E9</v>
      </c>
      <c r="G236" s="8">
        <v>2.94610008E9</v>
      </c>
      <c r="H236" s="8">
        <v>2.595919919E9</v>
      </c>
      <c r="I236" s="8">
        <v>2.903937267E9</v>
      </c>
      <c r="J236" s="8">
        <v>2.456623849E9</v>
      </c>
      <c r="K236" s="8">
        <v>2.333175872E9</v>
      </c>
      <c r="L236" s="8">
        <v>2.648670349E9</v>
      </c>
      <c r="M236" s="8">
        <v>2.621019902E9</v>
      </c>
      <c r="N236" s="8">
        <v>2.765974646E9</v>
      </c>
      <c r="O236" s="8">
        <v>3.240357352E9</v>
      </c>
      <c r="P236" s="8">
        <v>3.101986848E9</v>
      </c>
      <c r="Q236" s="8">
        <v>3.080707342E9</v>
      </c>
      <c r="R236" s="8">
        <v>2.559021617E9</v>
      </c>
      <c r="S236" s="8">
        <v>2.158311652E9</v>
      </c>
      <c r="T236" s="8">
        <v>2.727348679E9</v>
      </c>
      <c r="U236" s="8">
        <v>2.636478186E9</v>
      </c>
      <c r="V236" s="8">
        <v>2.370822359E9</v>
      </c>
      <c r="W236" s="8">
        <v>2.333901726E9</v>
      </c>
      <c r="X236" s="8">
        <v>2.549925878E9</v>
      </c>
      <c r="Y236" s="8">
        <v>2.519367984E9</v>
      </c>
      <c r="Z236" s="8">
        <v>2.36464124E9</v>
      </c>
      <c r="AA236" s="8">
        <v>3.574278739E9</v>
      </c>
      <c r="AB236" s="8">
        <v>2.671479903E9</v>
      </c>
      <c r="AC236" s="8">
        <v>2.402533493E9</v>
      </c>
      <c r="AD236" s="8">
        <v>4.327768261E9</v>
      </c>
      <c r="AE236" s="8">
        <v>7.713933705E9</v>
      </c>
      <c r="AF236" s="8">
        <v>2.053876989E9</v>
      </c>
      <c r="AG236" s="8">
        <v>1.707528175E9</v>
      </c>
      <c r="AH236" s="8">
        <v>3.1976548E9</v>
      </c>
      <c r="AI236" s="8">
        <v>2.484776482E9</v>
      </c>
      <c r="AJ236" s="8">
        <v>2.483338595E9</v>
      </c>
      <c r="AK236" s="8">
        <v>3.319631931E9</v>
      </c>
      <c r="AL236" s="8">
        <v>3.671893231E9</v>
      </c>
      <c r="AM236" s="8">
        <v>2.741370245E9</v>
      </c>
      <c r="AN236" s="8">
        <v>2.643562545E9</v>
      </c>
      <c r="AO236" s="8">
        <v>2.793601245E9</v>
      </c>
      <c r="AP236" s="8">
        <v>3.017895417E9</v>
      </c>
      <c r="AQ236" s="8">
        <v>3.111793067E9</v>
      </c>
      <c r="AR236" s="8">
        <v>2.488725705E9</v>
      </c>
      <c r="AS236" s="8">
        <v>2.396718035E9</v>
      </c>
      <c r="AT236" s="8">
        <v>2.181838135E9</v>
      </c>
      <c r="AU236" s="8">
        <v>1.956597205E9</v>
      </c>
      <c r="AV236" s="8">
        <v>2.077703057E9</v>
      </c>
      <c r="AW236" s="8">
        <v>2.240324907E9</v>
      </c>
      <c r="AX236" s="8"/>
    </row>
    <row r="237">
      <c r="A237" s="4"/>
    </row>
    <row r="238">
      <c r="A238" s="19" t="s">
        <v>75</v>
      </c>
      <c r="S238" s="20" t="s">
        <v>76</v>
      </c>
      <c r="T238" s="21">
        <f t="shared" ref="T238:AW238" si="35">((T234-S234)/S234)</f>
        <v>0.2503861653</v>
      </c>
      <c r="U238" s="21">
        <f t="shared" si="35"/>
        <v>-0.03190182447</v>
      </c>
      <c r="V238" s="21">
        <f t="shared" si="35"/>
        <v>-0.09953940301</v>
      </c>
      <c r="W238" s="21">
        <f t="shared" si="35"/>
        <v>-0.008995731239</v>
      </c>
      <c r="X238" s="21">
        <f t="shared" si="35"/>
        <v>0.08643533211</v>
      </c>
      <c r="Y238" s="21">
        <f t="shared" si="35"/>
        <v>-0.01223426987</v>
      </c>
      <c r="Z238" s="21">
        <f t="shared" si="35"/>
        <v>-0.05285473816</v>
      </c>
      <c r="AA238" s="21">
        <f t="shared" si="35"/>
        <v>0.4828707498</v>
      </c>
      <c r="AB238" s="21">
        <f t="shared" si="35"/>
        <v>-0.2449499815</v>
      </c>
      <c r="AC238" s="21">
        <f t="shared" si="35"/>
        <v>-0.1058860983</v>
      </c>
      <c r="AD238" s="21">
        <f t="shared" si="35"/>
        <v>0.7949772256</v>
      </c>
      <c r="AE238" s="21">
        <f t="shared" si="35"/>
        <v>0.7580279847</v>
      </c>
      <c r="AF238" s="21">
        <f t="shared" si="35"/>
        <v>-0.7299463286</v>
      </c>
      <c r="AG238" s="21">
        <f t="shared" si="35"/>
        <v>-0.1545271105</v>
      </c>
      <c r="AH238" s="21">
        <f t="shared" si="35"/>
        <v>0.8280738489</v>
      </c>
      <c r="AI238" s="21">
        <f t="shared" si="35"/>
        <v>-0.2365780419</v>
      </c>
      <c r="AJ238" s="21">
        <f t="shared" si="35"/>
        <v>0.01328615559</v>
      </c>
      <c r="AK238" s="21">
        <f t="shared" si="35"/>
        <v>0.3111163575</v>
      </c>
      <c r="AL238" s="21">
        <f t="shared" si="35"/>
        <v>0.1184656688</v>
      </c>
      <c r="AM238" s="21">
        <f t="shared" si="35"/>
        <v>-0.2331899135</v>
      </c>
      <c r="AN238" s="21">
        <f t="shared" si="35"/>
        <v>-0.03209003455</v>
      </c>
      <c r="AO238" s="21">
        <f t="shared" si="35"/>
        <v>0.04964501126</v>
      </c>
      <c r="AP238" s="21">
        <f t="shared" si="35"/>
        <v>0.07565711479</v>
      </c>
      <c r="AQ238" s="21">
        <f t="shared" si="35"/>
        <v>0.03004711168</v>
      </c>
      <c r="AR238" s="21">
        <f t="shared" si="35"/>
        <v>-0.1951488075</v>
      </c>
      <c r="AS238" s="21">
        <f t="shared" si="35"/>
        <v>-0.03607996335</v>
      </c>
      <c r="AT238" s="21">
        <f t="shared" si="35"/>
        <v>-0.09063524316</v>
      </c>
      <c r="AU238" s="21">
        <f t="shared" si="35"/>
        <v>-0.09975699005</v>
      </c>
      <c r="AV238" s="21">
        <f t="shared" si="35"/>
        <v>0.05964162929</v>
      </c>
      <c r="AW238" s="21">
        <f t="shared" si="35"/>
        <v>0.07557276527</v>
      </c>
      <c r="AX238" s="21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</row>
    <row r="240">
      <c r="A240" s="27" t="s">
        <v>77</v>
      </c>
      <c r="B240" s="25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6" t="s">
        <v>76</v>
      </c>
      <c r="T240" s="24">
        <f t="shared" ref="T240:AW240" si="36">ABS(T$401-T238)</f>
        <v>0.05214462396</v>
      </c>
      <c r="U240" s="24">
        <f t="shared" si="36"/>
        <v>0.06487271249</v>
      </c>
      <c r="V240" s="24">
        <f t="shared" si="36"/>
        <v>0.1278485034</v>
      </c>
      <c r="W240" s="24">
        <f t="shared" si="36"/>
        <v>0.3639636121</v>
      </c>
      <c r="X240" s="24">
        <f t="shared" si="36"/>
        <v>0.2592296086</v>
      </c>
      <c r="Y240" s="24">
        <f t="shared" si="36"/>
        <v>0.1070929495</v>
      </c>
      <c r="Z240" s="24">
        <f t="shared" si="36"/>
        <v>1.455741913</v>
      </c>
      <c r="AA240" s="24">
        <f t="shared" si="36"/>
        <v>0.1401770361</v>
      </c>
      <c r="AB240" s="24">
        <f t="shared" si="36"/>
        <v>0.2199838897</v>
      </c>
      <c r="AC240" s="24">
        <f t="shared" si="36"/>
        <v>0.0832098739</v>
      </c>
      <c r="AD240" s="24">
        <f t="shared" si="36"/>
        <v>2.189188553</v>
      </c>
      <c r="AE240" s="24">
        <f t="shared" si="36"/>
        <v>0.4409406599</v>
      </c>
      <c r="AF240" s="24">
        <f t="shared" si="36"/>
        <v>0.09395245587</v>
      </c>
      <c r="AG240" s="24">
        <f t="shared" si="36"/>
        <v>0.4843231101</v>
      </c>
      <c r="AH240" s="24">
        <f t="shared" si="36"/>
        <v>0.2041050988</v>
      </c>
      <c r="AI240" s="24">
        <f t="shared" si="36"/>
        <v>0.1488374438</v>
      </c>
      <c r="AJ240" s="24">
        <f t="shared" si="36"/>
        <v>0.116755883</v>
      </c>
      <c r="AK240" s="24">
        <f t="shared" si="36"/>
        <v>0.4990322988</v>
      </c>
      <c r="AL240" s="24">
        <f t="shared" si="36"/>
        <v>0.03493469911</v>
      </c>
      <c r="AM240" s="24">
        <f t="shared" si="36"/>
        <v>0.3519971345</v>
      </c>
      <c r="AN240" s="24">
        <f t="shared" si="36"/>
        <v>0.06593212433</v>
      </c>
      <c r="AO240" s="24">
        <f t="shared" si="36"/>
        <v>0.5771052772</v>
      </c>
      <c r="AP240" s="24">
        <f t="shared" si="36"/>
        <v>0.0783127927</v>
      </c>
      <c r="AQ240" s="24">
        <f t="shared" si="36"/>
        <v>0.233068679</v>
      </c>
      <c r="AR240" s="24">
        <f t="shared" si="36"/>
        <v>0.1681960096</v>
      </c>
      <c r="AS240" s="24">
        <f t="shared" si="36"/>
        <v>0.1770716214</v>
      </c>
      <c r="AT240" s="24">
        <f t="shared" si="36"/>
        <v>0.3923937438</v>
      </c>
      <c r="AU240" s="24">
        <f t="shared" si="36"/>
        <v>0.3359022754</v>
      </c>
      <c r="AV240" s="24">
        <f t="shared" si="36"/>
        <v>0.4747316732</v>
      </c>
      <c r="AW240" s="24">
        <f t="shared" si="36"/>
        <v>0.4251973023</v>
      </c>
      <c r="AX240" s="24"/>
    </row>
    <row r="241">
      <c r="A241" s="23"/>
      <c r="B241" s="25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6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</row>
    <row r="242">
      <c r="A242" s="22" t="s">
        <v>78</v>
      </c>
      <c r="B242" s="25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9">
        <f>(SUM(A240:AW240)-MIN(A240:AW240)-MAX(A240:AW240))/(COUNT(A240:AW240)-2)</f>
        <v>0.290790011</v>
      </c>
      <c r="T242" s="22" t="s">
        <v>79</v>
      </c>
      <c r="U242" s="30">
        <f>AVERAGE(T240:AW240)</f>
        <v>0.345541452</v>
      </c>
      <c r="V242" s="31"/>
      <c r="W242" s="32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</row>
    <row r="243">
      <c r="A243" s="23"/>
      <c r="B243" s="25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3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</row>
    <row r="267">
      <c r="A267" s="36" t="s">
        <v>111</v>
      </c>
      <c r="B267" s="2"/>
      <c r="C267" s="2"/>
      <c r="D267" s="2"/>
      <c r="E267" s="2"/>
      <c r="F267" s="2"/>
      <c r="G267" s="2"/>
      <c r="H267" s="3" t="s">
        <v>1</v>
      </c>
      <c r="I267" s="2"/>
      <c r="J267" s="2"/>
      <c r="K267" s="2"/>
      <c r="L267" s="2"/>
      <c r="M267" s="2"/>
      <c r="N267" s="2"/>
      <c r="O267" s="3" t="s">
        <v>2</v>
      </c>
      <c r="P267" s="2"/>
      <c r="Q267" s="2"/>
      <c r="R267" s="2"/>
      <c r="S267" s="2"/>
      <c r="T267" s="2"/>
      <c r="U267" s="2"/>
      <c r="V267" s="3"/>
      <c r="W267" s="2"/>
      <c r="X267" s="2"/>
      <c r="Y267" s="3" t="s">
        <v>1</v>
      </c>
      <c r="Z267" s="2"/>
      <c r="AA267" s="2"/>
      <c r="AB267" s="2"/>
      <c r="AC267" s="3"/>
      <c r="AD267" s="2"/>
      <c r="AE267" s="2"/>
      <c r="AF267" s="3" t="s">
        <v>2</v>
      </c>
      <c r="AG267" s="2"/>
      <c r="AH267" s="2"/>
      <c r="AI267" s="2"/>
      <c r="AJ267" s="3"/>
      <c r="AK267" s="2"/>
      <c r="AL267" s="2"/>
      <c r="AM267" s="3" t="s">
        <v>3</v>
      </c>
      <c r="AN267" s="2"/>
      <c r="AO267" s="2"/>
      <c r="AP267" s="2"/>
      <c r="AQ267" s="3"/>
      <c r="AR267" s="2"/>
      <c r="AS267" s="2"/>
      <c r="AT267" s="3" t="s">
        <v>4</v>
      </c>
    </row>
    <row r="268">
      <c r="A268" s="4" t="s">
        <v>5</v>
      </c>
      <c r="B268" s="45">
        <v>43874.0</v>
      </c>
      <c r="C268" s="45">
        <v>43875.0</v>
      </c>
      <c r="D268" s="45">
        <v>43876.0</v>
      </c>
      <c r="E268" s="45">
        <v>43877.0</v>
      </c>
      <c r="F268" s="45">
        <v>43878.0</v>
      </c>
      <c r="G268" s="45">
        <v>43879.0</v>
      </c>
      <c r="H268" s="45">
        <v>43880.0</v>
      </c>
      <c r="I268" s="45">
        <v>43881.0</v>
      </c>
      <c r="J268" s="45">
        <v>43882.0</v>
      </c>
      <c r="K268" s="45">
        <v>43883.0</v>
      </c>
      <c r="L268" s="45">
        <v>43884.0</v>
      </c>
      <c r="M268" s="45">
        <v>43885.0</v>
      </c>
      <c r="N268" s="45">
        <v>43886.0</v>
      </c>
      <c r="O268" s="45">
        <v>43887.0</v>
      </c>
      <c r="P268" s="45">
        <v>43888.0</v>
      </c>
      <c r="Q268" s="45">
        <v>43889.0</v>
      </c>
      <c r="R268" s="45">
        <v>43890.0</v>
      </c>
      <c r="S268" s="45">
        <v>43891.0</v>
      </c>
      <c r="T268" s="45">
        <v>43892.0</v>
      </c>
      <c r="U268" s="45">
        <v>43893.0</v>
      </c>
      <c r="V268" s="45">
        <v>43894.0</v>
      </c>
      <c r="W268" s="45">
        <v>43895.0</v>
      </c>
      <c r="X268" s="45">
        <v>43896.0</v>
      </c>
      <c r="Y268" s="45">
        <v>43897.0</v>
      </c>
      <c r="Z268" s="45">
        <v>43898.0</v>
      </c>
      <c r="AA268" s="45">
        <v>43899.0</v>
      </c>
      <c r="AB268" s="45">
        <v>43900.0</v>
      </c>
      <c r="AC268" s="45">
        <v>43901.0</v>
      </c>
      <c r="AD268" s="45">
        <v>43902.0</v>
      </c>
      <c r="AE268" s="45">
        <v>43903.0</v>
      </c>
      <c r="AF268" s="45">
        <v>43904.0</v>
      </c>
      <c r="AG268" s="45">
        <v>43905.0</v>
      </c>
      <c r="AH268" s="45">
        <v>43906.0</v>
      </c>
      <c r="AI268" s="45">
        <v>43907.0</v>
      </c>
      <c r="AJ268" s="45">
        <v>43908.0</v>
      </c>
      <c r="AK268" s="45">
        <v>43909.0</v>
      </c>
      <c r="AL268" s="45">
        <v>43910.0</v>
      </c>
      <c r="AM268" s="45">
        <v>43911.0</v>
      </c>
      <c r="AN268" s="45">
        <v>43912.0</v>
      </c>
      <c r="AO268" s="45">
        <v>43913.0</v>
      </c>
      <c r="AP268" s="45">
        <v>43914.0</v>
      </c>
      <c r="AQ268" s="45">
        <v>43915.0</v>
      </c>
      <c r="AR268" s="45">
        <v>43916.0</v>
      </c>
      <c r="AS268" s="45">
        <v>43917.0</v>
      </c>
      <c r="AT268" s="45">
        <v>43918.0</v>
      </c>
      <c r="AU268" s="45">
        <v>43919.0</v>
      </c>
      <c r="AV268" s="45">
        <v>43920.0</v>
      </c>
      <c r="AW268" s="45">
        <v>43921.0</v>
      </c>
      <c r="AX268" s="45"/>
    </row>
    <row r="269">
      <c r="A269" s="7" t="s">
        <v>111</v>
      </c>
      <c r="B269" s="8">
        <v>2.50725711E9</v>
      </c>
      <c r="C269" s="8">
        <v>2.680141172E9</v>
      </c>
      <c r="D269" s="8">
        <v>3.450686749E9</v>
      </c>
      <c r="E269" s="8">
        <v>2.476735165E9</v>
      </c>
      <c r="F269" s="8">
        <v>2.775692774E9</v>
      </c>
      <c r="G269" s="8">
        <v>2.60755137E9</v>
      </c>
      <c r="H269" s="8">
        <v>2.251660602E9</v>
      </c>
      <c r="I269" s="8">
        <v>1.897238352E9</v>
      </c>
      <c r="J269" s="8">
        <v>2.189158063E9</v>
      </c>
      <c r="K269" s="8">
        <v>1.776041336E9</v>
      </c>
      <c r="L269" s="8">
        <v>2.129993144E9</v>
      </c>
      <c r="M269" s="8">
        <v>2.313515964E9</v>
      </c>
      <c r="N269" s="8">
        <v>2.038127437E9</v>
      </c>
      <c r="O269" s="8">
        <v>2.409042855E9</v>
      </c>
      <c r="P269" s="8">
        <v>2.383140988E9</v>
      </c>
      <c r="Q269" s="8">
        <v>2.83499907E9</v>
      </c>
      <c r="R269" s="8">
        <v>1.418146799E9</v>
      </c>
      <c r="S269" s="8">
        <v>1.971496768E9</v>
      </c>
      <c r="T269" s="8">
        <v>2.565431391E9</v>
      </c>
      <c r="U269" s="8">
        <v>2.367626753E9</v>
      </c>
      <c r="V269" s="8">
        <v>1.825193228E9</v>
      </c>
      <c r="W269" s="8">
        <v>2.023748082E9</v>
      </c>
      <c r="X269" s="8">
        <v>2.458168267E9</v>
      </c>
      <c r="Y269" s="8">
        <v>1.774526419E9</v>
      </c>
      <c r="Z269" s="8">
        <v>2.361068535E9</v>
      </c>
      <c r="AA269" s="8">
        <v>3.827780518E9</v>
      </c>
      <c r="AB269" s="8">
        <v>2.610134113E9</v>
      </c>
      <c r="AC269" s="8">
        <v>2.591893833E9</v>
      </c>
      <c r="AD269" s="8">
        <v>2.985990894E9</v>
      </c>
      <c r="AE269" s="8">
        <v>3.514885191E9</v>
      </c>
      <c r="AF269" s="8">
        <v>1.237356172E9</v>
      </c>
      <c r="AG269" s="8">
        <v>1.701815795E9</v>
      </c>
      <c r="AH269" s="8">
        <v>2.167991286E9</v>
      </c>
      <c r="AI269" s="8">
        <v>2.453632311E9</v>
      </c>
      <c r="AJ269" s="8">
        <v>2.274083741E9</v>
      </c>
      <c r="AK269" s="8">
        <v>3.682397575E9</v>
      </c>
      <c r="AL269" s="8">
        <v>2.778547106E9</v>
      </c>
      <c r="AM269" s="8">
        <v>2.285270809E9</v>
      </c>
      <c r="AN269" s="8">
        <v>2.248225061E9</v>
      </c>
      <c r="AO269" s="8">
        <v>3.285595763E9</v>
      </c>
      <c r="AP269" s="8">
        <v>3.154478341E9</v>
      </c>
      <c r="AQ269" s="8">
        <v>2.653863189E9</v>
      </c>
      <c r="AR269" s="8">
        <v>1.940874443E9</v>
      </c>
      <c r="AS269" s="8">
        <v>1.761635504E9</v>
      </c>
      <c r="AT269" s="8">
        <v>2.367650644E9</v>
      </c>
      <c r="AU269" s="8">
        <v>1.324311363E9</v>
      </c>
      <c r="AV269" s="8">
        <v>1.672674276E9</v>
      </c>
      <c r="AW269" s="8">
        <v>1.705824259E9</v>
      </c>
      <c r="AX269" s="8"/>
    </row>
    <row r="270">
      <c r="A270" s="9" t="s">
        <v>6</v>
      </c>
      <c r="B270" s="8">
        <v>2.183661899E9</v>
      </c>
      <c r="C270" s="8">
        <v>1.874000995E9</v>
      </c>
      <c r="D270" s="8">
        <v>2.177083258E9</v>
      </c>
      <c r="E270" s="8">
        <v>2.379842239E9</v>
      </c>
      <c r="F270" s="8">
        <v>2.538311742E9</v>
      </c>
      <c r="G270" s="8">
        <v>1.825869022E9</v>
      </c>
      <c r="H270" s="8">
        <v>1.397890421E9</v>
      </c>
      <c r="I270" s="8">
        <v>2.145793699E9</v>
      </c>
      <c r="J270" s="8">
        <v>1.90931577E9</v>
      </c>
      <c r="K270" s="8">
        <v>1.850023063E9</v>
      </c>
      <c r="L270" s="8">
        <v>2.033978371E9</v>
      </c>
      <c r="M270" s="8">
        <v>2.224734964E9</v>
      </c>
      <c r="N270" s="8">
        <v>2.128359412E9</v>
      </c>
      <c r="O270" s="8">
        <v>2.30573791E9</v>
      </c>
      <c r="P270" s="8">
        <v>2.6569569E9</v>
      </c>
      <c r="Q270" s="8">
        <v>2.166580937E9</v>
      </c>
      <c r="R270" s="8">
        <v>2.070040191E9</v>
      </c>
      <c r="S270" s="8">
        <v>1.97426863E9</v>
      </c>
      <c r="T270" s="8">
        <v>2.195484975E9</v>
      </c>
      <c r="U270" s="8">
        <v>2.329168046E9</v>
      </c>
      <c r="V270" s="8">
        <v>2.16744047E9</v>
      </c>
      <c r="W270" s="8">
        <v>2.201998779E9</v>
      </c>
      <c r="X270" s="8">
        <v>2.003557527E9</v>
      </c>
      <c r="Y270" s="8">
        <v>1.969714504E9</v>
      </c>
      <c r="Z270" s="8">
        <v>2.209213067E9</v>
      </c>
      <c r="AA270" s="8">
        <v>3.171885391E9</v>
      </c>
      <c r="AB270" s="8">
        <v>2.911334561E9</v>
      </c>
      <c r="AC270" s="8">
        <v>2.495453338E9</v>
      </c>
      <c r="AD270" s="8">
        <v>2.948480331E9</v>
      </c>
      <c r="AE270" s="8">
        <v>3.246834519E9</v>
      </c>
      <c r="AF270" s="8">
        <v>2.23966011E9</v>
      </c>
      <c r="AG270" s="8">
        <v>1.121764905E9</v>
      </c>
      <c r="AH270" s="8">
        <v>2.053522256E9</v>
      </c>
      <c r="AI270" s="8">
        <v>2.519904642E9</v>
      </c>
      <c r="AJ270" s="8">
        <v>2.209729095E9</v>
      </c>
      <c r="AK270" s="8">
        <v>2.846773006E9</v>
      </c>
      <c r="AL270" s="8">
        <v>3.5005556E9</v>
      </c>
      <c r="AM270" s="8">
        <v>2.399874995E9</v>
      </c>
      <c r="AN270" s="8">
        <v>2.281788238E9</v>
      </c>
      <c r="AO270" s="8">
        <v>2.872131611E9</v>
      </c>
      <c r="AP270" s="8">
        <v>3.418906377E9</v>
      </c>
      <c r="AQ270" s="8">
        <v>2.806270474E9</v>
      </c>
      <c r="AR270" s="8">
        <v>2.20119517E9</v>
      </c>
      <c r="AS270" s="8">
        <v>2.191905554E9</v>
      </c>
      <c r="AT270" s="8">
        <v>1.797026279E9</v>
      </c>
      <c r="AU270" s="8">
        <v>1.582949877E9</v>
      </c>
      <c r="AV270" s="8">
        <v>1.9E9</v>
      </c>
      <c r="AW270" s="8">
        <v>1.46E9</v>
      </c>
      <c r="AX270" s="8"/>
    </row>
    <row r="271">
      <c r="A271" s="10" t="s">
        <v>7</v>
      </c>
      <c r="B271" s="8" t="s">
        <v>76</v>
      </c>
      <c r="C271" s="8" t="s">
        <v>76</v>
      </c>
      <c r="D271" s="8" t="s">
        <v>76</v>
      </c>
      <c r="E271" s="8" t="s">
        <v>76</v>
      </c>
      <c r="F271" s="8" t="s">
        <v>76</v>
      </c>
      <c r="G271" s="8" t="s">
        <v>76</v>
      </c>
      <c r="H271" s="8" t="s">
        <v>76</v>
      </c>
      <c r="I271" s="8" t="s">
        <v>76</v>
      </c>
      <c r="J271" s="8" t="s">
        <v>76</v>
      </c>
      <c r="K271" s="8" t="s">
        <v>76</v>
      </c>
      <c r="L271" s="8" t="s">
        <v>76</v>
      </c>
      <c r="M271" s="8" t="s">
        <v>76</v>
      </c>
      <c r="N271" s="8" t="s">
        <v>76</v>
      </c>
      <c r="O271" s="8" t="s">
        <v>76</v>
      </c>
      <c r="P271" s="8" t="s">
        <v>76</v>
      </c>
      <c r="Q271" s="8" t="s">
        <v>76</v>
      </c>
      <c r="R271" s="8" t="s">
        <v>76</v>
      </c>
      <c r="S271" s="8" t="s">
        <v>76</v>
      </c>
      <c r="T271" s="8" t="s">
        <v>76</v>
      </c>
      <c r="U271" s="8" t="s">
        <v>76</v>
      </c>
      <c r="V271" s="8" t="s">
        <v>76</v>
      </c>
      <c r="W271" s="8" t="s">
        <v>76</v>
      </c>
      <c r="X271" s="8" t="s">
        <v>76</v>
      </c>
      <c r="Y271" s="8" t="s">
        <v>76</v>
      </c>
      <c r="Z271" s="8" t="s">
        <v>76</v>
      </c>
      <c r="AA271" s="8" t="s">
        <v>76</v>
      </c>
      <c r="AB271" s="8" t="s">
        <v>76</v>
      </c>
      <c r="AC271" s="8" t="s">
        <v>76</v>
      </c>
      <c r="AD271" s="8" t="s">
        <v>76</v>
      </c>
      <c r="AE271" s="8" t="s">
        <v>76</v>
      </c>
      <c r="AF271" s="8" t="s">
        <v>76</v>
      </c>
      <c r="AG271" s="8" t="s">
        <v>76</v>
      </c>
      <c r="AH271" s="8" t="s">
        <v>76</v>
      </c>
      <c r="AI271" s="8" t="s">
        <v>76</v>
      </c>
      <c r="AJ271" s="8" t="s">
        <v>76</v>
      </c>
      <c r="AK271" s="8" t="s">
        <v>76</v>
      </c>
      <c r="AL271" s="8" t="s">
        <v>76</v>
      </c>
      <c r="AM271" s="8" t="s">
        <v>76</v>
      </c>
      <c r="AN271" s="8" t="s">
        <v>76</v>
      </c>
      <c r="AO271" s="8" t="s">
        <v>76</v>
      </c>
      <c r="AP271" s="8" t="s">
        <v>76</v>
      </c>
      <c r="AQ271" s="8" t="s">
        <v>76</v>
      </c>
      <c r="AR271" s="8" t="s">
        <v>76</v>
      </c>
      <c r="AS271" s="8" t="s">
        <v>76</v>
      </c>
      <c r="AT271" s="8" t="s">
        <v>76</v>
      </c>
      <c r="AU271" s="8" t="s">
        <v>76</v>
      </c>
      <c r="AV271" s="8" t="s">
        <v>76</v>
      </c>
      <c r="AW271" s="8" t="s">
        <v>76</v>
      </c>
      <c r="AX271" s="8"/>
    </row>
    <row r="272">
      <c r="A272" s="46" t="s">
        <v>112</v>
      </c>
      <c r="B272" s="13"/>
      <c r="C272" s="13"/>
      <c r="D272" s="13"/>
      <c r="E272" s="13"/>
      <c r="F272" s="13"/>
      <c r="G272" s="13"/>
      <c r="H272" s="14">
        <f>SUM(B269:H269)</f>
        <v>18749724942</v>
      </c>
      <c r="I272" s="13"/>
      <c r="J272" s="13"/>
      <c r="K272" s="13"/>
      <c r="L272" s="13"/>
      <c r="O272" s="14">
        <f>SUM(I269:O269)</f>
        <v>14753117151</v>
      </c>
      <c r="Y272" s="14">
        <f>SUM(S269:Y269)</f>
        <v>14986190908</v>
      </c>
      <c r="AF272" s="14">
        <f>SUM(Z269:AF269)</f>
        <v>19129109256</v>
      </c>
      <c r="AM272" s="14">
        <f>SUM(AG269:AM269)</f>
        <v>17343738623</v>
      </c>
      <c r="AT272" s="14">
        <f>SUM(AN269:AT269)</f>
        <v>17412322945</v>
      </c>
    </row>
    <row r="273">
      <c r="A273" s="4"/>
    </row>
    <row r="274">
      <c r="A274" s="19" t="s">
        <v>75</v>
      </c>
      <c r="S274" s="20" t="s">
        <v>76</v>
      </c>
      <c r="T274" s="21">
        <f t="shared" ref="T274:AW274" si="37">((T269-S269)/S269)</f>
        <v>0.3012607642</v>
      </c>
      <c r="U274" s="21">
        <f t="shared" si="37"/>
        <v>-0.07710385033</v>
      </c>
      <c r="V274" s="21">
        <f t="shared" si="37"/>
        <v>-0.2291043233</v>
      </c>
      <c r="W274" s="21">
        <f t="shared" si="37"/>
        <v>0.1087856622</v>
      </c>
      <c r="X274" s="21">
        <f t="shared" si="37"/>
        <v>0.2146611966</v>
      </c>
      <c r="Y274" s="21">
        <f t="shared" si="37"/>
        <v>-0.2781102731</v>
      </c>
      <c r="Z274" s="21">
        <f t="shared" si="37"/>
        <v>0.3305344512</v>
      </c>
      <c r="AA274" s="21">
        <f t="shared" si="37"/>
        <v>0.6212068651</v>
      </c>
      <c r="AB274" s="21">
        <f t="shared" si="37"/>
        <v>-0.3181076865</v>
      </c>
      <c r="AC274" s="21">
        <f t="shared" si="37"/>
        <v>-0.00698825394</v>
      </c>
      <c r="AD274" s="21">
        <f t="shared" si="37"/>
        <v>0.1520498471</v>
      </c>
      <c r="AE274" s="21">
        <f t="shared" si="37"/>
        <v>0.177125221</v>
      </c>
      <c r="AF274" s="21">
        <f t="shared" si="37"/>
        <v>-0.6479668311</v>
      </c>
      <c r="AG274" s="21">
        <f t="shared" si="37"/>
        <v>0.3753645341</v>
      </c>
      <c r="AH274" s="21">
        <f t="shared" si="37"/>
        <v>0.2739282902</v>
      </c>
      <c r="AI274" s="21">
        <f t="shared" si="37"/>
        <v>0.1317537699</v>
      </c>
      <c r="AJ274" s="21">
        <f t="shared" si="37"/>
        <v>-0.07317664069</v>
      </c>
      <c r="AK274" s="21">
        <f t="shared" si="37"/>
        <v>0.6192884671</v>
      </c>
      <c r="AL274" s="21">
        <f t="shared" si="37"/>
        <v>-0.2454516251</v>
      </c>
      <c r="AM274" s="21">
        <f t="shared" si="37"/>
        <v>-0.1775302985</v>
      </c>
      <c r="AN274" s="21">
        <f t="shared" si="37"/>
        <v>-0.01621065996</v>
      </c>
      <c r="AO274" s="21">
        <f t="shared" si="37"/>
        <v>0.4614176401</v>
      </c>
      <c r="AP274" s="21">
        <f t="shared" si="37"/>
        <v>-0.03990674187</v>
      </c>
      <c r="AQ274" s="21">
        <f t="shared" si="37"/>
        <v>-0.1586998222</v>
      </c>
      <c r="AR274" s="21">
        <f t="shared" si="37"/>
        <v>-0.2686607015</v>
      </c>
      <c r="AS274" s="21">
        <f t="shared" si="37"/>
        <v>-0.09234957967</v>
      </c>
      <c r="AT274" s="21">
        <f t="shared" si="37"/>
        <v>0.3440071108</v>
      </c>
      <c r="AU274" s="21">
        <f t="shared" si="37"/>
        <v>-0.4406643707</v>
      </c>
      <c r="AV274" s="21">
        <f t="shared" si="37"/>
        <v>0.2630521211</v>
      </c>
      <c r="AW274" s="21">
        <f t="shared" si="37"/>
        <v>0.01981855253</v>
      </c>
      <c r="AX274" s="21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</row>
    <row r="276">
      <c r="A276" s="27" t="s">
        <v>77</v>
      </c>
      <c r="B276" s="25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6" t="s">
        <v>76</v>
      </c>
      <c r="T276" s="24">
        <f t="shared" ref="T276:AW276" si="38">ABS(T$401-T274)</f>
        <v>0.1030192229</v>
      </c>
      <c r="U276" s="24">
        <f t="shared" si="38"/>
        <v>0.01967068664</v>
      </c>
      <c r="V276" s="24">
        <f t="shared" si="38"/>
        <v>0.001716416838</v>
      </c>
      <c r="W276" s="24">
        <f t="shared" si="38"/>
        <v>0.2461822187</v>
      </c>
      <c r="X276" s="24">
        <f t="shared" si="38"/>
        <v>0.3874554732</v>
      </c>
      <c r="Y276" s="24">
        <f t="shared" si="38"/>
        <v>0.1587830538</v>
      </c>
      <c r="Z276" s="24">
        <f t="shared" si="38"/>
        <v>1.072352724</v>
      </c>
      <c r="AA276" s="24">
        <f t="shared" si="38"/>
        <v>0.2785131514</v>
      </c>
      <c r="AB276" s="24">
        <f t="shared" si="38"/>
        <v>0.1468261847</v>
      </c>
      <c r="AC276" s="24">
        <f t="shared" si="38"/>
        <v>0.0156879705</v>
      </c>
      <c r="AD276" s="24">
        <f t="shared" si="38"/>
        <v>2.832115931</v>
      </c>
      <c r="AE276" s="24">
        <f t="shared" si="38"/>
        <v>0.1399621038</v>
      </c>
      <c r="AF276" s="24">
        <f t="shared" si="38"/>
        <v>0.1759319533</v>
      </c>
      <c r="AG276" s="24">
        <f t="shared" si="38"/>
        <v>0.04556853456</v>
      </c>
      <c r="AH276" s="24">
        <f t="shared" si="38"/>
        <v>0.3500404598</v>
      </c>
      <c r="AI276" s="24">
        <f t="shared" si="38"/>
        <v>0.5171692556</v>
      </c>
      <c r="AJ276" s="24">
        <f t="shared" si="38"/>
        <v>0.03029308675</v>
      </c>
      <c r="AK276" s="24">
        <f t="shared" si="38"/>
        <v>0.1908601893</v>
      </c>
      <c r="AL276" s="24">
        <f t="shared" si="38"/>
        <v>0.3289825948</v>
      </c>
      <c r="AM276" s="24">
        <f t="shared" si="38"/>
        <v>0.4076567495</v>
      </c>
      <c r="AN276" s="24">
        <f t="shared" si="38"/>
        <v>0.08181149892</v>
      </c>
      <c r="AO276" s="24">
        <f t="shared" si="38"/>
        <v>0.1653326484</v>
      </c>
      <c r="AP276" s="24">
        <f t="shared" si="38"/>
        <v>0.03725106395</v>
      </c>
      <c r="AQ276" s="24">
        <f t="shared" si="38"/>
        <v>0.04432174507</v>
      </c>
      <c r="AR276" s="24">
        <f t="shared" si="38"/>
        <v>0.09468411558</v>
      </c>
      <c r="AS276" s="24">
        <f t="shared" si="38"/>
        <v>0.2333412377</v>
      </c>
      <c r="AT276" s="24">
        <f t="shared" si="38"/>
        <v>0.04224861014</v>
      </c>
      <c r="AU276" s="24">
        <f t="shared" si="38"/>
        <v>0.005005105226</v>
      </c>
      <c r="AV276" s="24">
        <f t="shared" si="38"/>
        <v>0.2713211814</v>
      </c>
      <c r="AW276" s="24">
        <f t="shared" si="38"/>
        <v>0.3694430896</v>
      </c>
      <c r="AX276" s="24"/>
    </row>
    <row r="277">
      <c r="A277" s="23"/>
      <c r="B277" s="25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6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</row>
    <row r="278">
      <c r="A278" s="22" t="s">
        <v>78</v>
      </c>
      <c r="B278" s="25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9">
        <f>(SUM(A276:AW276)-MIN(A276:AW276)-MAX(A276:AW276))/(COUNT(A276:AW276)-2)</f>
        <v>0.2128469968</v>
      </c>
      <c r="T278" s="22" t="s">
        <v>79</v>
      </c>
      <c r="U278" s="30">
        <f>AVERAGE(T276:AW276)</f>
        <v>0.2931182752</v>
      </c>
      <c r="V278" s="31"/>
      <c r="W278" s="32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</row>
    <row r="279">
      <c r="A279" s="23"/>
      <c r="B279" s="25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3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</row>
    <row r="295">
      <c r="A295" s="36" t="s">
        <v>113</v>
      </c>
      <c r="S295" s="2"/>
      <c r="T295" s="2"/>
      <c r="U295" s="2"/>
      <c r="V295" s="3"/>
      <c r="W295" s="2"/>
      <c r="X295" s="2"/>
      <c r="Y295" s="3" t="s">
        <v>1</v>
      </c>
      <c r="Z295" s="2"/>
      <c r="AA295" s="2"/>
      <c r="AB295" s="2"/>
      <c r="AC295" s="3"/>
      <c r="AD295" s="2"/>
      <c r="AE295" s="2"/>
      <c r="AF295" s="3" t="s">
        <v>2</v>
      </c>
      <c r="AG295" s="2"/>
      <c r="AH295" s="2"/>
      <c r="AI295" s="2"/>
      <c r="AJ295" s="3"/>
      <c r="AK295" s="2"/>
      <c r="AL295" s="2"/>
      <c r="AM295" s="3" t="s">
        <v>3</v>
      </c>
      <c r="AN295" s="2"/>
      <c r="AO295" s="2"/>
      <c r="AP295" s="2"/>
      <c r="AQ295" s="3"/>
      <c r="AR295" s="2"/>
      <c r="AS295" s="2"/>
      <c r="AT295" s="3" t="s">
        <v>4</v>
      </c>
    </row>
    <row r="296">
      <c r="A296" s="4" t="s">
        <v>5</v>
      </c>
      <c r="S296" s="45">
        <v>43891.0</v>
      </c>
      <c r="T296" s="45">
        <v>43892.0</v>
      </c>
      <c r="U296" s="45">
        <v>43893.0</v>
      </c>
      <c r="V296" s="45">
        <v>43894.0</v>
      </c>
      <c r="W296" s="45">
        <v>43895.0</v>
      </c>
      <c r="X296" s="45">
        <v>43896.0</v>
      </c>
      <c r="Y296" s="45">
        <v>43897.0</v>
      </c>
      <c r="Z296" s="45">
        <v>43898.0</v>
      </c>
      <c r="AA296" s="45">
        <v>43899.0</v>
      </c>
      <c r="AB296" s="45">
        <v>43900.0</v>
      </c>
      <c r="AC296" s="45">
        <v>43901.0</v>
      </c>
      <c r="AD296" s="45">
        <v>43902.0</v>
      </c>
      <c r="AE296" s="45">
        <v>43903.0</v>
      </c>
      <c r="AF296" s="45">
        <v>43904.0</v>
      </c>
      <c r="AG296" s="45">
        <v>43905.0</v>
      </c>
      <c r="AH296" s="45">
        <v>43906.0</v>
      </c>
      <c r="AI296" s="45">
        <v>43907.0</v>
      </c>
      <c r="AJ296" s="45">
        <v>43908.0</v>
      </c>
      <c r="AK296" s="45">
        <v>43909.0</v>
      </c>
      <c r="AL296" s="45">
        <v>43910.0</v>
      </c>
      <c r="AM296" s="45">
        <v>43911.0</v>
      </c>
      <c r="AN296" s="45">
        <v>43912.0</v>
      </c>
      <c r="AO296" s="45">
        <v>43913.0</v>
      </c>
      <c r="AP296" s="45">
        <v>43914.0</v>
      </c>
      <c r="AQ296" s="45">
        <v>43915.0</v>
      </c>
      <c r="AR296" s="45">
        <v>43916.0</v>
      </c>
      <c r="AS296" s="45">
        <v>43917.0</v>
      </c>
      <c r="AT296" s="45">
        <v>43918.0</v>
      </c>
      <c r="AU296" s="45">
        <v>43919.0</v>
      </c>
      <c r="AV296" s="45">
        <v>43920.0</v>
      </c>
      <c r="AW296" s="45">
        <v>43921.0</v>
      </c>
      <c r="AX296" s="45"/>
    </row>
    <row r="297">
      <c r="A297" s="7" t="s">
        <v>113</v>
      </c>
      <c r="S297" s="13">
        <v>3.205534424E9</v>
      </c>
      <c r="T297" s="13">
        <v>3.508615923E9</v>
      </c>
      <c r="U297" s="13">
        <v>3.261950463E9</v>
      </c>
      <c r="V297" s="13">
        <v>2.804306452E9</v>
      </c>
      <c r="W297" s="13">
        <v>2.90544603E9</v>
      </c>
      <c r="X297" s="13">
        <v>2.835094963E9</v>
      </c>
      <c r="Y297" s="13">
        <v>2.556553253E9</v>
      </c>
      <c r="Z297" s="13">
        <v>3.766403994E9</v>
      </c>
      <c r="AA297" s="13">
        <v>4.960986387E9</v>
      </c>
      <c r="AB297" s="13">
        <v>3.068538246E9</v>
      </c>
      <c r="AC297" s="13">
        <v>2.859982756E9</v>
      </c>
      <c r="AD297" s="13">
        <v>5.490501979E9</v>
      </c>
      <c r="AE297" s="13">
        <v>9.407945737E9</v>
      </c>
      <c r="AF297" s="13">
        <v>2.734395575E9</v>
      </c>
      <c r="AG297" s="13">
        <v>2.901551097E9</v>
      </c>
      <c r="AH297" s="13">
        <v>4.043535766E9</v>
      </c>
      <c r="AI297" s="13">
        <v>2.910672411E9</v>
      </c>
      <c r="AJ297" s="13">
        <v>2.771052296E9</v>
      </c>
      <c r="AK297" s="13">
        <v>4.301694489E9</v>
      </c>
      <c r="AL297" s="13">
        <v>5.090980694E9</v>
      </c>
      <c r="AM297" s="13">
        <v>3.267759718E9</v>
      </c>
      <c r="AN297" s="13">
        <v>2.784428899E9</v>
      </c>
      <c r="AO297" s="13">
        <v>3.595218257E9</v>
      </c>
      <c r="AP297" s="13">
        <v>3.490419278E9</v>
      </c>
      <c r="AQ297" s="13">
        <v>3.004085778E9</v>
      </c>
      <c r="AR297" s="13">
        <v>2.236992924E9</v>
      </c>
      <c r="AS297" s="13">
        <v>2.383341848E9</v>
      </c>
      <c r="AT297" s="13">
        <v>2.710627202E9</v>
      </c>
      <c r="AU297" s="13">
        <v>1.770498321E9</v>
      </c>
      <c r="AV297" s="13">
        <v>2.546152896E9</v>
      </c>
      <c r="AW297" s="13">
        <v>2.13326662E9</v>
      </c>
      <c r="AX297" s="13"/>
    </row>
    <row r="299">
      <c r="A299" s="19" t="s">
        <v>75</v>
      </c>
      <c r="S299" s="20" t="s">
        <v>76</v>
      </c>
      <c r="T299" s="21">
        <f t="shared" ref="T299:AW299" si="39">((T297-S297)/S297)</f>
        <v>0.09454944446</v>
      </c>
      <c r="U299" s="21">
        <f t="shared" si="39"/>
        <v>-0.0703027819</v>
      </c>
      <c r="V299" s="21">
        <f t="shared" si="39"/>
        <v>-0.1402976582</v>
      </c>
      <c r="W299" s="21">
        <f t="shared" si="39"/>
        <v>0.03606580797</v>
      </c>
      <c r="X299" s="21">
        <f t="shared" si="39"/>
        <v>-0.02421351706</v>
      </c>
      <c r="Y299" s="21">
        <f t="shared" si="39"/>
        <v>-0.09824775312</v>
      </c>
      <c r="Z299" s="21">
        <f t="shared" si="39"/>
        <v>0.4732351026</v>
      </c>
      <c r="AA299" s="21">
        <f t="shared" si="39"/>
        <v>0.3171678861</v>
      </c>
      <c r="AB299" s="21">
        <f t="shared" si="39"/>
        <v>-0.3814661024</v>
      </c>
      <c r="AC299" s="21">
        <f t="shared" si="39"/>
        <v>-0.06796574567</v>
      </c>
      <c r="AD299" s="21">
        <f t="shared" si="39"/>
        <v>0.9197675117</v>
      </c>
      <c r="AE299" s="21">
        <f t="shared" si="39"/>
        <v>0.7134946446</v>
      </c>
      <c r="AF299" s="21">
        <f t="shared" si="39"/>
        <v>-0.7093525355</v>
      </c>
      <c r="AG299" s="21">
        <f t="shared" si="39"/>
        <v>0.06113070235</v>
      </c>
      <c r="AH299" s="21">
        <f t="shared" si="39"/>
        <v>0.3935773077</v>
      </c>
      <c r="AI299" s="21">
        <f t="shared" si="39"/>
        <v>-0.2801665227</v>
      </c>
      <c r="AJ299" s="21">
        <f t="shared" si="39"/>
        <v>-0.04796833696</v>
      </c>
      <c r="AK299" s="21">
        <f t="shared" si="39"/>
        <v>0.5523685696</v>
      </c>
      <c r="AL299" s="21">
        <f t="shared" si="39"/>
        <v>0.1834826269</v>
      </c>
      <c r="AM299" s="21">
        <f t="shared" si="39"/>
        <v>-0.3581276547</v>
      </c>
      <c r="AN299" s="21">
        <f t="shared" si="39"/>
        <v>-0.1479089225</v>
      </c>
      <c r="AO299" s="21">
        <f t="shared" si="39"/>
        <v>0.2911869498</v>
      </c>
      <c r="AP299" s="21">
        <f t="shared" si="39"/>
        <v>-0.02914954573</v>
      </c>
      <c r="AQ299" s="21">
        <f t="shared" si="39"/>
        <v>-0.1393338339</v>
      </c>
      <c r="AR299" s="21">
        <f t="shared" si="39"/>
        <v>-0.2553498504</v>
      </c>
      <c r="AS299" s="21">
        <f t="shared" si="39"/>
        <v>0.06542216671</v>
      </c>
      <c r="AT299" s="21">
        <f t="shared" si="39"/>
        <v>0.1373220356</v>
      </c>
      <c r="AU299" s="21">
        <f t="shared" si="39"/>
        <v>-0.3468307557</v>
      </c>
      <c r="AV299" s="21">
        <f t="shared" si="39"/>
        <v>0.4380995824</v>
      </c>
      <c r="AW299" s="21">
        <f t="shared" si="39"/>
        <v>-0.1621608336</v>
      </c>
      <c r="AX299" s="21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</row>
    <row r="301">
      <c r="A301" s="23" t="s">
        <v>77</v>
      </c>
      <c r="B301" s="25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6" t="s">
        <v>76</v>
      </c>
      <c r="T301" s="24">
        <f t="shared" ref="T301:AW301" si="40">ABS(T$401-T299)</f>
        <v>0.1036920969</v>
      </c>
      <c r="U301" s="24">
        <f t="shared" si="40"/>
        <v>0.02647175507</v>
      </c>
      <c r="V301" s="24">
        <f t="shared" si="40"/>
        <v>0.08709024827</v>
      </c>
      <c r="W301" s="24">
        <f t="shared" si="40"/>
        <v>0.3189020729</v>
      </c>
      <c r="X301" s="24">
        <f t="shared" si="40"/>
        <v>0.1485807595</v>
      </c>
      <c r="Y301" s="24">
        <f t="shared" si="40"/>
        <v>0.0210794662</v>
      </c>
      <c r="Z301" s="24">
        <f t="shared" si="40"/>
        <v>0.9296520726</v>
      </c>
      <c r="AA301" s="24">
        <f t="shared" si="40"/>
        <v>0.02552582764</v>
      </c>
      <c r="AB301" s="24">
        <f t="shared" si="40"/>
        <v>0.08346776885</v>
      </c>
      <c r="AC301" s="24">
        <f t="shared" si="40"/>
        <v>0.04528952122</v>
      </c>
      <c r="AD301" s="24">
        <f t="shared" si="40"/>
        <v>2.064398267</v>
      </c>
      <c r="AE301" s="24">
        <f t="shared" si="40"/>
        <v>0.3964073197</v>
      </c>
      <c r="AF301" s="24">
        <f t="shared" si="40"/>
        <v>0.114546249</v>
      </c>
      <c r="AG301" s="24">
        <f t="shared" si="40"/>
        <v>0.2686652972</v>
      </c>
      <c r="AH301" s="24">
        <f t="shared" si="40"/>
        <v>0.2303914423</v>
      </c>
      <c r="AI301" s="24">
        <f t="shared" si="40"/>
        <v>0.105248963</v>
      </c>
      <c r="AJ301" s="24">
        <f t="shared" si="40"/>
        <v>0.05550139047</v>
      </c>
      <c r="AK301" s="24">
        <f t="shared" si="40"/>
        <v>0.2577800868</v>
      </c>
      <c r="AL301" s="24">
        <f t="shared" si="40"/>
        <v>0.09995165718</v>
      </c>
      <c r="AM301" s="24">
        <f t="shared" si="40"/>
        <v>0.2270593933</v>
      </c>
      <c r="AN301" s="24">
        <f t="shared" si="40"/>
        <v>0.04988676365</v>
      </c>
      <c r="AO301" s="24">
        <f t="shared" si="40"/>
        <v>0.3355633387</v>
      </c>
      <c r="AP301" s="24">
        <f t="shared" si="40"/>
        <v>0.02649386782</v>
      </c>
      <c r="AQ301" s="24">
        <f t="shared" si="40"/>
        <v>0.06368773339</v>
      </c>
      <c r="AR301" s="24">
        <f t="shared" si="40"/>
        <v>0.1079949667</v>
      </c>
      <c r="AS301" s="24">
        <f t="shared" si="40"/>
        <v>0.0755694913</v>
      </c>
      <c r="AT301" s="24">
        <f t="shared" si="40"/>
        <v>0.1644364651</v>
      </c>
      <c r="AU301" s="24">
        <f t="shared" si="40"/>
        <v>0.0888285097</v>
      </c>
      <c r="AV301" s="24">
        <f t="shared" si="40"/>
        <v>0.09627372014</v>
      </c>
      <c r="AW301" s="24">
        <f t="shared" si="40"/>
        <v>0.1874637035</v>
      </c>
      <c r="AX301" s="24"/>
    </row>
    <row r="302">
      <c r="A302" s="23"/>
      <c r="B302" s="25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6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</row>
    <row r="303">
      <c r="A303" s="22" t="s">
        <v>78</v>
      </c>
      <c r="B303" s="25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9">
        <f>(SUM(A301:AW301)-MIN(A301:AW301)-MAX(A301:AW301))/(COUNT(A301:AW301)-2)</f>
        <v>0.1685865172</v>
      </c>
      <c r="T303" s="22" t="s">
        <v>79</v>
      </c>
      <c r="U303" s="30">
        <f>AVERAGE(T301:AW301)</f>
        <v>0.2268633405</v>
      </c>
      <c r="V303" s="31"/>
      <c r="W303" s="32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</row>
    <row r="304">
      <c r="A304" s="23"/>
      <c r="B304" s="25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3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>
      <c r="A305" s="36" t="s">
        <v>114</v>
      </c>
      <c r="S305" s="2"/>
      <c r="T305" s="2"/>
      <c r="U305" s="2"/>
      <c r="V305" s="3"/>
      <c r="W305" s="2"/>
      <c r="X305" s="2"/>
      <c r="Y305" s="3" t="s">
        <v>1</v>
      </c>
      <c r="Z305" s="2"/>
      <c r="AA305" s="2"/>
      <c r="AB305" s="2"/>
      <c r="AC305" s="3"/>
      <c r="AD305" s="2"/>
      <c r="AE305" s="2"/>
      <c r="AF305" s="3" t="s">
        <v>2</v>
      </c>
      <c r="AG305" s="2"/>
      <c r="AH305" s="2"/>
      <c r="AI305" s="2"/>
      <c r="AJ305" s="3"/>
      <c r="AK305" s="2"/>
      <c r="AL305" s="2"/>
      <c r="AM305" s="3" t="s">
        <v>3</v>
      </c>
      <c r="AN305" s="2"/>
      <c r="AO305" s="2"/>
      <c r="AP305" s="2"/>
      <c r="AQ305" s="3"/>
      <c r="AR305" s="2"/>
      <c r="AS305" s="2"/>
      <c r="AT305" s="3" t="s">
        <v>4</v>
      </c>
    </row>
    <row r="306">
      <c r="A306" s="4" t="s">
        <v>5</v>
      </c>
      <c r="S306" s="45">
        <v>43891.0</v>
      </c>
      <c r="T306" s="45">
        <v>43892.0</v>
      </c>
      <c r="U306" s="45">
        <v>43893.0</v>
      </c>
      <c r="V306" s="45">
        <v>43894.0</v>
      </c>
      <c r="W306" s="45">
        <v>43895.0</v>
      </c>
      <c r="X306" s="45">
        <v>43896.0</v>
      </c>
      <c r="Y306" s="45">
        <v>43897.0</v>
      </c>
      <c r="Z306" s="45">
        <v>43898.0</v>
      </c>
      <c r="AA306" s="45">
        <v>43899.0</v>
      </c>
      <c r="AB306" s="45">
        <v>43900.0</v>
      </c>
      <c r="AC306" s="45">
        <v>43901.0</v>
      </c>
      <c r="AD306" s="45">
        <v>43902.0</v>
      </c>
      <c r="AE306" s="45">
        <v>43903.0</v>
      </c>
      <c r="AF306" s="45">
        <v>43904.0</v>
      </c>
      <c r="AG306" s="45">
        <v>43905.0</v>
      </c>
      <c r="AH306" s="45">
        <v>43906.0</v>
      </c>
      <c r="AI306" s="45">
        <v>43907.0</v>
      </c>
      <c r="AJ306" s="45">
        <v>43908.0</v>
      </c>
      <c r="AK306" s="45">
        <v>43909.0</v>
      </c>
      <c r="AL306" s="45">
        <v>43910.0</v>
      </c>
      <c r="AM306" s="45">
        <v>43911.0</v>
      </c>
      <c r="AN306" s="45">
        <v>43912.0</v>
      </c>
      <c r="AO306" s="45">
        <v>43913.0</v>
      </c>
      <c r="AP306" s="45">
        <v>43914.0</v>
      </c>
      <c r="AQ306" s="45">
        <v>43915.0</v>
      </c>
      <c r="AR306" s="45">
        <v>43916.0</v>
      </c>
      <c r="AS306" s="45">
        <v>43917.0</v>
      </c>
      <c r="AT306" s="45">
        <v>43918.0</v>
      </c>
      <c r="AU306" s="45">
        <v>43919.0</v>
      </c>
      <c r="AV306" s="45">
        <v>43920.0</v>
      </c>
      <c r="AW306" s="45">
        <v>43921.0</v>
      </c>
      <c r="AX306" s="45"/>
    </row>
    <row r="307">
      <c r="A307" s="7" t="s">
        <v>114</v>
      </c>
      <c r="S307" s="13">
        <v>2.806467221E9</v>
      </c>
      <c r="T307" s="13">
        <v>2.522690879E9</v>
      </c>
      <c r="U307" s="13">
        <v>2.475503965E9</v>
      </c>
      <c r="V307" s="13">
        <v>2.260519321E9</v>
      </c>
      <c r="W307" s="13">
        <v>2.470140192E9</v>
      </c>
      <c r="X307" s="13">
        <v>2.436801829E9</v>
      </c>
      <c r="Y307" s="13">
        <v>2.424367501E9</v>
      </c>
      <c r="Z307" s="13">
        <v>2.715041569E9</v>
      </c>
      <c r="AA307" s="13">
        <v>2.738595747E9</v>
      </c>
      <c r="AB307" s="13">
        <v>3.168274308E9</v>
      </c>
      <c r="AC307" s="13">
        <v>2.983819069E9</v>
      </c>
      <c r="AD307" s="13">
        <v>3.616973919E9</v>
      </c>
      <c r="AE307" s="13">
        <v>3.563199231E9</v>
      </c>
      <c r="AF307" s="13">
        <v>2.306289594E9</v>
      </c>
      <c r="AG307" s="13">
        <v>2.148691303E9</v>
      </c>
      <c r="AH307" s="13">
        <v>2.588470449E9</v>
      </c>
      <c r="AI307" s="13">
        <v>3.094118603E9</v>
      </c>
      <c r="AJ307" s="13">
        <v>3.270313251E9</v>
      </c>
      <c r="AK307" s="13">
        <v>3.879417525E9</v>
      </c>
      <c r="AL307" s="13">
        <v>4.582992714E9</v>
      </c>
      <c r="AM307" s="13">
        <v>3.830752547E9</v>
      </c>
      <c r="AN307" s="13">
        <v>3.787305789E9</v>
      </c>
      <c r="AO307" s="13">
        <v>3.847368916E9</v>
      </c>
      <c r="AP307" s="13">
        <v>4.083972829E9</v>
      </c>
      <c r="AQ307" s="13">
        <v>3.182697621E9</v>
      </c>
      <c r="AR307" s="13">
        <v>2.284249074E9</v>
      </c>
      <c r="AS307" s="13">
        <v>2.185048534E9</v>
      </c>
      <c r="AT307" s="13">
        <v>2.246289064E9</v>
      </c>
      <c r="AU307" s="13">
        <v>2.012550998E9</v>
      </c>
      <c r="AV307" s="13">
        <v>2.254995269E9</v>
      </c>
      <c r="AW307" s="13">
        <v>2.262929466E9</v>
      </c>
      <c r="AX307" s="13"/>
    </row>
    <row r="309">
      <c r="A309" s="19" t="s">
        <v>75</v>
      </c>
      <c r="S309" s="20" t="s">
        <v>76</v>
      </c>
      <c r="T309" s="21">
        <f t="shared" ref="T309:AW309" si="41">((T307-S307)/S307)</f>
        <v>-0.1011151457</v>
      </c>
      <c r="U309" s="21">
        <f t="shared" si="41"/>
        <v>-0.01870499251</v>
      </c>
      <c r="V309" s="21">
        <f t="shared" si="41"/>
        <v>-0.08684479889</v>
      </c>
      <c r="W309" s="21">
        <f t="shared" si="41"/>
        <v>0.09273128925</v>
      </c>
      <c r="X309" s="21">
        <f t="shared" si="41"/>
        <v>-0.01349654692</v>
      </c>
      <c r="Y309" s="21">
        <f t="shared" si="41"/>
        <v>-0.005102724338</v>
      </c>
      <c r="Z309" s="21">
        <f t="shared" si="41"/>
        <v>0.1198968671</v>
      </c>
      <c r="AA309" s="21">
        <f t="shared" si="41"/>
        <v>0.008675439179</v>
      </c>
      <c r="AB309" s="21">
        <f t="shared" si="41"/>
        <v>0.1568974032</v>
      </c>
      <c r="AC309" s="21">
        <f t="shared" si="41"/>
        <v>-0.0582194662</v>
      </c>
      <c r="AD309" s="21">
        <f t="shared" si="41"/>
        <v>0.212196127</v>
      </c>
      <c r="AE309" s="21">
        <f t="shared" si="41"/>
        <v>-0.01486731428</v>
      </c>
      <c r="AF309" s="21">
        <f t="shared" si="41"/>
        <v>-0.3527475046</v>
      </c>
      <c r="AG309" s="21">
        <f t="shared" si="41"/>
        <v>-0.06833412916</v>
      </c>
      <c r="AH309" s="21">
        <f t="shared" si="41"/>
        <v>0.2046730237</v>
      </c>
      <c r="AI309" s="21">
        <f t="shared" si="41"/>
        <v>0.1953463113</v>
      </c>
      <c r="AJ309" s="21">
        <f t="shared" si="41"/>
        <v>0.05694502073</v>
      </c>
      <c r="AK309" s="21">
        <f t="shared" si="41"/>
        <v>0.186252578</v>
      </c>
      <c r="AL309" s="21">
        <f t="shared" si="41"/>
        <v>0.181361038</v>
      </c>
      <c r="AM309" s="21">
        <f t="shared" si="41"/>
        <v>-0.1641373255</v>
      </c>
      <c r="AN309" s="21">
        <f t="shared" si="41"/>
        <v>-0.01134157257</v>
      </c>
      <c r="AO309" s="21">
        <f t="shared" si="41"/>
        <v>0.01585906456</v>
      </c>
      <c r="AP309" s="21">
        <f t="shared" si="41"/>
        <v>0.06149758917</v>
      </c>
      <c r="AQ309" s="21">
        <f t="shared" si="41"/>
        <v>-0.2206858972</v>
      </c>
      <c r="AR309" s="21">
        <f t="shared" si="41"/>
        <v>-0.2822915193</v>
      </c>
      <c r="AS309" s="21">
        <f t="shared" si="41"/>
        <v>-0.04342807495</v>
      </c>
      <c r="AT309" s="21">
        <f t="shared" si="41"/>
        <v>0.02802707997</v>
      </c>
      <c r="AU309" s="21">
        <f t="shared" si="41"/>
        <v>-0.1040552036</v>
      </c>
      <c r="AV309" s="21">
        <f t="shared" si="41"/>
        <v>0.1204661503</v>
      </c>
      <c r="AW309" s="21">
        <f t="shared" si="41"/>
        <v>0.003518498291</v>
      </c>
      <c r="AX309" s="21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</row>
    <row r="311">
      <c r="A311" s="23" t="s">
        <v>77</v>
      </c>
      <c r="B311" s="25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6" t="s">
        <v>76</v>
      </c>
      <c r="T311" s="24">
        <f t="shared" ref="T311:AW311" si="42">ABS(T$401-T309)</f>
        <v>0.2993566871</v>
      </c>
      <c r="U311" s="24">
        <f t="shared" si="42"/>
        <v>0.07806954445</v>
      </c>
      <c r="V311" s="24">
        <f t="shared" si="42"/>
        <v>0.1405431075</v>
      </c>
      <c r="W311" s="24">
        <f t="shared" si="42"/>
        <v>0.2622365917</v>
      </c>
      <c r="X311" s="24">
        <f t="shared" si="42"/>
        <v>0.1592977296</v>
      </c>
      <c r="Y311" s="24">
        <f t="shared" si="42"/>
        <v>0.114224495</v>
      </c>
      <c r="Z311" s="24">
        <f t="shared" si="42"/>
        <v>1.282990308</v>
      </c>
      <c r="AA311" s="24">
        <f t="shared" si="42"/>
        <v>0.3340182746</v>
      </c>
      <c r="AB311" s="24">
        <f t="shared" si="42"/>
        <v>0.6218312744</v>
      </c>
      <c r="AC311" s="24">
        <f t="shared" si="42"/>
        <v>0.03554324176</v>
      </c>
      <c r="AD311" s="24">
        <f t="shared" si="42"/>
        <v>2.771969651</v>
      </c>
      <c r="AE311" s="24">
        <f t="shared" si="42"/>
        <v>0.3319546391</v>
      </c>
      <c r="AF311" s="24">
        <f t="shared" si="42"/>
        <v>0.4711512799</v>
      </c>
      <c r="AG311" s="24">
        <f t="shared" si="42"/>
        <v>0.3981301287</v>
      </c>
      <c r="AH311" s="24">
        <f t="shared" si="42"/>
        <v>0.4192957263</v>
      </c>
      <c r="AI311" s="24">
        <f t="shared" si="42"/>
        <v>0.5807617969</v>
      </c>
      <c r="AJ311" s="24">
        <f t="shared" si="42"/>
        <v>0.1604147482</v>
      </c>
      <c r="AK311" s="24">
        <f t="shared" si="42"/>
        <v>0.6238960783</v>
      </c>
      <c r="AL311" s="24">
        <f t="shared" si="42"/>
        <v>0.09783006823</v>
      </c>
      <c r="AM311" s="24">
        <f t="shared" si="42"/>
        <v>0.4210497225</v>
      </c>
      <c r="AN311" s="24">
        <f t="shared" si="42"/>
        <v>0.08668058632</v>
      </c>
      <c r="AO311" s="24">
        <f t="shared" si="42"/>
        <v>0.6108912239</v>
      </c>
      <c r="AP311" s="24">
        <f t="shared" si="42"/>
        <v>0.06415326709</v>
      </c>
      <c r="AQ311" s="24">
        <f t="shared" si="42"/>
        <v>0.01766432991</v>
      </c>
      <c r="AR311" s="24">
        <f t="shared" si="42"/>
        <v>0.08105329773</v>
      </c>
      <c r="AS311" s="24">
        <f t="shared" si="42"/>
        <v>0.184419733</v>
      </c>
      <c r="AT311" s="24">
        <f t="shared" si="42"/>
        <v>0.2737314207</v>
      </c>
      <c r="AU311" s="24">
        <f t="shared" si="42"/>
        <v>0.3316040618</v>
      </c>
      <c r="AV311" s="24">
        <f t="shared" si="42"/>
        <v>0.4139071522</v>
      </c>
      <c r="AW311" s="24">
        <f t="shared" si="42"/>
        <v>0.3531430354</v>
      </c>
      <c r="AX311" s="24"/>
    </row>
    <row r="312">
      <c r="A312" s="23"/>
      <c r="B312" s="25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6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</row>
    <row r="313">
      <c r="A313" s="22" t="s">
        <v>78</v>
      </c>
      <c r="B313" s="25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9">
        <f>(SUM(A311:AW311)-MIN(A311:AW311)-MAX(A311:AW311))/(COUNT(A311:AW311)-2)</f>
        <v>0.3297206864</v>
      </c>
      <c r="T313" s="22" t="s">
        <v>79</v>
      </c>
      <c r="U313" s="30">
        <f>AVERAGE(T311:AW311)</f>
        <v>0.4007271067</v>
      </c>
      <c r="V313" s="22" t="s">
        <v>115</v>
      </c>
      <c r="W313" s="47">
        <f>AVERAGE(S307:AW307)</f>
        <v>2904220913</v>
      </c>
      <c r="X313" s="22" t="s">
        <v>116</v>
      </c>
      <c r="Y313" s="48" t="str">
        <f>AVERAGE(#REF!)</f>
        <v>#REF!</v>
      </c>
      <c r="Z313" s="22" t="s">
        <v>117</v>
      </c>
      <c r="AA313" s="49" t="str">
        <f>(Y313/W313)</f>
        <v>#REF!</v>
      </c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</row>
    <row r="314">
      <c r="A314" s="23"/>
      <c r="B314" s="25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50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</row>
    <row r="315">
      <c r="A315" s="36" t="s">
        <v>118</v>
      </c>
      <c r="S315" s="2"/>
      <c r="T315" s="2"/>
      <c r="U315" s="2"/>
      <c r="V315" s="3"/>
      <c r="W315" s="2"/>
      <c r="X315" s="2"/>
      <c r="Y315" s="3" t="s">
        <v>1</v>
      </c>
      <c r="Z315" s="2"/>
      <c r="AA315" s="2"/>
      <c r="AB315" s="2"/>
      <c r="AC315" s="3"/>
      <c r="AD315" s="2"/>
      <c r="AE315" s="2"/>
      <c r="AF315" s="3" t="s">
        <v>2</v>
      </c>
      <c r="AG315" s="2"/>
      <c r="AH315" s="2"/>
      <c r="AI315" s="2"/>
      <c r="AJ315" s="3"/>
      <c r="AK315" s="2"/>
      <c r="AL315" s="2"/>
      <c r="AM315" s="3" t="s">
        <v>3</v>
      </c>
      <c r="AN315" s="2"/>
      <c r="AO315" s="2"/>
      <c r="AP315" s="2"/>
      <c r="AQ315" s="3"/>
      <c r="AR315" s="2"/>
      <c r="AS315" s="2"/>
      <c r="AT315" s="3" t="s">
        <v>4</v>
      </c>
    </row>
    <row r="316">
      <c r="A316" s="4" t="s">
        <v>5</v>
      </c>
      <c r="S316" s="45">
        <v>43891.0</v>
      </c>
      <c r="T316" s="45">
        <v>43892.0</v>
      </c>
      <c r="U316" s="45">
        <v>43893.0</v>
      </c>
      <c r="V316" s="45">
        <v>43894.0</v>
      </c>
      <c r="W316" s="45">
        <v>43895.0</v>
      </c>
      <c r="X316" s="45">
        <v>43896.0</v>
      </c>
      <c r="Y316" s="45">
        <v>43897.0</v>
      </c>
      <c r="Z316" s="45">
        <v>43898.0</v>
      </c>
      <c r="AA316" s="45">
        <v>43899.0</v>
      </c>
      <c r="AB316" s="45">
        <v>43900.0</v>
      </c>
      <c r="AC316" s="45">
        <v>43901.0</v>
      </c>
      <c r="AD316" s="45">
        <v>43902.0</v>
      </c>
      <c r="AE316" s="45">
        <v>43903.0</v>
      </c>
      <c r="AF316" s="45">
        <v>43904.0</v>
      </c>
      <c r="AG316" s="45">
        <v>43905.0</v>
      </c>
      <c r="AH316" s="45">
        <v>43906.0</v>
      </c>
      <c r="AI316" s="45">
        <v>43907.0</v>
      </c>
      <c r="AJ316" s="45">
        <v>43908.0</v>
      </c>
      <c r="AK316" s="45">
        <v>43909.0</v>
      </c>
      <c r="AL316" s="45">
        <v>43910.0</v>
      </c>
      <c r="AM316" s="45">
        <v>43911.0</v>
      </c>
      <c r="AN316" s="45">
        <v>43912.0</v>
      </c>
      <c r="AO316" s="45">
        <v>43913.0</v>
      </c>
      <c r="AP316" s="45">
        <v>43914.0</v>
      </c>
      <c r="AQ316" s="45">
        <v>43915.0</v>
      </c>
      <c r="AR316" s="45">
        <v>43916.0</v>
      </c>
      <c r="AS316" s="45">
        <v>43917.0</v>
      </c>
      <c r="AT316" s="45">
        <v>43918.0</v>
      </c>
      <c r="AU316" s="45">
        <v>43919.0</v>
      </c>
      <c r="AV316" s="45">
        <v>43920.0</v>
      </c>
      <c r="AW316" s="45">
        <v>43921.0</v>
      </c>
      <c r="AX316" s="45"/>
    </row>
    <row r="317">
      <c r="A317" s="7" t="s">
        <v>118</v>
      </c>
      <c r="S317" s="13">
        <v>2.33336895E9</v>
      </c>
      <c r="T317" s="13">
        <v>2.473990789E9</v>
      </c>
      <c r="U317" s="13">
        <v>2.248750415E9</v>
      </c>
      <c r="V317" s="13">
        <v>2.393862398E9</v>
      </c>
      <c r="W317" s="13">
        <v>2.488987622E9</v>
      </c>
      <c r="X317" s="13">
        <v>2.48294031E9</v>
      </c>
      <c r="Y317" s="13">
        <v>2.428300595E9</v>
      </c>
      <c r="Z317" s="13">
        <v>2.123719268E9</v>
      </c>
      <c r="AA317" s="13">
        <v>2.082391098E9</v>
      </c>
      <c r="AB317" s="13">
        <v>2.080211075E9</v>
      </c>
      <c r="AC317" s="13">
        <v>2.078486195E9</v>
      </c>
      <c r="AD317" s="13">
        <v>1.408264033E9</v>
      </c>
      <c r="AE317" s="13">
        <v>1.506229586E9</v>
      </c>
      <c r="AF317" s="13">
        <v>1.438305577E9</v>
      </c>
      <c r="AG317" s="13">
        <v>1.466243448E9</v>
      </c>
      <c r="AH317" s="13">
        <v>1.311919969E9</v>
      </c>
      <c r="AI317" s="13">
        <v>1.323399412E9</v>
      </c>
      <c r="AJ317" s="13">
        <v>1.356158069E9</v>
      </c>
      <c r="AK317" s="13">
        <v>1.543251903E9</v>
      </c>
      <c r="AL317" s="13">
        <v>1.647791157E9</v>
      </c>
      <c r="AM317" s="13">
        <v>1.656277589E9</v>
      </c>
      <c r="AN317" s="13">
        <v>1.641913306E9</v>
      </c>
      <c r="AO317" s="13">
        <v>1.667245064E9</v>
      </c>
      <c r="AP317" s="13">
        <v>1.742133739E9</v>
      </c>
      <c r="AQ317" s="13">
        <v>1.753128173E9</v>
      </c>
      <c r="AR317" s="13">
        <v>1.7902629E9</v>
      </c>
      <c r="AS317" s="13">
        <v>1.937300669E9</v>
      </c>
      <c r="AT317" s="13">
        <v>1.85450936E9</v>
      </c>
      <c r="AU317" s="13">
        <v>1.779548936E9</v>
      </c>
      <c r="AV317" s="13">
        <v>1.896647784E9</v>
      </c>
      <c r="AW317" s="13">
        <v>2.006872641E9</v>
      </c>
      <c r="AX317" s="13"/>
    </row>
    <row r="319">
      <c r="A319" s="19" t="s">
        <v>75</v>
      </c>
      <c r="S319" s="20" t="s">
        <v>76</v>
      </c>
      <c r="T319" s="21">
        <f t="shared" ref="T319:AW319" si="43">((T317-S317)/S317)</f>
        <v>0.06026558252</v>
      </c>
      <c r="U319" s="21">
        <f t="shared" si="43"/>
        <v>-0.09104333573</v>
      </c>
      <c r="V319" s="21">
        <f t="shared" si="43"/>
        <v>0.06453005279</v>
      </c>
      <c r="W319" s="21">
        <f t="shared" si="43"/>
        <v>0.03973713112</v>
      </c>
      <c r="X319" s="21">
        <f t="shared" si="43"/>
        <v>-0.002429627189</v>
      </c>
      <c r="Y319" s="21">
        <f t="shared" si="43"/>
        <v>-0.02200605257</v>
      </c>
      <c r="Z319" s="21">
        <f t="shared" si="43"/>
        <v>-0.1254298284</v>
      </c>
      <c r="AA319" s="21">
        <f t="shared" si="43"/>
        <v>-0.01946027925</v>
      </c>
      <c r="AB319" s="21">
        <f t="shared" si="43"/>
        <v>-0.001046884518</v>
      </c>
      <c r="AC319" s="21">
        <f t="shared" si="43"/>
        <v>-0.0008291850864</v>
      </c>
      <c r="AD319" s="21">
        <f t="shared" si="43"/>
        <v>-0.3224568744</v>
      </c>
      <c r="AE319" s="21">
        <f t="shared" si="43"/>
        <v>0.06956476251</v>
      </c>
      <c r="AF319" s="21">
        <f t="shared" si="43"/>
        <v>-0.04509538893</v>
      </c>
      <c r="AG319" s="21">
        <f t="shared" si="43"/>
        <v>0.01942415537</v>
      </c>
      <c r="AH319" s="21">
        <f t="shared" si="43"/>
        <v>-0.1052509249</v>
      </c>
      <c r="AI319" s="21">
        <f t="shared" si="43"/>
        <v>0.008750109207</v>
      </c>
      <c r="AJ319" s="21">
        <f t="shared" si="43"/>
        <v>0.02475341662</v>
      </c>
      <c r="AK319" s="21">
        <f t="shared" si="43"/>
        <v>0.137958722</v>
      </c>
      <c r="AL319" s="21">
        <f t="shared" si="43"/>
        <v>0.06773959183</v>
      </c>
      <c r="AM319" s="21">
        <f t="shared" si="43"/>
        <v>0.005150186639</v>
      </c>
      <c r="AN319" s="21">
        <f t="shared" si="43"/>
        <v>-0.008672630177</v>
      </c>
      <c r="AO319" s="21">
        <f t="shared" si="43"/>
        <v>0.0154281946</v>
      </c>
      <c r="AP319" s="21">
        <f t="shared" si="43"/>
        <v>0.04491761686</v>
      </c>
      <c r="AQ319" s="21">
        <f t="shared" si="43"/>
        <v>0.006310901255</v>
      </c>
      <c r="AR319" s="21">
        <f t="shared" si="43"/>
        <v>0.02118198063</v>
      </c>
      <c r="AS319" s="21">
        <f t="shared" si="43"/>
        <v>0.08213194219</v>
      </c>
      <c r="AT319" s="21">
        <f t="shared" si="43"/>
        <v>-0.04273539483</v>
      </c>
      <c r="AU319" s="21">
        <f t="shared" si="43"/>
        <v>-0.04042062317</v>
      </c>
      <c r="AV319" s="21">
        <f t="shared" si="43"/>
        <v>0.06580254447</v>
      </c>
      <c r="AW319" s="21">
        <f t="shared" si="43"/>
        <v>0.05811561742</v>
      </c>
      <c r="AX319" s="21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</row>
    <row r="321">
      <c r="A321" s="23" t="s">
        <v>77</v>
      </c>
      <c r="B321" s="25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6" t="s">
        <v>76</v>
      </c>
      <c r="T321" s="24">
        <f t="shared" ref="T321:AW321" si="44">ABS(T$401-T319)</f>
        <v>0.1379759588</v>
      </c>
      <c r="U321" s="24">
        <f t="shared" si="44"/>
        <v>0.005731201232</v>
      </c>
      <c r="V321" s="24">
        <f t="shared" si="44"/>
        <v>0.2919179592</v>
      </c>
      <c r="W321" s="24">
        <f t="shared" si="44"/>
        <v>0.3152307498</v>
      </c>
      <c r="X321" s="24">
        <f t="shared" si="44"/>
        <v>0.1703646493</v>
      </c>
      <c r="Y321" s="24">
        <f t="shared" si="44"/>
        <v>0.09732116675</v>
      </c>
      <c r="Z321" s="24">
        <f t="shared" si="44"/>
        <v>1.528317004</v>
      </c>
      <c r="AA321" s="24">
        <f t="shared" si="44"/>
        <v>0.362153993</v>
      </c>
      <c r="AB321" s="24">
        <f t="shared" si="44"/>
        <v>0.4638869867</v>
      </c>
      <c r="AC321" s="24">
        <f t="shared" si="44"/>
        <v>0.02184703936</v>
      </c>
      <c r="AD321" s="24">
        <f t="shared" si="44"/>
        <v>3.306622653</v>
      </c>
      <c r="AE321" s="24">
        <f t="shared" si="44"/>
        <v>0.2475225623</v>
      </c>
      <c r="AF321" s="24">
        <f t="shared" si="44"/>
        <v>0.7788033955</v>
      </c>
      <c r="AG321" s="24">
        <f t="shared" si="44"/>
        <v>0.3103718442</v>
      </c>
      <c r="AH321" s="24">
        <f t="shared" si="44"/>
        <v>0.7292196749</v>
      </c>
      <c r="AI321" s="24">
        <f t="shared" si="44"/>
        <v>0.3941655949</v>
      </c>
      <c r="AJ321" s="24">
        <f t="shared" si="44"/>
        <v>0.1282231441</v>
      </c>
      <c r="AK321" s="24">
        <f t="shared" si="44"/>
        <v>0.6721899344</v>
      </c>
      <c r="AL321" s="24">
        <f t="shared" si="44"/>
        <v>0.0157913779</v>
      </c>
      <c r="AM321" s="24">
        <f t="shared" si="44"/>
        <v>0.5903372346</v>
      </c>
      <c r="AN321" s="24">
        <f t="shared" si="44"/>
        <v>0.08934952871</v>
      </c>
      <c r="AO321" s="24">
        <f t="shared" si="44"/>
        <v>0.6113220939</v>
      </c>
      <c r="AP321" s="24">
        <f t="shared" si="44"/>
        <v>0.04757329478</v>
      </c>
      <c r="AQ321" s="24">
        <f t="shared" si="44"/>
        <v>0.2093324686</v>
      </c>
      <c r="AR321" s="24">
        <f t="shared" si="44"/>
        <v>0.3845267977</v>
      </c>
      <c r="AS321" s="24">
        <f t="shared" si="44"/>
        <v>0.05885971582</v>
      </c>
      <c r="AT321" s="24">
        <f t="shared" si="44"/>
        <v>0.3444938955</v>
      </c>
      <c r="AU321" s="24">
        <f t="shared" si="44"/>
        <v>0.3952386423</v>
      </c>
      <c r="AV321" s="24">
        <f t="shared" si="44"/>
        <v>0.468570758</v>
      </c>
      <c r="AW321" s="24">
        <f t="shared" si="44"/>
        <v>0.4077401545</v>
      </c>
      <c r="AX321" s="24"/>
    </row>
    <row r="322">
      <c r="A322" s="23"/>
      <c r="B322" s="25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6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</row>
    <row r="323">
      <c r="A323" s="22" t="s">
        <v>78</v>
      </c>
      <c r="B323" s="25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9">
        <f>(SUM(A321:AW321)-MIN(A321:AW321)-MAX(A321:AW321))/(COUNT(A321:AW321)-2)</f>
        <v>0.3668802721</v>
      </c>
      <c r="T323" s="22" t="s">
        <v>79</v>
      </c>
      <c r="U323" s="30">
        <f>AVERAGE(T321:AW321)</f>
        <v>0.4528333824</v>
      </c>
      <c r="V323" s="31"/>
      <c r="W323" s="32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</row>
    <row r="324">
      <c r="A324" s="23"/>
      <c r="B324" s="25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50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</row>
    <row r="325">
      <c r="A325" s="1" t="s">
        <v>119</v>
      </c>
      <c r="S325" s="2"/>
      <c r="T325" s="2"/>
      <c r="U325" s="2"/>
      <c r="V325" s="3"/>
      <c r="W325" s="2"/>
      <c r="X325" s="2"/>
      <c r="Y325" s="3" t="s">
        <v>1</v>
      </c>
      <c r="Z325" s="2"/>
      <c r="AA325" s="2"/>
      <c r="AB325" s="2"/>
      <c r="AC325" s="3"/>
      <c r="AD325" s="2"/>
      <c r="AE325" s="2"/>
      <c r="AF325" s="3" t="s">
        <v>2</v>
      </c>
      <c r="AG325" s="2"/>
      <c r="AH325" s="2"/>
      <c r="AI325" s="2"/>
      <c r="AJ325" s="3"/>
      <c r="AK325" s="2"/>
      <c r="AL325" s="2"/>
      <c r="AM325" s="3" t="s">
        <v>3</v>
      </c>
      <c r="AN325" s="2"/>
      <c r="AO325" s="2"/>
      <c r="AP325" s="2"/>
      <c r="AQ325" s="3"/>
      <c r="AR325" s="2"/>
      <c r="AS325" s="2"/>
      <c r="AT325" s="3" t="s">
        <v>4</v>
      </c>
    </row>
    <row r="326">
      <c r="A326" s="4" t="s">
        <v>5</v>
      </c>
      <c r="S326" s="45">
        <v>43891.0</v>
      </c>
      <c r="T326" s="45">
        <v>43892.0</v>
      </c>
      <c r="U326" s="45">
        <v>43893.0</v>
      </c>
      <c r="V326" s="45">
        <v>43894.0</v>
      </c>
      <c r="W326" s="45">
        <v>43895.0</v>
      </c>
      <c r="X326" s="45">
        <v>43896.0</v>
      </c>
      <c r="Y326" s="45">
        <v>43897.0</v>
      </c>
      <c r="Z326" s="45">
        <v>43898.0</v>
      </c>
      <c r="AA326" s="45">
        <v>43899.0</v>
      </c>
      <c r="AB326" s="45">
        <v>43900.0</v>
      </c>
      <c r="AC326" s="45">
        <v>43901.0</v>
      </c>
      <c r="AD326" s="45">
        <v>43902.0</v>
      </c>
      <c r="AE326" s="45">
        <v>43903.0</v>
      </c>
      <c r="AF326" s="45">
        <v>43904.0</v>
      </c>
      <c r="AG326" s="45">
        <v>43905.0</v>
      </c>
      <c r="AH326" s="45">
        <v>43906.0</v>
      </c>
      <c r="AI326" s="45">
        <v>43907.0</v>
      </c>
      <c r="AJ326" s="45">
        <v>43908.0</v>
      </c>
      <c r="AK326" s="45">
        <v>43909.0</v>
      </c>
      <c r="AL326" s="45">
        <v>43910.0</v>
      </c>
      <c r="AM326" s="45">
        <v>43911.0</v>
      </c>
      <c r="AN326" s="45">
        <v>43912.0</v>
      </c>
      <c r="AO326" s="45">
        <v>43913.0</v>
      </c>
      <c r="AP326" s="45">
        <v>43914.0</v>
      </c>
      <c r="AQ326" s="45">
        <v>43915.0</v>
      </c>
      <c r="AR326" s="45">
        <v>43916.0</v>
      </c>
      <c r="AS326" s="45">
        <v>43917.0</v>
      </c>
      <c r="AT326" s="45">
        <v>43918.0</v>
      </c>
      <c r="AU326" s="45">
        <v>43919.0</v>
      </c>
      <c r="AV326" s="45">
        <v>43920.0</v>
      </c>
      <c r="AW326" s="45">
        <v>43921.0</v>
      </c>
      <c r="AX326" s="45"/>
    </row>
    <row r="327">
      <c r="A327" s="7" t="s">
        <v>119</v>
      </c>
      <c r="S327" s="13">
        <v>7.8496147E7</v>
      </c>
      <c r="T327" s="13">
        <v>1.25235601E8</v>
      </c>
      <c r="U327" s="13">
        <v>1.11046144E8</v>
      </c>
      <c r="V327" s="13">
        <v>8.4352899E7</v>
      </c>
      <c r="W327" s="13">
        <v>1.47237233E8</v>
      </c>
      <c r="X327" s="13">
        <v>1.28261291E8</v>
      </c>
      <c r="Y327" s="13">
        <v>7.3917497E7</v>
      </c>
      <c r="Z327" s="13">
        <v>1.496318E8</v>
      </c>
      <c r="AA327" s="13">
        <v>2.49153588E8</v>
      </c>
      <c r="AB327" s="13">
        <v>1.63233425E8</v>
      </c>
      <c r="AC327" s="13">
        <v>1.55439456E8</v>
      </c>
      <c r="AD327" s="13">
        <v>5.23645184E8</v>
      </c>
      <c r="AE327" s="13">
        <v>6.23360289E8</v>
      </c>
      <c r="AF327" s="13">
        <v>1.29476787E8</v>
      </c>
      <c r="AG327" s="13">
        <v>1.56847051E8</v>
      </c>
      <c r="AH327" s="13">
        <v>2.93749917E8</v>
      </c>
      <c r="AI327" s="13">
        <v>1.81427034E8</v>
      </c>
      <c r="AJ327" s="13">
        <v>1.97780841E8</v>
      </c>
      <c r="AK327" s="13">
        <v>3.07453585E8</v>
      </c>
      <c r="AL327" s="13">
        <v>3.27566322E8</v>
      </c>
      <c r="AM327" s="13">
        <v>1.48343762E8</v>
      </c>
      <c r="AN327" s="13">
        <v>1.0247817E8</v>
      </c>
      <c r="AO327" s="13">
        <v>2.12483961E8</v>
      </c>
      <c r="AP327" s="13">
        <v>2.34736822E8</v>
      </c>
      <c r="AQ327" s="13">
        <v>1.98741476E8</v>
      </c>
      <c r="AR327" s="13">
        <v>1.22037347E8</v>
      </c>
      <c r="AS327" s="13">
        <v>1.4268833E8</v>
      </c>
      <c r="AT327" s="13">
        <v>1.57274996E8</v>
      </c>
      <c r="AU327" s="13">
        <v>9.1094706E7</v>
      </c>
      <c r="AV327" s="13">
        <v>1.65220284E8</v>
      </c>
      <c r="AW327" s="13">
        <v>1.06238019E8</v>
      </c>
      <c r="AX327" s="13"/>
    </row>
    <row r="329">
      <c r="A329" s="19" t="s">
        <v>75</v>
      </c>
      <c r="S329" s="20" t="s">
        <v>76</v>
      </c>
      <c r="T329" s="21">
        <f t="shared" ref="T329:AW329" si="45">((T327-S327)/S327)</f>
        <v>0.595436283</v>
      </c>
      <c r="U329" s="21">
        <f t="shared" si="45"/>
        <v>-0.1133021033</v>
      </c>
      <c r="V329" s="21">
        <f t="shared" si="45"/>
        <v>-0.240379756</v>
      </c>
      <c r="W329" s="21">
        <f t="shared" si="45"/>
        <v>0.7454910826</v>
      </c>
      <c r="X329" s="21">
        <f t="shared" si="45"/>
        <v>-0.1288800503</v>
      </c>
      <c r="Y329" s="21">
        <f t="shared" si="45"/>
        <v>-0.4236959848</v>
      </c>
      <c r="Z329" s="21">
        <f t="shared" si="45"/>
        <v>1.024308264</v>
      </c>
      <c r="AA329" s="21">
        <f t="shared" si="45"/>
        <v>0.665111213</v>
      </c>
      <c r="AB329" s="21">
        <f t="shared" si="45"/>
        <v>-0.3448481866</v>
      </c>
      <c r="AC329" s="21">
        <f t="shared" si="45"/>
        <v>-0.04774738385</v>
      </c>
      <c r="AD329" s="21">
        <f t="shared" si="45"/>
        <v>2.36880479</v>
      </c>
      <c r="AE329" s="21">
        <f t="shared" si="45"/>
        <v>0.1904249443</v>
      </c>
      <c r="AF329" s="21">
        <f t="shared" si="45"/>
        <v>-0.7922922116</v>
      </c>
      <c r="AG329" s="21">
        <f t="shared" si="45"/>
        <v>0.2113912821</v>
      </c>
      <c r="AH329" s="21">
        <f t="shared" si="45"/>
        <v>0.8728430986</v>
      </c>
      <c r="AI329" s="21">
        <f t="shared" si="45"/>
        <v>-0.38237588</v>
      </c>
      <c r="AJ329" s="21">
        <f t="shared" si="45"/>
        <v>0.09013985755</v>
      </c>
      <c r="AK329" s="21">
        <f t="shared" si="45"/>
        <v>0.5545165216</v>
      </c>
      <c r="AL329" s="21">
        <f t="shared" si="45"/>
        <v>0.06541714906</v>
      </c>
      <c r="AM329" s="21">
        <f t="shared" si="45"/>
        <v>-0.547133658</v>
      </c>
      <c r="AN329" s="21">
        <f t="shared" si="45"/>
        <v>-0.3091845008</v>
      </c>
      <c r="AO329" s="21">
        <f t="shared" si="45"/>
        <v>1.073455849</v>
      </c>
      <c r="AP329" s="21">
        <f t="shared" si="45"/>
        <v>0.1047272504</v>
      </c>
      <c r="AQ329" s="21">
        <f t="shared" si="45"/>
        <v>-0.1533434154</v>
      </c>
      <c r="AR329" s="21">
        <f t="shared" si="45"/>
        <v>-0.3859492771</v>
      </c>
      <c r="AS329" s="21">
        <f t="shared" si="45"/>
        <v>0.1692185508</v>
      </c>
      <c r="AT329" s="21">
        <f t="shared" si="45"/>
        <v>0.1022274632</v>
      </c>
      <c r="AU329" s="21">
        <f t="shared" si="45"/>
        <v>-0.4207934617</v>
      </c>
      <c r="AV329" s="21">
        <f t="shared" si="45"/>
        <v>0.8137199323</v>
      </c>
      <c r="AW329" s="21">
        <f t="shared" si="45"/>
        <v>-0.3569916694</v>
      </c>
      <c r="AX329" s="21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</row>
    <row r="331">
      <c r="A331" s="23" t="s">
        <v>77</v>
      </c>
      <c r="B331" s="25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6" t="s">
        <v>76</v>
      </c>
      <c r="T331" s="24">
        <f t="shared" ref="T331:AW331" si="46">ABS(T$401-T329)</f>
        <v>0.3971947416</v>
      </c>
      <c r="U331" s="24">
        <f t="shared" si="46"/>
        <v>0.01652756633</v>
      </c>
      <c r="V331" s="24">
        <f t="shared" si="46"/>
        <v>0.01299184957</v>
      </c>
      <c r="W331" s="24">
        <f t="shared" si="46"/>
        <v>0.3905232017</v>
      </c>
      <c r="X331" s="24">
        <f t="shared" si="46"/>
        <v>0.04391422619</v>
      </c>
      <c r="Y331" s="24">
        <f t="shared" si="46"/>
        <v>0.3043687655</v>
      </c>
      <c r="Z331" s="24">
        <f t="shared" si="46"/>
        <v>0.3785789116</v>
      </c>
      <c r="AA331" s="24">
        <f t="shared" si="46"/>
        <v>0.3224174992</v>
      </c>
      <c r="AB331" s="24">
        <f t="shared" si="46"/>
        <v>0.1200856847</v>
      </c>
      <c r="AC331" s="24">
        <f t="shared" si="46"/>
        <v>0.0250711594</v>
      </c>
      <c r="AD331" s="24">
        <f t="shared" si="46"/>
        <v>0.6153609878</v>
      </c>
      <c r="AE331" s="24">
        <f t="shared" si="46"/>
        <v>0.1266623805</v>
      </c>
      <c r="AF331" s="24">
        <f t="shared" si="46"/>
        <v>0.03160657286</v>
      </c>
      <c r="AG331" s="24">
        <f t="shared" si="46"/>
        <v>0.1184047175</v>
      </c>
      <c r="AH331" s="24">
        <f t="shared" si="46"/>
        <v>0.2488743486</v>
      </c>
      <c r="AI331" s="24">
        <f t="shared" si="46"/>
        <v>0.003039605732</v>
      </c>
      <c r="AJ331" s="24">
        <f t="shared" si="46"/>
        <v>0.193609585</v>
      </c>
      <c r="AK331" s="24">
        <f t="shared" si="46"/>
        <v>0.2556321347</v>
      </c>
      <c r="AL331" s="24">
        <f t="shared" si="46"/>
        <v>0.01811382066</v>
      </c>
      <c r="AM331" s="24">
        <f t="shared" si="46"/>
        <v>0.03805338998</v>
      </c>
      <c r="AN331" s="24">
        <f t="shared" si="46"/>
        <v>0.2111623419</v>
      </c>
      <c r="AO331" s="24">
        <f t="shared" si="46"/>
        <v>0.4467055607</v>
      </c>
      <c r="AP331" s="24">
        <f t="shared" si="46"/>
        <v>0.1073829284</v>
      </c>
      <c r="AQ331" s="24">
        <f t="shared" si="46"/>
        <v>0.04967815194</v>
      </c>
      <c r="AR331" s="24">
        <f t="shared" si="46"/>
        <v>0.02260446008</v>
      </c>
      <c r="AS331" s="24">
        <f t="shared" si="46"/>
        <v>0.02822689277</v>
      </c>
      <c r="AT331" s="24">
        <f t="shared" si="46"/>
        <v>0.1995310375</v>
      </c>
      <c r="AU331" s="24">
        <f t="shared" si="46"/>
        <v>0.01486580378</v>
      </c>
      <c r="AV331" s="24">
        <f t="shared" si="46"/>
        <v>0.2793466298</v>
      </c>
      <c r="AW331" s="24">
        <f t="shared" si="46"/>
        <v>0.007367132299</v>
      </c>
      <c r="AX331" s="24"/>
    </row>
    <row r="332">
      <c r="A332" s="23"/>
      <c r="B332" s="25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6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</row>
    <row r="333">
      <c r="A333" s="22" t="s">
        <v>78</v>
      </c>
      <c r="B333" s="25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9">
        <f>(SUM(A331:AW331)-MIN(A331:AW331)-MAX(A331:AW331))/(COUNT(A331:AW331)-2)</f>
        <v>0.1574821962</v>
      </c>
      <c r="T333" s="22" t="s">
        <v>79</v>
      </c>
      <c r="U333" s="30">
        <f>AVERAGE(T331:AW331)</f>
        <v>0.1675967363</v>
      </c>
      <c r="V333" s="31"/>
      <c r="W333" s="32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</row>
    <row r="335">
      <c r="A335" s="1" t="s">
        <v>120</v>
      </c>
      <c r="S335" s="2"/>
      <c r="T335" s="2"/>
      <c r="U335" s="2"/>
      <c r="V335" s="3"/>
      <c r="W335" s="2"/>
      <c r="X335" s="2"/>
      <c r="Y335" s="3" t="s">
        <v>1</v>
      </c>
      <c r="Z335" s="2"/>
      <c r="AA335" s="2"/>
      <c r="AB335" s="2"/>
      <c r="AC335" s="3"/>
      <c r="AD335" s="2"/>
      <c r="AE335" s="2"/>
      <c r="AF335" s="3" t="s">
        <v>2</v>
      </c>
      <c r="AG335" s="2"/>
      <c r="AH335" s="2"/>
      <c r="AI335" s="2"/>
      <c r="AJ335" s="3"/>
      <c r="AK335" s="2"/>
      <c r="AL335" s="2"/>
      <c r="AM335" s="3" t="s">
        <v>3</v>
      </c>
      <c r="AN335" s="2"/>
      <c r="AO335" s="2"/>
      <c r="AP335" s="2"/>
      <c r="AQ335" s="3"/>
      <c r="AR335" s="2"/>
      <c r="AS335" s="2"/>
      <c r="AT335" s="3" t="s">
        <v>4</v>
      </c>
    </row>
    <row r="336">
      <c r="A336" s="4" t="s">
        <v>5</v>
      </c>
      <c r="S336" s="45">
        <v>43891.0</v>
      </c>
      <c r="T336" s="45">
        <v>43892.0</v>
      </c>
      <c r="U336" s="45">
        <v>43893.0</v>
      </c>
      <c r="V336" s="45">
        <v>43894.0</v>
      </c>
      <c r="W336" s="45">
        <v>43895.0</v>
      </c>
      <c r="X336" s="45">
        <v>43896.0</v>
      </c>
      <c r="Y336" s="45">
        <v>43897.0</v>
      </c>
      <c r="Z336" s="45">
        <v>43898.0</v>
      </c>
      <c r="AA336" s="45">
        <v>43899.0</v>
      </c>
      <c r="AB336" s="45">
        <v>43900.0</v>
      </c>
      <c r="AC336" s="45">
        <v>43901.0</v>
      </c>
      <c r="AD336" s="45">
        <v>43902.0</v>
      </c>
      <c r="AE336" s="45">
        <v>43903.0</v>
      </c>
      <c r="AF336" s="45">
        <v>43904.0</v>
      </c>
      <c r="AG336" s="45">
        <v>43905.0</v>
      </c>
      <c r="AH336" s="45">
        <v>43906.0</v>
      </c>
      <c r="AI336" s="45">
        <v>43907.0</v>
      </c>
      <c r="AJ336" s="45">
        <v>43908.0</v>
      </c>
      <c r="AK336" s="45">
        <v>43909.0</v>
      </c>
      <c r="AL336" s="45">
        <v>43910.0</v>
      </c>
      <c r="AM336" s="45">
        <v>43911.0</v>
      </c>
      <c r="AN336" s="45">
        <v>43912.0</v>
      </c>
      <c r="AO336" s="45">
        <v>43913.0</v>
      </c>
      <c r="AP336" s="45">
        <v>43914.0</v>
      </c>
      <c r="AQ336" s="45">
        <v>43915.0</v>
      </c>
      <c r="AR336" s="45">
        <v>43916.0</v>
      </c>
      <c r="AS336" s="45">
        <v>43917.0</v>
      </c>
      <c r="AT336" s="45">
        <v>43918.0</v>
      </c>
      <c r="AU336" s="45">
        <v>43919.0</v>
      </c>
      <c r="AV336" s="45">
        <v>43920.0</v>
      </c>
      <c r="AW336" s="45">
        <v>43921.0</v>
      </c>
      <c r="AX336" s="45"/>
    </row>
    <row r="337">
      <c r="A337" s="7" t="s">
        <v>120</v>
      </c>
      <c r="S337" s="51">
        <v>7.0542928E7</v>
      </c>
      <c r="T337" s="8">
        <v>6.1512602E7</v>
      </c>
      <c r="U337" s="13">
        <v>5.7121779E7</v>
      </c>
      <c r="V337" s="13">
        <v>5.388333E7</v>
      </c>
      <c r="W337" s="13">
        <v>5.2069408E7</v>
      </c>
      <c r="X337" s="8">
        <v>6.2356276E7</v>
      </c>
      <c r="Y337" s="13">
        <v>4.204026E7</v>
      </c>
      <c r="Z337" s="13">
        <v>1.23293043E8</v>
      </c>
      <c r="AA337" s="52">
        <v>1.29342559E8</v>
      </c>
      <c r="AB337" s="52">
        <v>5.2343238E7</v>
      </c>
      <c r="AC337" s="52">
        <v>7.0861268E7</v>
      </c>
      <c r="AD337" s="13">
        <v>1.49753661E8</v>
      </c>
      <c r="AE337" s="52">
        <v>1.22724911E8</v>
      </c>
      <c r="AF337" s="13">
        <v>3.3268429E7</v>
      </c>
      <c r="AG337" s="13">
        <v>3.8503406E7</v>
      </c>
      <c r="AH337" s="13">
        <v>6.4118132E7</v>
      </c>
      <c r="AI337" s="52">
        <v>3.910511E7</v>
      </c>
      <c r="AJ337" s="52">
        <v>3.9857237E7</v>
      </c>
      <c r="AK337" s="52">
        <v>6.2179219E7</v>
      </c>
      <c r="AL337" s="13">
        <v>8.4838165E7</v>
      </c>
      <c r="AM337" s="13">
        <v>4.3545329E7</v>
      </c>
      <c r="AN337" s="13">
        <v>3.9736191E7</v>
      </c>
      <c r="AO337" s="52">
        <v>5.004489E7</v>
      </c>
      <c r="AP337" s="52">
        <v>5.068058E7</v>
      </c>
      <c r="AQ337" s="13">
        <v>4.5794896E7</v>
      </c>
      <c r="AR337" s="8">
        <v>3.0066301E7</v>
      </c>
      <c r="AS337" s="8">
        <v>3.6505901E7</v>
      </c>
      <c r="AT337" s="8">
        <v>6.1959898E7</v>
      </c>
      <c r="AU337" s="13">
        <v>3.7161463E7</v>
      </c>
      <c r="AV337" s="8">
        <v>4.2271173E7</v>
      </c>
      <c r="AW337" s="8">
        <v>2.8731598E7</v>
      </c>
      <c r="AX337" s="13"/>
    </row>
    <row r="338">
      <c r="S338" s="53"/>
    </row>
    <row r="339">
      <c r="A339" s="19" t="s">
        <v>75</v>
      </c>
      <c r="S339" s="20" t="s">
        <v>76</v>
      </c>
      <c r="T339" s="21">
        <f t="shared" ref="T339:AW339" si="47">((T337-S337)/S337)</f>
        <v>-0.1280117831</v>
      </c>
      <c r="U339" s="21">
        <f t="shared" si="47"/>
        <v>-0.07138086924</v>
      </c>
      <c r="V339" s="21">
        <f t="shared" si="47"/>
        <v>-0.05669376999</v>
      </c>
      <c r="W339" s="21">
        <f t="shared" si="47"/>
        <v>-0.03366388083</v>
      </c>
      <c r="X339" s="21">
        <f t="shared" si="47"/>
        <v>0.1975606867</v>
      </c>
      <c r="Y339" s="21">
        <f t="shared" si="47"/>
        <v>-0.3258054731</v>
      </c>
      <c r="Z339" s="21">
        <f t="shared" si="47"/>
        <v>1.932737405</v>
      </c>
      <c r="AA339" s="21">
        <f t="shared" si="47"/>
        <v>0.04906615858</v>
      </c>
      <c r="AB339" s="21">
        <f t="shared" si="47"/>
        <v>-0.5953131096</v>
      </c>
      <c r="AC339" s="21">
        <f t="shared" si="47"/>
        <v>0.3537807501</v>
      </c>
      <c r="AD339" s="21">
        <f t="shared" si="47"/>
        <v>1.113335892</v>
      </c>
      <c r="AE339" s="21">
        <f t="shared" si="47"/>
        <v>-0.180488075</v>
      </c>
      <c r="AF339" s="21">
        <f t="shared" si="47"/>
        <v>-0.7289186952</v>
      </c>
      <c r="AG339" s="21">
        <f t="shared" si="47"/>
        <v>0.157355702</v>
      </c>
      <c r="AH339" s="21">
        <f t="shared" si="47"/>
        <v>0.6652587046</v>
      </c>
      <c r="AI339" s="21">
        <f t="shared" si="47"/>
        <v>-0.3901084018</v>
      </c>
      <c r="AJ339" s="21">
        <f t="shared" si="47"/>
        <v>0.01923347102</v>
      </c>
      <c r="AK339" s="21">
        <f t="shared" si="47"/>
        <v>0.5600484048</v>
      </c>
      <c r="AL339" s="21">
        <f t="shared" si="47"/>
        <v>0.3644134868</v>
      </c>
      <c r="AM339" s="21">
        <f t="shared" si="47"/>
        <v>-0.4867247659</v>
      </c>
      <c r="AN339" s="21">
        <f t="shared" si="47"/>
        <v>-0.08747523759</v>
      </c>
      <c r="AO339" s="21">
        <f t="shared" si="47"/>
        <v>0.2594284641</v>
      </c>
      <c r="AP339" s="21">
        <f t="shared" si="47"/>
        <v>0.01270239579</v>
      </c>
      <c r="AQ339" s="21">
        <f t="shared" si="47"/>
        <v>-0.09640150132</v>
      </c>
      <c r="AR339" s="21">
        <f t="shared" si="47"/>
        <v>-0.3434573801</v>
      </c>
      <c r="AS339" s="21">
        <f t="shared" si="47"/>
        <v>0.2141799884</v>
      </c>
      <c r="AT339" s="21">
        <f t="shared" si="47"/>
        <v>0.6972570544</v>
      </c>
      <c r="AU339" s="21">
        <f t="shared" si="47"/>
        <v>-0.4002336318</v>
      </c>
      <c r="AV339" s="21">
        <f t="shared" si="47"/>
        <v>0.1375002378</v>
      </c>
      <c r="AW339" s="21">
        <f t="shared" si="47"/>
        <v>-0.3203027983</v>
      </c>
      <c r="AX339" s="21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</row>
    <row r="341">
      <c r="A341" s="23" t="s">
        <v>77</v>
      </c>
      <c r="B341" s="25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6" t="s">
        <v>76</v>
      </c>
      <c r="T341" s="24">
        <f t="shared" ref="T341:AW341" si="48">ABS(T$401-T339)</f>
        <v>0.3262533245</v>
      </c>
      <c r="U341" s="24">
        <f t="shared" si="48"/>
        <v>0.02539366772</v>
      </c>
      <c r="V341" s="24">
        <f t="shared" si="48"/>
        <v>0.1706941364</v>
      </c>
      <c r="W341" s="24">
        <f t="shared" si="48"/>
        <v>0.3886317617</v>
      </c>
      <c r="X341" s="24">
        <f t="shared" si="48"/>
        <v>0.3703549632</v>
      </c>
      <c r="Y341" s="24">
        <f t="shared" si="48"/>
        <v>0.2064782537</v>
      </c>
      <c r="Z341" s="24">
        <f t="shared" si="48"/>
        <v>0.5298502294</v>
      </c>
      <c r="AA341" s="24">
        <f t="shared" si="48"/>
        <v>0.2936275552</v>
      </c>
      <c r="AB341" s="24">
        <f t="shared" si="48"/>
        <v>0.1303792384</v>
      </c>
      <c r="AC341" s="24">
        <f t="shared" si="48"/>
        <v>0.3764569745</v>
      </c>
      <c r="AD341" s="24">
        <f t="shared" si="48"/>
        <v>1.870829886</v>
      </c>
      <c r="AE341" s="24">
        <f t="shared" si="48"/>
        <v>0.4975753998</v>
      </c>
      <c r="AF341" s="24">
        <f t="shared" si="48"/>
        <v>0.09498008923</v>
      </c>
      <c r="AG341" s="24">
        <f t="shared" si="48"/>
        <v>0.1724402975</v>
      </c>
      <c r="AH341" s="24">
        <f t="shared" si="48"/>
        <v>0.04128995463</v>
      </c>
      <c r="AI341" s="24">
        <f t="shared" si="48"/>
        <v>0.004692916097</v>
      </c>
      <c r="AJ341" s="24">
        <f t="shared" si="48"/>
        <v>0.1227031985</v>
      </c>
      <c r="AK341" s="24">
        <f t="shared" si="48"/>
        <v>0.2501002516</v>
      </c>
      <c r="AL341" s="24">
        <f t="shared" si="48"/>
        <v>0.280882517</v>
      </c>
      <c r="AM341" s="24">
        <f t="shared" si="48"/>
        <v>0.09846228209</v>
      </c>
      <c r="AN341" s="24">
        <f t="shared" si="48"/>
        <v>0.0105469213</v>
      </c>
      <c r="AO341" s="24">
        <f t="shared" si="48"/>
        <v>0.3673218244</v>
      </c>
      <c r="AP341" s="24">
        <f t="shared" si="48"/>
        <v>0.0153580737</v>
      </c>
      <c r="AQ341" s="24">
        <f t="shared" si="48"/>
        <v>0.106620066</v>
      </c>
      <c r="AR341" s="24">
        <f t="shared" si="48"/>
        <v>0.01988743701</v>
      </c>
      <c r="AS341" s="24">
        <f t="shared" si="48"/>
        <v>0.07318833041</v>
      </c>
      <c r="AT341" s="24">
        <f t="shared" si="48"/>
        <v>0.3954985538</v>
      </c>
      <c r="AU341" s="24">
        <f t="shared" si="48"/>
        <v>0.03542563368</v>
      </c>
      <c r="AV341" s="24">
        <f t="shared" si="48"/>
        <v>0.3968730647</v>
      </c>
      <c r="AW341" s="24">
        <f t="shared" si="48"/>
        <v>0.02932173876</v>
      </c>
      <c r="AX341" s="24"/>
    </row>
    <row r="342">
      <c r="A342" s="23"/>
      <c r="B342" s="25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6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</row>
    <row r="343">
      <c r="A343" s="22" t="s">
        <v>78</v>
      </c>
      <c r="B343" s="25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9">
        <f>(SUM(A341:AW341)-MIN(A341:AW341)-MAX(A341:AW341))/(COUNT(A341:AW341)-2)</f>
        <v>0.208092705</v>
      </c>
      <c r="T343" s="22" t="s">
        <v>79</v>
      </c>
      <c r="U343" s="30">
        <f>AVERAGE(T341:AW341)</f>
        <v>0.2567372847</v>
      </c>
      <c r="V343" s="31"/>
      <c r="W343" s="32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</row>
    <row r="344">
      <c r="S344" s="53"/>
    </row>
    <row r="345">
      <c r="A345" s="1" t="s">
        <v>121</v>
      </c>
      <c r="S345" s="2"/>
      <c r="T345" s="2"/>
      <c r="U345" s="2"/>
      <c r="V345" s="3"/>
      <c r="W345" s="2"/>
      <c r="X345" s="2"/>
      <c r="Y345" s="3" t="s">
        <v>1</v>
      </c>
      <c r="Z345" s="2"/>
      <c r="AA345" s="2"/>
      <c r="AB345" s="2"/>
      <c r="AC345" s="3"/>
      <c r="AD345" s="2"/>
      <c r="AE345" s="2"/>
      <c r="AF345" s="3" t="s">
        <v>2</v>
      </c>
      <c r="AG345" s="2"/>
      <c r="AH345" s="2"/>
      <c r="AI345" s="2"/>
      <c r="AJ345" s="3"/>
      <c r="AK345" s="2"/>
      <c r="AL345" s="2"/>
      <c r="AM345" s="3" t="s">
        <v>3</v>
      </c>
      <c r="AN345" s="2"/>
      <c r="AO345" s="2"/>
      <c r="AP345" s="2"/>
      <c r="AQ345" s="3"/>
      <c r="AR345" s="2"/>
      <c r="AS345" s="2"/>
      <c r="AT345" s="3" t="s">
        <v>4</v>
      </c>
    </row>
    <row r="346">
      <c r="A346" s="4" t="s">
        <v>122</v>
      </c>
      <c r="S346" s="45">
        <v>43891.0</v>
      </c>
      <c r="T346" s="45">
        <v>43892.0</v>
      </c>
      <c r="U346" s="45">
        <v>43893.0</v>
      </c>
      <c r="V346" s="45">
        <v>43894.0</v>
      </c>
      <c r="W346" s="45">
        <v>43895.0</v>
      </c>
      <c r="X346" s="45">
        <v>43896.0</v>
      </c>
      <c r="Y346" s="45">
        <v>43897.0</v>
      </c>
      <c r="Z346" s="45">
        <v>43898.0</v>
      </c>
      <c r="AA346" s="45">
        <v>43899.0</v>
      </c>
      <c r="AB346" s="45">
        <v>43900.0</v>
      </c>
      <c r="AC346" s="45">
        <v>43901.0</v>
      </c>
      <c r="AD346" s="45">
        <v>43902.0</v>
      </c>
      <c r="AE346" s="45">
        <v>43903.0</v>
      </c>
      <c r="AF346" s="45">
        <v>43904.0</v>
      </c>
      <c r="AG346" s="45">
        <v>43905.0</v>
      </c>
      <c r="AH346" s="45">
        <v>43906.0</v>
      </c>
      <c r="AI346" s="45">
        <v>43907.0</v>
      </c>
      <c r="AJ346" s="45">
        <v>43908.0</v>
      </c>
      <c r="AK346" s="45">
        <v>43909.0</v>
      </c>
      <c r="AL346" s="45">
        <v>43910.0</v>
      </c>
      <c r="AM346" s="45">
        <v>43911.0</v>
      </c>
      <c r="AN346" s="45">
        <v>43912.0</v>
      </c>
      <c r="AO346" s="45">
        <v>43913.0</v>
      </c>
      <c r="AP346" s="45">
        <v>43914.0</v>
      </c>
      <c r="AQ346" s="45">
        <v>43915.0</v>
      </c>
      <c r="AR346" s="45">
        <v>43916.0</v>
      </c>
      <c r="AS346" s="45">
        <v>43917.0</v>
      </c>
      <c r="AT346" s="45">
        <v>43918.0</v>
      </c>
      <c r="AU346" s="45">
        <v>43919.0</v>
      </c>
      <c r="AV346" s="45">
        <v>43920.0</v>
      </c>
      <c r="AW346" s="45">
        <v>43921.0</v>
      </c>
      <c r="AX346" s="45"/>
    </row>
    <row r="347">
      <c r="A347" s="7" t="s">
        <v>121</v>
      </c>
      <c r="S347" s="8">
        <v>5.3294825E7</v>
      </c>
      <c r="T347" s="13">
        <v>7.0802571E7</v>
      </c>
      <c r="U347" s="13">
        <v>7.0336164E7</v>
      </c>
      <c r="V347" s="13">
        <v>6.1913701E7</v>
      </c>
      <c r="W347" s="13">
        <v>6.7486873E7</v>
      </c>
      <c r="X347" s="13">
        <v>6.2853808E7</v>
      </c>
      <c r="Y347" s="13">
        <v>4.5797555E7</v>
      </c>
      <c r="Z347" s="13">
        <v>7.2333449E7</v>
      </c>
      <c r="AA347" s="13">
        <v>9.7137266E7</v>
      </c>
      <c r="AB347" s="13">
        <v>6.2508336E7</v>
      </c>
      <c r="AC347" s="13">
        <v>5.5150067E7</v>
      </c>
      <c r="AD347" s="13">
        <v>1.34739042E8</v>
      </c>
      <c r="AE347" s="13">
        <v>2.14126718E8</v>
      </c>
      <c r="AF347" s="13">
        <v>6.1691991E7</v>
      </c>
      <c r="AG347" s="13">
        <v>5.0210604E7</v>
      </c>
      <c r="AH347" s="13">
        <v>8.0472167E7</v>
      </c>
      <c r="AI347" s="13">
        <v>7.0170316E7</v>
      </c>
      <c r="AJ347" s="13">
        <v>5.3799345E7</v>
      </c>
      <c r="AK347" s="13">
        <v>8.4909068E7</v>
      </c>
      <c r="AL347" s="13">
        <v>9.9182281E7</v>
      </c>
      <c r="AM347" s="13">
        <v>6.9473035E7</v>
      </c>
      <c r="AN347" s="13">
        <v>5.4042732E7</v>
      </c>
      <c r="AO347" s="13">
        <v>6.404267E7</v>
      </c>
      <c r="AP347" s="13">
        <v>6.0977282E7</v>
      </c>
      <c r="AQ347" s="13">
        <v>4.9541524E7</v>
      </c>
      <c r="AR347" s="13">
        <v>4.1860013E7</v>
      </c>
      <c r="AS347" s="13">
        <v>3.9878678E7</v>
      </c>
      <c r="AT347" s="13">
        <v>5.3671694E7</v>
      </c>
      <c r="AU347" s="13">
        <v>3.1316748E7</v>
      </c>
      <c r="AV347" s="13">
        <v>4.4672242E7</v>
      </c>
      <c r="AW347" s="13">
        <v>3.8062735E7</v>
      </c>
      <c r="AX347" s="13"/>
    </row>
    <row r="348">
      <c r="S348" s="4"/>
    </row>
    <row r="349">
      <c r="A349" s="19" t="s">
        <v>75</v>
      </c>
      <c r="S349" s="20" t="s">
        <v>76</v>
      </c>
      <c r="T349" s="21">
        <f t="shared" ref="T349:AW349" si="49">((T347-S347)/S347)</f>
        <v>0.3285074301</v>
      </c>
      <c r="U349" s="21">
        <f t="shared" si="49"/>
        <v>-0.006587430278</v>
      </c>
      <c r="V349" s="21">
        <f t="shared" si="49"/>
        <v>-0.1197458394</v>
      </c>
      <c r="W349" s="21">
        <f t="shared" si="49"/>
        <v>0.09001516482</v>
      </c>
      <c r="X349" s="21">
        <f t="shared" si="49"/>
        <v>-0.06865135091</v>
      </c>
      <c r="Y349" s="21">
        <f t="shared" si="49"/>
        <v>-0.2713638766</v>
      </c>
      <c r="Z349" s="21">
        <f t="shared" si="49"/>
        <v>0.5794172637</v>
      </c>
      <c r="AA349" s="21">
        <f t="shared" si="49"/>
        <v>0.3429093641</v>
      </c>
      <c r="AB349" s="21">
        <f t="shared" si="49"/>
        <v>-0.3564947978</v>
      </c>
      <c r="AC349" s="21">
        <f t="shared" si="49"/>
        <v>-0.1177166034</v>
      </c>
      <c r="AD349" s="21">
        <f t="shared" si="49"/>
        <v>1.443134693</v>
      </c>
      <c r="AE349" s="21">
        <f t="shared" si="49"/>
        <v>0.5891957878</v>
      </c>
      <c r="AF349" s="21">
        <f t="shared" si="49"/>
        <v>-0.7118902696</v>
      </c>
      <c r="AG349" s="21">
        <f t="shared" si="49"/>
        <v>-0.1861082259</v>
      </c>
      <c r="AH349" s="21">
        <f t="shared" si="49"/>
        <v>0.6026926703</v>
      </c>
      <c r="AI349" s="21">
        <f t="shared" si="49"/>
        <v>-0.1280175666</v>
      </c>
      <c r="AJ349" s="21">
        <f t="shared" si="49"/>
        <v>-0.2333033672</v>
      </c>
      <c r="AK349" s="21">
        <f t="shared" si="49"/>
        <v>0.5782546795</v>
      </c>
      <c r="AL349" s="21">
        <f t="shared" si="49"/>
        <v>0.1680999843</v>
      </c>
      <c r="AM349" s="21">
        <f t="shared" si="49"/>
        <v>-0.2995418708</v>
      </c>
      <c r="AN349" s="21">
        <f t="shared" si="49"/>
        <v>-0.2221049217</v>
      </c>
      <c r="AO349" s="21">
        <f t="shared" si="49"/>
        <v>0.1850376106</v>
      </c>
      <c r="AP349" s="21">
        <f t="shared" si="49"/>
        <v>-0.04786477516</v>
      </c>
      <c r="AQ349" s="21">
        <f t="shared" si="49"/>
        <v>-0.1875412879</v>
      </c>
      <c r="AR349" s="21">
        <f t="shared" si="49"/>
        <v>-0.1550519722</v>
      </c>
      <c r="AS349" s="21">
        <f t="shared" si="49"/>
        <v>-0.04733240288</v>
      </c>
      <c r="AT349" s="21">
        <f t="shared" si="49"/>
        <v>0.3458744545</v>
      </c>
      <c r="AU349" s="21">
        <f t="shared" si="49"/>
        <v>-0.4165127711</v>
      </c>
      <c r="AV349" s="21">
        <f t="shared" si="49"/>
        <v>0.4264649063</v>
      </c>
      <c r="AW349" s="21">
        <f t="shared" si="49"/>
        <v>-0.1479555694</v>
      </c>
      <c r="AX349" s="21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</row>
    <row r="351">
      <c r="A351" s="23" t="s">
        <v>77</v>
      </c>
      <c r="B351" s="25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6" t="s">
        <v>76</v>
      </c>
      <c r="T351" s="24">
        <f t="shared" ref="T351:AW351" si="50">ABS(T$401-T349)</f>
        <v>0.1302658888</v>
      </c>
      <c r="U351" s="24">
        <f t="shared" si="50"/>
        <v>0.09018710669</v>
      </c>
      <c r="V351" s="24">
        <f t="shared" si="50"/>
        <v>0.107642067</v>
      </c>
      <c r="W351" s="24">
        <f t="shared" si="50"/>
        <v>0.2649527161</v>
      </c>
      <c r="X351" s="24">
        <f t="shared" si="50"/>
        <v>0.1041429256</v>
      </c>
      <c r="Y351" s="24">
        <f t="shared" si="50"/>
        <v>0.1520366573</v>
      </c>
      <c r="Z351" s="24">
        <f t="shared" si="50"/>
        <v>0.8234699115</v>
      </c>
      <c r="AA351" s="24">
        <f t="shared" si="50"/>
        <v>0.0002156503526</v>
      </c>
      <c r="AB351" s="24">
        <f t="shared" si="50"/>
        <v>0.1084390734</v>
      </c>
      <c r="AC351" s="24">
        <f t="shared" si="50"/>
        <v>0.09504037899</v>
      </c>
      <c r="AD351" s="24">
        <f t="shared" si="50"/>
        <v>1.541031085</v>
      </c>
      <c r="AE351" s="24">
        <f t="shared" si="50"/>
        <v>0.272108463</v>
      </c>
      <c r="AF351" s="24">
        <f t="shared" si="50"/>
        <v>0.1120085149</v>
      </c>
      <c r="AG351" s="24">
        <f t="shared" si="50"/>
        <v>0.5159042255</v>
      </c>
      <c r="AH351" s="24">
        <f t="shared" si="50"/>
        <v>0.02127607976</v>
      </c>
      <c r="AI351" s="24">
        <f t="shared" si="50"/>
        <v>0.2573979191</v>
      </c>
      <c r="AJ351" s="24">
        <f t="shared" si="50"/>
        <v>0.1298336398</v>
      </c>
      <c r="AK351" s="24">
        <f t="shared" si="50"/>
        <v>0.2318939769</v>
      </c>
      <c r="AL351" s="24">
        <f t="shared" si="50"/>
        <v>0.0845690146</v>
      </c>
      <c r="AM351" s="24">
        <f t="shared" si="50"/>
        <v>0.2856451772</v>
      </c>
      <c r="AN351" s="24">
        <f t="shared" si="50"/>
        <v>0.1240827628</v>
      </c>
      <c r="AO351" s="24">
        <f t="shared" si="50"/>
        <v>0.4417126779</v>
      </c>
      <c r="AP351" s="24">
        <f t="shared" si="50"/>
        <v>0.04520909724</v>
      </c>
      <c r="AQ351" s="24">
        <f t="shared" si="50"/>
        <v>0.0154802794</v>
      </c>
      <c r="AR351" s="24">
        <f t="shared" si="50"/>
        <v>0.2082928449</v>
      </c>
      <c r="AS351" s="24">
        <f t="shared" si="50"/>
        <v>0.1883240609</v>
      </c>
      <c r="AT351" s="24">
        <f t="shared" si="50"/>
        <v>0.04411595386</v>
      </c>
      <c r="AU351" s="24">
        <f t="shared" si="50"/>
        <v>0.0191464943</v>
      </c>
      <c r="AV351" s="24">
        <f t="shared" si="50"/>
        <v>0.1079083962</v>
      </c>
      <c r="AW351" s="24">
        <f t="shared" si="50"/>
        <v>0.2016689677</v>
      </c>
      <c r="AX351" s="24"/>
    </row>
    <row r="352">
      <c r="A352" s="23"/>
      <c r="B352" s="25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6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</row>
    <row r="353">
      <c r="A353" s="22" t="s">
        <v>78</v>
      </c>
      <c r="B353" s="25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9">
        <f>(SUM(A351:AW351)-MIN(A351:AW351)-MAX(A351:AW351))/(COUNT(A351:AW351)-2)</f>
        <v>0.1850984025</v>
      </c>
      <c r="T353" s="22" t="s">
        <v>79</v>
      </c>
      <c r="U353" s="30">
        <f>AVERAGE(T351:AW351)</f>
        <v>0.2241334002</v>
      </c>
      <c r="V353" s="31"/>
      <c r="W353" s="32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</row>
    <row r="354">
      <c r="S354" s="4"/>
    </row>
    <row r="355">
      <c r="A355" s="54" t="s">
        <v>123</v>
      </c>
      <c r="S355" s="2"/>
      <c r="T355" s="2"/>
      <c r="U355" s="2"/>
      <c r="V355" s="2"/>
      <c r="W355" s="2"/>
      <c r="X355" s="2"/>
      <c r="Y355" s="3" t="s">
        <v>1</v>
      </c>
      <c r="Z355" s="2"/>
      <c r="AA355" s="2"/>
      <c r="AB355" s="2"/>
      <c r="AC355" s="2"/>
      <c r="AD355" s="2"/>
      <c r="AE355" s="2"/>
      <c r="AF355" s="3" t="s">
        <v>2</v>
      </c>
      <c r="AG355" s="2"/>
      <c r="AH355" s="2"/>
      <c r="AI355" s="2"/>
      <c r="AJ355" s="2"/>
      <c r="AK355" s="2"/>
      <c r="AL355" s="2"/>
      <c r="AM355" s="3" t="s">
        <v>3</v>
      </c>
      <c r="AN355" s="2"/>
      <c r="AO355" s="2"/>
      <c r="AP355" s="2"/>
      <c r="AQ355" s="2"/>
      <c r="AR355" s="2"/>
      <c r="AS355" s="2"/>
      <c r="AT355" s="3" t="s">
        <v>4</v>
      </c>
    </row>
    <row r="356">
      <c r="A356" s="4" t="s">
        <v>5</v>
      </c>
      <c r="S356" s="5">
        <v>43891.0</v>
      </c>
      <c r="T356" s="5">
        <v>43892.0</v>
      </c>
      <c r="U356" s="5">
        <v>43893.0</v>
      </c>
      <c r="V356" s="5">
        <v>43894.0</v>
      </c>
      <c r="W356" s="5">
        <v>43895.0</v>
      </c>
      <c r="X356" s="5">
        <v>43896.0</v>
      </c>
      <c r="Y356" s="5">
        <v>43897.0</v>
      </c>
      <c r="Z356" s="5">
        <v>43898.0</v>
      </c>
      <c r="AA356" s="5">
        <v>43899.0</v>
      </c>
      <c r="AB356" s="5">
        <v>43900.0</v>
      </c>
      <c r="AC356" s="5">
        <v>43901.0</v>
      </c>
      <c r="AD356" s="5">
        <v>43902.0</v>
      </c>
      <c r="AE356" s="5">
        <v>43903.0</v>
      </c>
      <c r="AF356" s="5">
        <v>43904.0</v>
      </c>
      <c r="AG356" s="5">
        <v>43905.0</v>
      </c>
      <c r="AH356" s="5">
        <v>43906.0</v>
      </c>
      <c r="AI356" s="5">
        <v>43907.0</v>
      </c>
      <c r="AJ356" s="5">
        <v>43908.0</v>
      </c>
      <c r="AK356" s="5">
        <v>43909.0</v>
      </c>
      <c r="AL356" s="5">
        <v>43910.0</v>
      </c>
      <c r="AM356" s="5">
        <v>43911.0</v>
      </c>
      <c r="AN356" s="5">
        <v>43912.0</v>
      </c>
      <c r="AO356" s="5">
        <v>43913.0</v>
      </c>
      <c r="AP356" s="5">
        <v>43914.0</v>
      </c>
      <c r="AQ356" s="5">
        <v>43915.0</v>
      </c>
      <c r="AR356" s="5">
        <v>43916.0</v>
      </c>
      <c r="AS356" s="5">
        <v>43917.0</v>
      </c>
      <c r="AT356" s="5">
        <v>43918.0</v>
      </c>
      <c r="AU356" s="5">
        <v>43919.0</v>
      </c>
      <c r="AV356" s="5">
        <v>43920.0</v>
      </c>
      <c r="AW356" s="5">
        <v>43921.0</v>
      </c>
      <c r="AX356" s="5"/>
    </row>
    <row r="357">
      <c r="A357" s="7" t="s">
        <v>123</v>
      </c>
      <c r="S357" s="13">
        <v>2.6809152E8</v>
      </c>
      <c r="T357" s="13">
        <v>3.09849867E8</v>
      </c>
      <c r="U357" s="13">
        <v>2.41506083E8</v>
      </c>
      <c r="V357" s="13">
        <v>2.04507684E8</v>
      </c>
      <c r="W357" s="13">
        <v>2.74974337E8</v>
      </c>
      <c r="X357" s="13">
        <v>2.04261765E8</v>
      </c>
      <c r="Y357" s="13">
        <v>2.08907314E8</v>
      </c>
      <c r="Z357" s="13">
        <v>4.13810015E8</v>
      </c>
      <c r="AA357" s="13">
        <v>5.9377081E8</v>
      </c>
      <c r="AB357" s="13">
        <v>3.39370146E8</v>
      </c>
      <c r="AC357" s="13">
        <v>3.05881727E8</v>
      </c>
      <c r="AD357" s="13">
        <v>1.201100522E9</v>
      </c>
      <c r="AE357" s="13">
        <v>1.821274121E9</v>
      </c>
      <c r="AF357" s="13">
        <v>3.58475381E8</v>
      </c>
      <c r="AG357" s="13">
        <v>4.87451744E8</v>
      </c>
      <c r="AH357" s="13">
        <v>8.08241123E8</v>
      </c>
      <c r="AI357" s="13">
        <v>4.85862822E8</v>
      </c>
      <c r="AJ357" s="13">
        <v>3.98120327E8</v>
      </c>
      <c r="AK357" s="13">
        <v>7.44484304E8</v>
      </c>
      <c r="AL357" s="13">
        <v>7.85340742E8</v>
      </c>
      <c r="AM357" s="13">
        <v>3.12343789E8</v>
      </c>
      <c r="AN357" s="13">
        <v>2.77840338E8</v>
      </c>
      <c r="AO357" s="8">
        <v>4.7350227E8</v>
      </c>
      <c r="AP357" s="8">
        <v>4.932576E8</v>
      </c>
      <c r="AQ357" s="13">
        <v>3.75524291E8</v>
      </c>
      <c r="AR357" s="13">
        <v>2.35486307E8</v>
      </c>
      <c r="AS357" s="13">
        <v>2.73393226E8</v>
      </c>
      <c r="AT357" s="13">
        <v>3.2699393E8</v>
      </c>
      <c r="AU357" s="13">
        <v>1.83409915E8</v>
      </c>
      <c r="AV357" s="13">
        <v>2.71828136E8</v>
      </c>
      <c r="AW357" s="13">
        <v>1.82587045E8</v>
      </c>
      <c r="AX357" s="13"/>
    </row>
    <row r="358">
      <c r="A358" s="55" t="s">
        <v>6</v>
      </c>
      <c r="S358" s="13">
        <v>2.21657535E8</v>
      </c>
      <c r="T358" s="13">
        <v>2.84051961E8</v>
      </c>
      <c r="U358" s="13">
        <v>2.31345933E8</v>
      </c>
      <c r="V358" s="13">
        <v>1.93102116E8</v>
      </c>
      <c r="W358" s="13">
        <v>2.61212569E8</v>
      </c>
      <c r="X358" s="13">
        <v>1.80391641E8</v>
      </c>
      <c r="Y358" s="13">
        <v>1.92998382E8</v>
      </c>
      <c r="Z358" s="13">
        <v>4.26625305E8</v>
      </c>
      <c r="AA358" s="13">
        <v>5.77202943E8</v>
      </c>
      <c r="AB358" s="13">
        <v>3.2471673E8</v>
      </c>
      <c r="AC358" s="13">
        <v>2.90163387E8</v>
      </c>
      <c r="AD358" s="13">
        <v>1.3009083E9</v>
      </c>
      <c r="AE358" s="13">
        <v>1.625369717E9</v>
      </c>
      <c r="AF358" s="13">
        <v>3.62807018E8</v>
      </c>
      <c r="AG358" s="13">
        <v>4.80850439E8</v>
      </c>
      <c r="AH358" s="13">
        <v>8.05960166E8</v>
      </c>
      <c r="AI358" s="13">
        <v>4.66375894E8</v>
      </c>
      <c r="AJ358" s="13">
        <v>3.91192646E8</v>
      </c>
      <c r="AK358" s="13">
        <v>6.86264972E8</v>
      </c>
      <c r="AL358" s="13">
        <v>7.82854013E8</v>
      </c>
      <c r="AM358" s="13">
        <v>3.04711842E8</v>
      </c>
      <c r="AN358" s="13">
        <v>3.13180849E8</v>
      </c>
      <c r="AO358" s="13">
        <v>4.71102274E8</v>
      </c>
      <c r="AP358" s="13">
        <v>4.97227668E8</v>
      </c>
      <c r="AQ358" s="13">
        <v>3.71704748E8</v>
      </c>
      <c r="AR358" s="13">
        <v>2.29191934E8</v>
      </c>
      <c r="AS358" s="13">
        <v>2.70687863E8</v>
      </c>
      <c r="AT358" s="13">
        <v>3.22382014E8</v>
      </c>
      <c r="AU358" s="13">
        <v>1.85734665E8</v>
      </c>
      <c r="AV358" s="13">
        <v>2.62045739E8</v>
      </c>
      <c r="AW358" s="13">
        <v>1.78457619E8</v>
      </c>
      <c r="AX358" s="13"/>
    </row>
    <row r="359">
      <c r="A359" s="56" t="s">
        <v>7</v>
      </c>
      <c r="S359" s="8">
        <v>2.67184206E8</v>
      </c>
      <c r="T359" s="13">
        <v>3.09964173E8</v>
      </c>
      <c r="U359" s="13">
        <v>2.41486841E8</v>
      </c>
      <c r="V359" s="13">
        <v>2.09469653E8</v>
      </c>
      <c r="W359" s="8">
        <v>2.74723389E8</v>
      </c>
      <c r="X359" s="13">
        <v>2.0473049E8</v>
      </c>
      <c r="Y359" s="8">
        <v>2.08886775E8</v>
      </c>
      <c r="Z359" s="13">
        <v>4.12619459E8</v>
      </c>
      <c r="AA359" s="13">
        <v>5.92813739E8</v>
      </c>
      <c r="AB359" s="8">
        <v>3.38914382E8</v>
      </c>
      <c r="AC359" s="13">
        <v>3.05045915E8</v>
      </c>
      <c r="AD359" s="13">
        <v>1.19408618E9</v>
      </c>
      <c r="AE359" s="8">
        <v>1.83294561E9</v>
      </c>
      <c r="AF359" s="13">
        <v>3.59538268E8</v>
      </c>
      <c r="AG359" s="8">
        <v>4.82281081E8</v>
      </c>
      <c r="AH359" s="13">
        <v>8.13903716E8</v>
      </c>
      <c r="AI359" s="13">
        <v>4.85994831E8</v>
      </c>
      <c r="AJ359" s="8">
        <v>3.99994916E8</v>
      </c>
      <c r="AK359" s="8">
        <v>7.45943188E8</v>
      </c>
      <c r="AL359" s="8">
        <v>7.78549304E8</v>
      </c>
      <c r="AM359" s="8">
        <v>3.11757131E8</v>
      </c>
      <c r="AN359" s="8">
        <v>3.08303565E8</v>
      </c>
      <c r="AO359" s="13">
        <v>4.96320129E8</v>
      </c>
      <c r="AP359" s="13">
        <v>5.17348116E8</v>
      </c>
      <c r="AQ359" s="13">
        <v>3.75098031E8</v>
      </c>
      <c r="AR359" s="8">
        <v>2.35154831E8</v>
      </c>
      <c r="AS359" s="8">
        <v>2.73349371E8</v>
      </c>
      <c r="AT359" s="13">
        <v>3.2690641E8</v>
      </c>
      <c r="AU359" s="13">
        <v>1.833448E8</v>
      </c>
      <c r="AV359" s="13">
        <v>2.71980813E8</v>
      </c>
      <c r="AW359" s="13">
        <v>2.99816436E8</v>
      </c>
      <c r="AX359" s="13"/>
    </row>
    <row r="360">
      <c r="S360" s="4"/>
    </row>
    <row r="361">
      <c r="A361" s="19" t="s">
        <v>75</v>
      </c>
      <c r="S361" s="20" t="s">
        <v>76</v>
      </c>
      <c r="T361" s="21">
        <f t="shared" ref="T361:AW361" si="51">((T357-S357)/S357)</f>
        <v>0.1557615362</v>
      </c>
      <c r="U361" s="21">
        <f t="shared" si="51"/>
        <v>-0.2205706417</v>
      </c>
      <c r="V361" s="21">
        <f t="shared" si="51"/>
        <v>-0.1531986215</v>
      </c>
      <c r="W361" s="21">
        <f t="shared" si="51"/>
        <v>0.3445672633</v>
      </c>
      <c r="X361" s="21">
        <f t="shared" si="51"/>
        <v>-0.2571606237</v>
      </c>
      <c r="Y361" s="21">
        <f t="shared" si="51"/>
        <v>0.02274311592</v>
      </c>
      <c r="Z361" s="21">
        <f t="shared" si="51"/>
        <v>0.9808306712</v>
      </c>
      <c r="AA361" s="21">
        <f t="shared" si="51"/>
        <v>0.4348874809</v>
      </c>
      <c r="AB361" s="21">
        <f t="shared" si="51"/>
        <v>-0.4284492597</v>
      </c>
      <c r="AC361" s="21">
        <f t="shared" si="51"/>
        <v>-0.09867815244</v>
      </c>
      <c r="AD361" s="21">
        <f t="shared" si="51"/>
        <v>2.926682819</v>
      </c>
      <c r="AE361" s="21">
        <f t="shared" si="51"/>
        <v>0.5163377982</v>
      </c>
      <c r="AF361" s="21">
        <f t="shared" si="51"/>
        <v>-0.8031732967</v>
      </c>
      <c r="AG361" s="21">
        <f t="shared" si="51"/>
        <v>0.3597914106</v>
      </c>
      <c r="AH361" s="21">
        <f t="shared" si="51"/>
        <v>0.658094638</v>
      </c>
      <c r="AI361" s="21">
        <f t="shared" si="51"/>
        <v>-0.398864017</v>
      </c>
      <c r="AJ361" s="21">
        <f t="shared" si="51"/>
        <v>-0.1805910867</v>
      </c>
      <c r="AK361" s="21">
        <f t="shared" si="51"/>
        <v>0.8699982229</v>
      </c>
      <c r="AL361" s="21">
        <f t="shared" si="51"/>
        <v>0.05487884403</v>
      </c>
      <c r="AM361" s="21">
        <f t="shared" si="51"/>
        <v>-0.6022824587</v>
      </c>
      <c r="AN361" s="21">
        <f t="shared" si="51"/>
        <v>-0.1104662625</v>
      </c>
      <c r="AO361" s="21">
        <f t="shared" si="51"/>
        <v>0.704224352</v>
      </c>
      <c r="AP361" s="21">
        <f t="shared" si="51"/>
        <v>0.04172172184</v>
      </c>
      <c r="AQ361" s="21">
        <f t="shared" si="51"/>
        <v>-0.2386852407</v>
      </c>
      <c r="AR361" s="21">
        <f t="shared" si="51"/>
        <v>-0.3729132505</v>
      </c>
      <c r="AS361" s="21">
        <f t="shared" si="51"/>
        <v>0.1609729223</v>
      </c>
      <c r="AT361" s="21">
        <f t="shared" si="51"/>
        <v>0.1960571766</v>
      </c>
      <c r="AU361" s="21">
        <f t="shared" si="51"/>
        <v>-0.439102998</v>
      </c>
      <c r="AV361" s="21">
        <f t="shared" si="51"/>
        <v>0.4820798319</v>
      </c>
      <c r="AW361" s="21">
        <f t="shared" si="51"/>
        <v>-0.3282996834</v>
      </c>
      <c r="AX361" s="21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</row>
    <row r="363">
      <c r="A363" s="23" t="s">
        <v>77</v>
      </c>
      <c r="B363" s="25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6" t="s">
        <v>76</v>
      </c>
      <c r="T363" s="24">
        <f t="shared" ref="T363:AW363" si="52">ABS(T$401-T361)</f>
        <v>0.04248000515</v>
      </c>
      <c r="U363" s="24">
        <f t="shared" si="52"/>
        <v>0.1237961048</v>
      </c>
      <c r="V363" s="24">
        <f t="shared" si="52"/>
        <v>0.07418928493</v>
      </c>
      <c r="W363" s="24">
        <f t="shared" si="52"/>
        <v>0.0104006176</v>
      </c>
      <c r="X363" s="24">
        <f t="shared" si="52"/>
        <v>0.08436634716</v>
      </c>
      <c r="Y363" s="24">
        <f t="shared" si="52"/>
        <v>0.1420703352</v>
      </c>
      <c r="Z363" s="24">
        <f t="shared" si="52"/>
        <v>0.422056504</v>
      </c>
      <c r="AA363" s="24">
        <f t="shared" si="52"/>
        <v>0.09219376716</v>
      </c>
      <c r="AB363" s="24">
        <f t="shared" si="52"/>
        <v>0.03648461148</v>
      </c>
      <c r="AC363" s="24">
        <f t="shared" si="52"/>
        <v>0.076001928</v>
      </c>
      <c r="AD363" s="24">
        <f t="shared" si="52"/>
        <v>0.05748295942</v>
      </c>
      <c r="AE363" s="24">
        <f t="shared" si="52"/>
        <v>0.1992504734</v>
      </c>
      <c r="AF363" s="24">
        <f t="shared" si="52"/>
        <v>0.02072548775</v>
      </c>
      <c r="AG363" s="24">
        <f t="shared" si="52"/>
        <v>0.02999541109</v>
      </c>
      <c r="AH363" s="24">
        <f t="shared" si="52"/>
        <v>0.03412588796</v>
      </c>
      <c r="AI363" s="24">
        <f t="shared" si="52"/>
        <v>0.01344853128</v>
      </c>
      <c r="AJ363" s="24">
        <f t="shared" si="52"/>
        <v>0.07712135924</v>
      </c>
      <c r="AK363" s="24">
        <f t="shared" si="52"/>
        <v>0.05984956657</v>
      </c>
      <c r="AL363" s="24">
        <f t="shared" si="52"/>
        <v>0.0286521257</v>
      </c>
      <c r="AM363" s="24">
        <f t="shared" si="52"/>
        <v>0.01709541069</v>
      </c>
      <c r="AN363" s="24">
        <f t="shared" si="52"/>
        <v>0.01244410366</v>
      </c>
      <c r="AO363" s="24">
        <f t="shared" si="52"/>
        <v>0.07747406355</v>
      </c>
      <c r="AP363" s="24">
        <f t="shared" si="52"/>
        <v>0.04437739976</v>
      </c>
      <c r="AQ363" s="24">
        <f t="shared" si="52"/>
        <v>0.03566367342</v>
      </c>
      <c r="AR363" s="24">
        <f t="shared" si="52"/>
        <v>0.00956843344</v>
      </c>
      <c r="AS363" s="24">
        <f t="shared" si="52"/>
        <v>0.01998126429</v>
      </c>
      <c r="AT363" s="24">
        <f t="shared" si="52"/>
        <v>0.105701324</v>
      </c>
      <c r="AU363" s="24">
        <f t="shared" si="52"/>
        <v>0.003443732586</v>
      </c>
      <c r="AV363" s="24">
        <f t="shared" si="52"/>
        <v>0.05229347055</v>
      </c>
      <c r="AW363" s="24">
        <f t="shared" si="52"/>
        <v>0.02132485363</v>
      </c>
      <c r="AX363" s="24"/>
    </row>
    <row r="364">
      <c r="A364" s="23"/>
      <c r="B364" s="25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6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</row>
    <row r="365">
      <c r="A365" s="22" t="s">
        <v>78</v>
      </c>
      <c r="B365" s="25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9">
        <f>(SUM(A363:AW363)-MIN(A363:AW363)-MAX(A363:AW363))/(COUNT(A363:AW363)-2)</f>
        <v>0.05709138575</v>
      </c>
      <c r="T365" s="22" t="s">
        <v>79</v>
      </c>
      <c r="U365" s="30">
        <f>AVERAGE(T363:AW363)</f>
        <v>0.06746863458</v>
      </c>
      <c r="V365" s="31"/>
      <c r="W365" s="32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</row>
    <row r="366">
      <c r="S366" s="4"/>
    </row>
    <row r="367">
      <c r="A367" s="36" t="s">
        <v>124</v>
      </c>
      <c r="S367" s="2"/>
      <c r="T367" s="2"/>
      <c r="U367" s="2"/>
      <c r="V367" s="3"/>
      <c r="W367" s="2"/>
      <c r="X367" s="2"/>
      <c r="Y367" s="3" t="s">
        <v>1</v>
      </c>
      <c r="Z367" s="2"/>
      <c r="AA367" s="2"/>
      <c r="AB367" s="2"/>
      <c r="AC367" s="3"/>
      <c r="AD367" s="2"/>
      <c r="AE367" s="2"/>
      <c r="AF367" s="3" t="s">
        <v>2</v>
      </c>
      <c r="AG367" s="2"/>
      <c r="AH367" s="2"/>
      <c r="AI367" s="2"/>
      <c r="AJ367" s="3"/>
      <c r="AK367" s="2"/>
      <c r="AL367" s="2"/>
      <c r="AM367" s="3" t="s">
        <v>3</v>
      </c>
      <c r="AN367" s="2"/>
      <c r="AO367" s="2"/>
      <c r="AP367" s="2"/>
      <c r="AQ367" s="3"/>
      <c r="AR367" s="2"/>
      <c r="AS367" s="2"/>
      <c r="AT367" s="3" t="s">
        <v>4</v>
      </c>
    </row>
    <row r="368">
      <c r="A368" s="4" t="s">
        <v>5</v>
      </c>
      <c r="S368" s="45">
        <v>43891.0</v>
      </c>
      <c r="T368" s="45">
        <v>43892.0</v>
      </c>
      <c r="U368" s="45">
        <v>43893.0</v>
      </c>
      <c r="V368" s="45">
        <v>43894.0</v>
      </c>
      <c r="W368" s="45">
        <v>43895.0</v>
      </c>
      <c r="X368" s="45">
        <v>43896.0</v>
      </c>
      <c r="Y368" s="45">
        <v>43897.0</v>
      </c>
      <c r="Z368" s="45">
        <v>43898.0</v>
      </c>
      <c r="AA368" s="45">
        <v>43899.0</v>
      </c>
      <c r="AB368" s="45">
        <v>43900.0</v>
      </c>
      <c r="AC368" s="45">
        <v>43901.0</v>
      </c>
      <c r="AD368" s="45">
        <v>43902.0</v>
      </c>
      <c r="AE368" s="45">
        <v>43903.0</v>
      </c>
      <c r="AF368" s="45">
        <v>43904.0</v>
      </c>
      <c r="AG368" s="45">
        <v>43905.0</v>
      </c>
      <c r="AH368" s="45">
        <v>43906.0</v>
      </c>
      <c r="AI368" s="45">
        <v>43907.0</v>
      </c>
      <c r="AJ368" s="45">
        <v>43908.0</v>
      </c>
      <c r="AK368" s="45">
        <v>43909.0</v>
      </c>
      <c r="AL368" s="45">
        <v>43910.0</v>
      </c>
      <c r="AM368" s="45">
        <v>43911.0</v>
      </c>
      <c r="AN368" s="45">
        <v>43912.0</v>
      </c>
      <c r="AO368" s="45">
        <v>43913.0</v>
      </c>
      <c r="AP368" s="45">
        <v>43914.0</v>
      </c>
      <c r="AQ368" s="45">
        <v>43915.0</v>
      </c>
      <c r="AR368" s="45">
        <v>43916.0</v>
      </c>
      <c r="AS368" s="45">
        <v>43917.0</v>
      </c>
      <c r="AT368" s="45">
        <v>43918.0</v>
      </c>
      <c r="AU368" s="45">
        <v>43919.0</v>
      </c>
      <c r="AV368" s="45">
        <v>43920.0</v>
      </c>
      <c r="AW368" s="45">
        <v>43921.0</v>
      </c>
      <c r="AX368" s="45"/>
    </row>
    <row r="369">
      <c r="A369" s="7" t="s">
        <v>124</v>
      </c>
      <c r="S369" s="8">
        <v>2.122457863E9</v>
      </c>
      <c r="T369" s="13">
        <v>2.54840372E9</v>
      </c>
      <c r="U369" s="13">
        <v>2.394665074E9</v>
      </c>
      <c r="V369" s="13">
        <v>1.993036335E9</v>
      </c>
      <c r="W369" s="13">
        <v>2.238735552E9</v>
      </c>
      <c r="X369" s="13">
        <v>2.493892741E9</v>
      </c>
      <c r="Y369" s="13">
        <v>2.584221532E9</v>
      </c>
      <c r="Z369" s="13">
        <v>3.214744318E9</v>
      </c>
      <c r="AA369" s="13">
        <v>4.529633452E9</v>
      </c>
      <c r="AB369" s="13">
        <v>3.083085841E9</v>
      </c>
      <c r="AC369" s="13">
        <v>2.891221167E9</v>
      </c>
      <c r="AD369" s="13">
        <v>5.491586593E9</v>
      </c>
      <c r="AE369" s="13">
        <v>9.448402554E9</v>
      </c>
      <c r="AF369" s="13">
        <v>3.229321942E9</v>
      </c>
      <c r="AG369" s="13">
        <v>3.015155372E9</v>
      </c>
      <c r="AH369" s="13">
        <v>4.088037603E9</v>
      </c>
      <c r="AI369" s="13">
        <v>3.122462303E9</v>
      </c>
      <c r="AJ369" s="13">
        <v>2.852810491E9</v>
      </c>
      <c r="AK369" s="13">
        <v>4.300264234E9</v>
      </c>
      <c r="AL369" s="13">
        <v>5.215086765E9</v>
      </c>
      <c r="AM369" s="13">
        <v>3.28865912E9</v>
      </c>
      <c r="AN369" s="13">
        <v>2.957439421E9</v>
      </c>
      <c r="AO369" s="13">
        <v>3.737895069E9</v>
      </c>
      <c r="AP369" s="13">
        <v>3.767354441E9</v>
      </c>
      <c r="AQ369" s="13">
        <v>3.273559649E9</v>
      </c>
      <c r="AR369" s="13">
        <v>2.543047331E9</v>
      </c>
      <c r="AS369" s="13">
        <v>2.449349641E9</v>
      </c>
      <c r="AT369" s="13">
        <v>2.582982231E9</v>
      </c>
      <c r="AU369" s="13">
        <v>1.980692805E9</v>
      </c>
      <c r="AV369" s="13">
        <v>2.598011703E9</v>
      </c>
      <c r="AW369" s="13">
        <v>2.596877982E9</v>
      </c>
      <c r="AX369" s="13"/>
    </row>
    <row r="370">
      <c r="S370" s="4"/>
    </row>
    <row r="371">
      <c r="A371" s="19" t="s">
        <v>75</v>
      </c>
      <c r="S371" s="20" t="s">
        <v>76</v>
      </c>
      <c r="T371" s="21">
        <f t="shared" ref="T371:AW371" si="53">((T369-S369)/S369)</f>
        <v>0.2006851888</v>
      </c>
      <c r="U371" s="21">
        <f t="shared" si="53"/>
        <v>-0.0603274296</v>
      </c>
      <c r="V371" s="21">
        <f t="shared" si="53"/>
        <v>-0.1677181262</v>
      </c>
      <c r="W371" s="21">
        <f t="shared" si="53"/>
        <v>0.1232788448</v>
      </c>
      <c r="X371" s="21">
        <f t="shared" si="53"/>
        <v>0.113973796</v>
      </c>
      <c r="Y371" s="21">
        <f t="shared" si="53"/>
        <v>0.03621999836</v>
      </c>
      <c r="Z371" s="21">
        <f t="shared" si="53"/>
        <v>0.2439894483</v>
      </c>
      <c r="AA371" s="21">
        <f t="shared" si="53"/>
        <v>0.4090182621</v>
      </c>
      <c r="AB371" s="21">
        <f t="shared" si="53"/>
        <v>-0.319352024</v>
      </c>
      <c r="AC371" s="21">
        <f t="shared" si="53"/>
        <v>-0.06223137593</v>
      </c>
      <c r="AD371" s="21">
        <f t="shared" si="53"/>
        <v>0.8994003834</v>
      </c>
      <c r="AE371" s="21">
        <f t="shared" si="53"/>
        <v>0.7205232757</v>
      </c>
      <c r="AF371" s="21">
        <f t="shared" si="53"/>
        <v>-0.6582150344</v>
      </c>
      <c r="AG371" s="21">
        <f t="shared" si="53"/>
        <v>-0.06631936173</v>
      </c>
      <c r="AH371" s="21">
        <f t="shared" si="53"/>
        <v>0.3558298325</v>
      </c>
      <c r="AI371" s="21">
        <f t="shared" si="53"/>
        <v>-0.2361953078</v>
      </c>
      <c r="AJ371" s="21">
        <f t="shared" si="53"/>
        <v>-0.08635870856</v>
      </c>
      <c r="AK371" s="21">
        <f t="shared" si="53"/>
        <v>0.5073781618</v>
      </c>
      <c r="AL371" s="21">
        <f t="shared" si="53"/>
        <v>0.2127363532</v>
      </c>
      <c r="AM371" s="21">
        <f t="shared" si="53"/>
        <v>-0.3693951284</v>
      </c>
      <c r="AN371" s="21">
        <f t="shared" si="53"/>
        <v>-0.1007157285</v>
      </c>
      <c r="AO371" s="21">
        <f t="shared" si="53"/>
        <v>0.2638957344</v>
      </c>
      <c r="AP371" s="21">
        <f t="shared" si="53"/>
        <v>0.007881273138</v>
      </c>
      <c r="AQ371" s="21">
        <f t="shared" si="53"/>
        <v>-0.1310720294</v>
      </c>
      <c r="AR371" s="21">
        <f t="shared" si="53"/>
        <v>-0.2231553405</v>
      </c>
      <c r="AS371" s="21">
        <f t="shared" si="53"/>
        <v>-0.03684465045</v>
      </c>
      <c r="AT371" s="21">
        <f t="shared" si="53"/>
        <v>0.05455839696</v>
      </c>
      <c r="AU371" s="21">
        <f t="shared" si="53"/>
        <v>-0.233175985</v>
      </c>
      <c r="AV371" s="21">
        <f t="shared" si="53"/>
        <v>0.311668168</v>
      </c>
      <c r="AW371" s="21">
        <f t="shared" si="53"/>
        <v>-0.0004363802514</v>
      </c>
      <c r="AX371" s="21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</row>
    <row r="373">
      <c r="A373" s="23" t="s">
        <v>77</v>
      </c>
      <c r="B373" s="25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6" t="s">
        <v>76</v>
      </c>
      <c r="T373" s="24">
        <f t="shared" ref="T373:AW373" si="54">ABS(T$401-T371)</f>
        <v>0.002443647461</v>
      </c>
      <c r="U373" s="24">
        <f t="shared" si="54"/>
        <v>0.03644710737</v>
      </c>
      <c r="V373" s="24">
        <f t="shared" si="54"/>
        <v>0.05966978027</v>
      </c>
      <c r="W373" s="24">
        <f t="shared" si="54"/>
        <v>0.2316890361</v>
      </c>
      <c r="X373" s="24">
        <f t="shared" si="54"/>
        <v>0.2867680725</v>
      </c>
      <c r="Y373" s="24">
        <f t="shared" si="54"/>
        <v>0.1555472177</v>
      </c>
      <c r="Z373" s="24">
        <f t="shared" si="54"/>
        <v>1.158897727</v>
      </c>
      <c r="AA373" s="24">
        <f t="shared" si="54"/>
        <v>0.06632454834</v>
      </c>
      <c r="AB373" s="24">
        <f t="shared" si="54"/>
        <v>0.1455818472</v>
      </c>
      <c r="AC373" s="24">
        <f t="shared" si="54"/>
        <v>0.03955515149</v>
      </c>
      <c r="AD373" s="24">
        <f t="shared" si="54"/>
        <v>2.084765395</v>
      </c>
      <c r="AE373" s="24">
        <f t="shared" si="54"/>
        <v>0.4034359509</v>
      </c>
      <c r="AF373" s="24">
        <f t="shared" si="54"/>
        <v>0.1656837501</v>
      </c>
      <c r="AG373" s="24">
        <f t="shared" si="54"/>
        <v>0.3961153612</v>
      </c>
      <c r="AH373" s="24">
        <f t="shared" si="54"/>
        <v>0.2681389175</v>
      </c>
      <c r="AI373" s="24">
        <f t="shared" si="54"/>
        <v>0.1492201779</v>
      </c>
      <c r="AJ373" s="24">
        <f t="shared" si="54"/>
        <v>0.01711101888</v>
      </c>
      <c r="AK373" s="24">
        <f t="shared" si="54"/>
        <v>0.3027704945</v>
      </c>
      <c r="AL373" s="24">
        <f t="shared" si="54"/>
        <v>0.1292053835</v>
      </c>
      <c r="AM373" s="24">
        <f t="shared" si="54"/>
        <v>0.2157919196</v>
      </c>
      <c r="AN373" s="24">
        <f t="shared" si="54"/>
        <v>0.002693569599</v>
      </c>
      <c r="AO373" s="24">
        <f t="shared" si="54"/>
        <v>0.3628545541</v>
      </c>
      <c r="AP373" s="24">
        <f t="shared" si="54"/>
        <v>0.01053695105</v>
      </c>
      <c r="AQ373" s="24">
        <f t="shared" si="54"/>
        <v>0.07194953793</v>
      </c>
      <c r="AR373" s="24">
        <f t="shared" si="54"/>
        <v>0.1401894766</v>
      </c>
      <c r="AS373" s="24">
        <f t="shared" si="54"/>
        <v>0.1778363085</v>
      </c>
      <c r="AT373" s="24">
        <f t="shared" si="54"/>
        <v>0.2472001037</v>
      </c>
      <c r="AU373" s="24">
        <f t="shared" si="54"/>
        <v>0.2024832804</v>
      </c>
      <c r="AV373" s="24">
        <f t="shared" si="54"/>
        <v>0.2227051344</v>
      </c>
      <c r="AW373" s="24">
        <f t="shared" si="54"/>
        <v>0.3491881568</v>
      </c>
      <c r="AX373" s="24"/>
    </row>
    <row r="374">
      <c r="A374" s="23"/>
      <c r="B374" s="25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6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</row>
    <row r="375">
      <c r="A375" s="22" t="s">
        <v>78</v>
      </c>
      <c r="B375" s="25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9">
        <f>(SUM(A373:AW373)-MIN(A373:AW373)-MAX(A373:AW373))/(COUNT(A373:AW373)-2)</f>
        <v>0.2148425191</v>
      </c>
      <c r="T375" s="22" t="s">
        <v>79</v>
      </c>
      <c r="U375" s="30">
        <f>AVERAGE(T373:AW373)</f>
        <v>0.2700933192</v>
      </c>
      <c r="V375" s="31"/>
      <c r="W375" s="32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</row>
    <row r="376">
      <c r="S376" s="4"/>
    </row>
    <row r="377">
      <c r="A377" s="36" t="s">
        <v>125</v>
      </c>
      <c r="S377" s="2"/>
      <c r="T377" s="2"/>
      <c r="U377" s="2"/>
      <c r="V377" s="3"/>
      <c r="W377" s="2"/>
      <c r="X377" s="2"/>
      <c r="Y377" s="3" t="s">
        <v>1</v>
      </c>
      <c r="Z377" s="2"/>
      <c r="AA377" s="2"/>
      <c r="AB377" s="2"/>
      <c r="AC377" s="3"/>
      <c r="AD377" s="2"/>
      <c r="AE377" s="2"/>
      <c r="AF377" s="3" t="s">
        <v>2</v>
      </c>
      <c r="AG377" s="2"/>
      <c r="AH377" s="2"/>
      <c r="AI377" s="2"/>
      <c r="AJ377" s="3"/>
      <c r="AK377" s="2"/>
      <c r="AL377" s="2"/>
      <c r="AM377" s="3" t="s">
        <v>3</v>
      </c>
      <c r="AN377" s="2"/>
      <c r="AO377" s="2"/>
      <c r="AP377" s="2"/>
      <c r="AQ377" s="3"/>
      <c r="AR377" s="2"/>
      <c r="AS377" s="2"/>
      <c r="AT377" s="3" t="s">
        <v>4</v>
      </c>
    </row>
    <row r="378">
      <c r="A378" s="4" t="s">
        <v>5</v>
      </c>
      <c r="S378" s="45">
        <v>43891.0</v>
      </c>
      <c r="T378" s="45">
        <v>43892.0</v>
      </c>
      <c r="U378" s="45">
        <v>43893.0</v>
      </c>
      <c r="V378" s="45">
        <v>43894.0</v>
      </c>
      <c r="W378" s="45">
        <v>43895.0</v>
      </c>
      <c r="X378" s="45">
        <v>43896.0</v>
      </c>
      <c r="Y378" s="45">
        <v>43897.0</v>
      </c>
      <c r="Z378" s="45">
        <v>43898.0</v>
      </c>
      <c r="AA378" s="45">
        <v>43899.0</v>
      </c>
      <c r="AB378" s="45">
        <v>43900.0</v>
      </c>
      <c r="AC378" s="45">
        <v>43901.0</v>
      </c>
      <c r="AD378" s="45">
        <v>43902.0</v>
      </c>
      <c r="AE378" s="45">
        <v>43903.0</v>
      </c>
      <c r="AF378" s="45">
        <v>43904.0</v>
      </c>
      <c r="AG378" s="45">
        <v>43905.0</v>
      </c>
      <c r="AH378" s="45">
        <v>43906.0</v>
      </c>
      <c r="AI378" s="45">
        <v>43907.0</v>
      </c>
      <c r="AJ378" s="45">
        <v>43908.0</v>
      </c>
      <c r="AK378" s="45">
        <v>43909.0</v>
      </c>
      <c r="AL378" s="45">
        <v>43910.0</v>
      </c>
      <c r="AM378" s="45">
        <v>43911.0</v>
      </c>
      <c r="AN378" s="45">
        <v>43912.0</v>
      </c>
      <c r="AO378" s="45">
        <v>43913.0</v>
      </c>
      <c r="AP378" s="45">
        <v>43914.0</v>
      </c>
      <c r="AQ378" s="45">
        <v>43915.0</v>
      </c>
      <c r="AR378" s="45">
        <v>43916.0</v>
      </c>
      <c r="AS378" s="45">
        <v>43917.0</v>
      </c>
      <c r="AT378" s="45">
        <v>43918.0</v>
      </c>
      <c r="AU378" s="45">
        <v>43919.0</v>
      </c>
      <c r="AV378" s="45">
        <v>43920.0</v>
      </c>
      <c r="AW378" s="45">
        <v>43921.0</v>
      </c>
      <c r="AX378" s="45"/>
    </row>
    <row r="379">
      <c r="A379" s="7" t="s">
        <v>125</v>
      </c>
      <c r="S379" s="8">
        <v>2.166567906E9</v>
      </c>
      <c r="T379" s="13">
        <v>2.564716356E9</v>
      </c>
      <c r="U379" s="13">
        <v>2.308652313E9</v>
      </c>
      <c r="V379" s="13">
        <v>1.969951601E9</v>
      </c>
      <c r="W379" s="13">
        <v>2.275855274E9</v>
      </c>
      <c r="X379" s="13">
        <v>2.188062322E9</v>
      </c>
      <c r="Y379" s="13">
        <v>1.939282658E9</v>
      </c>
      <c r="Z379" s="13">
        <v>1.99024318E9</v>
      </c>
      <c r="AA379" s="13">
        <v>2.384632241E9</v>
      </c>
      <c r="AB379" s="13">
        <v>1.991835735E9</v>
      </c>
      <c r="AC379" s="13">
        <v>1.835012434E9</v>
      </c>
      <c r="AD379" s="13">
        <v>1.953245113E9</v>
      </c>
      <c r="AE379" s="13">
        <v>2.402999739E9</v>
      </c>
      <c r="AF379" s="13">
        <v>1.791607724E9</v>
      </c>
      <c r="AG379" s="13">
        <v>1.728321881E9</v>
      </c>
      <c r="AH379" s="13">
        <v>1.776272129E9</v>
      </c>
      <c r="AI379" s="13">
        <v>1.533074558E9</v>
      </c>
      <c r="AJ379" s="13">
        <v>1.4718588E9</v>
      </c>
      <c r="AK379" s="13">
        <v>1.87813226E9</v>
      </c>
      <c r="AL379" s="13">
        <v>2.172400713E9</v>
      </c>
      <c r="AM379" s="13">
        <v>1.911524271E9</v>
      </c>
      <c r="AN379" s="13">
        <v>1.755503206E9</v>
      </c>
      <c r="AO379" s="13">
        <v>1.774579984E9</v>
      </c>
      <c r="AP379" s="13">
        <v>1.949925034E9</v>
      </c>
      <c r="AQ379" s="13">
        <v>1.758034196E9</v>
      </c>
      <c r="AR379" s="13">
        <v>1.464156729E9</v>
      </c>
      <c r="AS379" s="13">
        <v>1.48937869E9</v>
      </c>
      <c r="AT379" s="13">
        <v>1.495981201E9</v>
      </c>
      <c r="AU379" s="13">
        <v>1.067478038E9</v>
      </c>
      <c r="AV379" s="13">
        <v>1.467552581E9</v>
      </c>
      <c r="AW379" s="13">
        <v>1.296742861E9</v>
      </c>
      <c r="AX379" s="13"/>
    </row>
    <row r="380">
      <c r="S380" s="4"/>
    </row>
    <row r="381">
      <c r="A381" s="19" t="s">
        <v>75</v>
      </c>
      <c r="S381" s="20" t="s">
        <v>76</v>
      </c>
      <c r="T381" s="21">
        <f t="shared" ref="T381:AW381" si="55">((T379-S379)/S379)</f>
        <v>0.1837691996</v>
      </c>
      <c r="U381" s="21">
        <f t="shared" si="55"/>
        <v>-0.09984107693</v>
      </c>
      <c r="V381" s="21">
        <f t="shared" si="55"/>
        <v>-0.1467092771</v>
      </c>
      <c r="W381" s="21">
        <f t="shared" si="55"/>
        <v>0.1552848673</v>
      </c>
      <c r="X381" s="21">
        <f t="shared" si="55"/>
        <v>-0.0385758062</v>
      </c>
      <c r="Y381" s="21">
        <f t="shared" si="55"/>
        <v>-0.1136986189</v>
      </c>
      <c r="Z381" s="21">
        <f t="shared" si="55"/>
        <v>0.02627802698</v>
      </c>
      <c r="AA381" s="21">
        <f t="shared" si="55"/>
        <v>0.1981612423</v>
      </c>
      <c r="AB381" s="21">
        <f t="shared" si="55"/>
        <v>-0.164719951</v>
      </c>
      <c r="AC381" s="21">
        <f t="shared" si="55"/>
        <v>-0.07873304924</v>
      </c>
      <c r="AD381" s="21">
        <f t="shared" si="55"/>
        <v>0.06443154107</v>
      </c>
      <c r="AE381" s="21">
        <f t="shared" si="55"/>
        <v>0.230260208</v>
      </c>
      <c r="AF381" s="21">
        <f t="shared" si="55"/>
        <v>-0.2544286648</v>
      </c>
      <c r="AG381" s="21">
        <f t="shared" si="55"/>
        <v>-0.03532349306</v>
      </c>
      <c r="AH381" s="21">
        <f t="shared" si="55"/>
        <v>0.02774381817</v>
      </c>
      <c r="AI381" s="21">
        <f t="shared" si="55"/>
        <v>-0.1369145904</v>
      </c>
      <c r="AJ381" s="21">
        <f t="shared" si="55"/>
        <v>-0.03993005929</v>
      </c>
      <c r="AK381" s="21">
        <f t="shared" si="55"/>
        <v>0.2760274695</v>
      </c>
      <c r="AL381" s="21">
        <f t="shared" si="55"/>
        <v>0.1566814325</v>
      </c>
      <c r="AM381" s="21">
        <f t="shared" si="55"/>
        <v>-0.1200867043</v>
      </c>
      <c r="AN381" s="21">
        <f t="shared" si="55"/>
        <v>-0.08162128379</v>
      </c>
      <c r="AO381" s="21">
        <f t="shared" si="55"/>
        <v>0.01086684316</v>
      </c>
      <c r="AP381" s="21">
        <f t="shared" si="55"/>
        <v>0.09880932479</v>
      </c>
      <c r="AQ381" s="21">
        <f t="shared" si="55"/>
        <v>-0.09840934121</v>
      </c>
      <c r="AR381" s="21">
        <f t="shared" si="55"/>
        <v>-0.1671625431</v>
      </c>
      <c r="AS381" s="21">
        <f t="shared" si="55"/>
        <v>0.01722627127</v>
      </c>
      <c r="AT381" s="21">
        <f t="shared" si="55"/>
        <v>0.004433063964</v>
      </c>
      <c r="AU381" s="21">
        <f t="shared" si="55"/>
        <v>-0.286436195</v>
      </c>
      <c r="AV381" s="21">
        <f t="shared" si="55"/>
        <v>0.3747848</v>
      </c>
      <c r="AW381" s="21">
        <f t="shared" si="55"/>
        <v>-0.1163908689</v>
      </c>
      <c r="AX381" s="21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</row>
    <row r="383">
      <c r="A383" s="23" t="s">
        <v>77</v>
      </c>
      <c r="B383" s="25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6" t="s">
        <v>76</v>
      </c>
      <c r="T383" s="24">
        <f t="shared" ref="T383:AW383" si="56">ABS(T$401-T381)</f>
        <v>0.01447234174</v>
      </c>
      <c r="U383" s="24">
        <f t="shared" si="56"/>
        <v>0.003066539965</v>
      </c>
      <c r="V383" s="24">
        <f t="shared" si="56"/>
        <v>0.08067862929</v>
      </c>
      <c r="W383" s="24">
        <f t="shared" si="56"/>
        <v>0.1996830136</v>
      </c>
      <c r="X383" s="24">
        <f t="shared" si="56"/>
        <v>0.1342184703</v>
      </c>
      <c r="Y383" s="24">
        <f t="shared" si="56"/>
        <v>0.005628600456</v>
      </c>
      <c r="Z383" s="24">
        <f t="shared" si="56"/>
        <v>1.376609148</v>
      </c>
      <c r="AA383" s="24">
        <f t="shared" si="56"/>
        <v>0.1445324715</v>
      </c>
      <c r="AB383" s="24">
        <f t="shared" si="56"/>
        <v>0.3002139202</v>
      </c>
      <c r="AC383" s="24">
        <f t="shared" si="56"/>
        <v>0.0560568248</v>
      </c>
      <c r="AD383" s="24">
        <f t="shared" si="56"/>
        <v>2.919734237</v>
      </c>
      <c r="AE383" s="24">
        <f t="shared" si="56"/>
        <v>0.08682711682</v>
      </c>
      <c r="AF383" s="24">
        <f t="shared" si="56"/>
        <v>0.5694701197</v>
      </c>
      <c r="AG383" s="24">
        <f t="shared" si="56"/>
        <v>0.3651194926</v>
      </c>
      <c r="AH383" s="24">
        <f t="shared" si="56"/>
        <v>0.5962249318</v>
      </c>
      <c r="AI383" s="24">
        <f t="shared" si="56"/>
        <v>0.2485008953</v>
      </c>
      <c r="AJ383" s="24">
        <f t="shared" si="56"/>
        <v>0.06353966814</v>
      </c>
      <c r="AK383" s="24">
        <f t="shared" si="56"/>
        <v>0.5341211869</v>
      </c>
      <c r="AL383" s="24">
        <f t="shared" si="56"/>
        <v>0.07315046281</v>
      </c>
      <c r="AM383" s="24">
        <f t="shared" si="56"/>
        <v>0.4651003437</v>
      </c>
      <c r="AN383" s="24">
        <f t="shared" si="56"/>
        <v>0.01640087509</v>
      </c>
      <c r="AO383" s="24">
        <f t="shared" si="56"/>
        <v>0.6158834453</v>
      </c>
      <c r="AP383" s="24">
        <f t="shared" si="56"/>
        <v>0.1014650027</v>
      </c>
      <c r="AQ383" s="24">
        <f t="shared" si="56"/>
        <v>0.1046122261</v>
      </c>
      <c r="AR383" s="24">
        <f t="shared" si="56"/>
        <v>0.196182274</v>
      </c>
      <c r="AS383" s="24">
        <f t="shared" si="56"/>
        <v>0.1237653867</v>
      </c>
      <c r="AT383" s="24">
        <f t="shared" si="56"/>
        <v>0.2973254367</v>
      </c>
      <c r="AU383" s="24">
        <f t="shared" si="56"/>
        <v>0.1492230704</v>
      </c>
      <c r="AV383" s="24">
        <f t="shared" si="56"/>
        <v>0.1595885025</v>
      </c>
      <c r="AW383" s="24">
        <f t="shared" si="56"/>
        <v>0.2332336682</v>
      </c>
      <c r="AX383" s="24"/>
    </row>
    <row r="384">
      <c r="A384" s="23"/>
      <c r="B384" s="25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6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</row>
    <row r="385">
      <c r="A385" s="22" t="s">
        <v>78</v>
      </c>
      <c r="B385" s="25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9">
        <f>(SUM(A383:AW383)-MIN(A383:AW383)-MAX(A383:AW383))/(COUNT(A383:AW383)-2)</f>
        <v>0.2611366973</v>
      </c>
      <c r="T385" s="22" t="s">
        <v>79</v>
      </c>
      <c r="U385" s="30">
        <f>AVERAGE(T383:AW383)</f>
        <v>0.3411542768</v>
      </c>
      <c r="V385" s="31"/>
      <c r="W385" s="32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</row>
    <row r="386">
      <c r="S386" s="4"/>
    </row>
    <row r="387">
      <c r="A387" s="36" t="s">
        <v>126</v>
      </c>
      <c r="S387" s="2"/>
      <c r="T387" s="2"/>
      <c r="U387" s="2"/>
      <c r="V387" s="3"/>
      <c r="W387" s="2"/>
      <c r="X387" s="2"/>
      <c r="Y387" s="3" t="s">
        <v>1</v>
      </c>
      <c r="Z387" s="2"/>
      <c r="AA387" s="2"/>
      <c r="AB387" s="2"/>
      <c r="AC387" s="3"/>
      <c r="AD387" s="2"/>
      <c r="AE387" s="2"/>
      <c r="AF387" s="3" t="s">
        <v>2</v>
      </c>
      <c r="AG387" s="2"/>
      <c r="AH387" s="2"/>
      <c r="AI387" s="2"/>
      <c r="AJ387" s="3"/>
      <c r="AK387" s="2"/>
      <c r="AL387" s="2"/>
      <c r="AM387" s="3" t="s">
        <v>3</v>
      </c>
      <c r="AN387" s="2"/>
      <c r="AO387" s="2"/>
      <c r="AP387" s="2"/>
      <c r="AQ387" s="3"/>
      <c r="AR387" s="2"/>
      <c r="AS387" s="2"/>
      <c r="AT387" s="3" t="s">
        <v>4</v>
      </c>
    </row>
    <row r="388">
      <c r="A388" s="4" t="s">
        <v>5</v>
      </c>
      <c r="S388" s="45">
        <v>43891.0</v>
      </c>
      <c r="T388" s="45">
        <v>43892.0</v>
      </c>
      <c r="U388" s="45">
        <v>43893.0</v>
      </c>
      <c r="V388" s="45">
        <v>43894.0</v>
      </c>
      <c r="W388" s="45">
        <v>43895.0</v>
      </c>
      <c r="X388" s="45">
        <v>43896.0</v>
      </c>
      <c r="Y388" s="45">
        <v>43897.0</v>
      </c>
      <c r="Z388" s="45">
        <v>43898.0</v>
      </c>
      <c r="AA388" s="45">
        <v>43899.0</v>
      </c>
      <c r="AB388" s="45">
        <v>43900.0</v>
      </c>
      <c r="AC388" s="45">
        <v>43901.0</v>
      </c>
      <c r="AD388" s="45">
        <v>43902.0</v>
      </c>
      <c r="AE388" s="45">
        <v>43903.0</v>
      </c>
      <c r="AF388" s="45">
        <v>43904.0</v>
      </c>
      <c r="AG388" s="45">
        <v>43905.0</v>
      </c>
      <c r="AH388" s="45">
        <v>43906.0</v>
      </c>
      <c r="AI388" s="45">
        <v>43907.0</v>
      </c>
      <c r="AJ388" s="45">
        <v>43908.0</v>
      </c>
      <c r="AK388" s="45">
        <v>43909.0</v>
      </c>
      <c r="AL388" s="45">
        <v>43910.0</v>
      </c>
      <c r="AM388" s="45">
        <v>43911.0</v>
      </c>
      <c r="AN388" s="45">
        <v>43912.0</v>
      </c>
      <c r="AO388" s="45">
        <v>43913.0</v>
      </c>
      <c r="AP388" s="45">
        <v>43914.0</v>
      </c>
      <c r="AQ388" s="45">
        <v>43915.0</v>
      </c>
      <c r="AR388" s="45">
        <v>43916.0</v>
      </c>
      <c r="AS388" s="45">
        <v>43917.0</v>
      </c>
      <c r="AT388" s="45">
        <v>43918.0</v>
      </c>
      <c r="AU388" s="45">
        <v>43919.0</v>
      </c>
      <c r="AV388" s="45">
        <v>43920.0</v>
      </c>
      <c r="AW388" s="45">
        <v>43921.0</v>
      </c>
      <c r="AX388" s="45"/>
    </row>
    <row r="389">
      <c r="A389" s="7" t="s">
        <v>126</v>
      </c>
      <c r="S389" s="13">
        <v>2.027873111E9</v>
      </c>
      <c r="T389" s="13">
        <v>1.774642686E9</v>
      </c>
      <c r="U389" s="13">
        <v>1.902520202E9</v>
      </c>
      <c r="V389" s="13">
        <v>1.875884679E9</v>
      </c>
      <c r="W389" s="13">
        <v>1.999796643E9</v>
      </c>
      <c r="X389" s="13">
        <v>2.021024105E9</v>
      </c>
      <c r="Y389" s="13">
        <v>2.000747707E9</v>
      </c>
      <c r="Z389" s="13">
        <v>1.743211756E9</v>
      </c>
      <c r="AA389" s="13">
        <v>1.689789919E9</v>
      </c>
      <c r="AB389" s="13">
        <v>1.721751116E9</v>
      </c>
      <c r="AC389" s="13">
        <v>1.52658693E9</v>
      </c>
      <c r="AD389" s="13">
        <v>1.163566227E9</v>
      </c>
      <c r="AE389" s="13">
        <v>1.314915496E9</v>
      </c>
      <c r="AF389" s="13">
        <v>1.084695079E9</v>
      </c>
      <c r="AG389" s="13">
        <v>1.087492925E9</v>
      </c>
      <c r="AH389" s="13">
        <v>1.269783457E9</v>
      </c>
      <c r="AI389" s="13">
        <v>1.194493038E9</v>
      </c>
      <c r="AJ389" s="13">
        <v>1.20333097E9</v>
      </c>
      <c r="AK389" s="13">
        <v>1.488840758E9</v>
      </c>
      <c r="AL389" s="13">
        <v>1.784351811E9</v>
      </c>
      <c r="AM389" s="13">
        <v>1.636023146E9</v>
      </c>
      <c r="AN389" s="13">
        <v>1.659678986E9</v>
      </c>
      <c r="AO389" s="13">
        <v>1.689246054E9</v>
      </c>
      <c r="AP389" s="13">
        <v>2.157994784E9</v>
      </c>
      <c r="AQ389" s="13">
        <v>1.973260849E9</v>
      </c>
      <c r="AR389" s="13">
        <v>2.020762527E9</v>
      </c>
      <c r="AS389" s="13">
        <v>1.842618997E9</v>
      </c>
      <c r="AT389" s="13">
        <v>1.853757881E9</v>
      </c>
      <c r="AU389" s="13">
        <v>1.462798999E9</v>
      </c>
      <c r="AV389" s="13">
        <v>1.937594654E9</v>
      </c>
      <c r="AW389" s="13">
        <v>1.915445413E9</v>
      </c>
      <c r="AX389" s="13"/>
    </row>
    <row r="390">
      <c r="S390" s="35"/>
    </row>
    <row r="391">
      <c r="A391" s="19" t="s">
        <v>75</v>
      </c>
      <c r="S391" s="20" t="s">
        <v>76</v>
      </c>
      <c r="T391" s="21">
        <f t="shared" ref="T391:AW391" si="57">((T389-S389)/S389)</f>
        <v>-0.1248748867</v>
      </c>
      <c r="U391" s="21">
        <f t="shared" si="57"/>
        <v>0.07205817656</v>
      </c>
      <c r="V391" s="21">
        <f t="shared" si="57"/>
        <v>-0.01400012624</v>
      </c>
      <c r="W391" s="21">
        <f t="shared" si="57"/>
        <v>0.06605521405</v>
      </c>
      <c r="X391" s="21">
        <f t="shared" si="57"/>
        <v>0.0106148103</v>
      </c>
      <c r="Y391" s="21">
        <f t="shared" si="57"/>
        <v>-0.01003273437</v>
      </c>
      <c r="Z391" s="21">
        <f t="shared" si="57"/>
        <v>-0.1287198531</v>
      </c>
      <c r="AA391" s="21">
        <f t="shared" si="57"/>
        <v>-0.03064563833</v>
      </c>
      <c r="AB391" s="21">
        <f t="shared" si="57"/>
        <v>0.01891430209</v>
      </c>
      <c r="AC391" s="21">
        <f t="shared" si="57"/>
        <v>-0.1133521472</v>
      </c>
      <c r="AD391" s="21">
        <f t="shared" si="57"/>
        <v>-0.2377989067</v>
      </c>
      <c r="AE391" s="21">
        <f t="shared" si="57"/>
        <v>0.1300736181</v>
      </c>
      <c r="AF391" s="21">
        <f t="shared" si="57"/>
        <v>-0.1750838116</v>
      </c>
      <c r="AG391" s="21">
        <f t="shared" si="57"/>
        <v>0.002579384801</v>
      </c>
      <c r="AH391" s="21">
        <f t="shared" si="57"/>
        <v>0.1676245682</v>
      </c>
      <c r="AI391" s="21">
        <f t="shared" si="57"/>
        <v>-0.05929390447</v>
      </c>
      <c r="AJ391" s="21">
        <f t="shared" si="57"/>
        <v>0.007398897875</v>
      </c>
      <c r="AK391" s="21">
        <f t="shared" si="57"/>
        <v>0.2372662178</v>
      </c>
      <c r="AL391" s="21">
        <f t="shared" si="57"/>
        <v>0.1984839892</v>
      </c>
      <c r="AM391" s="21">
        <f t="shared" si="57"/>
        <v>-0.08312747749</v>
      </c>
      <c r="AN391" s="21">
        <f t="shared" si="57"/>
        <v>0.01445935533</v>
      </c>
      <c r="AO391" s="21">
        <f t="shared" si="57"/>
        <v>0.01781493183</v>
      </c>
      <c r="AP391" s="21">
        <f t="shared" si="57"/>
        <v>0.2774899067</v>
      </c>
      <c r="AQ391" s="21">
        <f t="shared" si="57"/>
        <v>-0.08560444</v>
      </c>
      <c r="AR391" s="21">
        <f t="shared" si="57"/>
        <v>0.02407268052</v>
      </c>
      <c r="AS391" s="21">
        <f t="shared" si="57"/>
        <v>-0.08815658823</v>
      </c>
      <c r="AT391" s="21">
        <f t="shared" si="57"/>
        <v>0.00604513685</v>
      </c>
      <c r="AU391" s="21">
        <f t="shared" si="57"/>
        <v>-0.2109007255</v>
      </c>
      <c r="AV391" s="21">
        <f t="shared" si="57"/>
        <v>0.3245802433</v>
      </c>
      <c r="AW391" s="21">
        <f t="shared" si="57"/>
        <v>-0.01143130786</v>
      </c>
      <c r="AX391" s="21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</row>
    <row r="393">
      <c r="A393" s="23" t="s">
        <v>77</v>
      </c>
      <c r="B393" s="25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6" t="s">
        <v>76</v>
      </c>
      <c r="T393" s="24">
        <f t="shared" ref="T393:AW393" si="58">ABS(T$401-T391)</f>
        <v>0.3231164281</v>
      </c>
      <c r="U393" s="24">
        <f t="shared" si="58"/>
        <v>0.1688327135</v>
      </c>
      <c r="V393" s="24">
        <f t="shared" si="58"/>
        <v>0.2133877802</v>
      </c>
      <c r="W393" s="24">
        <f t="shared" si="58"/>
        <v>0.2889126669</v>
      </c>
      <c r="X393" s="24">
        <f t="shared" si="58"/>
        <v>0.1834090868</v>
      </c>
      <c r="Y393" s="24">
        <f t="shared" si="58"/>
        <v>0.109294485</v>
      </c>
      <c r="Z393" s="24">
        <f t="shared" si="58"/>
        <v>1.531607028</v>
      </c>
      <c r="AA393" s="24">
        <f t="shared" si="58"/>
        <v>0.3733393521</v>
      </c>
      <c r="AB393" s="24">
        <f t="shared" si="58"/>
        <v>0.4838481733</v>
      </c>
      <c r="AC393" s="24">
        <f t="shared" si="58"/>
        <v>0.09067592279</v>
      </c>
      <c r="AD393" s="24">
        <f t="shared" si="58"/>
        <v>3.221964685</v>
      </c>
      <c r="AE393" s="24">
        <f t="shared" si="58"/>
        <v>0.1870137068</v>
      </c>
      <c r="AF393" s="24">
        <f t="shared" si="58"/>
        <v>0.6488149729</v>
      </c>
      <c r="AG393" s="24">
        <f t="shared" si="58"/>
        <v>0.3272166147</v>
      </c>
      <c r="AH393" s="24">
        <f t="shared" si="58"/>
        <v>0.4563441818</v>
      </c>
      <c r="AI393" s="24">
        <f t="shared" si="58"/>
        <v>0.3261215812</v>
      </c>
      <c r="AJ393" s="24">
        <f t="shared" si="58"/>
        <v>0.1108686253</v>
      </c>
      <c r="AK393" s="24">
        <f t="shared" si="58"/>
        <v>0.5728824386</v>
      </c>
      <c r="AL393" s="24">
        <f t="shared" si="58"/>
        <v>0.1149530195</v>
      </c>
      <c r="AM393" s="24">
        <f t="shared" si="58"/>
        <v>0.5020595705</v>
      </c>
      <c r="AN393" s="24">
        <f t="shared" si="58"/>
        <v>0.1124815142</v>
      </c>
      <c r="AO393" s="24">
        <f t="shared" si="58"/>
        <v>0.6089353567</v>
      </c>
      <c r="AP393" s="24">
        <f t="shared" si="58"/>
        <v>0.2801455847</v>
      </c>
      <c r="AQ393" s="24">
        <f t="shared" si="58"/>
        <v>0.1174171273</v>
      </c>
      <c r="AR393" s="24">
        <f t="shared" si="58"/>
        <v>0.3874174976</v>
      </c>
      <c r="AS393" s="24">
        <f t="shared" si="58"/>
        <v>0.2291482462</v>
      </c>
      <c r="AT393" s="24">
        <f t="shared" si="58"/>
        <v>0.2957133638</v>
      </c>
      <c r="AU393" s="24">
        <f t="shared" si="58"/>
        <v>0.2247585399</v>
      </c>
      <c r="AV393" s="24">
        <f t="shared" si="58"/>
        <v>0.2097930592</v>
      </c>
      <c r="AW393" s="24">
        <f t="shared" si="58"/>
        <v>0.3381932292</v>
      </c>
      <c r="AX393" s="24"/>
    </row>
    <row r="394">
      <c r="A394" s="23"/>
      <c r="B394" s="25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6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</row>
    <row r="395">
      <c r="A395" s="22" t="s">
        <v>78</v>
      </c>
      <c r="B395" s="25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9">
        <f>(SUM(T393:AW393)-MIN(T393:AW393)-MAX(T393:AW393))/(COUNT(T393:AW393)-2)</f>
        <v>0.3473580694</v>
      </c>
      <c r="T395" s="22" t="s">
        <v>79</v>
      </c>
      <c r="U395" s="30">
        <f>AVERAGE(T393:AW393)</f>
        <v>0.4346222184</v>
      </c>
      <c r="V395" s="31"/>
      <c r="W395" s="32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</row>
    <row r="396">
      <c r="S396" s="4"/>
    </row>
    <row r="397">
      <c r="A397" s="57" t="s">
        <v>127</v>
      </c>
      <c r="S397" s="2"/>
      <c r="T397" s="2"/>
      <c r="U397" s="2"/>
      <c r="V397" s="3"/>
      <c r="W397" s="2"/>
      <c r="X397" s="2"/>
      <c r="Y397" s="3" t="s">
        <v>1</v>
      </c>
      <c r="Z397" s="2"/>
      <c r="AA397" s="2"/>
      <c r="AB397" s="2"/>
      <c r="AC397" s="3"/>
      <c r="AD397" s="2"/>
      <c r="AE397" s="2"/>
      <c r="AF397" s="3" t="s">
        <v>2</v>
      </c>
      <c r="AG397" s="2"/>
      <c r="AH397" s="2"/>
      <c r="AI397" s="2"/>
      <c r="AJ397" s="3"/>
      <c r="AK397" s="2"/>
      <c r="AL397" s="2"/>
      <c r="AM397" s="3" t="s">
        <v>3</v>
      </c>
      <c r="AN397" s="2"/>
      <c r="AO397" s="2"/>
      <c r="AP397" s="2"/>
      <c r="AQ397" s="3"/>
      <c r="AR397" s="2"/>
      <c r="AS397" s="2"/>
      <c r="AT397" s="3" t="s">
        <v>4</v>
      </c>
    </row>
    <row r="398">
      <c r="A398" s="4" t="s">
        <v>5</v>
      </c>
      <c r="S398" s="45">
        <v>43891.0</v>
      </c>
      <c r="T398" s="45">
        <v>43892.0</v>
      </c>
      <c r="U398" s="45">
        <v>43893.0</v>
      </c>
      <c r="V398" s="45">
        <v>43894.0</v>
      </c>
      <c r="W398" s="45">
        <v>43895.0</v>
      </c>
      <c r="X398" s="45">
        <v>43896.0</v>
      </c>
      <c r="Y398" s="45">
        <v>43897.0</v>
      </c>
      <c r="Z398" s="45">
        <v>43898.0</v>
      </c>
      <c r="AA398" s="45">
        <v>43899.0</v>
      </c>
      <c r="AB398" s="45">
        <v>43900.0</v>
      </c>
      <c r="AC398" s="45">
        <v>43901.0</v>
      </c>
      <c r="AD398" s="45">
        <v>43902.0</v>
      </c>
      <c r="AE398" s="45">
        <v>43903.0</v>
      </c>
      <c r="AF398" s="45">
        <v>43904.0</v>
      </c>
      <c r="AG398" s="45">
        <v>43905.0</v>
      </c>
      <c r="AH398" s="45">
        <v>43906.0</v>
      </c>
      <c r="AI398" s="45">
        <v>43907.0</v>
      </c>
      <c r="AJ398" s="45">
        <v>43908.0</v>
      </c>
      <c r="AK398" s="45">
        <v>43909.0</v>
      </c>
      <c r="AL398" s="45">
        <v>43910.0</v>
      </c>
      <c r="AM398" s="45">
        <v>43911.0</v>
      </c>
      <c r="AN398" s="45">
        <v>43912.0</v>
      </c>
      <c r="AO398" s="45">
        <v>43913.0</v>
      </c>
      <c r="AP398" s="45">
        <v>43914.0</v>
      </c>
      <c r="AQ398" s="45">
        <v>43915.0</v>
      </c>
      <c r="AR398" s="45">
        <v>43916.0</v>
      </c>
      <c r="AS398" s="45">
        <v>43917.0</v>
      </c>
      <c r="AT398" s="45">
        <v>43918.0</v>
      </c>
      <c r="AU398" s="45">
        <v>43919.0</v>
      </c>
      <c r="AV398" s="45">
        <v>43920.0</v>
      </c>
      <c r="AW398" s="45">
        <v>43921.0</v>
      </c>
      <c r="AX398" s="45"/>
    </row>
    <row r="399">
      <c r="A399" s="7" t="s">
        <v>128</v>
      </c>
      <c r="S399" s="8">
        <f t="shared" ref="S399:AW399" si="59">AVERAGE(S4,S208,S327,S337,S347,S357)</f>
        <v>118725359</v>
      </c>
      <c r="T399" s="8">
        <f t="shared" si="59"/>
        <v>142261657.2</v>
      </c>
      <c r="U399" s="8">
        <f t="shared" si="59"/>
        <v>128494351.2</v>
      </c>
      <c r="V399" s="8">
        <f t="shared" si="59"/>
        <v>99276289.67</v>
      </c>
      <c r="W399" s="8">
        <f t="shared" si="59"/>
        <v>134516183.8</v>
      </c>
      <c r="X399" s="8">
        <f t="shared" si="59"/>
        <v>111272557.2</v>
      </c>
      <c r="Y399" s="8">
        <f t="shared" si="59"/>
        <v>97994712.33</v>
      </c>
      <c r="Z399" s="8">
        <f t="shared" si="59"/>
        <v>235470237.5</v>
      </c>
      <c r="AA399" s="8">
        <f t="shared" si="59"/>
        <v>316164407.7</v>
      </c>
      <c r="AB399" s="8">
        <f t="shared" si="59"/>
        <v>169168865.7</v>
      </c>
      <c r="AC399" s="8">
        <f t="shared" si="59"/>
        <v>165332754.5</v>
      </c>
      <c r="AD399" s="8">
        <f t="shared" si="59"/>
        <v>658713102.5</v>
      </c>
      <c r="AE399" s="8">
        <f t="shared" si="59"/>
        <v>867582678</v>
      </c>
      <c r="AF399" s="8">
        <f t="shared" si="59"/>
        <v>152782364.2</v>
      </c>
      <c r="AG399" s="8">
        <f t="shared" si="59"/>
        <v>203169376.7</v>
      </c>
      <c r="AH399" s="8">
        <f t="shared" si="59"/>
        <v>329940718.7</v>
      </c>
      <c r="AI399" s="8">
        <f t="shared" si="59"/>
        <v>202776456.3</v>
      </c>
      <c r="AJ399" s="8">
        <f t="shared" si="59"/>
        <v>181795231.7</v>
      </c>
      <c r="AK399" s="8">
        <f t="shared" si="59"/>
        <v>329076394.3</v>
      </c>
      <c r="AL399" s="8">
        <f t="shared" si="59"/>
        <v>356564464.7</v>
      </c>
      <c r="AM399" s="8">
        <f t="shared" si="59"/>
        <v>147907558.2</v>
      </c>
      <c r="AN399" s="8">
        <f t="shared" si="59"/>
        <v>133409340</v>
      </c>
      <c r="AO399" s="8">
        <f t="shared" si="59"/>
        <v>217023682.3</v>
      </c>
      <c r="AP399" s="8">
        <f t="shared" si="59"/>
        <v>216447337.3</v>
      </c>
      <c r="AQ399" s="8">
        <f t="shared" si="59"/>
        <v>172503859.7</v>
      </c>
      <c r="AR399" s="8">
        <f t="shared" si="59"/>
        <v>109825476.3</v>
      </c>
      <c r="AS399" s="8">
        <f t="shared" si="59"/>
        <v>125309952.3</v>
      </c>
      <c r="AT399" s="8">
        <f t="shared" si="59"/>
        <v>163123295.7</v>
      </c>
      <c r="AU399" s="8">
        <f t="shared" si="59"/>
        <v>92057120.5</v>
      </c>
      <c r="AV399" s="8">
        <f t="shared" si="59"/>
        <v>141249988</v>
      </c>
      <c r="AW399" s="8">
        <f t="shared" si="59"/>
        <v>91865526.33</v>
      </c>
      <c r="AX399" s="4"/>
    </row>
    <row r="400"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</row>
    <row r="401">
      <c r="A401" s="19" t="s">
        <v>75</v>
      </c>
      <c r="S401" s="20" t="s">
        <v>76</v>
      </c>
      <c r="T401" s="21">
        <f t="shared" ref="T401:AW401" si="60">((T399-S399)/S399)</f>
        <v>0.1982415414</v>
      </c>
      <c r="U401" s="21">
        <f t="shared" si="60"/>
        <v>-0.09677453696</v>
      </c>
      <c r="V401" s="21">
        <f t="shared" si="60"/>
        <v>-0.2273879064</v>
      </c>
      <c r="W401" s="21">
        <f t="shared" si="60"/>
        <v>0.3549678809</v>
      </c>
      <c r="X401" s="21">
        <f t="shared" si="60"/>
        <v>-0.1727942765</v>
      </c>
      <c r="Y401" s="21">
        <f t="shared" si="60"/>
        <v>-0.1193272193</v>
      </c>
      <c r="Z401" s="21">
        <f t="shared" si="60"/>
        <v>1.402887175</v>
      </c>
      <c r="AA401" s="21">
        <f t="shared" si="60"/>
        <v>0.3426937138</v>
      </c>
      <c r="AB401" s="21">
        <f t="shared" si="60"/>
        <v>-0.4649338712</v>
      </c>
      <c r="AC401" s="21">
        <f t="shared" si="60"/>
        <v>-0.02267622444</v>
      </c>
      <c r="AD401" s="21">
        <f t="shared" si="60"/>
        <v>2.984165778</v>
      </c>
      <c r="AE401" s="21">
        <f t="shared" si="60"/>
        <v>0.3170873248</v>
      </c>
      <c r="AF401" s="21">
        <f t="shared" si="60"/>
        <v>-0.8238987845</v>
      </c>
      <c r="AG401" s="21">
        <f t="shared" si="60"/>
        <v>0.3297959995</v>
      </c>
      <c r="AH401" s="21">
        <f t="shared" si="60"/>
        <v>0.62396875</v>
      </c>
      <c r="AI401" s="21">
        <f t="shared" si="60"/>
        <v>-0.3854154857</v>
      </c>
      <c r="AJ401" s="21">
        <f t="shared" si="60"/>
        <v>-0.1034697274</v>
      </c>
      <c r="AK401" s="21">
        <f t="shared" si="60"/>
        <v>0.8101486564</v>
      </c>
      <c r="AL401" s="21">
        <f t="shared" si="60"/>
        <v>0.08353096973</v>
      </c>
      <c r="AM401" s="21">
        <f t="shared" si="60"/>
        <v>-0.585187048</v>
      </c>
      <c r="AN401" s="21">
        <f t="shared" si="60"/>
        <v>-0.09802215888</v>
      </c>
      <c r="AO401" s="21">
        <f t="shared" si="60"/>
        <v>0.6267502885</v>
      </c>
      <c r="AP401" s="21">
        <f t="shared" si="60"/>
        <v>-0.002655677914</v>
      </c>
      <c r="AQ401" s="21">
        <f t="shared" si="60"/>
        <v>-0.2030215673</v>
      </c>
      <c r="AR401" s="21">
        <f t="shared" si="60"/>
        <v>-0.3633448171</v>
      </c>
      <c r="AS401" s="21">
        <f t="shared" si="60"/>
        <v>0.140991658</v>
      </c>
      <c r="AT401" s="21">
        <f t="shared" si="60"/>
        <v>0.3017585007</v>
      </c>
      <c r="AU401" s="21">
        <f t="shared" si="60"/>
        <v>-0.4356592654</v>
      </c>
      <c r="AV401" s="21">
        <f t="shared" si="60"/>
        <v>0.5343733025</v>
      </c>
      <c r="AW401" s="21">
        <f t="shared" si="60"/>
        <v>-0.3496245371</v>
      </c>
      <c r="AX401" s="21"/>
    </row>
    <row r="403">
      <c r="A403" s="41" t="s">
        <v>129</v>
      </c>
      <c r="S403" s="2"/>
      <c r="T403" s="2"/>
      <c r="U403" s="2"/>
      <c r="V403" s="3"/>
      <c r="W403" s="2"/>
      <c r="X403" s="2"/>
      <c r="Y403" s="3" t="s">
        <v>1</v>
      </c>
      <c r="Z403" s="2"/>
      <c r="AA403" s="2"/>
      <c r="AB403" s="2"/>
      <c r="AC403" s="3"/>
      <c r="AD403" s="2"/>
      <c r="AE403" s="2"/>
      <c r="AF403" s="3" t="s">
        <v>2</v>
      </c>
      <c r="AG403" s="2"/>
      <c r="AH403" s="2"/>
      <c r="AI403" s="2"/>
      <c r="AJ403" s="3"/>
      <c r="AK403" s="2"/>
      <c r="AL403" s="2"/>
      <c r="AM403" s="3" t="s">
        <v>3</v>
      </c>
      <c r="AN403" s="2"/>
      <c r="AO403" s="2"/>
      <c r="AP403" s="2"/>
      <c r="AQ403" s="3"/>
      <c r="AR403" s="2"/>
      <c r="AS403" s="2"/>
      <c r="AT403" s="3" t="s">
        <v>4</v>
      </c>
    </row>
    <row r="404">
      <c r="A404" s="4" t="s">
        <v>5</v>
      </c>
      <c r="S404" s="45">
        <v>43891.0</v>
      </c>
      <c r="T404" s="45">
        <v>43892.0</v>
      </c>
      <c r="U404" s="45">
        <v>43893.0</v>
      </c>
      <c r="V404" s="45">
        <v>43894.0</v>
      </c>
      <c r="W404" s="45">
        <v>43895.0</v>
      </c>
      <c r="X404" s="45">
        <v>43896.0</v>
      </c>
      <c r="Y404" s="45">
        <v>43897.0</v>
      </c>
      <c r="Z404" s="45">
        <v>43898.0</v>
      </c>
      <c r="AA404" s="45">
        <v>43899.0</v>
      </c>
      <c r="AB404" s="45">
        <v>43900.0</v>
      </c>
      <c r="AC404" s="45">
        <v>43901.0</v>
      </c>
      <c r="AD404" s="45">
        <v>43902.0</v>
      </c>
      <c r="AE404" s="45">
        <v>43903.0</v>
      </c>
      <c r="AF404" s="45">
        <v>43904.0</v>
      </c>
      <c r="AG404" s="45">
        <v>43905.0</v>
      </c>
      <c r="AH404" s="45">
        <v>43906.0</v>
      </c>
      <c r="AI404" s="45">
        <v>43907.0</v>
      </c>
      <c r="AJ404" s="45">
        <v>43908.0</v>
      </c>
      <c r="AK404" s="45">
        <v>43909.0</v>
      </c>
      <c r="AL404" s="45">
        <v>43910.0</v>
      </c>
      <c r="AM404" s="45">
        <v>43911.0</v>
      </c>
      <c r="AN404" s="45">
        <v>43912.0</v>
      </c>
      <c r="AO404" s="45">
        <v>43913.0</v>
      </c>
      <c r="AP404" s="45">
        <v>43914.0</v>
      </c>
      <c r="AQ404" s="45">
        <v>43915.0</v>
      </c>
      <c r="AR404" s="45">
        <v>43916.0</v>
      </c>
      <c r="AS404" s="45">
        <v>43917.0</v>
      </c>
      <c r="AT404" s="45">
        <v>43918.0</v>
      </c>
      <c r="AU404" s="45">
        <v>43919.0</v>
      </c>
      <c r="AV404" s="45">
        <v>43920.0</v>
      </c>
      <c r="AW404" s="45">
        <v>43921.0</v>
      </c>
      <c r="AX404" s="45"/>
    </row>
    <row r="405">
      <c r="A405" s="7" t="s">
        <v>129</v>
      </c>
      <c r="S405" s="8">
        <v>1.141881877E9</v>
      </c>
      <c r="T405" s="13">
        <v>1.378269579E9</v>
      </c>
      <c r="U405" s="13">
        <v>1.321936737E9</v>
      </c>
      <c r="V405" s="13">
        <v>1.087562892E9</v>
      </c>
      <c r="W405" s="13">
        <v>1.202018471E9</v>
      </c>
      <c r="X405" s="13">
        <v>1.156629237E9</v>
      </c>
      <c r="Y405" s="13">
        <v>1.070607118E9</v>
      </c>
      <c r="Z405" s="13">
        <v>1.405344701E9</v>
      </c>
      <c r="AA405" s="13">
        <v>1.76694021E9</v>
      </c>
      <c r="AB405" s="13">
        <v>1.311101837E9</v>
      </c>
      <c r="AC405" s="13">
        <v>1.227841859E9</v>
      </c>
      <c r="AD405" s="13">
        <v>2.631268446E9</v>
      </c>
      <c r="AE405" s="13">
        <v>4.364767115E9</v>
      </c>
      <c r="AF405" s="13">
        <v>1.268702968E9</v>
      </c>
      <c r="AG405" s="13">
        <v>1.258163122E9</v>
      </c>
      <c r="AH405" s="13">
        <v>1.833184536E9</v>
      </c>
      <c r="AI405" s="13">
        <v>1.231922103E9</v>
      </c>
      <c r="AJ405" s="13">
        <v>1.1691521E9</v>
      </c>
      <c r="AK405" s="13">
        <v>1.841590438E9</v>
      </c>
      <c r="AL405" s="13">
        <v>2.220504037E9</v>
      </c>
      <c r="AM405" s="13">
        <v>1.426884746E9</v>
      </c>
      <c r="AN405" s="13">
        <v>1.261899474E9</v>
      </c>
      <c r="AO405" s="13">
        <v>1.558274449E9</v>
      </c>
      <c r="AP405" s="13">
        <v>1.557340726E9</v>
      </c>
      <c r="AQ405" s="13">
        <v>1.360903818E9</v>
      </c>
      <c r="AR405" s="13">
        <v>1.023662648E9</v>
      </c>
      <c r="AS405" s="13">
        <v>1.033523732E9</v>
      </c>
      <c r="AT405" s="13">
        <v>1.124029146E9</v>
      </c>
      <c r="AU405" s="13">
        <v>7.55206944E8</v>
      </c>
      <c r="AV405" s="13">
        <v>2.20414438E8</v>
      </c>
      <c r="AW405" s="13">
        <v>7.81178828E8</v>
      </c>
      <c r="AX405" s="13"/>
    </row>
    <row r="407">
      <c r="A407" s="19" t="s">
        <v>75</v>
      </c>
      <c r="S407" s="20" t="s">
        <v>76</v>
      </c>
      <c r="T407" s="21">
        <f t="shared" ref="T407:AW407" si="61">((T405-S405)/S405)</f>
        <v>0.2070158978</v>
      </c>
      <c r="U407" s="21">
        <f t="shared" si="61"/>
        <v>-0.04087215074</v>
      </c>
      <c r="V407" s="21">
        <f t="shared" si="61"/>
        <v>-0.1772958103</v>
      </c>
      <c r="W407" s="21">
        <f t="shared" si="61"/>
        <v>0.1052404232</v>
      </c>
      <c r="X407" s="21">
        <f t="shared" si="61"/>
        <v>-0.03776084569</v>
      </c>
      <c r="Y407" s="21">
        <f t="shared" si="61"/>
        <v>-0.07437311478</v>
      </c>
      <c r="Z407" s="21">
        <f t="shared" si="61"/>
        <v>0.3126614585</v>
      </c>
      <c r="AA407" s="21">
        <f t="shared" si="61"/>
        <v>0.2573002259</v>
      </c>
      <c r="AB407" s="21">
        <f t="shared" si="61"/>
        <v>-0.2579817757</v>
      </c>
      <c r="AC407" s="21">
        <f t="shared" si="61"/>
        <v>-0.06350382224</v>
      </c>
      <c r="AD407" s="21">
        <f t="shared" si="61"/>
        <v>1.143002722</v>
      </c>
      <c r="AE407" s="21">
        <f t="shared" si="61"/>
        <v>0.6588072272</v>
      </c>
      <c r="AF407" s="21">
        <f t="shared" si="61"/>
        <v>-0.7093308911</v>
      </c>
      <c r="AG407" s="21">
        <f t="shared" si="61"/>
        <v>-0.008307575741</v>
      </c>
      <c r="AH407" s="21">
        <f t="shared" si="61"/>
        <v>0.4570324817</v>
      </c>
      <c r="AI407" s="21">
        <f t="shared" si="61"/>
        <v>-0.3279879473</v>
      </c>
      <c r="AJ407" s="21">
        <f t="shared" si="61"/>
        <v>-0.05095289941</v>
      </c>
      <c r="AK407" s="21">
        <f t="shared" si="61"/>
        <v>0.5751504342</v>
      </c>
      <c r="AL407" s="21">
        <f t="shared" si="61"/>
        <v>0.205753457</v>
      </c>
      <c r="AM407" s="21">
        <f t="shared" si="61"/>
        <v>-0.3574050206</v>
      </c>
      <c r="AN407" s="21">
        <f t="shared" si="61"/>
        <v>-0.1156262077</v>
      </c>
      <c r="AO407" s="21">
        <f t="shared" si="61"/>
        <v>0.2348641719</v>
      </c>
      <c r="AP407" s="21">
        <f t="shared" si="61"/>
        <v>-0.0005992031767</v>
      </c>
      <c r="AQ407" s="21">
        <f t="shared" si="61"/>
        <v>-0.1261361144</v>
      </c>
      <c r="AR407" s="21">
        <f t="shared" si="61"/>
        <v>-0.2478067631</v>
      </c>
      <c r="AS407" s="21">
        <f t="shared" si="61"/>
        <v>0.009633138436</v>
      </c>
      <c r="AT407" s="21">
        <f t="shared" si="61"/>
        <v>0.0875697492</v>
      </c>
      <c r="AU407" s="21">
        <f t="shared" si="61"/>
        <v>-0.3281251232</v>
      </c>
      <c r="AV407" s="21">
        <f t="shared" si="61"/>
        <v>-0.7081403452</v>
      </c>
      <c r="AW407" s="21">
        <f t="shared" si="61"/>
        <v>2.544136378</v>
      </c>
      <c r="AX407" s="21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</row>
    <row r="409">
      <c r="A409" s="23" t="s">
        <v>77</v>
      </c>
      <c r="B409" s="25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6" t="s">
        <v>76</v>
      </c>
      <c r="T409" s="24">
        <f t="shared" ref="T409:AW409" si="62">ABS(T$401-T407)</f>
        <v>0.008774356485</v>
      </c>
      <c r="U409" s="24">
        <f t="shared" si="62"/>
        <v>0.05590238622</v>
      </c>
      <c r="V409" s="24">
        <f t="shared" si="62"/>
        <v>0.05009209609</v>
      </c>
      <c r="W409" s="24">
        <f t="shared" si="62"/>
        <v>0.2497274577</v>
      </c>
      <c r="X409" s="24">
        <f t="shared" si="62"/>
        <v>0.1350334308</v>
      </c>
      <c r="Y409" s="24">
        <f t="shared" si="62"/>
        <v>0.04495410454</v>
      </c>
      <c r="Z409" s="24">
        <f t="shared" si="62"/>
        <v>1.090225717</v>
      </c>
      <c r="AA409" s="24">
        <f t="shared" si="62"/>
        <v>0.08539348788</v>
      </c>
      <c r="AB409" s="24">
        <f t="shared" si="62"/>
        <v>0.2069520955</v>
      </c>
      <c r="AC409" s="24">
        <f t="shared" si="62"/>
        <v>0.0408275978</v>
      </c>
      <c r="AD409" s="24">
        <f t="shared" si="62"/>
        <v>1.841163056</v>
      </c>
      <c r="AE409" s="24">
        <f t="shared" si="62"/>
        <v>0.3417199024</v>
      </c>
      <c r="AF409" s="24">
        <f t="shared" si="62"/>
        <v>0.1145678934</v>
      </c>
      <c r="AG409" s="24">
        <f t="shared" si="62"/>
        <v>0.3381035753</v>
      </c>
      <c r="AH409" s="24">
        <f t="shared" si="62"/>
        <v>0.1669362683</v>
      </c>
      <c r="AI409" s="24">
        <f t="shared" si="62"/>
        <v>0.05742753838</v>
      </c>
      <c r="AJ409" s="24">
        <f t="shared" si="62"/>
        <v>0.05251682802</v>
      </c>
      <c r="AK409" s="24">
        <f t="shared" si="62"/>
        <v>0.2349982221</v>
      </c>
      <c r="AL409" s="24">
        <f t="shared" si="62"/>
        <v>0.1222224873</v>
      </c>
      <c r="AM409" s="24">
        <f t="shared" si="62"/>
        <v>0.2277820274</v>
      </c>
      <c r="AN409" s="24">
        <f t="shared" si="62"/>
        <v>0.01760404881</v>
      </c>
      <c r="AO409" s="24">
        <f t="shared" si="62"/>
        <v>0.3918861166</v>
      </c>
      <c r="AP409" s="24">
        <f t="shared" si="62"/>
        <v>0.002056474737</v>
      </c>
      <c r="AQ409" s="24">
        <f t="shared" si="62"/>
        <v>0.0768854529</v>
      </c>
      <c r="AR409" s="24">
        <f t="shared" si="62"/>
        <v>0.115538054</v>
      </c>
      <c r="AS409" s="24">
        <f t="shared" si="62"/>
        <v>0.1313585196</v>
      </c>
      <c r="AT409" s="24">
        <f t="shared" si="62"/>
        <v>0.2141887515</v>
      </c>
      <c r="AU409" s="24">
        <f t="shared" si="62"/>
        <v>0.1075341423</v>
      </c>
      <c r="AV409" s="24">
        <f t="shared" si="62"/>
        <v>1.242513648</v>
      </c>
      <c r="AW409" s="24">
        <f t="shared" si="62"/>
        <v>2.893760915</v>
      </c>
      <c r="AX409" s="24"/>
    </row>
    <row r="410">
      <c r="A410" s="23"/>
      <c r="B410" s="25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6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</row>
    <row r="411">
      <c r="A411" s="22" t="s">
        <v>78</v>
      </c>
      <c r="B411" s="25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9">
        <f>(SUM(A409:AW409)-MIN(A409:AW409)-MAX(A409:AW409))/(COUNT(A409:AW409)-2)</f>
        <v>0.2772439022</v>
      </c>
      <c r="T411" s="22" t="s">
        <v>79</v>
      </c>
      <c r="U411" s="30">
        <f>AVERAGE(T409:AW409)</f>
        <v>0.3552882217</v>
      </c>
      <c r="V411" s="31"/>
      <c r="W411" s="32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</row>
    <row r="413">
      <c r="A413" s="36" t="s">
        <v>130</v>
      </c>
      <c r="S413" s="2"/>
      <c r="T413" s="2"/>
      <c r="U413" s="2"/>
      <c r="V413" s="3"/>
      <c r="W413" s="2"/>
      <c r="X413" s="2"/>
      <c r="Y413" s="3" t="s">
        <v>1</v>
      </c>
      <c r="Z413" s="2"/>
      <c r="AA413" s="2"/>
      <c r="AB413" s="2"/>
      <c r="AC413" s="3"/>
      <c r="AD413" s="2"/>
      <c r="AE413" s="2"/>
      <c r="AF413" s="3" t="s">
        <v>2</v>
      </c>
      <c r="AG413" s="2"/>
      <c r="AH413" s="2"/>
      <c r="AI413" s="2"/>
      <c r="AJ413" s="3"/>
      <c r="AK413" s="2"/>
      <c r="AL413" s="2"/>
      <c r="AM413" s="3" t="s">
        <v>3</v>
      </c>
      <c r="AN413" s="2"/>
      <c r="AO413" s="2"/>
      <c r="AP413" s="2"/>
      <c r="AQ413" s="3"/>
      <c r="AR413" s="2"/>
      <c r="AS413" s="2"/>
      <c r="AT413" s="3" t="s">
        <v>4</v>
      </c>
    </row>
    <row r="414">
      <c r="A414" s="4" t="s">
        <v>5</v>
      </c>
      <c r="S414" s="45">
        <v>43891.0</v>
      </c>
      <c r="T414" s="45">
        <v>43892.0</v>
      </c>
      <c r="U414" s="45">
        <v>43893.0</v>
      </c>
      <c r="V414" s="45">
        <v>43894.0</v>
      </c>
      <c r="W414" s="45">
        <v>43895.0</v>
      </c>
      <c r="X414" s="45">
        <v>43896.0</v>
      </c>
      <c r="Y414" s="45">
        <v>43897.0</v>
      </c>
      <c r="Z414" s="45">
        <v>43898.0</v>
      </c>
      <c r="AA414" s="45">
        <v>43899.0</v>
      </c>
      <c r="AB414" s="45">
        <v>43900.0</v>
      </c>
      <c r="AC414" s="45">
        <v>43901.0</v>
      </c>
      <c r="AD414" s="45">
        <v>43902.0</v>
      </c>
      <c r="AE414" s="45">
        <v>43903.0</v>
      </c>
      <c r="AF414" s="45">
        <v>43904.0</v>
      </c>
      <c r="AG414" s="45">
        <v>43905.0</v>
      </c>
      <c r="AH414" s="45">
        <v>43906.0</v>
      </c>
      <c r="AI414" s="45">
        <v>43907.0</v>
      </c>
      <c r="AJ414" s="45">
        <v>43908.0</v>
      </c>
      <c r="AK414" s="45">
        <v>43909.0</v>
      </c>
      <c r="AL414" s="45">
        <v>43910.0</v>
      </c>
      <c r="AM414" s="45">
        <v>43911.0</v>
      </c>
      <c r="AN414" s="45">
        <v>43912.0</v>
      </c>
      <c r="AO414" s="45">
        <v>43913.0</v>
      </c>
      <c r="AP414" s="45">
        <v>43914.0</v>
      </c>
      <c r="AQ414" s="45">
        <v>43915.0</v>
      </c>
      <c r="AR414" s="45">
        <v>43916.0</v>
      </c>
      <c r="AS414" s="45">
        <v>43917.0</v>
      </c>
      <c r="AT414" s="45">
        <v>43918.0</v>
      </c>
      <c r="AU414" s="45">
        <v>43919.0</v>
      </c>
      <c r="AV414" s="45">
        <v>43920.0</v>
      </c>
      <c r="AW414" s="45">
        <v>43921.0</v>
      </c>
      <c r="AX414" s="45"/>
    </row>
    <row r="415">
      <c r="A415" s="7" t="s">
        <v>130</v>
      </c>
      <c r="S415" s="13">
        <v>1.647707772E9</v>
      </c>
      <c r="T415" s="13">
        <v>2.279451639E9</v>
      </c>
      <c r="U415" s="13">
        <v>1.970966708E9</v>
      </c>
      <c r="V415" s="13">
        <v>1.701724861E9</v>
      </c>
      <c r="W415" s="13">
        <v>2.086695482E9</v>
      </c>
      <c r="X415" s="13">
        <v>2.40075003E9</v>
      </c>
      <c r="Y415" s="13">
        <v>2.206309467E9</v>
      </c>
      <c r="Z415" s="13">
        <v>2.754043274E9</v>
      </c>
      <c r="AA415" s="13">
        <v>2.615620034E9</v>
      </c>
      <c r="AB415" s="13">
        <v>2.577205916E9</v>
      </c>
      <c r="AC415" s="13">
        <v>2.281229463E9</v>
      </c>
      <c r="AD415" s="13">
        <v>2.0694178E9</v>
      </c>
      <c r="AE415" s="13">
        <v>3.44193319E9</v>
      </c>
      <c r="AF415" s="13">
        <v>2.38648806E9</v>
      </c>
      <c r="AG415" s="13">
        <v>1.924625316E9</v>
      </c>
      <c r="AH415" s="13">
        <v>2.584781885E9</v>
      </c>
      <c r="AI415" s="13">
        <v>2.261739759E9</v>
      </c>
      <c r="AJ415" s="13">
        <v>2.05101095E9</v>
      </c>
      <c r="AK415" s="13">
        <v>2.76719524E9</v>
      </c>
      <c r="AL415" s="13">
        <v>3.492045925E9</v>
      </c>
      <c r="AM415" s="13">
        <v>2.541217519E9</v>
      </c>
      <c r="AN415" s="13">
        <v>2.181878631E9</v>
      </c>
      <c r="AO415" s="13">
        <v>2.343895333E9</v>
      </c>
      <c r="AP415" s="13">
        <v>2.744805845E9</v>
      </c>
      <c r="AQ415" s="13">
        <v>2.36358371E9</v>
      </c>
      <c r="AR415" s="13">
        <v>1.794008079E9</v>
      </c>
      <c r="AS415" s="13">
        <v>1.720572215E9</v>
      </c>
      <c r="AT415" s="13">
        <v>1.786917629E9</v>
      </c>
      <c r="AU415" s="13">
        <v>1.271074802E9</v>
      </c>
      <c r="AV415" s="13">
        <v>1.951038253E9</v>
      </c>
      <c r="AW415" s="13">
        <v>1.671254016E9</v>
      </c>
      <c r="AX415" s="13"/>
    </row>
    <row r="417">
      <c r="A417" s="19" t="s">
        <v>101</v>
      </c>
      <c r="S417" s="20" t="s">
        <v>76</v>
      </c>
      <c r="T417" s="21">
        <f t="shared" ref="T417:AW417" si="63">((T415-S415)/S415)</f>
        <v>0.3834077121</v>
      </c>
      <c r="U417" s="21">
        <f t="shared" si="63"/>
        <v>-0.1353329572</v>
      </c>
      <c r="V417" s="21">
        <f t="shared" si="63"/>
        <v>-0.1366039548</v>
      </c>
      <c r="W417" s="21">
        <f t="shared" si="63"/>
        <v>0.2262237744</v>
      </c>
      <c r="X417" s="21">
        <f t="shared" si="63"/>
        <v>0.1505032961</v>
      </c>
      <c r="Y417" s="21">
        <f t="shared" si="63"/>
        <v>-0.08099159037</v>
      </c>
      <c r="Z417" s="21">
        <f t="shared" si="63"/>
        <v>0.2482579236</v>
      </c>
      <c r="AA417" s="21">
        <f t="shared" si="63"/>
        <v>-0.05026182461</v>
      </c>
      <c r="AB417" s="21">
        <f t="shared" si="63"/>
        <v>-0.01468642903</v>
      </c>
      <c r="AC417" s="21">
        <f t="shared" si="63"/>
        <v>-0.1148439289</v>
      </c>
      <c r="AD417" s="21">
        <f t="shared" si="63"/>
        <v>-0.09284978405</v>
      </c>
      <c r="AE417" s="21">
        <f t="shared" si="63"/>
        <v>0.6632374526</v>
      </c>
      <c r="AF417" s="21">
        <f t="shared" si="63"/>
        <v>-0.3066431194</v>
      </c>
      <c r="AG417" s="21">
        <f t="shared" si="63"/>
        <v>-0.1935323925</v>
      </c>
      <c r="AH417" s="21">
        <f t="shared" si="63"/>
        <v>0.3430052403</v>
      </c>
      <c r="AI417" s="21">
        <f t="shared" si="63"/>
        <v>-0.1249784858</v>
      </c>
      <c r="AJ417" s="21">
        <f t="shared" si="63"/>
        <v>-0.09317111226</v>
      </c>
      <c r="AK417" s="21">
        <f t="shared" si="63"/>
        <v>0.3491859905</v>
      </c>
      <c r="AL417" s="21">
        <f t="shared" si="63"/>
        <v>0.2619441789</v>
      </c>
      <c r="AM417" s="21">
        <f t="shared" si="63"/>
        <v>-0.2722840496</v>
      </c>
      <c r="AN417" s="21">
        <f t="shared" si="63"/>
        <v>-0.1414042227</v>
      </c>
      <c r="AO417" s="21">
        <f t="shared" si="63"/>
        <v>0.07425559777</v>
      </c>
      <c r="AP417" s="21">
        <f t="shared" si="63"/>
        <v>0.1710445455</v>
      </c>
      <c r="AQ417" s="21">
        <f t="shared" si="63"/>
        <v>-0.1388885614</v>
      </c>
      <c r="AR417" s="21">
        <f t="shared" si="63"/>
        <v>-0.2409796736</v>
      </c>
      <c r="AS417" s="21">
        <f t="shared" si="63"/>
        <v>-0.04093396505</v>
      </c>
      <c r="AT417" s="21">
        <f t="shared" si="63"/>
        <v>0.03856008683</v>
      </c>
      <c r="AU417" s="21">
        <f t="shared" si="63"/>
        <v>-0.2886774514</v>
      </c>
      <c r="AV417" s="21">
        <f t="shared" si="63"/>
        <v>0.5349515622</v>
      </c>
      <c r="AW417" s="21">
        <f t="shared" si="63"/>
        <v>-0.1434027429</v>
      </c>
      <c r="AX417" s="21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</row>
    <row r="419">
      <c r="A419" s="23" t="s">
        <v>77</v>
      </c>
      <c r="B419" s="25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6" t="s">
        <v>76</v>
      </c>
      <c r="T419" s="24">
        <f t="shared" ref="T419:AW419" si="64">ABS(T$401-T417)</f>
        <v>0.1851661707</v>
      </c>
      <c r="U419" s="24">
        <f t="shared" si="64"/>
        <v>0.03855842019</v>
      </c>
      <c r="V419" s="24">
        <f t="shared" si="64"/>
        <v>0.09078395168</v>
      </c>
      <c r="W419" s="24">
        <f t="shared" si="64"/>
        <v>0.1287441065</v>
      </c>
      <c r="X419" s="24">
        <f t="shared" si="64"/>
        <v>0.3232975726</v>
      </c>
      <c r="Y419" s="24">
        <f t="shared" si="64"/>
        <v>0.03833562895</v>
      </c>
      <c r="Z419" s="24">
        <f t="shared" si="64"/>
        <v>1.154629252</v>
      </c>
      <c r="AA419" s="24">
        <f t="shared" si="64"/>
        <v>0.3929555384</v>
      </c>
      <c r="AB419" s="24">
        <f t="shared" si="64"/>
        <v>0.4502474422</v>
      </c>
      <c r="AC419" s="24">
        <f t="shared" si="64"/>
        <v>0.09216770447</v>
      </c>
      <c r="AD419" s="24">
        <f t="shared" si="64"/>
        <v>3.077015562</v>
      </c>
      <c r="AE419" s="24">
        <f t="shared" si="64"/>
        <v>0.3461501278</v>
      </c>
      <c r="AF419" s="24">
        <f t="shared" si="64"/>
        <v>0.5172556651</v>
      </c>
      <c r="AG419" s="24">
        <f t="shared" si="64"/>
        <v>0.5233283921</v>
      </c>
      <c r="AH419" s="24">
        <f t="shared" si="64"/>
        <v>0.2809635097</v>
      </c>
      <c r="AI419" s="24">
        <f t="shared" si="64"/>
        <v>0.2604369999</v>
      </c>
      <c r="AJ419" s="24">
        <f t="shared" si="64"/>
        <v>0.01029861517</v>
      </c>
      <c r="AK419" s="24">
        <f t="shared" si="64"/>
        <v>0.4609626659</v>
      </c>
      <c r="AL419" s="24">
        <f t="shared" si="64"/>
        <v>0.1784132092</v>
      </c>
      <c r="AM419" s="24">
        <f t="shared" si="64"/>
        <v>0.3129029984</v>
      </c>
      <c r="AN419" s="24">
        <f t="shared" si="64"/>
        <v>0.04338206382</v>
      </c>
      <c r="AO419" s="24">
        <f t="shared" si="64"/>
        <v>0.5524946907</v>
      </c>
      <c r="AP419" s="24">
        <f t="shared" si="64"/>
        <v>0.1737002234</v>
      </c>
      <c r="AQ419" s="24">
        <f t="shared" si="64"/>
        <v>0.06413300596</v>
      </c>
      <c r="AR419" s="24">
        <f t="shared" si="64"/>
        <v>0.1223651434</v>
      </c>
      <c r="AS419" s="24">
        <f t="shared" si="64"/>
        <v>0.1819256231</v>
      </c>
      <c r="AT419" s="24">
        <f t="shared" si="64"/>
        <v>0.2631984138</v>
      </c>
      <c r="AU419" s="24">
        <f t="shared" si="64"/>
        <v>0.146981814</v>
      </c>
      <c r="AV419" s="24">
        <f t="shared" si="64"/>
        <v>0.0005782597001</v>
      </c>
      <c r="AW419" s="24">
        <f t="shared" si="64"/>
        <v>0.2062217942</v>
      </c>
      <c r="AX419" s="24"/>
    </row>
    <row r="420">
      <c r="A420" s="23"/>
      <c r="B420" s="25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6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</row>
    <row r="421">
      <c r="A421" s="22" t="s">
        <v>78</v>
      </c>
      <c r="B421" s="25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9">
        <f>(SUM(S419:AW419)-MIN(S419:AW419)-MAX(S419:AW419))/(COUNT(S419:AW419)-2)</f>
        <v>0.2692857408</v>
      </c>
      <c r="T421" s="22" t="s">
        <v>79</v>
      </c>
      <c r="U421" s="30">
        <f>AVERAGE(T419:AW419)</f>
        <v>0.3539198188</v>
      </c>
      <c r="V421" s="31"/>
      <c r="W421" s="32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</row>
    <row r="426">
      <c r="A426" s="58"/>
    </row>
    <row r="495">
      <c r="A495" s="12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59"/>
      <c r="T495" s="59"/>
      <c r="U495" s="59"/>
      <c r="V495" s="60"/>
      <c r="W495" s="59"/>
      <c r="X495" s="59"/>
      <c r="Y495" s="60"/>
      <c r="Z495" s="59"/>
      <c r="AA495" s="59"/>
      <c r="AB495" s="59"/>
      <c r="AC495" s="60"/>
      <c r="AD495" s="59"/>
      <c r="AE495" s="59"/>
      <c r="AF495" s="60"/>
      <c r="AG495" s="59"/>
      <c r="AH495" s="59"/>
      <c r="AI495" s="59"/>
      <c r="AJ495" s="60"/>
      <c r="AK495" s="59"/>
      <c r="AL495" s="59"/>
      <c r="AM495" s="60"/>
      <c r="AN495" s="59"/>
      <c r="AO495" s="59"/>
      <c r="AP495" s="59"/>
      <c r="AQ495" s="60"/>
      <c r="AR495" s="59"/>
      <c r="AS495" s="59"/>
      <c r="AT495" s="60"/>
      <c r="AU495" s="40"/>
      <c r="AV495" s="40"/>
      <c r="AW495" s="40"/>
      <c r="AX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</row>
    <row r="497">
      <c r="A497" s="12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</row>
    <row r="498">
      <c r="A498" s="12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38"/>
      <c r="Z498" s="40"/>
      <c r="AA498" s="40"/>
      <c r="AB498" s="40"/>
      <c r="AC498" s="40"/>
      <c r="AD498" s="40"/>
      <c r="AE498" s="40"/>
      <c r="AF498" s="38"/>
      <c r="AG498" s="40"/>
      <c r="AH498" s="40"/>
      <c r="AI498" s="40"/>
      <c r="AJ498" s="40"/>
      <c r="AK498" s="40"/>
      <c r="AL498" s="40"/>
      <c r="AM498" s="38"/>
      <c r="AN498" s="40"/>
      <c r="AO498" s="40"/>
      <c r="AP498" s="40"/>
      <c r="AQ498" s="40"/>
      <c r="AR498" s="40"/>
      <c r="AS498" s="40"/>
      <c r="AT498" s="38"/>
      <c r="AU498" s="40"/>
      <c r="AV498" s="40"/>
      <c r="AW498" s="40"/>
      <c r="AX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50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64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</row>
    <row r="502">
      <c r="A502" s="62"/>
      <c r="B502" s="33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3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</row>
    <row r="503">
      <c r="A503" s="62"/>
      <c r="B503" s="33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3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</row>
    <row r="504">
      <c r="A504" s="62"/>
      <c r="B504" s="33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50"/>
      <c r="T504" s="28"/>
      <c r="U504" s="28"/>
      <c r="V504" s="28"/>
      <c r="W504" s="66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</row>
    <row r="506">
      <c r="A506" s="67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39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</row>
    <row r="508">
      <c r="A508" s="67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</row>
    <row r="510">
      <c r="A510" s="12"/>
      <c r="B510" s="59"/>
      <c r="C510" s="59"/>
      <c r="D510" s="59"/>
      <c r="E510" s="59"/>
      <c r="F510" s="59"/>
      <c r="G510" s="59"/>
      <c r="H510" s="60"/>
      <c r="I510" s="59"/>
      <c r="J510" s="59"/>
      <c r="K510" s="59"/>
      <c r="L510" s="59"/>
      <c r="M510" s="59"/>
      <c r="N510" s="59"/>
      <c r="O510" s="60"/>
      <c r="P510" s="59"/>
      <c r="Q510" s="59"/>
      <c r="R510" s="59"/>
      <c r="S510" s="59"/>
      <c r="T510" s="59"/>
      <c r="U510" s="59"/>
      <c r="V510" s="60"/>
      <c r="W510" s="59"/>
      <c r="X510" s="59"/>
      <c r="Y510" s="60"/>
      <c r="Z510" s="59"/>
      <c r="AA510" s="59"/>
      <c r="AB510" s="59"/>
      <c r="AC510" s="60"/>
      <c r="AD510" s="59"/>
      <c r="AE510" s="59"/>
      <c r="AF510" s="60"/>
      <c r="AG510" s="59"/>
      <c r="AH510" s="59"/>
      <c r="AI510" s="59"/>
      <c r="AJ510" s="60"/>
      <c r="AK510" s="59"/>
      <c r="AL510" s="59"/>
      <c r="AM510" s="60"/>
      <c r="AN510" s="59"/>
      <c r="AO510" s="59"/>
      <c r="AP510" s="59"/>
      <c r="AQ510" s="60"/>
      <c r="AR510" s="59"/>
      <c r="AS510" s="59"/>
      <c r="AT510" s="60"/>
      <c r="AU510" s="40"/>
      <c r="AV510" s="40"/>
      <c r="AW510" s="40"/>
      <c r="AX510" s="40"/>
    </row>
    <row r="511">
      <c r="A511" s="40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</row>
    <row r="512">
      <c r="A512" s="12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</row>
    <row r="513">
      <c r="A513" s="40"/>
      <c r="B513" s="7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</row>
    <row r="514">
      <c r="A514" s="12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64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64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</row>
    <row r="516">
      <c r="A516" s="71"/>
      <c r="B516" s="33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3"/>
      <c r="T516" s="72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</row>
    <row r="517">
      <c r="A517" s="27"/>
      <c r="B517" s="25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6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</row>
    <row r="518">
      <c r="A518" s="27"/>
      <c r="B518" s="25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50"/>
      <c r="T518" s="31"/>
      <c r="U518" s="31"/>
      <c r="V518" s="31"/>
      <c r="W518" s="32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7.57"/>
    <col customWidth="1" min="3" max="3" width="23.86"/>
    <col customWidth="1" min="4" max="4" width="24.71"/>
    <col customWidth="1" min="5" max="5" width="17.71"/>
    <col customWidth="1" min="6" max="6" width="15.14"/>
    <col customWidth="1" min="7" max="7" width="16.57"/>
    <col customWidth="1" min="8" max="8" width="19.29"/>
    <col customWidth="1" min="9" max="11" width="16.57"/>
    <col customWidth="1" min="12" max="12" width="15.14"/>
    <col customWidth="1" min="13" max="14" width="16.57"/>
    <col customWidth="1" min="15" max="15" width="19.29"/>
    <col customWidth="1" min="16" max="16" width="15.14"/>
    <col customWidth="1" min="17" max="18" width="16.57"/>
    <col customWidth="1" min="19" max="19" width="15.14"/>
    <col customWidth="1" min="20" max="21" width="16.57"/>
    <col customWidth="1" min="22" max="22" width="19.29"/>
    <col customWidth="1" min="23" max="28" width="16.57"/>
    <col customWidth="1" min="29" max="29" width="19.29"/>
    <col customWidth="1" min="30" max="32" width="16.57"/>
  </cols>
  <sheetData>
    <row r="1">
      <c r="A1" s="73" t="s">
        <v>131</v>
      </c>
    </row>
    <row r="3">
      <c r="A3" s="74" t="s">
        <v>132</v>
      </c>
    </row>
    <row r="4">
      <c r="A4" s="4" t="s">
        <v>122</v>
      </c>
      <c r="B4" s="5">
        <v>43891.0</v>
      </c>
      <c r="C4" s="5">
        <v>43892.0</v>
      </c>
      <c r="D4" s="5">
        <v>43893.0</v>
      </c>
      <c r="E4" s="5">
        <v>43894.0</v>
      </c>
      <c r="F4" s="5">
        <v>43895.0</v>
      </c>
      <c r="G4" s="5">
        <v>43896.0</v>
      </c>
      <c r="H4" s="5">
        <v>43897.0</v>
      </c>
      <c r="I4" s="5">
        <v>43898.0</v>
      </c>
      <c r="J4" s="5">
        <v>43899.0</v>
      </c>
      <c r="K4" s="5">
        <v>43900.0</v>
      </c>
      <c r="L4" s="5">
        <v>43901.0</v>
      </c>
      <c r="M4" s="5">
        <v>43902.0</v>
      </c>
      <c r="N4" s="5">
        <v>43903.0</v>
      </c>
      <c r="O4" s="5">
        <v>43904.0</v>
      </c>
      <c r="P4" s="5">
        <v>43905.0</v>
      </c>
      <c r="Q4" s="5">
        <v>43906.0</v>
      </c>
      <c r="R4" s="5">
        <v>43907.0</v>
      </c>
      <c r="S4" s="5">
        <v>43908.0</v>
      </c>
      <c r="T4" s="5">
        <v>43909.0</v>
      </c>
      <c r="U4" s="5">
        <v>43910.0</v>
      </c>
      <c r="V4" s="5">
        <v>43911.0</v>
      </c>
      <c r="W4" s="5">
        <v>43912.0</v>
      </c>
      <c r="X4" s="5">
        <v>43913.0</v>
      </c>
      <c r="Y4" s="5">
        <v>43914.0</v>
      </c>
      <c r="Z4" s="5">
        <v>43915.0</v>
      </c>
      <c r="AA4" s="5">
        <v>43916.0</v>
      </c>
      <c r="AB4" s="5">
        <v>43917.0</v>
      </c>
      <c r="AC4" s="5">
        <v>43918.0</v>
      </c>
      <c r="AD4" s="5">
        <v>43919.0</v>
      </c>
      <c r="AE4" s="5">
        <v>43920.0</v>
      </c>
      <c r="AF4" s="5">
        <v>43921.0</v>
      </c>
    </row>
    <row r="5">
      <c r="A5" s="4" t="s">
        <v>133</v>
      </c>
      <c r="B5" s="8">
        <v>8641.15</v>
      </c>
      <c r="C5" s="8">
        <v>8545.47</v>
      </c>
      <c r="D5" s="8">
        <v>8913.44</v>
      </c>
      <c r="E5" s="8">
        <v>8776.31</v>
      </c>
      <c r="F5" s="8">
        <v>8751.63</v>
      </c>
      <c r="G5" s="8">
        <v>9060.19</v>
      </c>
      <c r="H5" s="8">
        <v>9118.82</v>
      </c>
      <c r="I5" s="8">
        <v>8893.56</v>
      </c>
      <c r="J5" s="8">
        <v>8181.47</v>
      </c>
      <c r="K5" s="8">
        <v>7873.04</v>
      </c>
      <c r="L5" s="8">
        <v>7882.61</v>
      </c>
      <c r="M5" s="8">
        <v>7927.05</v>
      </c>
      <c r="N5" s="8">
        <v>5598.47</v>
      </c>
      <c r="O5" s="8">
        <v>5674.62</v>
      </c>
      <c r="P5" s="8">
        <v>5117.54</v>
      </c>
      <c r="Q5" s="8">
        <v>5388.79</v>
      </c>
      <c r="R5" s="8">
        <v>4923.98</v>
      </c>
      <c r="S5" s="8">
        <v>5402.16</v>
      </c>
      <c r="T5" s="8">
        <v>5330.59</v>
      </c>
      <c r="U5" s="8">
        <v>6227.09</v>
      </c>
      <c r="V5" s="8">
        <v>6176.29</v>
      </c>
      <c r="W5" s="8">
        <v>6178.51</v>
      </c>
      <c r="X5" s="8">
        <v>5837.48</v>
      </c>
      <c r="Y5" s="8">
        <v>6486.75</v>
      </c>
      <c r="Z5" s="8">
        <v>6739.8</v>
      </c>
      <c r="AA5" s="8">
        <v>6667.48</v>
      </c>
      <c r="AB5" s="8">
        <v>6735.14</v>
      </c>
      <c r="AC5" s="8">
        <v>6643.57</v>
      </c>
      <c r="AD5" s="8">
        <v>6194.65</v>
      </c>
      <c r="AE5" s="8">
        <v>5920.64</v>
      </c>
      <c r="AF5" s="8">
        <v>6522.12</v>
      </c>
    </row>
    <row r="6">
      <c r="A6" s="4" t="s">
        <v>134</v>
      </c>
      <c r="B6" s="4" t="s">
        <v>76</v>
      </c>
      <c r="C6" s="21">
        <f t="shared" ref="C6:AF6" si="1">(ABS(C5-B5)/B5)</f>
        <v>0.01107260029</v>
      </c>
      <c r="D6" s="21">
        <f t="shared" si="1"/>
        <v>0.04306024127</v>
      </c>
      <c r="E6" s="21">
        <f t="shared" si="1"/>
        <v>0.01538463264</v>
      </c>
      <c r="F6" s="21">
        <f t="shared" si="1"/>
        <v>0.002812115798</v>
      </c>
      <c r="G6" s="21">
        <f t="shared" si="1"/>
        <v>0.03525743204</v>
      </c>
      <c r="H6" s="21">
        <f t="shared" si="1"/>
        <v>0.006471166719</v>
      </c>
      <c r="I6" s="21">
        <f t="shared" si="1"/>
        <v>0.02470275759</v>
      </c>
      <c r="J6" s="21">
        <f t="shared" si="1"/>
        <v>0.08006804924</v>
      </c>
      <c r="K6" s="21">
        <f t="shared" si="1"/>
        <v>0.03769860429</v>
      </c>
      <c r="L6" s="21">
        <f t="shared" si="1"/>
        <v>0.00121554063</v>
      </c>
      <c r="M6" s="21">
        <f t="shared" si="1"/>
        <v>0.005637726591</v>
      </c>
      <c r="N6" s="21">
        <f t="shared" si="1"/>
        <v>0.2937511432</v>
      </c>
      <c r="O6" s="21">
        <f t="shared" si="1"/>
        <v>0.01360193053</v>
      </c>
      <c r="P6" s="21">
        <f t="shared" si="1"/>
        <v>0.09817045018</v>
      </c>
      <c r="Q6" s="21">
        <f t="shared" si="1"/>
        <v>0.05300398238</v>
      </c>
      <c r="R6" s="21">
        <f t="shared" si="1"/>
        <v>0.08625498489</v>
      </c>
      <c r="S6" s="21">
        <f t="shared" si="1"/>
        <v>0.09711249843</v>
      </c>
      <c r="T6" s="21">
        <f t="shared" si="1"/>
        <v>0.01324840434</v>
      </c>
      <c r="U6" s="21">
        <f t="shared" si="1"/>
        <v>0.1681802577</v>
      </c>
      <c r="V6" s="21">
        <f t="shared" si="1"/>
        <v>0.008157903611</v>
      </c>
      <c r="W6" s="21">
        <f t="shared" si="1"/>
        <v>0.0003594390807</v>
      </c>
      <c r="X6" s="21">
        <f t="shared" si="1"/>
        <v>0.05519615571</v>
      </c>
      <c r="Y6" s="21">
        <f t="shared" si="1"/>
        <v>0.1112243639</v>
      </c>
      <c r="Z6" s="21">
        <f t="shared" si="1"/>
        <v>0.03901029021</v>
      </c>
      <c r="AA6" s="21">
        <f t="shared" si="1"/>
        <v>0.01073028873</v>
      </c>
      <c r="AB6" s="21">
        <f t="shared" si="1"/>
        <v>0.01014776197</v>
      </c>
      <c r="AC6" s="21">
        <f t="shared" si="1"/>
        <v>0.01359585695</v>
      </c>
      <c r="AD6" s="21">
        <f t="shared" si="1"/>
        <v>0.06757210355</v>
      </c>
      <c r="AE6" s="21">
        <f t="shared" si="1"/>
        <v>0.04423333037</v>
      </c>
      <c r="AF6" s="21">
        <f t="shared" si="1"/>
        <v>0.1015903686</v>
      </c>
    </row>
    <row r="24">
      <c r="A24" s="1" t="s">
        <v>0</v>
      </c>
      <c r="B24" s="2"/>
      <c r="C24" s="2"/>
      <c r="D24" s="2"/>
      <c r="E24" s="2"/>
      <c r="F24" s="2"/>
      <c r="G24" s="2"/>
      <c r="H24" s="3" t="s">
        <v>1</v>
      </c>
      <c r="I24" s="2"/>
      <c r="J24" s="2"/>
      <c r="K24" s="2"/>
      <c r="L24" s="2"/>
      <c r="M24" s="2"/>
      <c r="N24" s="2"/>
      <c r="O24" s="3" t="s">
        <v>2</v>
      </c>
      <c r="P24" s="2"/>
      <c r="Q24" s="2"/>
      <c r="R24" s="2"/>
      <c r="S24" s="2"/>
      <c r="T24" s="2"/>
      <c r="U24" s="2"/>
      <c r="V24" s="3" t="s">
        <v>3</v>
      </c>
      <c r="W24" s="2"/>
      <c r="X24" s="2"/>
      <c r="Y24" s="2"/>
      <c r="Z24" s="2"/>
      <c r="AA24" s="2"/>
      <c r="AB24" s="2"/>
      <c r="AC24" s="3" t="s">
        <v>4</v>
      </c>
    </row>
    <row r="25">
      <c r="A25" s="4" t="s">
        <v>122</v>
      </c>
      <c r="B25" s="5">
        <v>43891.0</v>
      </c>
      <c r="C25" s="5">
        <v>43892.0</v>
      </c>
      <c r="D25" s="5">
        <v>43893.0</v>
      </c>
      <c r="E25" s="5">
        <v>43894.0</v>
      </c>
      <c r="F25" s="5">
        <v>43895.0</v>
      </c>
      <c r="G25" s="5">
        <v>43896.0</v>
      </c>
      <c r="H25" s="5">
        <v>43897.0</v>
      </c>
      <c r="I25" s="5">
        <v>43898.0</v>
      </c>
      <c r="J25" s="5">
        <v>43899.0</v>
      </c>
      <c r="K25" s="5">
        <v>43900.0</v>
      </c>
      <c r="L25" s="5">
        <v>43901.0</v>
      </c>
      <c r="M25" s="6">
        <v>43902.0</v>
      </c>
      <c r="N25" s="6">
        <v>43903.0</v>
      </c>
      <c r="O25" s="5">
        <v>43904.0</v>
      </c>
      <c r="P25" s="5">
        <v>43905.0</v>
      </c>
      <c r="Q25" s="5">
        <v>43906.0</v>
      </c>
      <c r="R25" s="5">
        <v>43907.0</v>
      </c>
      <c r="S25" s="5">
        <v>43908.0</v>
      </c>
      <c r="T25" s="5">
        <v>43909.0</v>
      </c>
      <c r="U25" s="5">
        <v>43910.0</v>
      </c>
      <c r="V25" s="5">
        <v>43911.0</v>
      </c>
      <c r="W25" s="5">
        <v>43912.0</v>
      </c>
      <c r="X25" s="5">
        <v>43913.0</v>
      </c>
      <c r="Y25" s="5">
        <v>43914.0</v>
      </c>
      <c r="Z25" s="5">
        <v>43915.0</v>
      </c>
      <c r="AA25" s="5">
        <v>43916.0</v>
      </c>
      <c r="AB25" s="5">
        <v>43917.0</v>
      </c>
      <c r="AC25" s="5">
        <v>43918.0</v>
      </c>
      <c r="AD25" s="5">
        <v>43919.0</v>
      </c>
      <c r="AE25" s="5">
        <v>43920.0</v>
      </c>
      <c r="AF25" s="5">
        <v>43921.0</v>
      </c>
    </row>
    <row r="26">
      <c r="A26" s="7" t="s">
        <v>135</v>
      </c>
      <c r="B26" s="8">
        <v>1.19106606E8</v>
      </c>
      <c r="C26" s="8">
        <v>1.66814143E8</v>
      </c>
      <c r="D26" s="8">
        <v>1.84271639E8</v>
      </c>
      <c r="E26" s="8">
        <v>1.03749275E8</v>
      </c>
      <c r="F26" s="8">
        <v>1.55131712E8</v>
      </c>
      <c r="G26" s="8">
        <v>1.19523007E8</v>
      </c>
      <c r="H26" s="8">
        <v>1.01220892E8</v>
      </c>
      <c r="I26" s="8">
        <v>2.37682768E8</v>
      </c>
      <c r="J26" s="8">
        <v>3.2767824E8</v>
      </c>
      <c r="K26" s="8">
        <v>1.92035886E8</v>
      </c>
      <c r="L26" s="8">
        <v>1.8650622E8</v>
      </c>
      <c r="M26" s="8">
        <v>6.89298701E8</v>
      </c>
      <c r="N26" s="8">
        <v>9.39503142E8</v>
      </c>
      <c r="O26" s="8">
        <v>1.55515102E8</v>
      </c>
      <c r="P26" s="8">
        <v>2.31040286E8</v>
      </c>
      <c r="Q26" s="8">
        <v>3.75612392E8</v>
      </c>
      <c r="R26" s="8">
        <v>2.60522608E8</v>
      </c>
      <c r="S26" s="8">
        <v>2.2680075E8</v>
      </c>
      <c r="T26" s="8">
        <v>3.98646721E8</v>
      </c>
      <c r="U26" s="8">
        <v>4.66897878E8</v>
      </c>
      <c r="V26" s="8">
        <v>1.68667729E8</v>
      </c>
      <c r="W26" s="8">
        <v>1.67776649E8</v>
      </c>
      <c r="X26" s="8">
        <v>2.73294657E8</v>
      </c>
      <c r="Y26" s="8">
        <v>2.68499735E8</v>
      </c>
      <c r="Z26" s="8">
        <v>2.16675314E8</v>
      </c>
      <c r="AA26" s="8">
        <v>1.48169648E8</v>
      </c>
      <c r="AB26" s="8">
        <v>1.48495646E8</v>
      </c>
      <c r="AC26" s="8">
        <v>1.9448305E8</v>
      </c>
      <c r="AD26" s="8">
        <v>1.07396759E8</v>
      </c>
      <c r="AE26" s="8">
        <v>1.8505377E8</v>
      </c>
      <c r="AF26" s="8">
        <v>1.2517411E8</v>
      </c>
    </row>
    <row r="27">
      <c r="A27" s="9" t="s">
        <v>6</v>
      </c>
      <c r="B27" s="8">
        <v>1.19377379E8</v>
      </c>
      <c r="C27" s="8">
        <v>1.63410023E8</v>
      </c>
      <c r="D27" s="8">
        <v>1.36672962E8</v>
      </c>
      <c r="E27" s="8">
        <v>1.0391297E8</v>
      </c>
      <c r="F27" s="8">
        <v>1.54549019E8</v>
      </c>
      <c r="G27" s="8">
        <v>1.13694262E8</v>
      </c>
      <c r="H27" s="8">
        <v>1.0205127E8</v>
      </c>
      <c r="I27" s="8">
        <v>2.51366059E8</v>
      </c>
      <c r="J27" s="8">
        <v>3.24541731E8</v>
      </c>
      <c r="K27" s="8">
        <v>1.90912834E8</v>
      </c>
      <c r="L27" s="8">
        <v>1.84005685E8</v>
      </c>
      <c r="M27" s="8">
        <v>7.56501314E8</v>
      </c>
      <c r="N27" s="8">
        <v>7.45831023E8</v>
      </c>
      <c r="O27" s="8">
        <v>1.59999179E8</v>
      </c>
      <c r="P27" s="8">
        <v>2.31700526E8</v>
      </c>
      <c r="Q27" s="8">
        <v>3.7486781E8</v>
      </c>
      <c r="R27" s="8">
        <v>2.54189259E8</v>
      </c>
      <c r="S27" s="8">
        <v>2.25452266E8</v>
      </c>
      <c r="T27" s="8">
        <v>3.74216646E8</v>
      </c>
      <c r="U27" s="8">
        <v>4.75713236E8</v>
      </c>
      <c r="V27" s="8">
        <v>1.66746895E8</v>
      </c>
      <c r="W27" s="8">
        <v>1.72223241E8</v>
      </c>
      <c r="X27" s="8">
        <v>2.61551524E8</v>
      </c>
      <c r="Y27" s="8">
        <v>2.60999615E8</v>
      </c>
      <c r="Z27" s="8">
        <v>2.16230371E8</v>
      </c>
      <c r="AA27" s="8">
        <v>1.45936571E8</v>
      </c>
      <c r="AB27" s="8">
        <v>1.47707837E8</v>
      </c>
      <c r="AC27" s="8">
        <v>1.93655406E8</v>
      </c>
      <c r="AD27" s="8">
        <v>1.09624338E8</v>
      </c>
      <c r="AE27" s="8">
        <v>1.78960683E8</v>
      </c>
      <c r="AF27" s="8">
        <v>1.24026023E8</v>
      </c>
    </row>
    <row r="28">
      <c r="A28" s="10" t="s">
        <v>7</v>
      </c>
      <c r="B28" s="8">
        <v>1.18856826E8</v>
      </c>
      <c r="C28" s="8">
        <v>1.66546198E8</v>
      </c>
      <c r="D28" s="8">
        <v>1.3796447E8</v>
      </c>
      <c r="E28" s="8">
        <v>1.05645352E8</v>
      </c>
      <c r="F28" s="8">
        <v>1.55109146E8</v>
      </c>
      <c r="G28" s="8">
        <v>1.19727208E8</v>
      </c>
      <c r="H28" s="8">
        <v>1.01199398E8</v>
      </c>
      <c r="I28" s="8">
        <v>2.33374668E8</v>
      </c>
      <c r="J28" s="8">
        <v>3.29139075E8</v>
      </c>
      <c r="K28" s="8">
        <v>1.93801919E8</v>
      </c>
      <c r="L28" s="8">
        <v>1.87625812E8</v>
      </c>
      <c r="M28" s="8">
        <v>6.91375013E8</v>
      </c>
      <c r="N28" s="8">
        <v>9.52050324E8</v>
      </c>
      <c r="O28" s="8">
        <v>1.56696737E8</v>
      </c>
      <c r="P28" s="8">
        <v>2.3171317E8</v>
      </c>
      <c r="Q28" s="8">
        <v>3.77917434E8</v>
      </c>
      <c r="R28" s="8">
        <v>2.61666019E8</v>
      </c>
      <c r="S28" s="8">
        <v>2.29042965E8</v>
      </c>
      <c r="T28" s="8">
        <v>4.0826788E8</v>
      </c>
      <c r="U28" s="8">
        <v>4.74013418E8</v>
      </c>
      <c r="V28" s="8">
        <v>1.69618664E8</v>
      </c>
      <c r="W28" s="8">
        <v>1.69284551E8</v>
      </c>
      <c r="X28" s="8">
        <v>2.75256975E8</v>
      </c>
      <c r="Y28" s="8">
        <v>2.68926062E8</v>
      </c>
      <c r="Z28" s="8">
        <v>2.1870599E8</v>
      </c>
      <c r="AA28" s="8">
        <v>1.49010549E8</v>
      </c>
      <c r="AB28" s="8">
        <v>1.49131012E8</v>
      </c>
      <c r="AC28" s="8">
        <v>1.94991683E8</v>
      </c>
      <c r="AD28" s="8">
        <v>1.07391332E8</v>
      </c>
      <c r="AE28" s="8">
        <v>1.85811324E8</v>
      </c>
      <c r="AF28" s="8">
        <v>1.25608465E8</v>
      </c>
    </row>
    <row r="29">
      <c r="A29" s="46" t="s">
        <v>136</v>
      </c>
      <c r="B29" s="13"/>
      <c r="C29" s="13"/>
      <c r="D29" s="13"/>
      <c r="E29" s="75"/>
      <c r="F29" s="13"/>
      <c r="G29" s="13"/>
      <c r="H29" s="76">
        <f>SUM(B26:H26)</f>
        <v>949817274</v>
      </c>
      <c r="I29" s="13"/>
      <c r="J29" s="13"/>
      <c r="K29" s="13"/>
      <c r="L29" s="75"/>
      <c r="M29" s="13"/>
      <c r="N29" s="13"/>
      <c r="O29" s="76">
        <f>SUM(I26:O26)</f>
        <v>2728220059</v>
      </c>
      <c r="P29" s="13"/>
      <c r="Q29" s="13"/>
      <c r="R29" s="13"/>
      <c r="S29" s="75"/>
      <c r="T29" s="13"/>
      <c r="U29" s="13"/>
      <c r="V29" s="76">
        <f>SUM(P26:V26)</f>
        <v>2128188364</v>
      </c>
      <c r="W29" s="13"/>
      <c r="X29" s="13"/>
      <c r="Y29" s="13"/>
      <c r="Z29" s="13"/>
      <c r="AA29" s="13"/>
      <c r="AB29" s="13"/>
      <c r="AC29" s="76">
        <f>SUM(W26:AC26)</f>
        <v>1417394699</v>
      </c>
      <c r="AD29" s="13"/>
      <c r="AE29" s="13"/>
      <c r="AF29" s="13"/>
    </row>
    <row r="30">
      <c r="A30" s="4" t="s">
        <v>137</v>
      </c>
      <c r="B30" s="4">
        <v>203021.0</v>
      </c>
      <c r="C30" s="4">
        <v>220670.0</v>
      </c>
      <c r="D30" s="4">
        <v>216262.0</v>
      </c>
      <c r="E30" s="4">
        <v>195549.0</v>
      </c>
      <c r="F30" s="4">
        <v>226081.0</v>
      </c>
      <c r="G30" s="4">
        <v>201574.0</v>
      </c>
      <c r="H30" s="4">
        <v>187928.0</v>
      </c>
      <c r="I30" s="4">
        <v>291910.0</v>
      </c>
      <c r="J30" s="4">
        <v>349714.0</v>
      </c>
      <c r="K30" s="4">
        <v>226282.0</v>
      </c>
      <c r="L30" s="4">
        <v>214752.0</v>
      </c>
      <c r="M30" s="4">
        <v>940180.0</v>
      </c>
      <c r="N30" s="4">
        <v>1263458.0</v>
      </c>
      <c r="O30" s="4">
        <v>218325.0</v>
      </c>
      <c r="P30" s="4">
        <v>250820.0</v>
      </c>
      <c r="Q30" s="4">
        <v>420747.0</v>
      </c>
      <c r="R30" s="4">
        <v>249201.0</v>
      </c>
      <c r="S30" s="4">
        <v>194209.0</v>
      </c>
      <c r="T30" s="4">
        <v>381055.0</v>
      </c>
      <c r="U30" s="4">
        <v>437327.0</v>
      </c>
      <c r="V30" s="4">
        <v>181105.0</v>
      </c>
      <c r="W30" s="4">
        <v>193293.0</v>
      </c>
      <c r="X30" s="4">
        <v>210811.0</v>
      </c>
      <c r="Y30" s="4">
        <v>228412.0</v>
      </c>
      <c r="Z30" s="4">
        <v>219757.0</v>
      </c>
      <c r="AA30" s="4">
        <v>176396.0</v>
      </c>
      <c r="AB30" s="4">
        <v>168449.0</v>
      </c>
      <c r="AC30" s="4">
        <v>189084.0</v>
      </c>
      <c r="AD30" s="4">
        <v>117337.0</v>
      </c>
      <c r="AE30" s="4">
        <v>146964.0</v>
      </c>
      <c r="AF30" s="4">
        <v>111139.0</v>
      </c>
    </row>
    <row r="31">
      <c r="A31" s="4" t="s">
        <v>0</v>
      </c>
      <c r="B31" s="8">
        <f t="shared" ref="B31:AF31" si="2">(B26/B30)</f>
        <v>586.6713591</v>
      </c>
      <c r="C31" s="8">
        <f t="shared" si="2"/>
        <v>755.9439117</v>
      </c>
      <c r="D31" s="8">
        <f t="shared" si="2"/>
        <v>852.0759033</v>
      </c>
      <c r="E31" s="8">
        <f t="shared" si="2"/>
        <v>530.553851</v>
      </c>
      <c r="F31" s="8">
        <f t="shared" si="2"/>
        <v>686.1775735</v>
      </c>
      <c r="G31" s="8">
        <f t="shared" si="2"/>
        <v>592.9485301</v>
      </c>
      <c r="H31" s="8">
        <f t="shared" si="2"/>
        <v>538.6152782</v>
      </c>
      <c r="I31" s="8">
        <f t="shared" si="2"/>
        <v>814.2330444</v>
      </c>
      <c r="J31" s="8">
        <f t="shared" si="2"/>
        <v>936.9891969</v>
      </c>
      <c r="K31" s="8">
        <f t="shared" si="2"/>
        <v>848.6573656</v>
      </c>
      <c r="L31" s="8">
        <f t="shared" si="2"/>
        <v>868.4725637</v>
      </c>
      <c r="M31" s="8">
        <f t="shared" si="2"/>
        <v>733.1560988</v>
      </c>
      <c r="N31" s="8">
        <f t="shared" si="2"/>
        <v>743.5966546</v>
      </c>
      <c r="O31" s="8">
        <f t="shared" si="2"/>
        <v>712.3100973</v>
      </c>
      <c r="P31" s="8">
        <f t="shared" si="2"/>
        <v>921.1398054</v>
      </c>
      <c r="Q31" s="8">
        <f t="shared" si="2"/>
        <v>892.7274395</v>
      </c>
      <c r="R31" s="8">
        <f t="shared" si="2"/>
        <v>1045.431631</v>
      </c>
      <c r="S31" s="8">
        <f t="shared" si="2"/>
        <v>1167.817918</v>
      </c>
      <c r="T31" s="8">
        <f t="shared" si="2"/>
        <v>1046.165832</v>
      </c>
      <c r="U31" s="8">
        <f t="shared" si="2"/>
        <v>1067.617316</v>
      </c>
      <c r="V31" s="8">
        <f t="shared" si="2"/>
        <v>931.3256343</v>
      </c>
      <c r="W31" s="8">
        <f t="shared" si="2"/>
        <v>867.9913344</v>
      </c>
      <c r="X31" s="8">
        <f t="shared" si="2"/>
        <v>1296.396568</v>
      </c>
      <c r="Y31" s="8">
        <f t="shared" si="2"/>
        <v>1175.506256</v>
      </c>
      <c r="Z31" s="8">
        <f t="shared" si="2"/>
        <v>985.9768472</v>
      </c>
      <c r="AA31" s="8">
        <f t="shared" si="2"/>
        <v>839.9830382</v>
      </c>
      <c r="AB31" s="8">
        <f t="shared" si="2"/>
        <v>881.5466165</v>
      </c>
      <c r="AC31" s="8">
        <f t="shared" si="2"/>
        <v>1028.553712</v>
      </c>
      <c r="AD31" s="8">
        <f t="shared" si="2"/>
        <v>915.2846843</v>
      </c>
      <c r="AE31" s="8">
        <f t="shared" si="2"/>
        <v>1259.177554</v>
      </c>
      <c r="AF31" s="8">
        <f t="shared" si="2"/>
        <v>1126.284293</v>
      </c>
    </row>
    <row r="32">
      <c r="A32" s="4"/>
    </row>
    <row r="33">
      <c r="A33" s="4" t="s">
        <v>138</v>
      </c>
      <c r="B33" s="4">
        <v>100397.0</v>
      </c>
      <c r="C33" s="4">
        <v>116139.0</v>
      </c>
      <c r="D33" s="4">
        <v>108235.0</v>
      </c>
      <c r="E33" s="4">
        <v>100120.0</v>
      </c>
      <c r="F33" s="4">
        <v>113278.0</v>
      </c>
      <c r="G33" s="4">
        <v>94197.0</v>
      </c>
      <c r="H33" s="4">
        <v>86128.0</v>
      </c>
      <c r="I33" s="4">
        <v>130291.0</v>
      </c>
      <c r="J33" s="4">
        <v>170000.0</v>
      </c>
      <c r="K33" s="4">
        <v>117648.0</v>
      </c>
      <c r="L33" s="4">
        <v>100864.0</v>
      </c>
      <c r="M33" s="4">
        <v>440668.0</v>
      </c>
      <c r="N33" s="4">
        <v>625531.0</v>
      </c>
      <c r="O33" s="4">
        <v>112329.0</v>
      </c>
      <c r="P33" s="4">
        <v>122742.0</v>
      </c>
      <c r="Q33" s="4">
        <v>210222.0</v>
      </c>
      <c r="R33" s="4">
        <v>133283.0</v>
      </c>
      <c r="S33" s="4">
        <v>100212.0</v>
      </c>
      <c r="T33" s="4">
        <v>202262.0</v>
      </c>
      <c r="U33" s="4">
        <v>214408.0</v>
      </c>
      <c r="V33" s="4">
        <v>91210.0</v>
      </c>
      <c r="W33" s="4">
        <v>91240.0</v>
      </c>
      <c r="X33" s="4">
        <v>109539.0</v>
      </c>
      <c r="Y33" s="4">
        <v>116572.0</v>
      </c>
      <c r="Z33" s="4">
        <v>109874.0</v>
      </c>
      <c r="AA33" s="4">
        <v>90251.0</v>
      </c>
      <c r="AB33" s="4">
        <v>83896.0</v>
      </c>
      <c r="AC33" s="4">
        <v>90482.0</v>
      </c>
      <c r="AD33" s="4">
        <v>57800.0</v>
      </c>
      <c r="AE33" s="4">
        <v>80239.0</v>
      </c>
      <c r="AF33" s="4">
        <v>57241.0</v>
      </c>
    </row>
    <row r="34">
      <c r="A34" s="4" t="s">
        <v>139</v>
      </c>
      <c r="B34" s="4">
        <v>102624.0</v>
      </c>
      <c r="C34" s="4">
        <v>104531.0</v>
      </c>
      <c r="D34" s="4">
        <v>108027.0</v>
      </c>
      <c r="E34" s="4">
        <v>95429.0</v>
      </c>
      <c r="F34" s="4">
        <v>112803.0</v>
      </c>
      <c r="G34" s="4">
        <v>107377.0</v>
      </c>
      <c r="H34" s="4">
        <v>101800.0</v>
      </c>
      <c r="I34" s="4">
        <v>161619.0</v>
      </c>
      <c r="J34" s="4">
        <v>179714.0</v>
      </c>
      <c r="K34" s="4">
        <v>108634.0</v>
      </c>
      <c r="L34" s="4">
        <v>113888.0</v>
      </c>
      <c r="M34" s="4">
        <v>499512.0</v>
      </c>
      <c r="N34" s="4">
        <v>637927.0</v>
      </c>
      <c r="O34" s="4">
        <v>105996.0</v>
      </c>
      <c r="P34" s="4">
        <v>128078.0</v>
      </c>
      <c r="Q34" s="4">
        <v>210525.0</v>
      </c>
      <c r="R34" s="4">
        <v>115918.0</v>
      </c>
      <c r="S34" s="4">
        <v>93997.0</v>
      </c>
      <c r="T34" s="4">
        <v>178793.0</v>
      </c>
      <c r="U34" s="4">
        <v>222919.0</v>
      </c>
      <c r="V34" s="4">
        <v>89895.0</v>
      </c>
      <c r="W34" s="4">
        <v>102053.0</v>
      </c>
      <c r="X34" s="4">
        <v>101272.0</v>
      </c>
      <c r="Y34" s="4">
        <v>111840.0</v>
      </c>
      <c r="Z34" s="4">
        <v>109883.0</v>
      </c>
      <c r="AA34" s="4">
        <v>86145.0</v>
      </c>
      <c r="AB34" s="4">
        <v>84553.0</v>
      </c>
      <c r="AC34" s="4">
        <v>98602.0</v>
      </c>
      <c r="AD34" s="4">
        <v>59537.0</v>
      </c>
      <c r="AE34" s="4">
        <v>66725.0</v>
      </c>
      <c r="AF34" s="4">
        <v>53898.0</v>
      </c>
    </row>
    <row r="35">
      <c r="A35" s="12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>
      <c r="A36" s="12" t="s">
        <v>0</v>
      </c>
      <c r="B36" s="35">
        <f t="shared" ref="B36:AF36" si="3">(ABS(B34-B33)/B30)</f>
        <v>0.01096930859</v>
      </c>
      <c r="C36" s="35">
        <f t="shared" si="3"/>
        <v>0.05260343499</v>
      </c>
      <c r="D36" s="35">
        <f t="shared" si="3"/>
        <v>0.0009617963396</v>
      </c>
      <c r="E36" s="35">
        <f t="shared" si="3"/>
        <v>0.02398887235</v>
      </c>
      <c r="F36" s="35">
        <f t="shared" si="3"/>
        <v>0.002101016892</v>
      </c>
      <c r="G36" s="35">
        <f t="shared" si="3"/>
        <v>0.06538541677</v>
      </c>
      <c r="H36" s="35">
        <f t="shared" si="3"/>
        <v>0.08339364012</v>
      </c>
      <c r="I36" s="35">
        <f t="shared" si="3"/>
        <v>0.1073207495</v>
      </c>
      <c r="J36" s="35">
        <f t="shared" si="3"/>
        <v>0.02777698348</v>
      </c>
      <c r="K36" s="35">
        <f t="shared" si="3"/>
        <v>0.03983524982</v>
      </c>
      <c r="L36" s="35">
        <f t="shared" si="3"/>
        <v>0.06064669945</v>
      </c>
      <c r="M36" s="35">
        <f t="shared" si="3"/>
        <v>0.06258801506</v>
      </c>
      <c r="N36" s="35">
        <f t="shared" si="3"/>
        <v>0.00981116903</v>
      </c>
      <c r="O36" s="35">
        <f t="shared" si="3"/>
        <v>0.02900721402</v>
      </c>
      <c r="P36" s="35">
        <f t="shared" si="3"/>
        <v>0.02127422056</v>
      </c>
      <c r="Q36" s="35">
        <f t="shared" si="3"/>
        <v>0.0007201477372</v>
      </c>
      <c r="R36" s="35">
        <f t="shared" si="3"/>
        <v>0.06968270593</v>
      </c>
      <c r="S36" s="35">
        <f t="shared" si="3"/>
        <v>0.03200160652</v>
      </c>
      <c r="T36" s="35">
        <f t="shared" si="3"/>
        <v>0.06158953432</v>
      </c>
      <c r="U36" s="35">
        <f t="shared" si="3"/>
        <v>0.01946140988</v>
      </c>
      <c r="V36" s="35">
        <f t="shared" si="3"/>
        <v>0.007260981199</v>
      </c>
      <c r="W36" s="35">
        <f t="shared" si="3"/>
        <v>0.05594098079</v>
      </c>
      <c r="X36" s="35">
        <f t="shared" si="3"/>
        <v>0.03921522122</v>
      </c>
      <c r="Y36" s="35">
        <f t="shared" si="3"/>
        <v>0.02071695007</v>
      </c>
      <c r="Z36" s="35">
        <f t="shared" si="3"/>
        <v>0.00004095432682</v>
      </c>
      <c r="AA36" s="35">
        <f t="shared" si="3"/>
        <v>0.02327717182</v>
      </c>
      <c r="AB36" s="35">
        <f t="shared" si="3"/>
        <v>0.003900290296</v>
      </c>
      <c r="AC36" s="35">
        <f t="shared" si="3"/>
        <v>0.0429438768</v>
      </c>
      <c r="AD36" s="35">
        <f t="shared" si="3"/>
        <v>0.01480351466</v>
      </c>
      <c r="AE36" s="35">
        <f t="shared" si="3"/>
        <v>0.09195449226</v>
      </c>
      <c r="AF36" s="35">
        <f t="shared" si="3"/>
        <v>0.03007945006</v>
      </c>
    </row>
    <row r="37">
      <c r="A37" s="12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>
      <c r="A38" s="12" t="s">
        <v>140</v>
      </c>
      <c r="B38" s="77">
        <v>68956.0</v>
      </c>
      <c r="C38" s="77">
        <v>79954.0</v>
      </c>
      <c r="D38" s="77">
        <v>77954.0</v>
      </c>
      <c r="E38" s="77">
        <v>70853.0</v>
      </c>
      <c r="F38" s="77">
        <v>81750.0</v>
      </c>
      <c r="G38" s="77">
        <v>68664.0</v>
      </c>
      <c r="H38" s="77">
        <v>63600.0</v>
      </c>
      <c r="I38" s="77">
        <v>99215.0</v>
      </c>
      <c r="J38" s="77">
        <v>132780.0</v>
      </c>
      <c r="K38" s="77">
        <v>89669.0</v>
      </c>
      <c r="L38" s="77">
        <v>83058.0</v>
      </c>
      <c r="M38" s="77">
        <v>387097.0</v>
      </c>
      <c r="N38" s="77">
        <v>580786.0</v>
      </c>
      <c r="O38" s="77">
        <v>102025.0</v>
      </c>
      <c r="P38" s="77">
        <v>114238.0</v>
      </c>
      <c r="Q38" s="77">
        <v>195979.0</v>
      </c>
      <c r="R38" s="77">
        <v>119284.0</v>
      </c>
      <c r="S38" s="77">
        <v>97535.0</v>
      </c>
      <c r="T38" s="77">
        <v>172370.0</v>
      </c>
      <c r="U38" s="77">
        <v>197201.0</v>
      </c>
      <c r="V38" s="77">
        <v>87306.0</v>
      </c>
      <c r="W38" s="77">
        <v>87858.0</v>
      </c>
      <c r="X38" s="77">
        <v>110839.0</v>
      </c>
      <c r="Y38" s="77">
        <v>112051.0</v>
      </c>
      <c r="Z38" s="77">
        <v>101391.0</v>
      </c>
      <c r="AA38" s="77">
        <v>77683.0</v>
      </c>
      <c r="AB38" s="77">
        <v>71788.0</v>
      </c>
      <c r="AC38" s="77">
        <v>89349.0</v>
      </c>
      <c r="AD38" s="77">
        <v>57516.0</v>
      </c>
      <c r="AE38" s="77">
        <v>77087.0</v>
      </c>
      <c r="AF38" s="77">
        <v>59707.0</v>
      </c>
    </row>
    <row r="39">
      <c r="A39" s="12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>
      <c r="A40" s="4" t="s">
        <v>141</v>
      </c>
      <c r="B40" s="78">
        <v>35902.0</v>
      </c>
      <c r="C40" s="79">
        <v>44624.0</v>
      </c>
      <c r="D40" s="79">
        <v>40951.0</v>
      </c>
      <c r="E40" s="79">
        <v>38492.0</v>
      </c>
      <c r="F40" s="79">
        <v>44202.0</v>
      </c>
      <c r="G40" s="79">
        <v>36582.0</v>
      </c>
      <c r="H40" s="79">
        <v>31921.0</v>
      </c>
      <c r="I40" s="79">
        <v>45624.0</v>
      </c>
      <c r="J40" s="79">
        <v>67420.0</v>
      </c>
      <c r="K40" s="79">
        <v>48568.0</v>
      </c>
      <c r="L40" s="79">
        <v>41093.0</v>
      </c>
      <c r="M40" s="79">
        <v>189815.0</v>
      </c>
      <c r="N40" s="79">
        <v>296398.0</v>
      </c>
      <c r="O40" s="79">
        <v>53690.0</v>
      </c>
      <c r="P40" s="79">
        <v>57376.0</v>
      </c>
      <c r="Q40" s="79">
        <v>99894.0</v>
      </c>
      <c r="R40" s="79">
        <v>65299.0</v>
      </c>
      <c r="S40" s="79">
        <v>51431.0</v>
      </c>
      <c r="T40" s="79">
        <v>91723.0</v>
      </c>
      <c r="U40" s="79">
        <v>100364.0</v>
      </c>
      <c r="V40" s="79">
        <v>45002.0</v>
      </c>
      <c r="W40" s="79">
        <v>43273.0</v>
      </c>
      <c r="X40" s="79">
        <v>58437.0</v>
      </c>
      <c r="Y40" s="79">
        <v>58480.0</v>
      </c>
      <c r="Z40" s="79">
        <v>53479.0</v>
      </c>
      <c r="AA40" s="79">
        <v>41652.0</v>
      </c>
      <c r="AB40" s="79">
        <v>38876.0</v>
      </c>
      <c r="AC40" s="79">
        <v>44949.0</v>
      </c>
      <c r="AD40" s="79">
        <v>30107.0</v>
      </c>
      <c r="AE40" s="79">
        <v>43643.0</v>
      </c>
      <c r="AF40" s="79">
        <v>32782.0</v>
      </c>
    </row>
    <row r="41">
      <c r="A41" s="4" t="s">
        <v>142</v>
      </c>
      <c r="B41" s="79">
        <v>33054.0</v>
      </c>
      <c r="C41" s="79">
        <v>35330.0</v>
      </c>
      <c r="D41" s="79">
        <v>37003.0</v>
      </c>
      <c r="E41" s="79">
        <v>32361.0</v>
      </c>
      <c r="F41" s="79">
        <v>37548.0</v>
      </c>
      <c r="G41" s="79">
        <v>32082.0</v>
      </c>
      <c r="H41" s="79">
        <v>31679.0</v>
      </c>
      <c r="I41" s="79">
        <v>53591.0</v>
      </c>
      <c r="J41" s="79">
        <v>65360.0</v>
      </c>
      <c r="K41" s="79">
        <v>41101.0</v>
      </c>
      <c r="L41" s="79">
        <v>41965.0</v>
      </c>
      <c r="M41" s="79">
        <v>197282.0</v>
      </c>
      <c r="N41" s="79">
        <v>284388.0</v>
      </c>
      <c r="O41" s="79">
        <v>48335.0</v>
      </c>
      <c r="P41" s="79">
        <v>56862.0</v>
      </c>
      <c r="Q41" s="79">
        <v>96085.0</v>
      </c>
      <c r="R41" s="79">
        <v>53985.0</v>
      </c>
      <c r="S41" s="79">
        <v>46104.0</v>
      </c>
      <c r="T41" s="79">
        <v>80647.0</v>
      </c>
      <c r="U41" s="79">
        <v>96837.0</v>
      </c>
      <c r="V41" s="79">
        <v>42304.0</v>
      </c>
      <c r="W41" s="79">
        <v>44585.0</v>
      </c>
      <c r="X41" s="79">
        <v>52402.0</v>
      </c>
      <c r="Y41" s="79">
        <v>53571.0</v>
      </c>
      <c r="Z41" s="79">
        <v>47912.0</v>
      </c>
      <c r="AA41" s="79">
        <v>36031.0</v>
      </c>
      <c r="AB41" s="79">
        <v>32912.0</v>
      </c>
      <c r="AC41" s="79">
        <v>44400.0</v>
      </c>
      <c r="AD41" s="79">
        <v>27409.0</v>
      </c>
      <c r="AE41" s="79">
        <v>33444.0</v>
      </c>
      <c r="AF41" s="79">
        <v>26925.0</v>
      </c>
    </row>
    <row r="42">
      <c r="A42" s="12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>
      <c r="A43" s="12" t="s">
        <v>143</v>
      </c>
      <c r="B43" s="44">
        <f t="shared" ref="B43:AF43" si="4">(ABS(B40-B41))</f>
        <v>2848</v>
      </c>
      <c r="C43" s="44">
        <f t="shared" si="4"/>
        <v>9294</v>
      </c>
      <c r="D43" s="44">
        <f t="shared" si="4"/>
        <v>3948</v>
      </c>
      <c r="E43" s="44">
        <f t="shared" si="4"/>
        <v>6131</v>
      </c>
      <c r="F43" s="44">
        <f t="shared" si="4"/>
        <v>6654</v>
      </c>
      <c r="G43" s="44">
        <f t="shared" si="4"/>
        <v>4500</v>
      </c>
      <c r="H43" s="44">
        <f t="shared" si="4"/>
        <v>242</v>
      </c>
      <c r="I43" s="44">
        <f t="shared" si="4"/>
        <v>7967</v>
      </c>
      <c r="J43" s="44">
        <f t="shared" si="4"/>
        <v>2060</v>
      </c>
      <c r="K43" s="44">
        <f t="shared" si="4"/>
        <v>7467</v>
      </c>
      <c r="L43" s="44">
        <f t="shared" si="4"/>
        <v>872</v>
      </c>
      <c r="M43" s="44">
        <f t="shared" si="4"/>
        <v>7467</v>
      </c>
      <c r="N43" s="44">
        <f t="shared" si="4"/>
        <v>12010</v>
      </c>
      <c r="O43" s="44">
        <f t="shared" si="4"/>
        <v>5355</v>
      </c>
      <c r="P43" s="44">
        <f t="shared" si="4"/>
        <v>514</v>
      </c>
      <c r="Q43" s="44">
        <f t="shared" si="4"/>
        <v>3809</v>
      </c>
      <c r="R43" s="44">
        <f t="shared" si="4"/>
        <v>11314</v>
      </c>
      <c r="S43" s="44">
        <f t="shared" si="4"/>
        <v>5327</v>
      </c>
      <c r="T43" s="44">
        <f t="shared" si="4"/>
        <v>11076</v>
      </c>
      <c r="U43" s="44">
        <f t="shared" si="4"/>
        <v>3527</v>
      </c>
      <c r="V43" s="44">
        <f t="shared" si="4"/>
        <v>2698</v>
      </c>
      <c r="W43" s="44">
        <f t="shared" si="4"/>
        <v>1312</v>
      </c>
      <c r="X43" s="44">
        <f t="shared" si="4"/>
        <v>6035</v>
      </c>
      <c r="Y43" s="44">
        <f t="shared" si="4"/>
        <v>4909</v>
      </c>
      <c r="Z43" s="44">
        <f t="shared" si="4"/>
        <v>5567</v>
      </c>
      <c r="AA43" s="44">
        <f t="shared" si="4"/>
        <v>5621</v>
      </c>
      <c r="AB43" s="44">
        <f t="shared" si="4"/>
        <v>5964</v>
      </c>
      <c r="AC43" s="44">
        <f t="shared" si="4"/>
        <v>549</v>
      </c>
      <c r="AD43" s="44">
        <f t="shared" si="4"/>
        <v>2698</v>
      </c>
      <c r="AE43" s="44">
        <f t="shared" si="4"/>
        <v>10199</v>
      </c>
      <c r="AF43" s="44">
        <f t="shared" si="4"/>
        <v>5857</v>
      </c>
    </row>
    <row r="44">
      <c r="A44" s="12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>
      <c r="A45" s="80" t="s">
        <v>144</v>
      </c>
      <c r="B45" s="16">
        <f t="shared" ref="B45:B46" si="5">AVERAGE(B33:AF33)</f>
        <v>141203.1613</v>
      </c>
      <c r="C45" s="81" t="s">
        <v>145</v>
      </c>
      <c r="D45" s="8">
        <f>AVERAGE(B26:AF26)</f>
        <v>246491775.3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>
      <c r="A46" s="80" t="s">
        <v>146</v>
      </c>
      <c r="B46" s="16">
        <f t="shared" si="5"/>
        <v>143694</v>
      </c>
      <c r="C46" s="81" t="s">
        <v>147</v>
      </c>
      <c r="D46" s="44">
        <f>AVERAGE(B30:AF30)</f>
        <v>284897.1613</v>
      </c>
      <c r="E46" s="16"/>
      <c r="F46" s="81" t="s">
        <v>148</v>
      </c>
      <c r="G46" s="16">
        <f>STDEVP(B30:AF30)</f>
        <v>230905.1374</v>
      </c>
      <c r="H46" s="81" t="s">
        <v>149</v>
      </c>
      <c r="I46" s="35">
        <f>(G46/D46)</f>
        <v>0.8104859184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>
      <c r="B47" s="16"/>
      <c r="C47" s="81" t="s">
        <v>150</v>
      </c>
      <c r="D47" s="82">
        <f>AVERAGE(B38:AF38)</f>
        <v>123082.0323</v>
      </c>
      <c r="E47" s="16"/>
      <c r="F47" s="70"/>
      <c r="G47" s="39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>
      <c r="A49" s="7" t="s">
        <v>151</v>
      </c>
      <c r="B49" s="13">
        <f>MAX(B31:AF31)</f>
        <v>1296.396568</v>
      </c>
      <c r="C49" s="81" t="s">
        <v>152</v>
      </c>
      <c r="D49" s="8">
        <f>MIN(B31:AF31)</f>
        <v>530.553851</v>
      </c>
      <c r="E49" s="81" t="s">
        <v>153</v>
      </c>
      <c r="F49" s="8">
        <f>AVERAGE(B31:AF31)</f>
        <v>891.9138035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89">
      <c r="A89" s="36" t="s">
        <v>154</v>
      </c>
      <c r="B89" s="2"/>
      <c r="C89" s="2"/>
      <c r="D89" s="2"/>
      <c r="E89" s="2"/>
      <c r="F89" s="2"/>
      <c r="G89" s="2"/>
      <c r="H89" s="3" t="s">
        <v>1</v>
      </c>
      <c r="I89" s="2"/>
      <c r="J89" s="2"/>
      <c r="K89" s="2"/>
      <c r="L89" s="2"/>
      <c r="M89" s="2"/>
      <c r="N89" s="2"/>
      <c r="O89" s="3" t="s">
        <v>2</v>
      </c>
      <c r="P89" s="2"/>
      <c r="Q89" s="2"/>
      <c r="R89" s="2"/>
      <c r="S89" s="2"/>
      <c r="T89" s="2"/>
      <c r="U89" s="2"/>
      <c r="V89" s="3" t="s">
        <v>3</v>
      </c>
      <c r="W89" s="2"/>
      <c r="X89" s="2"/>
      <c r="Y89" s="2"/>
      <c r="Z89" s="2"/>
      <c r="AA89" s="2"/>
      <c r="AB89" s="2"/>
      <c r="AC89" s="3" t="s">
        <v>4</v>
      </c>
    </row>
    <row r="90">
      <c r="A90" s="4" t="s">
        <v>122</v>
      </c>
      <c r="B90" s="5">
        <v>43891.0</v>
      </c>
      <c r="C90" s="5">
        <v>43892.0</v>
      </c>
      <c r="D90" s="5">
        <v>43893.0</v>
      </c>
      <c r="E90" s="5">
        <v>43894.0</v>
      </c>
      <c r="F90" s="5">
        <v>43895.0</v>
      </c>
      <c r="G90" s="5">
        <v>43896.0</v>
      </c>
      <c r="H90" s="5">
        <v>43897.0</v>
      </c>
      <c r="I90" s="5">
        <v>43898.0</v>
      </c>
      <c r="J90" s="5">
        <v>43899.0</v>
      </c>
      <c r="K90" s="5">
        <v>43900.0</v>
      </c>
      <c r="L90" s="5">
        <v>43901.0</v>
      </c>
      <c r="M90" s="5">
        <v>43902.0</v>
      </c>
      <c r="N90" s="5">
        <v>43903.0</v>
      </c>
      <c r="O90" s="5">
        <v>43904.0</v>
      </c>
      <c r="P90" s="5">
        <v>43905.0</v>
      </c>
      <c r="Q90" s="5">
        <v>43906.0</v>
      </c>
      <c r="R90" s="5">
        <v>43907.0</v>
      </c>
      <c r="S90" s="5">
        <v>43908.0</v>
      </c>
      <c r="T90" s="5">
        <v>43909.0</v>
      </c>
      <c r="U90" s="5">
        <v>43910.0</v>
      </c>
      <c r="V90" s="5">
        <v>43911.0</v>
      </c>
      <c r="W90" s="5">
        <v>43912.0</v>
      </c>
      <c r="X90" s="5">
        <v>43913.0</v>
      </c>
      <c r="Y90" s="5">
        <v>43914.0</v>
      </c>
      <c r="Z90" s="5">
        <v>43915.0</v>
      </c>
      <c r="AA90" s="5">
        <v>43916.0</v>
      </c>
      <c r="AB90" s="5">
        <v>43917.0</v>
      </c>
      <c r="AC90" s="5">
        <v>43918.0</v>
      </c>
      <c r="AD90" s="5">
        <v>43919.0</v>
      </c>
      <c r="AE90" s="5">
        <v>43920.0</v>
      </c>
      <c r="AF90" s="5">
        <v>43921.0</v>
      </c>
    </row>
    <row r="91">
      <c r="A91" s="7" t="s">
        <v>154</v>
      </c>
      <c r="B91" s="8">
        <v>7.33328807E8</v>
      </c>
      <c r="C91" s="13">
        <v>9.62792988E8</v>
      </c>
      <c r="D91" s="13">
        <v>1.003945839E9</v>
      </c>
      <c r="E91" s="13">
        <v>8.17689316E8</v>
      </c>
      <c r="F91" s="13">
        <v>8.05581649E8</v>
      </c>
      <c r="G91" s="13">
        <v>9.96805208E8</v>
      </c>
      <c r="H91" s="13">
        <v>7.97224754E8</v>
      </c>
      <c r="I91" s="13">
        <v>9.93212928E8</v>
      </c>
      <c r="J91" s="13">
        <v>1.334149362E9</v>
      </c>
      <c r="K91" s="13">
        <v>1.253106037E9</v>
      </c>
      <c r="L91" s="13">
        <v>8.07943318E8</v>
      </c>
      <c r="M91" s="13">
        <v>1.59600897E9</v>
      </c>
      <c r="N91" s="13">
        <v>2.223151578E9</v>
      </c>
      <c r="O91" s="13">
        <v>2.021842864E9</v>
      </c>
      <c r="P91" s="13">
        <v>6.57156123E8</v>
      </c>
      <c r="Q91" s="13">
        <v>1.300143066E9</v>
      </c>
      <c r="R91" s="13">
        <v>1.107971762E9</v>
      </c>
      <c r="S91" s="13">
        <v>7.16806257E8</v>
      </c>
      <c r="T91" s="13">
        <v>1.060677614E9</v>
      </c>
      <c r="U91" s="13">
        <v>1.552599717E9</v>
      </c>
      <c r="V91" s="13">
        <v>1.14504122E9</v>
      </c>
      <c r="W91" s="13">
        <v>8.32012409E8</v>
      </c>
      <c r="X91" s="13">
        <v>9.9835441E8</v>
      </c>
      <c r="Y91" s="8">
        <v>1.010100797E9</v>
      </c>
      <c r="Z91" s="8">
        <v>9.49745691E8</v>
      </c>
      <c r="AA91" s="8">
        <v>7.03422943E8</v>
      </c>
      <c r="AB91" s="8">
        <v>6.15397056E8</v>
      </c>
      <c r="AC91" s="8">
        <v>6.82560259E8</v>
      </c>
      <c r="AD91" s="8">
        <v>5.6563833E8</v>
      </c>
      <c r="AE91" s="8">
        <v>5.17659839E8</v>
      </c>
      <c r="AF91" s="8">
        <v>6.29069045E8</v>
      </c>
    </row>
    <row r="92">
      <c r="A92" s="9" t="s">
        <v>6</v>
      </c>
      <c r="B92" s="8">
        <v>7.32380201E8</v>
      </c>
      <c r="C92" s="13">
        <v>9.63313369E8</v>
      </c>
      <c r="D92" s="13">
        <v>1.001930502E9</v>
      </c>
      <c r="E92" s="13">
        <v>8.21261783E8</v>
      </c>
      <c r="F92" s="13">
        <v>8.02829692E8</v>
      </c>
      <c r="G92" s="13">
        <v>9.56631214E8</v>
      </c>
      <c r="H92" s="13">
        <v>8.0172067E8</v>
      </c>
      <c r="I92" s="13">
        <v>9.92869787E8</v>
      </c>
      <c r="J92" s="13">
        <v>1.330535124E9</v>
      </c>
      <c r="K92" s="13">
        <v>1.253757339E9</v>
      </c>
      <c r="L92" s="13">
        <v>8.12313386E8</v>
      </c>
      <c r="M92" s="13">
        <v>1.606213102E9</v>
      </c>
      <c r="N92" s="13">
        <v>2.240113572E9</v>
      </c>
      <c r="O92" s="13">
        <v>2.040462827E9</v>
      </c>
      <c r="P92" s="13">
        <v>6.50864682E8</v>
      </c>
      <c r="Q92" s="13">
        <v>1.294345614E9</v>
      </c>
      <c r="R92" s="13">
        <v>1.152660452E9</v>
      </c>
      <c r="S92" s="13">
        <v>7.34710844E8</v>
      </c>
      <c r="T92" s="13">
        <v>1.076871537E9</v>
      </c>
      <c r="U92" s="13">
        <v>1.558040357E9</v>
      </c>
      <c r="V92" s="13">
        <v>1.136284674E9</v>
      </c>
      <c r="W92" s="13">
        <v>8.29268245E8</v>
      </c>
      <c r="X92" s="13">
        <v>9.9081132E8</v>
      </c>
      <c r="Y92" s="8">
        <v>1.006109777E9</v>
      </c>
      <c r="Z92" s="8">
        <v>9.5113359E8</v>
      </c>
      <c r="AA92" s="8">
        <v>7.00696099E8</v>
      </c>
      <c r="AB92" s="8">
        <v>6.14346085E8</v>
      </c>
      <c r="AC92" s="8">
        <v>6.81324937E8</v>
      </c>
      <c r="AD92" s="8">
        <v>5.65178081E8</v>
      </c>
      <c r="AE92" s="8">
        <v>5.18972411E8</v>
      </c>
      <c r="AF92" s="8">
        <v>6.25979733E8</v>
      </c>
    </row>
    <row r="93">
      <c r="A93" s="10" t="s">
        <v>7</v>
      </c>
      <c r="B93" s="8">
        <v>7.16479354E8</v>
      </c>
      <c r="C93" s="8">
        <v>9.66892223E8</v>
      </c>
      <c r="D93" s="13">
        <v>9.78217059E8</v>
      </c>
      <c r="E93" s="13">
        <v>8.4739741E8</v>
      </c>
      <c r="F93" s="8">
        <v>7.86312777E8</v>
      </c>
      <c r="G93" s="8">
        <v>9.8379068E8</v>
      </c>
      <c r="H93" s="8">
        <v>7.67143096E8</v>
      </c>
      <c r="I93" s="8">
        <v>8.90695095E8</v>
      </c>
      <c r="J93" s="8">
        <v>1.307159893E9</v>
      </c>
      <c r="K93" s="8">
        <v>1.234240931E9</v>
      </c>
      <c r="L93" s="13">
        <v>7.94941895E8</v>
      </c>
      <c r="M93" s="13">
        <v>1.386325223E9</v>
      </c>
      <c r="N93" s="8">
        <v>2.300501897E9</v>
      </c>
      <c r="O93" s="8">
        <v>1.901397485E9</v>
      </c>
      <c r="P93" s="8">
        <v>6.19035797E8</v>
      </c>
      <c r="Q93" s="13">
        <v>1.241522108E9</v>
      </c>
      <c r="R93" s="13">
        <v>1.140435835E9</v>
      </c>
      <c r="S93" s="8">
        <v>7.2378541E8</v>
      </c>
      <c r="T93" s="8">
        <v>1.161046476E9</v>
      </c>
      <c r="U93" s="8">
        <v>1.481300214E9</v>
      </c>
      <c r="V93" s="8">
        <v>1.125603391E9</v>
      </c>
      <c r="W93" s="8">
        <v>7.8421733E8</v>
      </c>
      <c r="X93" s="8">
        <v>1.018689327E9</v>
      </c>
      <c r="Y93" s="8">
        <v>1.021792833E9</v>
      </c>
      <c r="Z93" s="8">
        <v>9.35258899E8</v>
      </c>
      <c r="AA93" s="8">
        <v>6.95192158E8</v>
      </c>
      <c r="AB93" s="8">
        <v>5.9023561E8</v>
      </c>
      <c r="AC93" s="8">
        <v>6.51667391E8</v>
      </c>
      <c r="AD93" s="8">
        <v>5.27225265E8</v>
      </c>
      <c r="AE93" s="8">
        <v>5.21507832E8</v>
      </c>
      <c r="AF93" s="8">
        <v>6.14918279E8</v>
      </c>
    </row>
    <row r="94">
      <c r="A94" s="46" t="s">
        <v>155</v>
      </c>
      <c r="B94" s="13">
        <v>6.7433913E7</v>
      </c>
      <c r="C94" s="13">
        <v>8.4438344E7</v>
      </c>
      <c r="D94" s="13">
        <v>7.7086371E7</v>
      </c>
      <c r="E94" s="13">
        <v>6.6078756E7</v>
      </c>
      <c r="F94" s="13">
        <v>9.4599636E7</v>
      </c>
      <c r="G94" s="13">
        <v>8.8960333E7</v>
      </c>
      <c r="H94" s="13">
        <v>5.8457052E7</v>
      </c>
      <c r="I94" s="13">
        <v>1.15034117E8</v>
      </c>
      <c r="J94" s="13">
        <v>1.76312776E8</v>
      </c>
      <c r="K94" s="13">
        <v>1.11279727E8</v>
      </c>
      <c r="L94" s="13">
        <v>9.9693735E7</v>
      </c>
      <c r="M94" s="13">
        <v>3.36372123E8</v>
      </c>
      <c r="N94" s="13">
        <v>4.71694642E8</v>
      </c>
      <c r="O94" s="13">
        <v>8.7252182E7</v>
      </c>
      <c r="P94" s="13">
        <v>1.02329946E8</v>
      </c>
      <c r="Q94" s="13">
        <v>2.0241568E8</v>
      </c>
      <c r="R94" s="13">
        <v>1.06140587E8</v>
      </c>
      <c r="S94" s="13">
        <v>9.8355728E7</v>
      </c>
      <c r="T94" s="13">
        <v>1.76461483E8</v>
      </c>
      <c r="U94" s="13">
        <v>1.78907927E8</v>
      </c>
      <c r="V94" s="13">
        <v>8.4687033E7</v>
      </c>
      <c r="W94" s="13">
        <v>7.3811647E7</v>
      </c>
      <c r="X94" s="13">
        <v>1.27602017E8</v>
      </c>
      <c r="Y94" s="13">
        <v>1.54711864E8</v>
      </c>
      <c r="Z94" s="13">
        <v>1.49870601E8</v>
      </c>
      <c r="AA94" s="13">
        <v>6.4362977E7</v>
      </c>
      <c r="AB94" s="13">
        <v>8.331981E7</v>
      </c>
      <c r="AC94" s="13">
        <v>8.8092453E7</v>
      </c>
      <c r="AD94" s="13">
        <v>5.5265779E7</v>
      </c>
      <c r="AE94" s="13">
        <v>8.9483096E7</v>
      </c>
      <c r="AF94" s="13">
        <v>5.8986909E7</v>
      </c>
    </row>
    <row r="95">
      <c r="A95" s="4" t="s">
        <v>156</v>
      </c>
      <c r="B95" s="35">
        <f t="shared" ref="B95:AF95" si="6">(B94/B93)</f>
        <v>0.0941184315</v>
      </c>
      <c r="C95" s="35">
        <f t="shared" si="6"/>
        <v>0.08732963405</v>
      </c>
      <c r="D95" s="35">
        <f t="shared" si="6"/>
        <v>0.07880293059</v>
      </c>
      <c r="E95" s="35">
        <f t="shared" si="6"/>
        <v>0.07797847293</v>
      </c>
      <c r="F95" s="35">
        <f t="shared" si="6"/>
        <v>0.1203078963</v>
      </c>
      <c r="G95" s="35">
        <f t="shared" si="6"/>
        <v>0.09042607824</v>
      </c>
      <c r="H95" s="35">
        <f t="shared" si="6"/>
        <v>0.07620097516</v>
      </c>
      <c r="I95" s="35">
        <f t="shared" si="6"/>
        <v>0.1291509492</v>
      </c>
      <c r="J95" s="35">
        <f t="shared" si="6"/>
        <v>0.134882333</v>
      </c>
      <c r="K95" s="35">
        <f t="shared" si="6"/>
        <v>0.0901604575</v>
      </c>
      <c r="L95" s="35">
        <f t="shared" si="6"/>
        <v>0.1254100905</v>
      </c>
      <c r="M95" s="35">
        <f t="shared" si="6"/>
        <v>0.2426357953</v>
      </c>
      <c r="N95" s="35">
        <f t="shared" si="6"/>
        <v>0.205039884</v>
      </c>
      <c r="O95" s="35">
        <f t="shared" si="6"/>
        <v>0.04588844925</v>
      </c>
      <c r="P95" s="35">
        <f t="shared" si="6"/>
        <v>0.1653053773</v>
      </c>
      <c r="Q95" s="35">
        <f t="shared" si="6"/>
        <v>0.163038321</v>
      </c>
      <c r="R95" s="35">
        <f t="shared" si="6"/>
        <v>0.09307019627</v>
      </c>
      <c r="S95" s="35">
        <f t="shared" si="6"/>
        <v>0.1358907304</v>
      </c>
      <c r="T95" s="35">
        <f t="shared" si="6"/>
        <v>0.1519848573</v>
      </c>
      <c r="U95" s="35">
        <f t="shared" si="6"/>
        <v>0.1207776285</v>
      </c>
      <c r="V95" s="35">
        <f t="shared" si="6"/>
        <v>0.07523700948</v>
      </c>
      <c r="W95" s="35">
        <f t="shared" si="6"/>
        <v>0.09412141785</v>
      </c>
      <c r="X95" s="35">
        <f t="shared" si="6"/>
        <v>0.1252609737</v>
      </c>
      <c r="Y95" s="35">
        <f t="shared" si="6"/>
        <v>0.151412164</v>
      </c>
      <c r="Z95" s="35">
        <f t="shared" si="6"/>
        <v>0.1602450414</v>
      </c>
      <c r="AA95" s="35">
        <f t="shared" si="6"/>
        <v>0.09258300207</v>
      </c>
      <c r="AB95" s="35">
        <f t="shared" si="6"/>
        <v>0.1411636448</v>
      </c>
      <c r="AC95" s="35">
        <f t="shared" si="6"/>
        <v>0.1351800845</v>
      </c>
      <c r="AD95" s="35">
        <f t="shared" si="6"/>
        <v>0.1048238441</v>
      </c>
      <c r="AE95" s="35">
        <f t="shared" si="6"/>
        <v>0.1715853349</v>
      </c>
      <c r="AF95" s="35">
        <f t="shared" si="6"/>
        <v>0.09592641984</v>
      </c>
    </row>
    <row r="96">
      <c r="A96" s="7" t="s">
        <v>157</v>
      </c>
      <c r="B96" s="21">
        <f>AVERAGE(B95:AF95)</f>
        <v>0.1218044653</v>
      </c>
    </row>
    <row r="97">
      <c r="A97" s="4" t="s">
        <v>137</v>
      </c>
      <c r="B97" s="4">
        <v>769491.0</v>
      </c>
      <c r="C97" s="4">
        <v>787598.0</v>
      </c>
      <c r="D97" s="4">
        <v>750783.0</v>
      </c>
      <c r="E97" s="4">
        <v>737161.0</v>
      </c>
      <c r="F97" s="4">
        <v>738132.0</v>
      </c>
      <c r="G97" s="4">
        <v>787071.0</v>
      </c>
      <c r="H97" s="4">
        <v>682971.0</v>
      </c>
      <c r="I97" s="4">
        <v>844939.0</v>
      </c>
      <c r="J97" s="4">
        <v>906714.0</v>
      </c>
      <c r="K97" s="4">
        <v>772895.0</v>
      </c>
      <c r="L97" s="4">
        <v>770681.0</v>
      </c>
      <c r="M97" s="4">
        <v>1681961.0</v>
      </c>
      <c r="N97" s="4">
        <v>1633289.0</v>
      </c>
      <c r="O97" s="4">
        <v>826218.0</v>
      </c>
      <c r="P97" s="4">
        <v>842330.0</v>
      </c>
      <c r="Q97" s="4">
        <v>1011190.0</v>
      </c>
      <c r="R97" s="4">
        <v>778359.0</v>
      </c>
      <c r="S97" s="4">
        <v>791675.0</v>
      </c>
      <c r="T97" s="4">
        <v>876943.0</v>
      </c>
      <c r="U97" s="4">
        <v>937490.0</v>
      </c>
      <c r="V97" s="4">
        <v>686894.0</v>
      </c>
      <c r="W97" s="4">
        <v>746443.0</v>
      </c>
      <c r="X97" s="4">
        <v>780990.0</v>
      </c>
      <c r="Y97" s="4">
        <v>782302.0</v>
      </c>
      <c r="Z97" s="4">
        <v>719026.0</v>
      </c>
      <c r="AA97" s="4">
        <v>789005.0</v>
      </c>
      <c r="AB97" s="4">
        <v>757479.0</v>
      </c>
      <c r="AC97" s="4">
        <v>695780.0</v>
      </c>
      <c r="AD97" s="4">
        <v>686832.0</v>
      </c>
      <c r="AE97" s="4">
        <v>819012.0</v>
      </c>
      <c r="AF97" s="4">
        <v>638009.0</v>
      </c>
    </row>
    <row r="98">
      <c r="A98" s="4" t="s">
        <v>154</v>
      </c>
      <c r="B98" s="13">
        <f t="shared" ref="B98:AF98" si="7">(B91/B97)</f>
        <v>953.0050475</v>
      </c>
      <c r="C98" s="13">
        <f t="shared" si="7"/>
        <v>1222.442144</v>
      </c>
      <c r="D98" s="13">
        <f t="shared" si="7"/>
        <v>1337.198417</v>
      </c>
      <c r="E98" s="13">
        <f t="shared" si="7"/>
        <v>1109.241151</v>
      </c>
      <c r="F98" s="13">
        <f t="shared" si="7"/>
        <v>1091.378844</v>
      </c>
      <c r="G98" s="13">
        <f t="shared" si="7"/>
        <v>1266.474318</v>
      </c>
      <c r="H98" s="13">
        <f t="shared" si="7"/>
        <v>1167.28932</v>
      </c>
      <c r="I98" s="13">
        <f t="shared" si="7"/>
        <v>1175.484772</v>
      </c>
      <c r="J98" s="13">
        <f t="shared" si="7"/>
        <v>1471.411451</v>
      </c>
      <c r="K98" s="13">
        <f t="shared" si="7"/>
        <v>1621.314715</v>
      </c>
      <c r="L98" s="13">
        <f t="shared" si="7"/>
        <v>1048.349859</v>
      </c>
      <c r="M98" s="13">
        <f t="shared" si="7"/>
        <v>948.8977271</v>
      </c>
      <c r="N98" s="13">
        <f t="shared" si="7"/>
        <v>1361.150157</v>
      </c>
      <c r="O98" s="13">
        <f t="shared" si="7"/>
        <v>2447.105805</v>
      </c>
      <c r="P98" s="13">
        <f t="shared" si="7"/>
        <v>780.1646896</v>
      </c>
      <c r="Q98" s="13">
        <f t="shared" si="7"/>
        <v>1285.755462</v>
      </c>
      <c r="R98" s="13">
        <f t="shared" si="7"/>
        <v>1423.471383</v>
      </c>
      <c r="S98" s="13">
        <f t="shared" si="7"/>
        <v>905.4299517</v>
      </c>
      <c r="T98" s="13">
        <f t="shared" si="7"/>
        <v>1209.517168</v>
      </c>
      <c r="U98" s="13">
        <f t="shared" si="7"/>
        <v>1656.12403</v>
      </c>
      <c r="V98" s="13">
        <f t="shared" si="7"/>
        <v>1666.983872</v>
      </c>
      <c r="W98" s="13">
        <f t="shared" si="7"/>
        <v>1114.636227</v>
      </c>
      <c r="X98" s="13">
        <f t="shared" si="7"/>
        <v>1278.319069</v>
      </c>
      <c r="Y98" s="13">
        <f t="shared" si="7"/>
        <v>1291.190355</v>
      </c>
      <c r="Z98" s="13">
        <f t="shared" si="7"/>
        <v>1320.878092</v>
      </c>
      <c r="AA98" s="13">
        <f t="shared" si="7"/>
        <v>891.5316671</v>
      </c>
      <c r="AB98" s="13">
        <f t="shared" si="7"/>
        <v>812.4278772</v>
      </c>
      <c r="AC98" s="13">
        <f t="shared" si="7"/>
        <v>981.0001135</v>
      </c>
      <c r="AD98" s="13">
        <f t="shared" si="7"/>
        <v>823.5468499</v>
      </c>
      <c r="AE98" s="13">
        <f t="shared" si="7"/>
        <v>632.0540346</v>
      </c>
      <c r="AF98" s="13">
        <f t="shared" si="7"/>
        <v>985.987729</v>
      </c>
    </row>
    <row r="100">
      <c r="A100" s="4" t="s">
        <v>138</v>
      </c>
      <c r="B100" s="44">
        <v>387424.0</v>
      </c>
      <c r="C100" s="44">
        <v>391743.0</v>
      </c>
      <c r="D100" s="44">
        <v>374284.0</v>
      </c>
      <c r="E100" s="44">
        <v>371851.0</v>
      </c>
      <c r="F100" s="44">
        <v>372756.0</v>
      </c>
      <c r="G100" s="44">
        <v>395959.0</v>
      </c>
      <c r="H100" s="44">
        <v>337869.0</v>
      </c>
      <c r="I100" s="44">
        <v>408153.0</v>
      </c>
      <c r="J100" s="44">
        <v>447359.0</v>
      </c>
      <c r="K100" s="44">
        <v>378763.0</v>
      </c>
      <c r="L100" s="44">
        <v>381693.0</v>
      </c>
      <c r="M100" s="44">
        <v>828744.0</v>
      </c>
      <c r="N100" s="44">
        <v>822289.0</v>
      </c>
      <c r="O100" s="44">
        <v>409655.0</v>
      </c>
      <c r="P100" s="44">
        <v>419947.0</v>
      </c>
      <c r="Q100" s="44">
        <v>502823.0</v>
      </c>
      <c r="R100" s="44">
        <v>393488.0</v>
      </c>
      <c r="S100" s="44">
        <v>397449.0</v>
      </c>
      <c r="T100" s="44">
        <v>440910.0</v>
      </c>
      <c r="U100" s="44">
        <v>471526.0</v>
      </c>
      <c r="V100" s="44">
        <v>350736.0</v>
      </c>
      <c r="W100" s="44">
        <v>365915.0</v>
      </c>
      <c r="X100" s="44">
        <v>386247.0</v>
      </c>
      <c r="Y100" s="44">
        <v>391816.0</v>
      </c>
      <c r="Z100" s="44">
        <v>362422.0</v>
      </c>
      <c r="AA100" s="44">
        <v>392413.0</v>
      </c>
      <c r="AB100" s="44">
        <v>367917.0</v>
      </c>
      <c r="AC100" s="44">
        <v>347559.0</v>
      </c>
      <c r="AD100" s="44">
        <v>332666.0</v>
      </c>
      <c r="AE100" s="44">
        <v>398710.0</v>
      </c>
      <c r="AF100" s="44">
        <v>319530.0</v>
      </c>
    </row>
    <row r="101">
      <c r="A101" s="4" t="s">
        <v>139</v>
      </c>
      <c r="B101" s="44">
        <v>382067.0</v>
      </c>
      <c r="C101" s="44">
        <v>395855.0</v>
      </c>
      <c r="D101" s="44">
        <v>376499.0</v>
      </c>
      <c r="E101" s="44">
        <v>365310.0</v>
      </c>
      <c r="F101" s="44">
        <v>365376.0</v>
      </c>
      <c r="G101" s="44">
        <v>391112.0</v>
      </c>
      <c r="H101" s="44">
        <v>345102.0</v>
      </c>
      <c r="I101" s="44">
        <v>436786.0</v>
      </c>
      <c r="J101" s="44">
        <v>459355.0</v>
      </c>
      <c r="K101" s="44">
        <v>394132.0</v>
      </c>
      <c r="L101" s="44">
        <v>388988.0</v>
      </c>
      <c r="M101" s="44">
        <v>853217.0</v>
      </c>
      <c r="N101" s="44">
        <v>811000.0</v>
      </c>
      <c r="O101" s="44">
        <v>416563.0</v>
      </c>
      <c r="P101" s="44">
        <v>422383.0</v>
      </c>
      <c r="Q101" s="44">
        <v>508367.0</v>
      </c>
      <c r="R101" s="44">
        <v>384871.0</v>
      </c>
      <c r="S101" s="44">
        <v>394226.0</v>
      </c>
      <c r="T101" s="44">
        <v>436033.0</v>
      </c>
      <c r="U101" s="44">
        <v>465964.0</v>
      </c>
      <c r="V101" s="44">
        <v>336158.0</v>
      </c>
      <c r="W101" s="44">
        <v>380528.0</v>
      </c>
      <c r="X101" s="44">
        <v>394743.0</v>
      </c>
      <c r="Y101" s="44">
        <v>390486.0</v>
      </c>
      <c r="Z101" s="44">
        <v>356604.0</v>
      </c>
      <c r="AA101" s="44">
        <v>396592.0</v>
      </c>
      <c r="AB101" s="44">
        <v>389562.0</v>
      </c>
      <c r="AC101" s="44">
        <v>348221.0</v>
      </c>
      <c r="AD101" s="44">
        <v>354166.0</v>
      </c>
      <c r="AE101" s="44">
        <v>420302.0</v>
      </c>
      <c r="AF101" s="44">
        <v>318479.0</v>
      </c>
    </row>
    <row r="103">
      <c r="A103" s="12" t="s">
        <v>154</v>
      </c>
      <c r="B103" s="35">
        <f t="shared" ref="B103:AF103" si="8">(ABS(B101-B100)/B97)</f>
        <v>0.006961744842</v>
      </c>
      <c r="C103" s="35">
        <f t="shared" si="8"/>
        <v>0.005220937585</v>
      </c>
      <c r="D103" s="35">
        <f t="shared" si="8"/>
        <v>0.002950253269</v>
      </c>
      <c r="E103" s="35">
        <f t="shared" si="8"/>
        <v>0.008873231221</v>
      </c>
      <c r="F103" s="35">
        <f t="shared" si="8"/>
        <v>0.009998211702</v>
      </c>
      <c r="G103" s="35">
        <f t="shared" si="8"/>
        <v>0.006158275429</v>
      </c>
      <c r="H103" s="35">
        <f t="shared" si="8"/>
        <v>0.01059049359</v>
      </c>
      <c r="I103" s="35">
        <f t="shared" si="8"/>
        <v>0.03388765343</v>
      </c>
      <c r="J103" s="35">
        <f t="shared" si="8"/>
        <v>0.01323019166</v>
      </c>
      <c r="K103" s="35">
        <f t="shared" si="8"/>
        <v>0.01988497791</v>
      </c>
      <c r="L103" s="35">
        <f t="shared" si="8"/>
        <v>0.009465654402</v>
      </c>
      <c r="M103" s="35">
        <f t="shared" si="8"/>
        <v>0.01455027792</v>
      </c>
      <c r="N103" s="35">
        <f t="shared" si="8"/>
        <v>0.00691182026</v>
      </c>
      <c r="O103" s="35">
        <f t="shared" si="8"/>
        <v>0.008360989473</v>
      </c>
      <c r="P103" s="35">
        <f t="shared" si="8"/>
        <v>0.002891978203</v>
      </c>
      <c r="Q103" s="35">
        <f t="shared" si="8"/>
        <v>0.005482649156</v>
      </c>
      <c r="R103" s="35">
        <f t="shared" si="8"/>
        <v>0.011070727</v>
      </c>
      <c r="S103" s="35">
        <f t="shared" si="8"/>
        <v>0.004071115041</v>
      </c>
      <c r="T103" s="35">
        <f t="shared" si="8"/>
        <v>0.005561364878</v>
      </c>
      <c r="U103" s="35">
        <f t="shared" si="8"/>
        <v>0.005932863284</v>
      </c>
      <c r="V103" s="35">
        <f t="shared" si="8"/>
        <v>0.02122307081</v>
      </c>
      <c r="W103" s="35">
        <f t="shared" si="8"/>
        <v>0.01957684646</v>
      </c>
      <c r="X103" s="35">
        <f t="shared" si="8"/>
        <v>0.01087850036</v>
      </c>
      <c r="Y103" s="35">
        <f t="shared" si="8"/>
        <v>0.001700110699</v>
      </c>
      <c r="Z103" s="35">
        <f t="shared" si="8"/>
        <v>0.008091501559</v>
      </c>
      <c r="AA103" s="35">
        <f t="shared" si="8"/>
        <v>0.005296544382</v>
      </c>
      <c r="AB103" s="35">
        <f t="shared" si="8"/>
        <v>0.02857504961</v>
      </c>
      <c r="AC103" s="35">
        <f t="shared" si="8"/>
        <v>0.000951450171</v>
      </c>
      <c r="AD103" s="35">
        <f t="shared" si="8"/>
        <v>0.03130314254</v>
      </c>
      <c r="AE103" s="35">
        <f t="shared" si="8"/>
        <v>0.02636347209</v>
      </c>
      <c r="AF103" s="35">
        <f t="shared" si="8"/>
        <v>0.001647312185</v>
      </c>
    </row>
    <row r="105">
      <c r="A105" s="7" t="s">
        <v>158</v>
      </c>
      <c r="B105" s="13">
        <f>AVERAGE(B91:AF91)</f>
        <v>1012617424</v>
      </c>
      <c r="D105" s="7" t="s">
        <v>159</v>
      </c>
      <c r="E105" s="83">
        <f>AVERAGE(B97:AF97)</f>
        <v>839666.5484</v>
      </c>
    </row>
    <row r="107">
      <c r="A107" s="84" t="s">
        <v>101</v>
      </c>
      <c r="B107" s="22" t="s">
        <v>76</v>
      </c>
      <c r="C107" s="31">
        <f t="shared" ref="C107:AF107" si="9">((C91-B91)/B91)</f>
        <v>0.3129076327</v>
      </c>
      <c r="D107" s="31">
        <f t="shared" si="9"/>
        <v>0.04274319767</v>
      </c>
      <c r="E107" s="31">
        <f t="shared" si="9"/>
        <v>-0.1855244733</v>
      </c>
      <c r="F107" s="31">
        <f t="shared" si="9"/>
        <v>-0.0148071728</v>
      </c>
      <c r="G107" s="31">
        <f t="shared" si="9"/>
        <v>0.2373732808</v>
      </c>
      <c r="H107" s="31">
        <f t="shared" si="9"/>
        <v>-0.2002201156</v>
      </c>
      <c r="I107" s="31">
        <f t="shared" si="9"/>
        <v>0.2458380438</v>
      </c>
      <c r="J107" s="31">
        <f t="shared" si="9"/>
        <v>0.3432662065</v>
      </c>
      <c r="K107" s="31">
        <f t="shared" si="9"/>
        <v>-0.06074531631</v>
      </c>
      <c r="L107" s="31">
        <f t="shared" si="9"/>
        <v>-0.3552474458</v>
      </c>
      <c r="M107" s="31">
        <f t="shared" si="9"/>
        <v>0.9753972023</v>
      </c>
      <c r="N107" s="31">
        <f t="shared" si="9"/>
        <v>0.3929442878</v>
      </c>
      <c r="O107" s="31">
        <f t="shared" si="9"/>
        <v>-0.09055105194</v>
      </c>
      <c r="P107" s="31">
        <f t="shared" si="9"/>
        <v>-0.6749717128</v>
      </c>
      <c r="Q107" s="31">
        <f t="shared" si="9"/>
        <v>0.9784386396</v>
      </c>
      <c r="R107" s="31">
        <f t="shared" si="9"/>
        <v>-0.1478078136</v>
      </c>
      <c r="S107" s="31">
        <f t="shared" si="9"/>
        <v>-0.353046457</v>
      </c>
      <c r="T107" s="31">
        <f t="shared" si="9"/>
        <v>0.4797270582</v>
      </c>
      <c r="U107" s="31">
        <f t="shared" si="9"/>
        <v>0.4637809797</v>
      </c>
      <c r="V107" s="31">
        <f t="shared" si="9"/>
        <v>-0.26250069</v>
      </c>
      <c r="W107" s="31">
        <f t="shared" si="9"/>
        <v>-0.2733777663</v>
      </c>
      <c r="X107" s="31">
        <f t="shared" si="9"/>
        <v>0.1999273078</v>
      </c>
      <c r="Y107" s="31">
        <f t="shared" si="9"/>
        <v>0.0117657486</v>
      </c>
      <c r="Z107" s="31">
        <f t="shared" si="9"/>
        <v>-0.05975156755</v>
      </c>
      <c r="AA107" s="31">
        <f t="shared" si="9"/>
        <v>-0.2593565313</v>
      </c>
      <c r="AB107" s="31">
        <f t="shared" si="9"/>
        <v>-0.1251393459</v>
      </c>
      <c r="AC107" s="31">
        <f t="shared" si="9"/>
        <v>0.1091379985</v>
      </c>
      <c r="AD107" s="31">
        <f t="shared" si="9"/>
        <v>-0.1712990574</v>
      </c>
      <c r="AE107" s="31">
        <f t="shared" si="9"/>
        <v>-0.08482185251</v>
      </c>
      <c r="AF107" s="31">
        <f t="shared" si="9"/>
        <v>0.2152170163</v>
      </c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</row>
    <row r="109">
      <c r="A109" s="23" t="s">
        <v>77</v>
      </c>
      <c r="B109" s="85" t="s">
        <v>76</v>
      </c>
      <c r="C109" s="25">
        <f>ABS(Foglio1!T401-C107)</f>
        <v>0.1146660914</v>
      </c>
      <c r="D109" s="25">
        <f>ABS(Foglio1!U401-D107)</f>
        <v>0.1395177346</v>
      </c>
      <c r="E109" s="25">
        <f>ABS(Foglio1!V401-E107)</f>
        <v>0.04186343313</v>
      </c>
      <c r="F109" s="25">
        <f>ABS(Foglio1!W401-F107)</f>
        <v>0.3697750537</v>
      </c>
      <c r="G109" s="25">
        <f>ABS(Foglio1!X401-G107)</f>
        <v>0.4101675574</v>
      </c>
      <c r="H109" s="25">
        <f>ABS(Foglio1!Y401-H107)</f>
        <v>0.0808928963</v>
      </c>
      <c r="I109" s="25">
        <f>ABS(Foglio1!Z401-I107)</f>
        <v>1.157049131</v>
      </c>
      <c r="J109" s="25">
        <f>ABS(Foglio1!AA401-J107)</f>
        <v>0.0005724927076</v>
      </c>
      <c r="K109" s="25">
        <f>ABS(Foglio1!AB401-K107)</f>
        <v>0.4041885549</v>
      </c>
      <c r="L109" s="25">
        <f>ABS(Foglio1!AC401-L107)</f>
        <v>0.3325712214</v>
      </c>
      <c r="M109" s="25">
        <f>ABS(Foglio1!AD401-M107)</f>
        <v>2.008768576</v>
      </c>
      <c r="N109" s="25">
        <f>ABS(Foglio1!AE401-N107)</f>
        <v>0.07585696295</v>
      </c>
      <c r="O109" s="25">
        <f>ABS(Foglio1!AF401-O107)</f>
        <v>0.7333477325</v>
      </c>
      <c r="P109" s="25">
        <f>ABS(Foglio1!AG401-P107)</f>
        <v>1.004767712</v>
      </c>
      <c r="Q109" s="25">
        <f>ABS(Foglio1!AH401-Q107)</f>
        <v>0.3544698896</v>
      </c>
      <c r="R109" s="25">
        <f>ABS(Foglio1!AI401-R107)</f>
        <v>0.2376076721</v>
      </c>
      <c r="S109" s="25">
        <f>ABS(Foglio1!AJ401-S107)</f>
        <v>0.2495767295</v>
      </c>
      <c r="T109" s="25">
        <f>ABS(Foglio1!AK401-T107)</f>
        <v>0.3304215981</v>
      </c>
      <c r="U109" s="25">
        <f>ABS(Foglio1!AL401-U107)</f>
        <v>0.38025001</v>
      </c>
      <c r="V109" s="25">
        <f>ABS(Foglio1!AM401-V107)</f>
        <v>0.322686358</v>
      </c>
      <c r="W109" s="25">
        <f>ABS(Foglio1!AN401-W107)</f>
        <v>0.1753556074</v>
      </c>
      <c r="X109" s="25">
        <f>ABS(Foglio1!AO401-X107)</f>
        <v>0.4268229807</v>
      </c>
      <c r="Y109" s="25">
        <f>ABS(Foglio1!AP401-Y107)</f>
        <v>0.01442142651</v>
      </c>
      <c r="Z109" s="25">
        <f>ABS(Foglio1!AQ401-Z107)</f>
        <v>0.1432699998</v>
      </c>
      <c r="AA109" s="25">
        <f>ABS(Foglio1!AR401-AA107)</f>
        <v>0.1039882858</v>
      </c>
      <c r="AB109" s="25">
        <f>ABS(Foglio1!AS401-AB107)</f>
        <v>0.2661310039</v>
      </c>
      <c r="AC109" s="25">
        <f>ABS(Foglio1!AT401-AC107)</f>
        <v>0.1926205021</v>
      </c>
      <c r="AD109" s="25">
        <f>ABS(Foglio1!AU401-AD107)</f>
        <v>0.264360208</v>
      </c>
      <c r="AE109" s="25">
        <f>ABS(Foglio1!AV401-AE107)</f>
        <v>0.619195155</v>
      </c>
      <c r="AF109" s="25">
        <f>ABS(Foglio1!AW401-AF107)</f>
        <v>0.5648415534</v>
      </c>
    </row>
    <row r="110">
      <c r="A110" s="23"/>
      <c r="B110" s="25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6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</row>
    <row r="111">
      <c r="A111" s="23" t="s">
        <v>103</v>
      </c>
      <c r="B111" s="85">
        <f>(SUM(C109:AF109)-MIN(C109:AF109)-MAX(C109:AF109))/(COUNT(C109:AF109)-2)</f>
        <v>0.3396672522</v>
      </c>
      <c r="C111" s="86" t="s">
        <v>148</v>
      </c>
      <c r="D111" s="87">
        <f>STDEVP(B97:AF97)</f>
        <v>227973.6812</v>
      </c>
      <c r="E111" s="86" t="s">
        <v>149</v>
      </c>
      <c r="F111" s="31">
        <f>(D111/E105)</f>
        <v>0.2715050179</v>
      </c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50"/>
      <c r="T111" s="31"/>
      <c r="U111" s="31"/>
      <c r="V111" s="31"/>
      <c r="W111" s="32"/>
      <c r="X111" s="23"/>
      <c r="Y111" s="23"/>
      <c r="Z111" s="23"/>
      <c r="AA111" s="23"/>
      <c r="AB111" s="23"/>
      <c r="AC111" s="23"/>
      <c r="AD111" s="23"/>
      <c r="AE111" s="23"/>
      <c r="AF111" s="23"/>
    </row>
    <row r="113">
      <c r="A113" s="7" t="s">
        <v>151</v>
      </c>
      <c r="B113" s="13">
        <f>max(B98:AF98)</f>
        <v>2447.105805</v>
      </c>
      <c r="C113" s="7" t="s">
        <v>152</v>
      </c>
      <c r="D113" s="13">
        <f>min(B98:AF98)</f>
        <v>632.0540346</v>
      </c>
      <c r="E113" s="7" t="s">
        <v>153</v>
      </c>
      <c r="F113" s="13">
        <f>AVERAGE(B98:AF98)</f>
        <v>1202.572977</v>
      </c>
    </row>
    <row r="114">
      <c r="A114" s="4" t="s">
        <v>160</v>
      </c>
      <c r="B114" s="8">
        <v>2.48109670798269E8</v>
      </c>
      <c r="C114" s="8">
        <v>3.40560834443503E8</v>
      </c>
      <c r="D114" s="8">
        <v>3.93412809496612E8</v>
      </c>
      <c r="E114" s="8">
        <v>2.91133950486958E8</v>
      </c>
      <c r="F114" s="8">
        <v>3.23264622956021E8</v>
      </c>
      <c r="G114" s="8">
        <v>4.00189815011285E8</v>
      </c>
      <c r="H114" s="8">
        <v>3.05895382599765E8</v>
      </c>
      <c r="I114" s="8">
        <v>3.94124866662913E8</v>
      </c>
      <c r="J114" s="8">
        <v>5.49620815037308E8</v>
      </c>
      <c r="K114" s="8">
        <v>4.53543870451621E8</v>
      </c>
      <c r="L114" s="8">
        <v>3.47170211127412E8</v>
      </c>
      <c r="M114" s="8">
        <v>7.85026418962533E8</v>
      </c>
      <c r="N114" s="8">
        <v>1.03227606016083E9</v>
      </c>
      <c r="O114" s="8">
        <v>9.0288779980616E8</v>
      </c>
      <c r="P114" s="8">
        <v>3.62859165517057E8</v>
      </c>
      <c r="Q114" s="8">
        <v>6.68852037276171E8</v>
      </c>
      <c r="R114" s="8">
        <v>5.94134013040784E8</v>
      </c>
      <c r="S114" s="8">
        <v>4.24722393894505E8</v>
      </c>
      <c r="T114" s="8">
        <v>6.33767700080652E8</v>
      </c>
      <c r="U114" s="8">
        <v>8.5226477679951E8</v>
      </c>
      <c r="V114" s="8">
        <v>5.24313185500052E8</v>
      </c>
      <c r="W114" s="8">
        <v>4.21266313058232E8</v>
      </c>
      <c r="X114" s="8">
        <v>5.89190471488218E8</v>
      </c>
      <c r="Y114" s="8">
        <v>6.33861538293419E8</v>
      </c>
      <c r="Z114" s="8">
        <v>5.86256436710509E8</v>
      </c>
      <c r="AA114" s="8">
        <v>4.26973999136274E8</v>
      </c>
      <c r="AB114" s="8">
        <v>3.78819041311527E8</v>
      </c>
      <c r="AC114" s="8">
        <v>3.80241741021183E8</v>
      </c>
      <c r="AD114" s="8">
        <v>2.93837726690889E8</v>
      </c>
      <c r="AE114" s="8">
        <v>3.21200591885029E8</v>
      </c>
      <c r="AF114" s="8">
        <v>3.7995458680167E8</v>
      </c>
    </row>
    <row r="115">
      <c r="A115" s="4" t="s">
        <v>161</v>
      </c>
      <c r="B115" s="8">
        <v>1.20684767958886E8</v>
      </c>
      <c r="C115" s="8">
        <v>1.51875814023098E8</v>
      </c>
      <c r="D115" s="8">
        <v>1.64396234994428E8</v>
      </c>
      <c r="E115" s="8">
        <v>1.23828829656327E8</v>
      </c>
      <c r="F115" s="8">
        <v>1.0618372698186E8</v>
      </c>
      <c r="G115" s="8">
        <v>1.60405123719453E8</v>
      </c>
      <c r="H115" s="8">
        <v>1.50061498674437E8</v>
      </c>
      <c r="I115" s="8">
        <v>1.73604569454098E8</v>
      </c>
      <c r="J115" s="8">
        <v>2.29238570494954E8</v>
      </c>
      <c r="K115" s="8">
        <v>2.121588058405E8</v>
      </c>
      <c r="L115" s="8">
        <v>1.35530012452596E8</v>
      </c>
      <c r="M115" s="8">
        <v>2.39738103961636E8</v>
      </c>
      <c r="N115" s="8">
        <v>3.62394910936664E8</v>
      </c>
      <c r="O115" s="8">
        <v>3.20396823188457E8</v>
      </c>
      <c r="P115" s="8">
        <v>9.1476882238244E7</v>
      </c>
      <c r="Q115" s="8">
        <v>2.07495750578635E8</v>
      </c>
      <c r="R115" s="8">
        <v>1.73249996310931E8</v>
      </c>
      <c r="S115" s="8">
        <v>6.40951590585481E7</v>
      </c>
      <c r="T115" s="8">
        <v>1.24386802603886E8</v>
      </c>
      <c r="U115" s="8">
        <v>2.13308705324499E8</v>
      </c>
      <c r="V115" s="8">
        <v>1.51817045184182E8</v>
      </c>
      <c r="W115" s="8">
        <v>8.5838972593554E7</v>
      </c>
      <c r="X115" s="8">
        <v>1.02750530616145E8</v>
      </c>
      <c r="Y115" s="8">
        <v>8.32111808789912E7</v>
      </c>
      <c r="Z115" s="8">
        <v>6.34974873002916E7</v>
      </c>
      <c r="AA115" s="8">
        <v>3213423.17</v>
      </c>
      <c r="AB115" s="8">
        <v>2823808.0132012</v>
      </c>
      <c r="AC115" s="8">
        <v>2608301.7845893</v>
      </c>
      <c r="AD115" s="8">
        <v>1211563.72556949</v>
      </c>
      <c r="AE115" s="8">
        <v>2499589.70598318</v>
      </c>
      <c r="AF115" s="8">
        <v>1297750.99521059</v>
      </c>
    </row>
    <row r="116">
      <c r="A116" s="4" t="s">
        <v>162</v>
      </c>
      <c r="B116" s="8">
        <v>4.7335362622427E7</v>
      </c>
      <c r="C116" s="8">
        <v>7.37111074910397E7</v>
      </c>
      <c r="D116" s="8">
        <v>5.02965952515011E7</v>
      </c>
      <c r="E116" s="8">
        <v>5.36981462742748E7</v>
      </c>
      <c r="F116" s="8">
        <v>5.46103097664809E7</v>
      </c>
      <c r="G116" s="8">
        <v>4.70369183059235E7</v>
      </c>
      <c r="H116" s="8">
        <v>3.75092158128066E7</v>
      </c>
      <c r="I116" s="8">
        <v>4.56363052515239E7</v>
      </c>
      <c r="J116" s="8">
        <v>6.64222119866759E7</v>
      </c>
      <c r="K116" s="8">
        <v>5.34371634240837E7</v>
      </c>
      <c r="L116" s="8">
        <v>3.37344020761251E7</v>
      </c>
      <c r="M116" s="8">
        <v>5.9714512062537E7</v>
      </c>
      <c r="N116" s="8">
        <v>7.8273734056649E7</v>
      </c>
      <c r="O116" s="8">
        <v>7.7209083672011E7</v>
      </c>
      <c r="P116" s="8">
        <v>2.40045944054744E7</v>
      </c>
      <c r="Q116" s="8">
        <v>4.2870565408795E7</v>
      </c>
      <c r="R116" s="8">
        <v>4.97324722803672E7</v>
      </c>
      <c r="S116" s="8">
        <v>3.22677833970065E7</v>
      </c>
      <c r="T116" s="8">
        <v>5.12676863346729E7</v>
      </c>
      <c r="U116" s="8">
        <v>1.09995671318128E8</v>
      </c>
      <c r="V116" s="8">
        <v>1.16484244646595E8</v>
      </c>
      <c r="W116" s="8">
        <v>7.38553103270517E7</v>
      </c>
      <c r="X116" s="8">
        <v>8.29217314525034E7</v>
      </c>
      <c r="Y116" s="8">
        <v>5.97191484071418E7</v>
      </c>
      <c r="Z116" s="8">
        <v>6.32469678190941E7</v>
      </c>
      <c r="AA116" s="8">
        <v>3.40063627001165E7</v>
      </c>
      <c r="AB116" s="8">
        <v>3.11465209542466E7</v>
      </c>
      <c r="AC116" s="8">
        <v>3.55604003354701E7</v>
      </c>
      <c r="AD116" s="8">
        <v>2.43950552019819E7</v>
      </c>
      <c r="AE116" s="8">
        <v>2.57714069564782E7</v>
      </c>
      <c r="AF116" s="8">
        <v>3.34781163425211E7</v>
      </c>
    </row>
    <row r="117">
      <c r="A117" s="4" t="s">
        <v>163</v>
      </c>
      <c r="B117" s="8">
        <v>2.6314762736354E7</v>
      </c>
      <c r="C117" s="8">
        <v>3.46382574561476E7</v>
      </c>
      <c r="D117" s="8">
        <v>2.90836479293659E7</v>
      </c>
      <c r="E117" s="8">
        <v>2.44384215442847E7</v>
      </c>
      <c r="F117" s="8">
        <v>2.68723860053873E7</v>
      </c>
      <c r="G117" s="8">
        <v>2.5331003401433E7</v>
      </c>
      <c r="H117" s="8">
        <v>2.29025968653867E7</v>
      </c>
      <c r="I117" s="8">
        <v>3.22327317921914E7</v>
      </c>
      <c r="J117" s="8">
        <v>4.6675712770067E7</v>
      </c>
      <c r="K117" s="8">
        <v>4.18787431530564E7</v>
      </c>
      <c r="L117" s="8">
        <v>2.83448816363717E7</v>
      </c>
      <c r="M117" s="8">
        <v>5.61659188580107E7</v>
      </c>
      <c r="N117" s="8">
        <v>1.02076967906428E8</v>
      </c>
      <c r="O117" s="8">
        <v>5.72244457956305E7</v>
      </c>
      <c r="P117" s="8">
        <v>2.6228167906367E7</v>
      </c>
      <c r="Q117" s="8">
        <v>4.133521724704E7</v>
      </c>
      <c r="R117" s="8">
        <v>3.91191747885028E7</v>
      </c>
      <c r="S117" s="8">
        <v>2.1971974185526E7</v>
      </c>
      <c r="T117" s="8">
        <v>3.49419861814167E7</v>
      </c>
      <c r="U117" s="8">
        <v>4.78905003807303E7</v>
      </c>
      <c r="V117" s="8">
        <v>3.09120068305355E7</v>
      </c>
      <c r="W117" s="8">
        <v>2.18974742009853E7</v>
      </c>
      <c r="X117" s="8">
        <v>2.53609142795004E7</v>
      </c>
      <c r="Y117" s="8">
        <v>2.14950777227574E7</v>
      </c>
      <c r="Z117" s="8">
        <v>2.01293508507537E7</v>
      </c>
      <c r="AA117" s="8">
        <v>1.79620439273482E7</v>
      </c>
      <c r="AB117" s="8">
        <v>1.58766789196744E7</v>
      </c>
      <c r="AC117" s="8">
        <v>1.80641650830599E7</v>
      </c>
      <c r="AD117" s="8">
        <v>1.55612112866753E7</v>
      </c>
      <c r="AE117" s="8">
        <v>1.44906745260021E7</v>
      </c>
      <c r="AF117" s="8">
        <v>1.41716219057936E7</v>
      </c>
    </row>
    <row r="118">
      <c r="A118" s="4" t="s">
        <v>164</v>
      </c>
      <c r="B118" s="8">
        <v>3.4703705257805E7</v>
      </c>
      <c r="C118" s="8">
        <v>4.44843946995796E7</v>
      </c>
      <c r="D118" s="8">
        <v>3.69465064844281E7</v>
      </c>
      <c r="E118" s="8">
        <v>2.66574501900626E7</v>
      </c>
      <c r="F118" s="8">
        <v>3.4782809009202E7</v>
      </c>
      <c r="G118" s="8">
        <v>3.31121773021382E7</v>
      </c>
      <c r="H118" s="8">
        <v>2.49245643782709E7</v>
      </c>
      <c r="I118" s="8">
        <v>5.06748954496495E7</v>
      </c>
      <c r="J118" s="8">
        <v>7.12084289592613E7</v>
      </c>
      <c r="K118" s="8">
        <v>4.45052139075271E7</v>
      </c>
      <c r="L118" s="8">
        <v>3.18986382979064E7</v>
      </c>
      <c r="M118" s="8">
        <v>1.0040033770142E8</v>
      </c>
      <c r="N118" s="8">
        <v>1.57467551395593E8</v>
      </c>
      <c r="O118" s="8">
        <v>1.41407626732265E8</v>
      </c>
      <c r="P118" s="8">
        <v>3.11220257898136E7</v>
      </c>
      <c r="Q118" s="8">
        <v>6.42922453317599E7</v>
      </c>
      <c r="R118" s="8">
        <v>5.73415585371584E7</v>
      </c>
      <c r="S118" s="8">
        <v>2.84738206412355E7</v>
      </c>
      <c r="T118" s="8">
        <v>4.79515480415196E7</v>
      </c>
      <c r="U118" s="8">
        <v>6.47414836371159E7</v>
      </c>
      <c r="V118" s="8">
        <v>5.9753686460676E7</v>
      </c>
      <c r="W118" s="8">
        <v>3.80493669266098E7</v>
      </c>
      <c r="X118" s="8">
        <v>3.78947050618018E7</v>
      </c>
      <c r="Y118" s="8">
        <v>3.28469522987695E7</v>
      </c>
      <c r="Z118" s="8">
        <v>3.09646099391934E7</v>
      </c>
      <c r="AA118" s="8">
        <v>2.10963938706745E7</v>
      </c>
      <c r="AB118" s="8">
        <v>2.23517090337933E7</v>
      </c>
      <c r="AC118" s="8">
        <v>2.74216957421176E7</v>
      </c>
      <c r="AD118" s="8">
        <v>2.15157795458436E7</v>
      </c>
      <c r="AE118" s="8">
        <v>1.69536901354926E7</v>
      </c>
      <c r="AF118" s="8">
        <v>1.96911684491074E7</v>
      </c>
    </row>
    <row r="119">
      <c r="A119" s="4" t="s">
        <v>165</v>
      </c>
      <c r="B119" s="8">
        <v>5087284.29713349</v>
      </c>
      <c r="C119" s="8">
        <v>7054649.2740776</v>
      </c>
      <c r="D119" s="8">
        <v>5487415.64056019</v>
      </c>
      <c r="E119" s="8">
        <v>4279253.40380679</v>
      </c>
      <c r="F119" s="8">
        <v>4368128.8097579</v>
      </c>
      <c r="G119" s="8">
        <v>6669951.77266939</v>
      </c>
      <c r="H119" s="8">
        <v>4167423.46976801</v>
      </c>
      <c r="I119" s="8">
        <v>6381998.02921229</v>
      </c>
      <c r="J119" s="8">
        <v>8953685.4076073</v>
      </c>
      <c r="K119" s="8">
        <v>5647032.98566458</v>
      </c>
      <c r="L119" s="8">
        <v>5180815.80820878</v>
      </c>
      <c r="M119" s="8">
        <v>9402306.1904688</v>
      </c>
      <c r="N119" s="8">
        <v>7500226.79274069</v>
      </c>
      <c r="O119" s="8">
        <v>4147534.07207169</v>
      </c>
      <c r="P119" s="8">
        <v>2824714.53476549</v>
      </c>
      <c r="Q119" s="8">
        <v>4073130.77635811</v>
      </c>
      <c r="R119" s="8">
        <v>3634560.8046479</v>
      </c>
      <c r="S119" s="8">
        <v>8798584.92544059</v>
      </c>
      <c r="T119" s="8">
        <v>1.43521947477328E7</v>
      </c>
      <c r="U119" s="8">
        <v>1.56747428652788E7</v>
      </c>
      <c r="V119" s="8">
        <v>1.54910567230864E7</v>
      </c>
      <c r="W119" s="8">
        <v>9913039.9113284</v>
      </c>
      <c r="X119" s="8">
        <v>7878953.73519169</v>
      </c>
      <c r="Y119" s="8">
        <v>6870431.1255334</v>
      </c>
      <c r="Z119" s="8">
        <v>5561588.48040558</v>
      </c>
      <c r="AA119" s="8">
        <v>4348158.67241268</v>
      </c>
      <c r="AB119" s="8">
        <v>5311306.96569651</v>
      </c>
      <c r="AC119" s="8">
        <v>8115906.93001241</v>
      </c>
      <c r="AD119" s="8">
        <v>3617249.69862159</v>
      </c>
      <c r="AE119" s="8">
        <v>4607607.14097589</v>
      </c>
      <c r="AF119" s="8">
        <v>4702386.88766479</v>
      </c>
    </row>
    <row r="120">
      <c r="A120" s="4" t="s">
        <v>166</v>
      </c>
      <c r="B120" s="8">
        <v>1.54734601323995E7</v>
      </c>
      <c r="C120" s="8">
        <v>2.58244099811448E7</v>
      </c>
      <c r="D120" s="8">
        <v>2.20824263466806E7</v>
      </c>
      <c r="E120" s="8">
        <v>2.09985788977678E7</v>
      </c>
      <c r="F120" s="8">
        <v>1.96883051309107E7</v>
      </c>
      <c r="G120" s="8">
        <v>2.12869362110191E7</v>
      </c>
      <c r="H120" s="8">
        <v>1.93574102368953E7</v>
      </c>
      <c r="I120" s="8">
        <v>2.21862866539148E7</v>
      </c>
      <c r="J120" s="8">
        <v>3.83906634234718E7</v>
      </c>
      <c r="K120" s="8">
        <v>2.87465464447536E7</v>
      </c>
      <c r="L120" s="8">
        <v>2.37697131345452E7</v>
      </c>
      <c r="M120" s="8">
        <v>4.9307744938327E7</v>
      </c>
      <c r="N120" s="8">
        <v>7.25979059693853E7</v>
      </c>
      <c r="O120" s="8">
        <v>6.18151051515931E7</v>
      </c>
      <c r="P120" s="8">
        <v>2.86158327237402E7</v>
      </c>
      <c r="Q120" s="8">
        <v>3.37000624474167E7</v>
      </c>
      <c r="R120" s="8">
        <v>3.12645969267418E7</v>
      </c>
      <c r="S120" s="8">
        <v>1.40141277757414E7</v>
      </c>
      <c r="T120" s="8">
        <v>1.83602660165877E7</v>
      </c>
      <c r="U120" s="8">
        <v>3.06421066534025E7</v>
      </c>
      <c r="V120" s="8">
        <v>2.27577797814933E7</v>
      </c>
      <c r="W120" s="8">
        <v>1.37518038121206E7</v>
      </c>
      <c r="X120" s="8">
        <v>1.43628901725632E7</v>
      </c>
      <c r="Y120" s="8">
        <v>1.31450993730487E7</v>
      </c>
      <c r="Z120" s="8">
        <v>1.40464043752476E7</v>
      </c>
      <c r="AA120" s="8">
        <v>1.73678519195927E7</v>
      </c>
      <c r="AB120" s="8">
        <v>2.64050335422865E7</v>
      </c>
      <c r="AC120" s="8">
        <v>2.93440060539425E7</v>
      </c>
      <c r="AD120" s="8">
        <v>1.95181033847442E7</v>
      </c>
      <c r="AE120" s="8">
        <v>1.40570578028938E7</v>
      </c>
      <c r="AF120" s="8">
        <v>1.62896371985846E7</v>
      </c>
    </row>
    <row r="121">
      <c r="A121" s="4" t="s">
        <v>167</v>
      </c>
      <c r="B121" s="8">
        <v>5.11393627315792E7</v>
      </c>
      <c r="C121" s="8">
        <v>6.93466564233812E7</v>
      </c>
      <c r="D121" s="8">
        <v>6.86848017601831E7</v>
      </c>
      <c r="E121" s="8">
        <v>5.53056887688235E7</v>
      </c>
      <c r="F121" s="8">
        <v>5.26747594096669E7</v>
      </c>
      <c r="G121" s="8">
        <v>7.16309888136246E7</v>
      </c>
      <c r="H121" s="8">
        <v>4.61031744350835E7</v>
      </c>
      <c r="I121" s="8">
        <v>5.77131413136373E7</v>
      </c>
      <c r="J121" s="8">
        <v>8.34498622001024E7</v>
      </c>
      <c r="K121" s="8">
        <v>9.17354080700645E7</v>
      </c>
      <c r="L121" s="8">
        <v>3.80212520410862E7</v>
      </c>
      <c r="M121" s="8">
        <v>7.6451452425403E7</v>
      </c>
      <c r="N121" s="8">
        <v>1.11820655284435E8</v>
      </c>
      <c r="O121" s="8">
        <v>6.52972788533568E7</v>
      </c>
      <c r="P121" s="8">
        <v>4.03156895327095E7</v>
      </c>
      <c r="Q121" s="8">
        <v>5.15818357817157E7</v>
      </c>
      <c r="R121" s="8">
        <v>5.92134742133622E7</v>
      </c>
      <c r="S121" s="8">
        <v>3.78837086830276E7</v>
      </c>
      <c r="T121" s="8">
        <v>3.75987118396621E7</v>
      </c>
      <c r="U121" s="8">
        <v>4.18511699689517E7</v>
      </c>
      <c r="V121" s="8">
        <v>4.31154297276061E7</v>
      </c>
      <c r="W121" s="8">
        <v>5.22180369363465E7</v>
      </c>
      <c r="X121" s="8">
        <v>3.43885644561452E7</v>
      </c>
      <c r="Y121" s="8">
        <v>2.4215022586011E7</v>
      </c>
      <c r="Z121" s="8">
        <v>3.18649502292238E7</v>
      </c>
      <c r="AA121" s="8">
        <v>3.60355358927476E7</v>
      </c>
      <c r="AB121" s="8">
        <v>3.55710492430283E7</v>
      </c>
      <c r="AC121" s="8">
        <v>3.91075032254044E7</v>
      </c>
      <c r="AD121" s="8">
        <v>3.67772942770822E7</v>
      </c>
      <c r="AE121" s="8">
        <v>2.64464015449322E7</v>
      </c>
      <c r="AF121" s="8">
        <v>3.29244892765186E7</v>
      </c>
    </row>
    <row r="122">
      <c r="A122" s="4" t="s">
        <v>168</v>
      </c>
      <c r="B122" s="8">
        <v>5185760.76181299</v>
      </c>
      <c r="C122" s="8">
        <v>4809842.89938728</v>
      </c>
      <c r="D122" s="8">
        <v>4480012.1146741</v>
      </c>
      <c r="E122" s="8">
        <v>3335448.8186364</v>
      </c>
      <c r="F122" s="8">
        <v>4706969.3995307</v>
      </c>
      <c r="G122" s="8">
        <v>4329862.38263609</v>
      </c>
      <c r="H122" s="8">
        <v>3804124.70288939</v>
      </c>
      <c r="I122" s="8">
        <v>4950171.178949</v>
      </c>
      <c r="J122" s="8">
        <v>7281820.34150079</v>
      </c>
      <c r="K122" s="8">
        <v>4921158.7227384</v>
      </c>
      <c r="L122" s="8">
        <v>4027805.4251971</v>
      </c>
      <c r="M122" s="8">
        <v>7603295.03137768</v>
      </c>
      <c r="N122" s="8">
        <v>1.06460308705404E7</v>
      </c>
      <c r="O122" s="8">
        <v>6858714.36732959</v>
      </c>
      <c r="P122" s="8">
        <v>3992135.4177296</v>
      </c>
      <c r="Q122" s="8">
        <v>4682854.09274199</v>
      </c>
      <c r="R122" s="8">
        <v>5360230.3187509</v>
      </c>
      <c r="S122" s="8">
        <v>5304760.20835817</v>
      </c>
      <c r="T122" s="8">
        <v>8535689.2809456</v>
      </c>
      <c r="U122" s="8">
        <v>8637999.82381239</v>
      </c>
      <c r="V122" s="8">
        <v>7512719.96320108</v>
      </c>
      <c r="W122" s="8">
        <v>6576058.42051898</v>
      </c>
      <c r="X122" s="8">
        <v>4489901.7975393</v>
      </c>
      <c r="Y122" s="8">
        <v>3905335.3268743</v>
      </c>
      <c r="Z122" s="8">
        <v>3763200.70921899</v>
      </c>
      <c r="AA122" s="8">
        <v>2706105.88004459</v>
      </c>
      <c r="AB122" s="8">
        <v>2475167.6809171</v>
      </c>
      <c r="AC122" s="8">
        <v>2902439.823737</v>
      </c>
      <c r="AD122" s="8">
        <v>2217990.87772179</v>
      </c>
      <c r="AE122" s="8">
        <v>2685243.03177539</v>
      </c>
      <c r="AF122" s="8">
        <v>2611298.68318979</v>
      </c>
    </row>
    <row r="123">
      <c r="A123" s="4" t="s">
        <v>93</v>
      </c>
      <c r="B123" s="13">
        <f>(B91-SUM(B114:B122))</f>
        <v>179294669.7</v>
      </c>
      <c r="C123" s="13">
        <f t="shared" ref="C123:AF123" si="10">(C91-SUM(C114:C121))</f>
        <v>215296864.2</v>
      </c>
      <c r="D123" s="13">
        <f t="shared" si="10"/>
        <v>233555401.1</v>
      </c>
      <c r="E123" s="13">
        <f t="shared" si="10"/>
        <v>217348996.8</v>
      </c>
      <c r="F123" s="13">
        <f t="shared" si="10"/>
        <v>183136600.9</v>
      </c>
      <c r="G123" s="13">
        <f t="shared" si="10"/>
        <v>231142293.5</v>
      </c>
      <c r="H123" s="13">
        <f t="shared" si="10"/>
        <v>186303487.5</v>
      </c>
      <c r="I123" s="13">
        <f t="shared" si="10"/>
        <v>210658133.4</v>
      </c>
      <c r="J123" s="13">
        <f t="shared" si="10"/>
        <v>240189411.7</v>
      </c>
      <c r="K123" s="13">
        <f t="shared" si="10"/>
        <v>321453252.7</v>
      </c>
      <c r="L123" s="13">
        <f t="shared" si="10"/>
        <v>164293391.4</v>
      </c>
      <c r="M123" s="13">
        <f t="shared" si="10"/>
        <v>219802174.9</v>
      </c>
      <c r="N123" s="13">
        <f t="shared" si="10"/>
        <v>298743565.5</v>
      </c>
      <c r="O123" s="13">
        <f t="shared" si="10"/>
        <v>391457166.7</v>
      </c>
      <c r="P123" s="13">
        <f t="shared" si="10"/>
        <v>49709050.35</v>
      </c>
      <c r="Q123" s="13">
        <f t="shared" si="10"/>
        <v>185942221.2</v>
      </c>
      <c r="R123" s="13">
        <f t="shared" si="10"/>
        <v>100281915.1</v>
      </c>
      <c r="S123" s="13">
        <f t="shared" si="10"/>
        <v>84578704.44</v>
      </c>
      <c r="T123" s="13">
        <f t="shared" si="10"/>
        <v>98050718.15</v>
      </c>
      <c r="U123" s="13">
        <f t="shared" si="10"/>
        <v>176230560.1</v>
      </c>
      <c r="V123" s="13">
        <f t="shared" si="10"/>
        <v>180396785.1</v>
      </c>
      <c r="W123" s="13">
        <f t="shared" si="10"/>
        <v>115222091.2</v>
      </c>
      <c r="X123" s="13">
        <f t="shared" si="10"/>
        <v>103605648.7</v>
      </c>
      <c r="Y123" s="13">
        <f t="shared" si="10"/>
        <v>134736346.3</v>
      </c>
      <c r="Z123" s="13">
        <f t="shared" si="10"/>
        <v>134177895.3</v>
      </c>
      <c r="AA123" s="13">
        <f t="shared" si="10"/>
        <v>142419173.7</v>
      </c>
      <c r="AB123" s="13">
        <f t="shared" si="10"/>
        <v>97091908.02</v>
      </c>
      <c r="AC123" s="13">
        <f t="shared" si="10"/>
        <v>142096538.8</v>
      </c>
      <c r="AD123" s="13">
        <f t="shared" si="10"/>
        <v>149204346.2</v>
      </c>
      <c r="AE123" s="13">
        <f t="shared" si="10"/>
        <v>91632819.3</v>
      </c>
      <c r="AF123" s="13">
        <f t="shared" si="10"/>
        <v>126559287.1</v>
      </c>
    </row>
    <row r="124">
      <c r="A124" s="4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</row>
    <row r="125">
      <c r="A125" s="4" t="s">
        <v>160</v>
      </c>
      <c r="B125" s="21">
        <f t="shared" ref="B125:AF125" si="11">(B114/B91)</f>
        <v>0.3383334576</v>
      </c>
      <c r="C125" s="21">
        <f t="shared" si="11"/>
        <v>0.3537217644</v>
      </c>
      <c r="D125" s="21">
        <f t="shared" si="11"/>
        <v>0.3918665671</v>
      </c>
      <c r="E125" s="21">
        <f t="shared" si="11"/>
        <v>0.356044704</v>
      </c>
      <c r="F125" s="21">
        <f t="shared" si="11"/>
        <v>0.4012810165</v>
      </c>
      <c r="G125" s="21">
        <f t="shared" si="11"/>
        <v>0.4014724359</v>
      </c>
      <c r="H125" s="21">
        <f t="shared" si="11"/>
        <v>0.3837003067</v>
      </c>
      <c r="I125" s="21">
        <f t="shared" si="11"/>
        <v>0.3968180997</v>
      </c>
      <c r="J125" s="21">
        <f t="shared" si="11"/>
        <v>0.4119634808</v>
      </c>
      <c r="K125" s="21">
        <f t="shared" si="11"/>
        <v>0.3619357477</v>
      </c>
      <c r="L125" s="21">
        <f t="shared" si="11"/>
        <v>0.4296962465</v>
      </c>
      <c r="M125" s="21">
        <f t="shared" si="11"/>
        <v>0.4918684254</v>
      </c>
      <c r="N125" s="21">
        <f t="shared" si="11"/>
        <v>0.4643300396</v>
      </c>
      <c r="O125" s="21">
        <f t="shared" si="11"/>
        <v>0.4465667515</v>
      </c>
      <c r="P125" s="21">
        <f t="shared" si="11"/>
        <v>0.5521658443</v>
      </c>
      <c r="Q125" s="21">
        <f t="shared" si="11"/>
        <v>0.5144449521</v>
      </c>
      <c r="R125" s="21">
        <f t="shared" si="11"/>
        <v>0.5362356997</v>
      </c>
      <c r="S125" s="21">
        <f t="shared" si="11"/>
        <v>0.592520489</v>
      </c>
      <c r="T125" s="21">
        <f t="shared" si="11"/>
        <v>0.597512092</v>
      </c>
      <c r="U125" s="21">
        <f t="shared" si="11"/>
        <v>0.5489275616</v>
      </c>
      <c r="V125" s="21">
        <f t="shared" si="11"/>
        <v>0.4578989615</v>
      </c>
      <c r="W125" s="21">
        <f t="shared" si="11"/>
        <v>0.5063221516</v>
      </c>
      <c r="X125" s="21">
        <f t="shared" si="11"/>
        <v>0.5901616356</v>
      </c>
      <c r="Y125" s="21">
        <f t="shared" si="11"/>
        <v>0.6275230553</v>
      </c>
      <c r="Z125" s="21">
        <f t="shared" si="11"/>
        <v>0.6172772799</v>
      </c>
      <c r="AA125" s="21">
        <f t="shared" si="11"/>
        <v>0.6069947012</v>
      </c>
      <c r="AB125" s="21">
        <f t="shared" si="11"/>
        <v>0.6155684978</v>
      </c>
      <c r="AC125" s="21">
        <f t="shared" si="11"/>
        <v>0.5570815705</v>
      </c>
      <c r="AD125" s="21">
        <f t="shared" si="11"/>
        <v>0.519479871</v>
      </c>
      <c r="AE125" s="21">
        <f t="shared" si="11"/>
        <v>0.6204858243</v>
      </c>
      <c r="AF125" s="21">
        <f t="shared" si="11"/>
        <v>0.603995046</v>
      </c>
    </row>
    <row r="126">
      <c r="A126" s="4" t="s">
        <v>161</v>
      </c>
      <c r="B126" s="88">
        <f t="shared" ref="B126:AF126" si="12">(B115/B91)</f>
        <v>0.1645711539</v>
      </c>
      <c r="C126" s="88">
        <f t="shared" si="12"/>
        <v>0.1577450355</v>
      </c>
      <c r="D126" s="88">
        <f t="shared" si="12"/>
        <v>0.1637501034</v>
      </c>
      <c r="E126" s="88">
        <f t="shared" si="12"/>
        <v>0.1514375047</v>
      </c>
      <c r="F126" s="88">
        <f t="shared" si="12"/>
        <v>0.1318100122</v>
      </c>
      <c r="G126" s="88">
        <f t="shared" si="12"/>
        <v>0.1609192272</v>
      </c>
      <c r="H126" s="88">
        <f t="shared" si="12"/>
        <v>0.1882298535</v>
      </c>
      <c r="I126" s="88">
        <f t="shared" si="12"/>
        <v>0.1747908878</v>
      </c>
      <c r="J126" s="88">
        <f t="shared" si="12"/>
        <v>0.171823768</v>
      </c>
      <c r="K126" s="88">
        <f t="shared" si="12"/>
        <v>0.1693063472</v>
      </c>
      <c r="L126" s="88">
        <f t="shared" si="12"/>
        <v>0.1677469315</v>
      </c>
      <c r="M126" s="88">
        <f t="shared" si="12"/>
        <v>0.1502110004</v>
      </c>
      <c r="N126" s="88">
        <f t="shared" si="12"/>
        <v>0.1630095377</v>
      </c>
      <c r="O126" s="88">
        <f t="shared" si="12"/>
        <v>0.1584677172</v>
      </c>
      <c r="P126" s="88">
        <f t="shared" si="12"/>
        <v>0.1392011412</v>
      </c>
      <c r="Q126" s="88">
        <f t="shared" si="12"/>
        <v>0.1595945523</v>
      </c>
      <c r="R126" s="88">
        <f t="shared" si="12"/>
        <v>0.1563667977</v>
      </c>
      <c r="S126" s="88">
        <f t="shared" si="12"/>
        <v>0.08941768914</v>
      </c>
      <c r="T126" s="88">
        <f t="shared" si="12"/>
        <v>0.1172710737</v>
      </c>
      <c r="U126" s="88">
        <f t="shared" si="12"/>
        <v>0.1373880872</v>
      </c>
      <c r="V126" s="88">
        <f t="shared" si="12"/>
        <v>0.1325865327</v>
      </c>
      <c r="W126" s="88">
        <f t="shared" si="12"/>
        <v>0.1031703033</v>
      </c>
      <c r="X126" s="88">
        <f t="shared" si="12"/>
        <v>0.1029198946</v>
      </c>
      <c r="Y126" s="88">
        <f t="shared" si="12"/>
        <v>0.08237908645</v>
      </c>
      <c r="Z126" s="88">
        <f t="shared" si="12"/>
        <v>0.06685735761</v>
      </c>
      <c r="AA126" s="88">
        <f t="shared" si="12"/>
        <v>0.004568266079</v>
      </c>
      <c r="AB126" s="88">
        <f t="shared" si="12"/>
        <v>0.004588595258</v>
      </c>
      <c r="AC126" s="88">
        <f t="shared" si="12"/>
        <v>0.003821350203</v>
      </c>
      <c r="AD126" s="88">
        <f t="shared" si="12"/>
        <v>0.002141940638</v>
      </c>
      <c r="AE126" s="88">
        <f t="shared" si="12"/>
        <v>0.004828633627</v>
      </c>
      <c r="AF126" s="88">
        <f t="shared" si="12"/>
        <v>0.002062970679</v>
      </c>
    </row>
    <row r="127">
      <c r="A127" s="4" t="s">
        <v>162</v>
      </c>
      <c r="B127" s="21">
        <f t="shared" ref="B127:AF127" si="13">(B116/B91)</f>
        <v>0.06454862017</v>
      </c>
      <c r="C127" s="21">
        <f t="shared" si="13"/>
        <v>0.07655966382</v>
      </c>
      <c r="D127" s="21">
        <f t="shared" si="13"/>
        <v>0.05009891301</v>
      </c>
      <c r="E127" s="21">
        <f t="shared" si="13"/>
        <v>0.0656705979</v>
      </c>
      <c r="F127" s="21">
        <f t="shared" si="13"/>
        <v>0.06778991283</v>
      </c>
      <c r="G127" s="21">
        <f t="shared" si="13"/>
        <v>0.04718767311</v>
      </c>
      <c r="H127" s="21">
        <f t="shared" si="13"/>
        <v>0.04704973801</v>
      </c>
      <c r="I127" s="21">
        <f t="shared" si="13"/>
        <v>0.04594815871</v>
      </c>
      <c r="J127" s="21">
        <f t="shared" si="13"/>
        <v>0.04978618877</v>
      </c>
      <c r="K127" s="21">
        <f t="shared" si="13"/>
        <v>0.04264376824</v>
      </c>
      <c r="L127" s="21">
        <f t="shared" si="13"/>
        <v>0.04175342666</v>
      </c>
      <c r="M127" s="21">
        <f t="shared" si="13"/>
        <v>0.03741489753</v>
      </c>
      <c r="N127" s="21">
        <f t="shared" si="13"/>
        <v>0.03520845579</v>
      </c>
      <c r="O127" s="21">
        <f t="shared" si="13"/>
        <v>0.03818747987</v>
      </c>
      <c r="P127" s="21">
        <f t="shared" si="13"/>
        <v>0.03652799322</v>
      </c>
      <c r="Q127" s="21">
        <f t="shared" si="13"/>
        <v>0.03297372922</v>
      </c>
      <c r="R127" s="21">
        <f t="shared" si="13"/>
        <v>0.04488604673</v>
      </c>
      <c r="S127" s="21">
        <f t="shared" si="13"/>
        <v>0.04501604594</v>
      </c>
      <c r="T127" s="21">
        <f t="shared" si="13"/>
        <v>0.04833484337</v>
      </c>
      <c r="U127" s="21">
        <f t="shared" si="13"/>
        <v>0.07084612351</v>
      </c>
      <c r="V127" s="21">
        <f t="shared" si="13"/>
        <v>0.1017293025</v>
      </c>
      <c r="W127" s="21">
        <f t="shared" si="13"/>
        <v>0.0887670779</v>
      </c>
      <c r="X127" s="21">
        <f t="shared" si="13"/>
        <v>0.08305841154</v>
      </c>
      <c r="Y127" s="21">
        <f t="shared" si="13"/>
        <v>0.0591219694</v>
      </c>
      <c r="Z127" s="21">
        <f t="shared" si="13"/>
        <v>0.06659358228</v>
      </c>
      <c r="AA127" s="21">
        <f t="shared" si="13"/>
        <v>0.04834411934</v>
      </c>
      <c r="AB127" s="21">
        <f t="shared" si="13"/>
        <v>0.05061207338</v>
      </c>
      <c r="AC127" s="21">
        <f t="shared" si="13"/>
        <v>0.05209855081</v>
      </c>
      <c r="AD127" s="21">
        <f t="shared" si="13"/>
        <v>0.04312836296</v>
      </c>
      <c r="AE127" s="21">
        <f t="shared" si="13"/>
        <v>0.0497844434</v>
      </c>
      <c r="AF127" s="21">
        <f t="shared" si="13"/>
        <v>0.05321850854</v>
      </c>
    </row>
    <row r="128">
      <c r="A128" s="4" t="s">
        <v>163</v>
      </c>
      <c r="B128" s="21">
        <f t="shared" ref="B128:AF128" si="14">(B117/B91)</f>
        <v>0.03588398885</v>
      </c>
      <c r="C128" s="21">
        <f t="shared" si="14"/>
        <v>0.03597684849</v>
      </c>
      <c r="D128" s="21">
        <f t="shared" si="14"/>
        <v>0.02896933958</v>
      </c>
      <c r="E128" s="21">
        <f t="shared" si="14"/>
        <v>0.02988717238</v>
      </c>
      <c r="F128" s="21">
        <f t="shared" si="14"/>
        <v>0.03335774349</v>
      </c>
      <c r="G128" s="21">
        <f t="shared" si="14"/>
        <v>0.02541219006</v>
      </c>
      <c r="H128" s="21">
        <f t="shared" si="14"/>
        <v>0.02872790484</v>
      </c>
      <c r="I128" s="21">
        <f t="shared" si="14"/>
        <v>0.03245299259</v>
      </c>
      <c r="J128" s="21">
        <f t="shared" si="14"/>
        <v>0.03498537278</v>
      </c>
      <c r="K128" s="21">
        <f t="shared" si="14"/>
        <v>0.03341995164</v>
      </c>
      <c r="L128" s="21">
        <f t="shared" si="14"/>
        <v>0.03508276015</v>
      </c>
      <c r="M128" s="21">
        <f t="shared" si="14"/>
        <v>0.0351914807</v>
      </c>
      <c r="N128" s="21">
        <f t="shared" si="14"/>
        <v>0.04591543326</v>
      </c>
      <c r="O128" s="21">
        <f t="shared" si="14"/>
        <v>0.02830311238</v>
      </c>
      <c r="P128" s="21">
        <f t="shared" si="14"/>
        <v>0.03991162372</v>
      </c>
      <c r="Q128" s="21">
        <f t="shared" si="14"/>
        <v>0.03179282213</v>
      </c>
      <c r="R128" s="21">
        <f t="shared" si="14"/>
        <v>0.03530701425</v>
      </c>
      <c r="S128" s="21">
        <f t="shared" si="14"/>
        <v>0.0306525982</v>
      </c>
      <c r="T128" s="21">
        <f t="shared" si="14"/>
        <v>0.03294307876</v>
      </c>
      <c r="U128" s="21">
        <f t="shared" si="14"/>
        <v>0.03084536204</v>
      </c>
      <c r="V128" s="21">
        <f t="shared" si="14"/>
        <v>0.02699641401</v>
      </c>
      <c r="W128" s="21">
        <f t="shared" si="14"/>
        <v>0.02631868703</v>
      </c>
      <c r="X128" s="21">
        <f t="shared" si="14"/>
        <v>0.02540271674</v>
      </c>
      <c r="Y128" s="21">
        <f t="shared" si="14"/>
        <v>0.02128013143</v>
      </c>
      <c r="Z128" s="21">
        <f t="shared" si="14"/>
        <v>0.02119446399</v>
      </c>
      <c r="AA128" s="21">
        <f t="shared" si="14"/>
        <v>0.02553519772</v>
      </c>
      <c r="AB128" s="21">
        <f t="shared" si="14"/>
        <v>0.02579908169</v>
      </c>
      <c r="AC128" s="21">
        <f t="shared" si="14"/>
        <v>0.02646530448</v>
      </c>
      <c r="AD128" s="21">
        <f t="shared" si="14"/>
        <v>0.02751088542</v>
      </c>
      <c r="AE128" s="21">
        <f t="shared" si="14"/>
        <v>0.02799265741</v>
      </c>
      <c r="AF128" s="21">
        <f t="shared" si="14"/>
        <v>0.02252792761</v>
      </c>
    </row>
    <row r="129">
      <c r="A129" s="4" t="s">
        <v>164</v>
      </c>
      <c r="B129" s="21">
        <f t="shared" ref="B129:AF129" si="15">(B118/B91)</f>
        <v>0.04732352654</v>
      </c>
      <c r="C129" s="21">
        <f t="shared" si="15"/>
        <v>0.04620348845</v>
      </c>
      <c r="D129" s="21">
        <f t="shared" si="15"/>
        <v>0.0368012945</v>
      </c>
      <c r="E129" s="21">
        <f t="shared" si="15"/>
        <v>0.03260095206</v>
      </c>
      <c r="F129" s="21">
        <f t="shared" si="15"/>
        <v>0.04317726087</v>
      </c>
      <c r="G129" s="21">
        <f t="shared" si="15"/>
        <v>0.03321830287</v>
      </c>
      <c r="H129" s="21">
        <f t="shared" si="15"/>
        <v>0.03126416265</v>
      </c>
      <c r="I129" s="21">
        <f t="shared" si="15"/>
        <v>0.05102117987</v>
      </c>
      <c r="J129" s="21">
        <f t="shared" si="15"/>
        <v>0.05337365589</v>
      </c>
      <c r="K129" s="21">
        <f t="shared" si="15"/>
        <v>0.03551592012</v>
      </c>
      <c r="L129" s="21">
        <f t="shared" si="15"/>
        <v>0.0394812824</v>
      </c>
      <c r="M129" s="21">
        <f t="shared" si="15"/>
        <v>0.06290712621</v>
      </c>
      <c r="N129" s="21">
        <f t="shared" si="15"/>
        <v>0.07083077598</v>
      </c>
      <c r="O129" s="21">
        <f t="shared" si="15"/>
        <v>0.06993996875</v>
      </c>
      <c r="P129" s="21">
        <f t="shared" si="15"/>
        <v>0.04735864843</v>
      </c>
      <c r="Q129" s="21">
        <f t="shared" si="15"/>
        <v>0.04945013131</v>
      </c>
      <c r="R129" s="21">
        <f t="shared" si="15"/>
        <v>0.05175362812</v>
      </c>
      <c r="S129" s="21">
        <f t="shared" si="15"/>
        <v>0.03972317535</v>
      </c>
      <c r="T129" s="21">
        <f t="shared" si="15"/>
        <v>0.04520840961</v>
      </c>
      <c r="U129" s="21">
        <f t="shared" si="15"/>
        <v>0.04169876043</v>
      </c>
      <c r="V129" s="21">
        <f t="shared" si="15"/>
        <v>0.05218474708</v>
      </c>
      <c r="W129" s="21">
        <f t="shared" si="15"/>
        <v>0.0457317301</v>
      </c>
      <c r="X129" s="21">
        <f t="shared" si="15"/>
        <v>0.037957167</v>
      </c>
      <c r="Y129" s="21">
        <f t="shared" si="15"/>
        <v>0.03251848964</v>
      </c>
      <c r="Z129" s="21">
        <f t="shared" si="15"/>
        <v>0.03260305388</v>
      </c>
      <c r="AA129" s="21">
        <f t="shared" si="15"/>
        <v>0.02999105173</v>
      </c>
      <c r="AB129" s="21">
        <f t="shared" si="15"/>
        <v>0.03632079292</v>
      </c>
      <c r="AC129" s="21">
        <f t="shared" si="15"/>
        <v>0.04017476169</v>
      </c>
      <c r="AD129" s="21">
        <f t="shared" si="15"/>
        <v>0.03803805083</v>
      </c>
      <c r="AE129" s="21">
        <f t="shared" si="15"/>
        <v>0.03275063827</v>
      </c>
      <c r="AF129" s="21">
        <f t="shared" si="15"/>
        <v>0.03130207821</v>
      </c>
    </row>
    <row r="130">
      <c r="A130" s="4" t="s">
        <v>165</v>
      </c>
      <c r="B130" s="88">
        <f t="shared" ref="B130:AF130" si="16">(B119/B91)</f>
        <v>0.006937248678</v>
      </c>
      <c r="C130" s="88">
        <f t="shared" si="16"/>
        <v>0.007327275294</v>
      </c>
      <c r="D130" s="88">
        <f t="shared" si="16"/>
        <v>0.005465848283</v>
      </c>
      <c r="E130" s="88">
        <f t="shared" si="16"/>
        <v>0.005233348804</v>
      </c>
      <c r="F130" s="88">
        <f t="shared" si="16"/>
        <v>0.00542232909</v>
      </c>
      <c r="G130" s="88">
        <f t="shared" si="16"/>
        <v>0.006691329178</v>
      </c>
      <c r="H130" s="88">
        <f t="shared" si="16"/>
        <v>0.005227413535</v>
      </c>
      <c r="I130" s="88">
        <f t="shared" si="16"/>
        <v>0.006425609101</v>
      </c>
      <c r="J130" s="88">
        <f t="shared" si="16"/>
        <v>0.006711156684</v>
      </c>
      <c r="K130" s="88">
        <f t="shared" si="16"/>
        <v>0.004506428681</v>
      </c>
      <c r="L130" s="88">
        <f t="shared" si="16"/>
        <v>0.006412350585</v>
      </c>
      <c r="M130" s="88">
        <f t="shared" si="16"/>
        <v>0.005891136182</v>
      </c>
      <c r="N130" s="88">
        <f t="shared" si="16"/>
        <v>0.003373691145</v>
      </c>
      <c r="O130" s="88">
        <f t="shared" si="16"/>
        <v>0.002051363212</v>
      </c>
      <c r="P130" s="88">
        <f t="shared" si="16"/>
        <v>0.004298391867</v>
      </c>
      <c r="Q130" s="88">
        <f t="shared" si="16"/>
        <v>0.00313283275</v>
      </c>
      <c r="R130" s="88">
        <f t="shared" si="16"/>
        <v>0.003280373137</v>
      </c>
      <c r="S130" s="88">
        <f t="shared" si="16"/>
        <v>0.01227470441</v>
      </c>
      <c r="T130" s="88">
        <f t="shared" si="16"/>
        <v>0.01353115646</v>
      </c>
      <c r="U130" s="88">
        <f t="shared" si="16"/>
        <v>0.01009580428</v>
      </c>
      <c r="V130" s="88">
        <f t="shared" si="16"/>
        <v>0.01352882014</v>
      </c>
      <c r="W130" s="88">
        <f t="shared" si="16"/>
        <v>0.01191453373</v>
      </c>
      <c r="X130" s="88">
        <f t="shared" si="16"/>
        <v>0.007891940634</v>
      </c>
      <c r="Y130" s="88">
        <f t="shared" si="16"/>
        <v>0.006801728249</v>
      </c>
      <c r="Z130" s="88">
        <f t="shared" si="16"/>
        <v>0.005855871243</v>
      </c>
      <c r="AA130" s="88">
        <f t="shared" si="16"/>
        <v>0.006181428564</v>
      </c>
      <c r="AB130" s="88">
        <f t="shared" si="16"/>
        <v>0.008630699341</v>
      </c>
      <c r="AC130" s="88">
        <f t="shared" si="16"/>
        <v>0.0118903889</v>
      </c>
      <c r="AD130" s="88">
        <f t="shared" si="16"/>
        <v>0.006394986879</v>
      </c>
      <c r="AE130" s="88">
        <f t="shared" si="16"/>
        <v>0.008900839497</v>
      </c>
      <c r="AF130" s="88">
        <f t="shared" si="16"/>
        <v>0.007475152251</v>
      </c>
    </row>
    <row r="131">
      <c r="A131" s="4" t="s">
        <v>166</v>
      </c>
      <c r="B131" s="88">
        <f t="shared" ref="B131:AF131" si="17">(B120/B91)</f>
        <v>0.02110030314</v>
      </c>
      <c r="C131" s="88">
        <f t="shared" si="17"/>
        <v>0.02682239101</v>
      </c>
      <c r="D131" s="88">
        <f t="shared" si="17"/>
        <v>0.02199563511</v>
      </c>
      <c r="E131" s="88">
        <f t="shared" si="17"/>
        <v>0.025680388</v>
      </c>
      <c r="F131" s="88">
        <f t="shared" si="17"/>
        <v>0.02443986299</v>
      </c>
      <c r="G131" s="88">
        <f t="shared" si="17"/>
        <v>0.02135516151</v>
      </c>
      <c r="H131" s="88">
        <f t="shared" si="17"/>
        <v>0.02428099496</v>
      </c>
      <c r="I131" s="88">
        <f t="shared" si="17"/>
        <v>0.02233789556</v>
      </c>
      <c r="J131" s="88">
        <f t="shared" si="17"/>
        <v>0.02877538641</v>
      </c>
      <c r="K131" s="88">
        <f t="shared" si="17"/>
        <v>0.02294023458</v>
      </c>
      <c r="L131" s="88">
        <f t="shared" si="17"/>
        <v>0.02942002564</v>
      </c>
      <c r="M131" s="88">
        <f t="shared" si="17"/>
        <v>0.03089440339</v>
      </c>
      <c r="N131" s="88">
        <f t="shared" si="17"/>
        <v>0.03265540087</v>
      </c>
      <c r="O131" s="88">
        <f t="shared" si="17"/>
        <v>0.0305736446</v>
      </c>
      <c r="P131" s="88">
        <f t="shared" si="17"/>
        <v>0.04354495336</v>
      </c>
      <c r="Q131" s="88">
        <f t="shared" si="17"/>
        <v>0.02592027241</v>
      </c>
      <c r="R131" s="88">
        <f t="shared" si="17"/>
        <v>0.02821786439</v>
      </c>
      <c r="S131" s="88">
        <f t="shared" si="17"/>
        <v>0.01955078885</v>
      </c>
      <c r="T131" s="88">
        <f t="shared" si="17"/>
        <v>0.01730994015</v>
      </c>
      <c r="U131" s="88">
        <f t="shared" si="17"/>
        <v>0.01973599912</v>
      </c>
      <c r="V131" s="88">
        <f t="shared" si="17"/>
        <v>0.0198750747</v>
      </c>
      <c r="W131" s="88">
        <f t="shared" si="17"/>
        <v>0.01652836384</v>
      </c>
      <c r="X131" s="88">
        <f t="shared" si="17"/>
        <v>0.01438656456</v>
      </c>
      <c r="Y131" s="88">
        <f t="shared" si="17"/>
        <v>0.01301365112</v>
      </c>
      <c r="Z131" s="88">
        <f t="shared" si="17"/>
        <v>0.01478964791</v>
      </c>
      <c r="AA131" s="88">
        <f t="shared" si="17"/>
        <v>0.02469048258</v>
      </c>
      <c r="AB131" s="88">
        <f t="shared" si="17"/>
        <v>0.04290731209</v>
      </c>
      <c r="AC131" s="88">
        <f t="shared" si="17"/>
        <v>0.04299108491</v>
      </c>
      <c r="AD131" s="88">
        <f t="shared" si="17"/>
        <v>0.0345063309</v>
      </c>
      <c r="AE131" s="88">
        <f t="shared" si="17"/>
        <v>0.02715500942</v>
      </c>
      <c r="AF131" s="88">
        <f t="shared" si="17"/>
        <v>0.02589483194</v>
      </c>
    </row>
    <row r="132">
      <c r="A132" s="4" t="s">
        <v>167</v>
      </c>
      <c r="B132" s="88">
        <f t="shared" ref="B132:AF132" si="18">(B121/B91)</f>
        <v>0.06973592506</v>
      </c>
      <c r="C132" s="88">
        <f t="shared" si="18"/>
        <v>0.0720265491</v>
      </c>
      <c r="D132" s="88">
        <f t="shared" si="18"/>
        <v>0.06841484779</v>
      </c>
      <c r="E132" s="88">
        <f t="shared" si="18"/>
        <v>0.06763655546</v>
      </c>
      <c r="F132" s="88">
        <f t="shared" si="18"/>
        <v>0.06538723849</v>
      </c>
      <c r="G132" s="88">
        <f t="shared" si="18"/>
        <v>0.07186056838</v>
      </c>
      <c r="H132" s="88">
        <f t="shared" si="18"/>
        <v>0.05782958219</v>
      </c>
      <c r="I132" s="88">
        <f t="shared" si="18"/>
        <v>0.05810752124</v>
      </c>
      <c r="J132" s="88">
        <f t="shared" si="18"/>
        <v>0.06254911525</v>
      </c>
      <c r="K132" s="88">
        <f t="shared" si="18"/>
        <v>0.07320642097</v>
      </c>
      <c r="L132" s="88">
        <f t="shared" si="18"/>
        <v>0.04705930626</v>
      </c>
      <c r="M132" s="88">
        <f t="shared" si="18"/>
        <v>0.04790164333</v>
      </c>
      <c r="N132" s="88">
        <f t="shared" si="18"/>
        <v>0.05029825964</v>
      </c>
      <c r="O132" s="88">
        <f t="shared" si="18"/>
        <v>0.03229592171</v>
      </c>
      <c r="P132" s="88">
        <f t="shared" si="18"/>
        <v>0.06134872388</v>
      </c>
      <c r="Q132" s="88">
        <f t="shared" si="18"/>
        <v>0.03967396907</v>
      </c>
      <c r="R132" s="88">
        <f t="shared" si="18"/>
        <v>0.05344312576</v>
      </c>
      <c r="S132" s="88">
        <f t="shared" si="18"/>
        <v>0.05285069475</v>
      </c>
      <c r="T132" s="88">
        <f t="shared" si="18"/>
        <v>0.03544782255</v>
      </c>
      <c r="U132" s="88">
        <f t="shared" si="18"/>
        <v>0.02695554399</v>
      </c>
      <c r="V132" s="88">
        <f t="shared" si="18"/>
        <v>0.0376540416</v>
      </c>
      <c r="W132" s="88">
        <f t="shared" si="18"/>
        <v>0.06276112756</v>
      </c>
      <c r="X132" s="88">
        <f t="shared" si="18"/>
        <v>0.03444524721</v>
      </c>
      <c r="Y132" s="88">
        <f t="shared" si="18"/>
        <v>0.02397287742</v>
      </c>
      <c r="Z132" s="88">
        <f t="shared" si="18"/>
        <v>0.03355103427</v>
      </c>
      <c r="AA132" s="88">
        <f t="shared" si="18"/>
        <v>0.05122883217</v>
      </c>
      <c r="AB132" s="88">
        <f t="shared" si="18"/>
        <v>0.0578017865</v>
      </c>
      <c r="AC132" s="88">
        <f t="shared" si="18"/>
        <v>0.05729531233</v>
      </c>
      <c r="AD132" s="88">
        <f t="shared" si="18"/>
        <v>0.06501909847</v>
      </c>
      <c r="AE132" s="88">
        <f t="shared" si="18"/>
        <v>0.05108837803</v>
      </c>
      <c r="AF132" s="88">
        <f t="shared" si="18"/>
        <v>0.05233843493</v>
      </c>
    </row>
    <row r="133">
      <c r="A133" s="4" t="s">
        <v>168</v>
      </c>
      <c r="B133" s="88">
        <f t="shared" ref="B133:AF133" si="19">(B122/B91)</f>
        <v>0.007071535595</v>
      </c>
      <c r="C133" s="88">
        <f t="shared" si="19"/>
        <v>0.004995718664</v>
      </c>
      <c r="D133" s="88">
        <f t="shared" si="19"/>
        <v>0.004462404186</v>
      </c>
      <c r="E133" s="88">
        <f t="shared" si="19"/>
        <v>0.004079115079</v>
      </c>
      <c r="F133" s="88">
        <f t="shared" si="19"/>
        <v>0.005842945163</v>
      </c>
      <c r="G133" s="88">
        <f t="shared" si="19"/>
        <v>0.004343739728</v>
      </c>
      <c r="H133" s="88">
        <f t="shared" si="19"/>
        <v>0.004771709212</v>
      </c>
      <c r="I133" s="88">
        <f t="shared" si="19"/>
        <v>0.004983997932</v>
      </c>
      <c r="J133" s="88">
        <f t="shared" si="19"/>
        <v>0.005458024828</v>
      </c>
      <c r="K133" s="88">
        <f t="shared" si="19"/>
        <v>0.003927168633</v>
      </c>
      <c r="L133" s="88">
        <f t="shared" si="19"/>
        <v>0.004985257425</v>
      </c>
      <c r="M133" s="88">
        <f t="shared" si="19"/>
        <v>0.004763942543</v>
      </c>
      <c r="N133" s="88">
        <f t="shared" si="19"/>
        <v>0.004788711204</v>
      </c>
      <c r="O133" s="88">
        <f t="shared" si="19"/>
        <v>0.003392308319</v>
      </c>
      <c r="P133" s="88">
        <f t="shared" si="19"/>
        <v>0.006074866045</v>
      </c>
      <c r="Q133" s="88">
        <f t="shared" si="19"/>
        <v>0.003601799075</v>
      </c>
      <c r="R133" s="88">
        <f t="shared" si="19"/>
        <v>0.004837876291</v>
      </c>
      <c r="S133" s="88">
        <f t="shared" si="19"/>
        <v>0.00740054953</v>
      </c>
      <c r="T133" s="88">
        <f t="shared" si="19"/>
        <v>0.008047392693</v>
      </c>
      <c r="U133" s="88">
        <f t="shared" si="19"/>
        <v>0.005563571685</v>
      </c>
      <c r="V133" s="88">
        <f t="shared" si="19"/>
        <v>0.006561091279</v>
      </c>
      <c r="W133" s="88">
        <f t="shared" si="19"/>
        <v>0.007903798488</v>
      </c>
      <c r="X133" s="88">
        <f t="shared" si="19"/>
        <v>0.004497302514</v>
      </c>
      <c r="Y133" s="88">
        <f t="shared" si="19"/>
        <v>0.003866282789</v>
      </c>
      <c r="Z133" s="88">
        <f t="shared" si="19"/>
        <v>0.003962324594</v>
      </c>
      <c r="AA133" s="88">
        <f t="shared" si="19"/>
        <v>0.003847053763</v>
      </c>
      <c r="AB133" s="88">
        <f t="shared" si="19"/>
        <v>0.004022066171</v>
      </c>
      <c r="AC133" s="88">
        <f t="shared" si="19"/>
        <v>0.004252283642</v>
      </c>
      <c r="AD133" s="88">
        <f t="shared" si="19"/>
        <v>0.003921217428</v>
      </c>
      <c r="AE133" s="88">
        <f t="shared" si="19"/>
        <v>0.005187273243</v>
      </c>
      <c r="AF133" s="88">
        <f t="shared" si="19"/>
        <v>0.004151052582</v>
      </c>
    </row>
    <row r="134">
      <c r="A134" s="4" t="s">
        <v>93</v>
      </c>
      <c r="B134" s="88">
        <f t="shared" ref="B134:AF134" si="20">(B123/B91)</f>
        <v>0.2444942405</v>
      </c>
      <c r="C134" s="88">
        <f t="shared" si="20"/>
        <v>0.223616984</v>
      </c>
      <c r="D134" s="88">
        <f t="shared" si="20"/>
        <v>0.2326374512</v>
      </c>
      <c r="E134" s="88">
        <f t="shared" si="20"/>
        <v>0.2658087767</v>
      </c>
      <c r="F134" s="88">
        <f t="shared" si="20"/>
        <v>0.2273346236</v>
      </c>
      <c r="G134" s="88">
        <f t="shared" si="20"/>
        <v>0.2318831118</v>
      </c>
      <c r="H134" s="88">
        <f t="shared" si="20"/>
        <v>0.2336900436</v>
      </c>
      <c r="I134" s="88">
        <f t="shared" si="20"/>
        <v>0.2120976555</v>
      </c>
      <c r="J134" s="88">
        <f t="shared" si="20"/>
        <v>0.1800318754</v>
      </c>
      <c r="K134" s="88">
        <f t="shared" si="20"/>
        <v>0.2565251808</v>
      </c>
      <c r="L134" s="88">
        <f t="shared" si="20"/>
        <v>0.2033476703</v>
      </c>
      <c r="M134" s="88">
        <f t="shared" si="20"/>
        <v>0.1377198869</v>
      </c>
      <c r="N134" s="88">
        <f t="shared" si="20"/>
        <v>0.1343784061</v>
      </c>
      <c r="O134" s="88">
        <f t="shared" si="20"/>
        <v>0.1936140408</v>
      </c>
      <c r="P134" s="88">
        <f t="shared" si="20"/>
        <v>0.07564268005</v>
      </c>
      <c r="Q134" s="88">
        <f t="shared" si="20"/>
        <v>0.1430167387</v>
      </c>
      <c r="R134" s="88">
        <f t="shared" si="20"/>
        <v>0.09050945027</v>
      </c>
      <c r="S134" s="88">
        <f t="shared" si="20"/>
        <v>0.1179938144</v>
      </c>
      <c r="T134" s="88">
        <f t="shared" si="20"/>
        <v>0.09244158344</v>
      </c>
      <c r="U134" s="88">
        <f t="shared" si="20"/>
        <v>0.1135067578</v>
      </c>
      <c r="V134" s="88">
        <f t="shared" si="20"/>
        <v>0.1575461058</v>
      </c>
      <c r="W134" s="88">
        <f t="shared" si="20"/>
        <v>0.138486025</v>
      </c>
      <c r="X134" s="88">
        <f t="shared" si="20"/>
        <v>0.1037764222</v>
      </c>
      <c r="Y134" s="88">
        <f t="shared" si="20"/>
        <v>0.133389011</v>
      </c>
      <c r="Z134" s="88">
        <f t="shared" si="20"/>
        <v>0.1412777089</v>
      </c>
      <c r="AA134" s="88">
        <f t="shared" si="20"/>
        <v>0.2024659206</v>
      </c>
      <c r="AB134" s="88">
        <f t="shared" si="20"/>
        <v>0.157771161</v>
      </c>
      <c r="AC134" s="88">
        <f t="shared" si="20"/>
        <v>0.2081816762</v>
      </c>
      <c r="AD134" s="88">
        <f t="shared" si="20"/>
        <v>0.2637804729</v>
      </c>
      <c r="AE134" s="88">
        <f t="shared" si="20"/>
        <v>0.1770135761</v>
      </c>
      <c r="AF134" s="88">
        <f t="shared" si="20"/>
        <v>0.2011850498</v>
      </c>
    </row>
    <row r="136">
      <c r="A136" s="4" t="s">
        <v>160</v>
      </c>
      <c r="B136" s="21">
        <f t="shared" ref="B136:B145" si="21">AVERAGE(B125:AF125)</f>
        <v>0.4933611057</v>
      </c>
    </row>
    <row r="137">
      <c r="A137" s="4" t="s">
        <v>161</v>
      </c>
      <c r="B137" s="21">
        <f t="shared" si="21"/>
        <v>0.1155801081</v>
      </c>
    </row>
    <row r="138">
      <c r="A138" s="4" t="s">
        <v>162</v>
      </c>
      <c r="B138" s="21">
        <f t="shared" si="21"/>
        <v>0.05435124769</v>
      </c>
    </row>
    <row r="139">
      <c r="A139" s="4" t="s">
        <v>163</v>
      </c>
      <c r="B139" s="21">
        <f t="shared" si="21"/>
        <v>0.03038845993</v>
      </c>
    </row>
    <row r="140">
      <c r="A140" s="4" t="s">
        <v>164</v>
      </c>
      <c r="B140" s="21">
        <f t="shared" si="21"/>
        <v>0.04317497457</v>
      </c>
    </row>
    <row r="141">
      <c r="A141" s="4" t="s">
        <v>165</v>
      </c>
      <c r="B141" s="21">
        <f t="shared" si="21"/>
        <v>0.007088909058</v>
      </c>
    </row>
    <row r="142">
      <c r="A142" s="4" t="s">
        <v>166</v>
      </c>
      <c r="B142" s="21">
        <f t="shared" si="21"/>
        <v>0.02562225484</v>
      </c>
    </row>
    <row r="143">
      <c r="A143" s="4" t="s">
        <v>167</v>
      </c>
      <c r="B143" s="21">
        <f t="shared" si="21"/>
        <v>0.05294146791</v>
      </c>
    </row>
    <row r="144">
      <c r="A144" s="4" t="s">
        <v>168</v>
      </c>
      <c r="B144" s="21">
        <f t="shared" si="21"/>
        <v>0.005018205817</v>
      </c>
    </row>
    <row r="145">
      <c r="A145" s="4" t="s">
        <v>94</v>
      </c>
      <c r="B145" s="21">
        <f t="shared" si="21"/>
        <v>0.1772633581</v>
      </c>
    </row>
    <row r="185">
      <c r="A185" s="1" t="s">
        <v>105</v>
      </c>
      <c r="B185" s="2"/>
      <c r="C185" s="2"/>
      <c r="D185" s="2"/>
      <c r="E185" s="2"/>
      <c r="F185" s="2"/>
      <c r="G185" s="2"/>
      <c r="H185" s="3" t="s">
        <v>1</v>
      </c>
      <c r="I185" s="2"/>
      <c r="J185" s="2"/>
      <c r="K185" s="2"/>
      <c r="L185" s="2"/>
      <c r="M185" s="2"/>
      <c r="N185" s="2"/>
      <c r="O185" s="3" t="s">
        <v>2</v>
      </c>
      <c r="P185" s="2"/>
      <c r="Q185" s="2"/>
      <c r="R185" s="2"/>
      <c r="S185" s="2"/>
      <c r="T185" s="2"/>
      <c r="U185" s="2"/>
      <c r="V185" s="3" t="s">
        <v>3</v>
      </c>
      <c r="W185" s="2"/>
      <c r="X185" s="2"/>
      <c r="Y185" s="2"/>
      <c r="Z185" s="2"/>
      <c r="AA185" s="2"/>
      <c r="AB185" s="2"/>
      <c r="AC185" s="3" t="s">
        <v>4</v>
      </c>
    </row>
    <row r="186">
      <c r="A186" s="4" t="s">
        <v>122</v>
      </c>
      <c r="B186" s="89">
        <v>43891.0</v>
      </c>
      <c r="C186" s="89">
        <v>43892.0</v>
      </c>
      <c r="D186" s="89">
        <v>43893.0</v>
      </c>
      <c r="E186" s="89">
        <v>43894.0</v>
      </c>
      <c r="F186" s="89">
        <v>43895.0</v>
      </c>
      <c r="G186" s="89">
        <v>43896.0</v>
      </c>
      <c r="H186" s="89">
        <v>43897.0</v>
      </c>
      <c r="I186" s="89">
        <v>43898.0</v>
      </c>
      <c r="J186" s="89">
        <v>43899.0</v>
      </c>
      <c r="K186" s="89">
        <v>43900.0</v>
      </c>
      <c r="L186" s="89">
        <v>43901.0</v>
      </c>
      <c r="M186" s="89">
        <v>43902.0</v>
      </c>
      <c r="N186" s="89">
        <v>43903.0</v>
      </c>
      <c r="O186" s="89">
        <v>43904.0</v>
      </c>
      <c r="P186" s="89">
        <v>43905.0</v>
      </c>
      <c r="Q186" s="89">
        <v>43906.0</v>
      </c>
      <c r="R186" s="89">
        <v>43907.0</v>
      </c>
      <c r="S186" s="89">
        <v>43908.0</v>
      </c>
      <c r="T186" s="89">
        <v>43909.0</v>
      </c>
      <c r="U186" s="89">
        <v>43910.0</v>
      </c>
      <c r="V186" s="89">
        <v>43911.0</v>
      </c>
      <c r="W186" s="89">
        <v>43912.0</v>
      </c>
      <c r="X186" s="89">
        <v>43913.0</v>
      </c>
      <c r="Y186" s="89">
        <v>43914.0</v>
      </c>
      <c r="Z186" s="89">
        <v>43915.0</v>
      </c>
      <c r="AA186" s="89">
        <v>43916.0</v>
      </c>
      <c r="AB186" s="89">
        <v>43917.0</v>
      </c>
      <c r="AC186" s="89">
        <v>43918.0</v>
      </c>
      <c r="AD186" s="89">
        <v>43919.0</v>
      </c>
      <c r="AE186" s="89">
        <v>43920.0</v>
      </c>
      <c r="AF186" s="89">
        <v>43921.0</v>
      </c>
    </row>
    <row r="187">
      <c r="A187" s="7" t="s">
        <v>169</v>
      </c>
      <c r="B187" s="90">
        <v>1.452406343E9</v>
      </c>
      <c r="C187" s="90">
        <v>1.730063382E9</v>
      </c>
      <c r="D187" s="91">
        <v>1.6492991874819038E9</v>
      </c>
      <c r="E187" s="90">
        <v>1.45988783E9</v>
      </c>
      <c r="F187" s="90">
        <v>1.780995729E9</v>
      </c>
      <c r="G187" s="90">
        <v>1.600898325E9</v>
      </c>
      <c r="H187" s="90">
        <v>1.681188597E9</v>
      </c>
      <c r="I187" s="90">
        <v>2.392420165E9</v>
      </c>
      <c r="J187" s="90">
        <v>3.166534562E9</v>
      </c>
      <c r="K187" s="90">
        <v>2.117115172E9</v>
      </c>
      <c r="L187" s="90">
        <v>2.019848306E9</v>
      </c>
      <c r="M187" s="90">
        <v>4.03426471E9</v>
      </c>
      <c r="N187" s="90">
        <v>6.291084645E9</v>
      </c>
      <c r="O187" s="90">
        <v>1.875077106E9</v>
      </c>
      <c r="P187" s="90">
        <v>1.921234157E9</v>
      </c>
      <c r="Q187" s="90">
        <v>2.822791942E9</v>
      </c>
      <c r="R187" s="90">
        <v>1.925187593E9</v>
      </c>
      <c r="S187" s="90">
        <v>1.753273862E9</v>
      </c>
      <c r="T187" s="90">
        <v>3.03128086E9</v>
      </c>
      <c r="U187" s="90">
        <v>3.498275558E9</v>
      </c>
      <c r="V187" s="90">
        <v>2.108973524E9</v>
      </c>
      <c r="W187" s="90">
        <v>1.752665157E9</v>
      </c>
      <c r="X187" s="8">
        <v>2.349798661E9</v>
      </c>
      <c r="Y187" s="8">
        <v>2.249149042E9</v>
      </c>
      <c r="Z187" s="8">
        <v>1.911202466E9</v>
      </c>
      <c r="AA187" s="8">
        <v>1.373815556E9</v>
      </c>
      <c r="AB187" s="8">
        <v>1.383249594E9</v>
      </c>
      <c r="AC187" s="8">
        <v>1.64384215E9</v>
      </c>
      <c r="AD187" s="8">
        <v>9.4066146E8</v>
      </c>
      <c r="AE187" s="8">
        <v>1.533231976E9</v>
      </c>
      <c r="AF187" s="8">
        <v>1.222014039E9</v>
      </c>
    </row>
    <row r="188">
      <c r="A188" s="9" t="s">
        <v>6</v>
      </c>
      <c r="B188" s="90">
        <v>3.996784351E9</v>
      </c>
      <c r="C188" s="90">
        <v>4.092071608E9</v>
      </c>
      <c r="D188" s="90">
        <v>4.055873021E9</v>
      </c>
      <c r="E188" s="90">
        <v>3.245963657E9</v>
      </c>
      <c r="F188" s="90">
        <v>4.113742829E9</v>
      </c>
      <c r="G188" s="90">
        <v>3.372864413E9</v>
      </c>
      <c r="H188" s="90">
        <v>3.824088586E9</v>
      </c>
      <c r="I188" s="90">
        <v>6.236115236E9</v>
      </c>
      <c r="J188" s="90">
        <v>7.929995313E9</v>
      </c>
      <c r="K188" s="90">
        <v>5.206125885E9</v>
      </c>
      <c r="L188" s="90">
        <v>4.830765888E9</v>
      </c>
      <c r="M188" s="90">
        <v>1.1018494199E10</v>
      </c>
      <c r="N188" s="90">
        <v>1.2392769005E10</v>
      </c>
      <c r="O188" s="90">
        <v>4.389718942E9</v>
      </c>
      <c r="P188" s="90">
        <v>4.564880268E9</v>
      </c>
      <c r="Q188" s="90">
        <v>7.095747281E9</v>
      </c>
      <c r="R188" s="90">
        <v>4.997305816E9</v>
      </c>
      <c r="S188" s="90">
        <v>4.483496501E9</v>
      </c>
      <c r="T188" s="90">
        <v>6.587544238E9</v>
      </c>
      <c r="U188" s="90">
        <v>8.514850833E9</v>
      </c>
      <c r="V188" s="90">
        <v>5.260258066E9</v>
      </c>
      <c r="W188" s="90">
        <v>4.763743401E9</v>
      </c>
      <c r="X188" s="8">
        <v>5.964611431E9</v>
      </c>
      <c r="Y188" s="8">
        <v>5.759619859E9</v>
      </c>
      <c r="Z188" s="8">
        <v>5.107174679E9</v>
      </c>
      <c r="AA188" s="8">
        <v>3.593437532E9</v>
      </c>
      <c r="AB188" s="8">
        <v>3.419761093E9</v>
      </c>
      <c r="AC188" s="8">
        <v>4.425042962E9</v>
      </c>
      <c r="AD188" s="8">
        <v>2.799333919E9</v>
      </c>
      <c r="AE188" s="8">
        <v>4.203450206E9</v>
      </c>
      <c r="AF188" s="8">
        <v>3.335672858E9</v>
      </c>
    </row>
    <row r="189">
      <c r="A189" s="10" t="s">
        <v>7</v>
      </c>
      <c r="B189" s="90">
        <v>1.489254486E9</v>
      </c>
      <c r="C189" s="90">
        <v>1.741307899E9</v>
      </c>
      <c r="D189" s="90">
        <v>1.659093253E9</v>
      </c>
      <c r="E189" s="90">
        <v>1.482931703E9</v>
      </c>
      <c r="F189" s="90">
        <v>1.799429033E9</v>
      </c>
      <c r="G189" s="90">
        <v>1.613544539E9</v>
      </c>
      <c r="H189" s="90">
        <v>1.707892083E9</v>
      </c>
      <c r="I189" s="90">
        <v>2.488523006E9</v>
      </c>
      <c r="J189" s="90">
        <v>3.242686137E9</v>
      </c>
      <c r="K189" s="90">
        <v>2.139412839E9</v>
      </c>
      <c r="L189" s="90">
        <v>2.055657719E9</v>
      </c>
      <c r="M189" s="90">
        <v>4.502685606E9</v>
      </c>
      <c r="N189" s="90">
        <v>5.878049284E9</v>
      </c>
      <c r="O189" s="90">
        <v>1.955008988E9</v>
      </c>
      <c r="P189" s="90">
        <v>1.936379384E9</v>
      </c>
      <c r="Q189" s="90">
        <v>2.890097491E9</v>
      </c>
      <c r="R189" s="90">
        <v>1.992879612E9</v>
      </c>
      <c r="S189" s="90">
        <v>1.79525199E9</v>
      </c>
      <c r="T189" s="90">
        <v>2.888935072E9</v>
      </c>
      <c r="U189" s="90">
        <v>3.666960672E9</v>
      </c>
      <c r="V189" s="90">
        <v>2.130464025E9</v>
      </c>
      <c r="W189" s="90">
        <v>1.835568646E9</v>
      </c>
      <c r="X189" s="8">
        <v>2.323837054E9</v>
      </c>
      <c r="Y189" s="8">
        <v>2.246582463E9</v>
      </c>
      <c r="Z189" s="8">
        <v>1.937171872E9</v>
      </c>
      <c r="AA189" s="8">
        <v>1.395635236E9</v>
      </c>
      <c r="AB189" s="8">
        <v>1.434300616E9</v>
      </c>
      <c r="AC189" s="8">
        <v>1.675388873E9</v>
      </c>
      <c r="AD189" s="8">
        <v>9.74057748E8</v>
      </c>
      <c r="AE189" s="8">
        <v>1.519705312E9</v>
      </c>
      <c r="AF189" s="8">
        <v>1.226856334E9</v>
      </c>
    </row>
    <row r="190">
      <c r="A190" s="46" t="s">
        <v>170</v>
      </c>
      <c r="B190" s="23"/>
      <c r="C190" s="23"/>
      <c r="D190" s="62"/>
      <c r="E190" s="92"/>
      <c r="F190" s="23"/>
      <c r="G190" s="23"/>
      <c r="H190" s="76">
        <f>SUM(B187:H187)</f>
        <v>11354739393</v>
      </c>
      <c r="I190" s="23"/>
      <c r="J190" s="23"/>
      <c r="K190" s="23"/>
      <c r="L190" s="93"/>
      <c r="M190" s="23"/>
      <c r="N190" s="23"/>
      <c r="O190" s="76">
        <f>SUM(I187:O187)</f>
        <v>21896344666</v>
      </c>
      <c r="P190" s="23"/>
      <c r="Q190" s="23"/>
      <c r="R190" s="23"/>
      <c r="S190" s="93"/>
      <c r="T190" s="23"/>
      <c r="U190" s="23"/>
      <c r="V190" s="76">
        <f>SUM(P187:V187)</f>
        <v>17061017496</v>
      </c>
      <c r="W190" s="23"/>
      <c r="AC190" s="76">
        <f>SUM(W187:AC187)</f>
        <v>12663722626</v>
      </c>
    </row>
    <row r="191">
      <c r="A191" s="4" t="s">
        <v>137</v>
      </c>
      <c r="B191" s="94">
        <v>2468704.0</v>
      </c>
      <c r="C191" s="94">
        <v>2455962.0</v>
      </c>
      <c r="D191" s="94">
        <v>2305916.0</v>
      </c>
      <c r="E191" s="95">
        <v>2252063.0</v>
      </c>
      <c r="F191" s="94">
        <v>2879901.0</v>
      </c>
      <c r="G191" s="94">
        <v>2452122.0</v>
      </c>
      <c r="H191" s="94">
        <v>2379594.0</v>
      </c>
      <c r="I191" s="94">
        <v>3081884.0</v>
      </c>
      <c r="J191" s="94">
        <v>4171441.0</v>
      </c>
      <c r="K191" s="94">
        <v>3106249.0</v>
      </c>
      <c r="L191" s="94">
        <v>3144293.0</v>
      </c>
      <c r="M191" s="94">
        <v>5635711.0</v>
      </c>
      <c r="N191" s="94">
        <v>7886401.0</v>
      </c>
      <c r="O191" s="94">
        <v>3773479.0</v>
      </c>
      <c r="P191" s="94">
        <v>3043550.0</v>
      </c>
      <c r="Q191" s="94">
        <v>3875602.0</v>
      </c>
      <c r="R191" s="94">
        <v>2926676.0</v>
      </c>
      <c r="S191" s="94">
        <v>2715390.0</v>
      </c>
      <c r="T191" s="94">
        <v>3738503.0</v>
      </c>
      <c r="U191" s="94">
        <v>4335259.0</v>
      </c>
      <c r="V191" s="94">
        <v>3179078.0</v>
      </c>
      <c r="W191" s="94">
        <v>2745187.0</v>
      </c>
      <c r="X191" s="4">
        <v>2766267.0</v>
      </c>
      <c r="Y191" s="4">
        <v>2894444.0</v>
      </c>
      <c r="Z191" s="4">
        <v>2410780.0</v>
      </c>
      <c r="AA191" s="4">
        <v>2126067.0</v>
      </c>
      <c r="AB191" s="4">
        <v>2247246.0</v>
      </c>
      <c r="AC191" s="4">
        <v>2386634.0</v>
      </c>
      <c r="AD191" s="4">
        <v>1471135.0</v>
      </c>
      <c r="AE191" s="4">
        <v>2045511.0</v>
      </c>
      <c r="AF191" s="4">
        <v>1755229.0</v>
      </c>
    </row>
    <row r="192">
      <c r="A192" s="4" t="s">
        <v>105</v>
      </c>
      <c r="B192" s="90">
        <f t="shared" ref="B192:C192" si="22">(B187/B191)</f>
        <v>588.3274556</v>
      </c>
      <c r="C192" s="90">
        <f t="shared" si="22"/>
        <v>704.4341004</v>
      </c>
      <c r="D192" s="90">
        <v>715.2468639282193</v>
      </c>
      <c r="E192" s="90">
        <f t="shared" ref="E192:AF192" si="23">(E187/E191)</f>
        <v>648.2446672</v>
      </c>
      <c r="F192" s="90">
        <f t="shared" si="23"/>
        <v>618.4225531</v>
      </c>
      <c r="G192" s="90">
        <f t="shared" si="23"/>
        <v>652.8624289</v>
      </c>
      <c r="H192" s="90">
        <f t="shared" si="23"/>
        <v>706.5022844</v>
      </c>
      <c r="I192" s="90">
        <f t="shared" si="23"/>
        <v>776.2849494</v>
      </c>
      <c r="J192" s="90">
        <f t="shared" si="23"/>
        <v>759.0984895</v>
      </c>
      <c r="K192" s="90">
        <f t="shared" si="23"/>
        <v>681.566472</v>
      </c>
      <c r="L192" s="90">
        <f t="shared" si="23"/>
        <v>642.3855239</v>
      </c>
      <c r="M192" s="90">
        <f t="shared" si="23"/>
        <v>715.8395294</v>
      </c>
      <c r="N192" s="90">
        <f t="shared" si="23"/>
        <v>797.7130056</v>
      </c>
      <c r="O192" s="90">
        <f t="shared" si="23"/>
        <v>496.9093789</v>
      </c>
      <c r="P192" s="90">
        <f t="shared" si="23"/>
        <v>631.2477722</v>
      </c>
      <c r="Q192" s="90">
        <f t="shared" si="23"/>
        <v>728.3492841</v>
      </c>
      <c r="R192" s="90">
        <f t="shared" si="23"/>
        <v>657.8068748</v>
      </c>
      <c r="S192" s="90">
        <f t="shared" si="23"/>
        <v>645.6803119</v>
      </c>
      <c r="T192" s="90">
        <f t="shared" si="23"/>
        <v>810.8274515</v>
      </c>
      <c r="U192" s="90">
        <f t="shared" si="23"/>
        <v>806.9357697</v>
      </c>
      <c r="V192" s="90">
        <f t="shared" si="23"/>
        <v>663.3915632</v>
      </c>
      <c r="W192" s="90">
        <f t="shared" si="23"/>
        <v>638.4501883</v>
      </c>
      <c r="X192" s="13">
        <f t="shared" si="23"/>
        <v>849.4475266</v>
      </c>
      <c r="Y192" s="13">
        <f t="shared" si="23"/>
        <v>777.0573699</v>
      </c>
      <c r="Z192" s="13">
        <f t="shared" si="23"/>
        <v>792.7734866</v>
      </c>
      <c r="AA192" s="13">
        <f t="shared" si="23"/>
        <v>646.1769813</v>
      </c>
      <c r="AB192" s="13">
        <f t="shared" si="23"/>
        <v>615.5310073</v>
      </c>
      <c r="AC192" s="13">
        <f t="shared" si="23"/>
        <v>688.7701047</v>
      </c>
      <c r="AD192" s="13">
        <f t="shared" si="23"/>
        <v>639.4120594</v>
      </c>
      <c r="AE192" s="13">
        <f t="shared" si="23"/>
        <v>749.5593893</v>
      </c>
      <c r="AF192" s="13">
        <f t="shared" si="23"/>
        <v>696.2134508</v>
      </c>
    </row>
    <row r="193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</row>
    <row r="194">
      <c r="A194" s="4" t="s">
        <v>107</v>
      </c>
      <c r="B194" s="94">
        <v>1194688.0</v>
      </c>
      <c r="C194" s="94">
        <v>1206141.0</v>
      </c>
      <c r="D194" s="94">
        <v>1106740.0</v>
      </c>
      <c r="E194" s="94">
        <v>530181.0</v>
      </c>
      <c r="F194" s="94">
        <v>1391700.0</v>
      </c>
      <c r="G194" s="94">
        <v>1182941.0</v>
      </c>
      <c r="H194" s="94">
        <v>1130097.0</v>
      </c>
      <c r="I194" s="94">
        <v>1517236.0</v>
      </c>
      <c r="J194" s="94">
        <v>2041680.0</v>
      </c>
      <c r="K194" s="94">
        <v>1518005.0</v>
      </c>
      <c r="L194" s="94">
        <v>1541432.0</v>
      </c>
      <c r="M194" s="94">
        <v>2799590.0</v>
      </c>
      <c r="N194" s="94">
        <v>3980870.0</v>
      </c>
      <c r="O194" s="94">
        <v>1867141.0</v>
      </c>
      <c r="P194" s="94">
        <v>1458401.0</v>
      </c>
      <c r="Q194" s="94">
        <v>1930855.0</v>
      </c>
      <c r="R194" s="94">
        <v>1479234.0</v>
      </c>
      <c r="S194" s="94">
        <v>1359075.0</v>
      </c>
      <c r="T194" s="94">
        <v>1898950.0</v>
      </c>
      <c r="U194" s="94">
        <v>2175361.0</v>
      </c>
      <c r="V194" s="94">
        <v>1572394.0</v>
      </c>
      <c r="W194" s="94">
        <v>1371662.0</v>
      </c>
      <c r="X194" s="4">
        <v>1383260.0</v>
      </c>
      <c r="Y194" s="4">
        <v>1460638.0</v>
      </c>
      <c r="Z194" s="4">
        <v>1199860.0</v>
      </c>
      <c r="AA194" s="4">
        <v>1046800.0</v>
      </c>
      <c r="AB194" s="4">
        <v>1129211.0</v>
      </c>
      <c r="AC194" s="4">
        <v>1192202.0</v>
      </c>
      <c r="AD194" s="4">
        <v>727506.0</v>
      </c>
      <c r="AE194" s="4">
        <v>1010076.0</v>
      </c>
      <c r="AF194" s="4">
        <v>874966.0</v>
      </c>
    </row>
    <row r="195">
      <c r="A195" s="4" t="s">
        <v>108</v>
      </c>
      <c r="B195" s="94">
        <v>1274016.0</v>
      </c>
      <c r="C195" s="94">
        <v>1249821.0</v>
      </c>
      <c r="D195" s="94">
        <v>1199176.0</v>
      </c>
      <c r="E195" s="94">
        <v>585981.0</v>
      </c>
      <c r="F195" s="94">
        <v>1488201.0</v>
      </c>
      <c r="G195" s="94">
        <v>1269181.0</v>
      </c>
      <c r="H195" s="94">
        <v>1249497.0</v>
      </c>
      <c r="I195" s="94">
        <v>1564648.0</v>
      </c>
      <c r="J195" s="94">
        <v>2129761.0</v>
      </c>
      <c r="K195" s="94">
        <v>1588244.0</v>
      </c>
      <c r="L195" s="94">
        <v>1602861.0</v>
      </c>
      <c r="M195" s="94">
        <v>2836121.0</v>
      </c>
      <c r="N195" s="94">
        <v>3905531.0</v>
      </c>
      <c r="O195" s="94">
        <v>1906338.0</v>
      </c>
      <c r="P195" s="94">
        <v>1585149.0</v>
      </c>
      <c r="Q195" s="94">
        <v>1944747.0</v>
      </c>
      <c r="R195" s="94">
        <v>1447442.0</v>
      </c>
      <c r="S195" s="94">
        <v>1356315.0</v>
      </c>
      <c r="T195" s="94">
        <v>1839553.0</v>
      </c>
      <c r="U195" s="94">
        <v>2159898.0</v>
      </c>
      <c r="V195" s="94">
        <v>1606684.0</v>
      </c>
      <c r="W195" s="94">
        <v>1373525.0</v>
      </c>
      <c r="X195" s="4">
        <v>1383007.0</v>
      </c>
      <c r="Y195" s="4">
        <v>1433806.0</v>
      </c>
      <c r="Z195" s="4">
        <v>1210920.0</v>
      </c>
      <c r="AA195" s="4">
        <v>1079267.0</v>
      </c>
      <c r="AB195" s="4">
        <v>1118035.0</v>
      </c>
      <c r="AC195" s="4">
        <v>1194432.0</v>
      </c>
      <c r="AD195" s="4">
        <v>743629.0</v>
      </c>
      <c r="AE195" s="4">
        <v>1035435.0</v>
      </c>
      <c r="AF195" s="4">
        <v>880263.0</v>
      </c>
    </row>
    <row r="196"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</row>
    <row r="197">
      <c r="A197" s="12" t="s">
        <v>105</v>
      </c>
      <c r="B197" s="35">
        <f t="shared" ref="B197:AF197" si="24">(ABS(B195-B194)/B191)</f>
        <v>0.0321334595</v>
      </c>
      <c r="C197" s="35">
        <f t="shared" si="24"/>
        <v>0.01778529147</v>
      </c>
      <c r="D197" s="35">
        <f t="shared" si="24"/>
        <v>0.04008645588</v>
      </c>
      <c r="E197" s="35">
        <f t="shared" si="24"/>
        <v>0.02477728199</v>
      </c>
      <c r="F197" s="35">
        <f t="shared" si="24"/>
        <v>0.03350844352</v>
      </c>
      <c r="G197" s="35">
        <f t="shared" si="24"/>
        <v>0.03516953887</v>
      </c>
      <c r="H197" s="35">
        <f t="shared" si="24"/>
        <v>0.05017662677</v>
      </c>
      <c r="I197" s="35">
        <f t="shared" si="24"/>
        <v>0.01538409622</v>
      </c>
      <c r="J197" s="35">
        <f t="shared" si="24"/>
        <v>0.02111524531</v>
      </c>
      <c r="K197" s="35">
        <f t="shared" si="24"/>
        <v>0.0226121602</v>
      </c>
      <c r="L197" s="35">
        <f t="shared" si="24"/>
        <v>0.01953666532</v>
      </c>
      <c r="M197" s="35">
        <f t="shared" si="24"/>
        <v>0.006482057011</v>
      </c>
      <c r="N197" s="35">
        <f t="shared" si="24"/>
        <v>0.009553026786</v>
      </c>
      <c r="O197" s="35">
        <f t="shared" si="24"/>
        <v>0.01038749653</v>
      </c>
      <c r="P197" s="35">
        <f t="shared" si="24"/>
        <v>0.0416447898</v>
      </c>
      <c r="Q197" s="35">
        <f t="shared" si="24"/>
        <v>0.003584475392</v>
      </c>
      <c r="R197" s="35">
        <f t="shared" si="24"/>
        <v>0.01086283552</v>
      </c>
      <c r="S197" s="35">
        <f t="shared" si="24"/>
        <v>0.001016428579</v>
      </c>
      <c r="T197" s="35">
        <f t="shared" si="24"/>
        <v>0.01588791021</v>
      </c>
      <c r="U197" s="35">
        <f t="shared" si="24"/>
        <v>0.003566799585</v>
      </c>
      <c r="V197" s="35">
        <f t="shared" si="24"/>
        <v>0.01078614617</v>
      </c>
      <c r="W197" s="35">
        <f t="shared" si="24"/>
        <v>0.0006786422929</v>
      </c>
      <c r="X197" s="35">
        <f t="shared" si="24"/>
        <v>0.0000914589951</v>
      </c>
      <c r="Y197" s="35">
        <f t="shared" si="24"/>
        <v>0.009270174168</v>
      </c>
      <c r="Z197" s="35">
        <f t="shared" si="24"/>
        <v>0.004587726794</v>
      </c>
      <c r="AA197" s="35">
        <f t="shared" si="24"/>
        <v>0.01527092044</v>
      </c>
      <c r="AB197" s="35">
        <f t="shared" si="24"/>
        <v>0.004973198306</v>
      </c>
      <c r="AC197" s="35">
        <f t="shared" si="24"/>
        <v>0.0009343703308</v>
      </c>
      <c r="AD197" s="35">
        <f t="shared" si="24"/>
        <v>0.01095956523</v>
      </c>
      <c r="AE197" s="35">
        <f t="shared" si="24"/>
        <v>0.01239739117</v>
      </c>
      <c r="AF197" s="35">
        <f t="shared" si="24"/>
        <v>0.003017839837</v>
      </c>
    </row>
    <row r="198"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</row>
    <row r="199">
      <c r="A199" s="7" t="s">
        <v>171</v>
      </c>
      <c r="B199" s="90">
        <f>AVERAGE(B187:AF187)</f>
        <v>2150701021</v>
      </c>
      <c r="C199" s="94"/>
      <c r="D199" s="96" t="s">
        <v>172</v>
      </c>
      <c r="E199" s="77">
        <f>AVERAGE(B191:AF191)</f>
        <v>3053428.323</v>
      </c>
      <c r="F199" s="96" t="s">
        <v>148</v>
      </c>
      <c r="G199" s="87">
        <f>STDEVP(C191:AG191)</f>
        <v>1223493.962</v>
      </c>
      <c r="H199" s="96" t="s">
        <v>149</v>
      </c>
      <c r="I199" s="26">
        <f>(G199/E199)</f>
        <v>0.4006951639</v>
      </c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</row>
    <row r="200"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</row>
    <row r="201">
      <c r="A201" s="7" t="s">
        <v>151</v>
      </c>
      <c r="B201" s="13">
        <f>MAX(B192:AF192)</f>
        <v>849.4475266</v>
      </c>
      <c r="C201" s="81" t="s">
        <v>152</v>
      </c>
      <c r="D201" s="8">
        <f>MIN(B192:AF192)</f>
        <v>496.9093789</v>
      </c>
      <c r="E201" s="81" t="s">
        <v>153</v>
      </c>
      <c r="F201" s="8">
        <f>AVERAGE(B192:AF192)</f>
        <v>694.886074</v>
      </c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</row>
    <row r="202"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</row>
    <row r="203"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</row>
    <row r="204"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</row>
    <row r="205"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</row>
    <row r="206"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</row>
    <row r="207"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</row>
    <row r="208"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</row>
    <row r="242">
      <c r="A242" s="36" t="s">
        <v>96</v>
      </c>
      <c r="B242" s="2"/>
      <c r="C242" s="2"/>
      <c r="D242" s="2"/>
      <c r="E242" s="2"/>
      <c r="F242" s="2"/>
      <c r="G242" s="2"/>
      <c r="H242" s="3" t="s">
        <v>1</v>
      </c>
      <c r="I242" s="2"/>
      <c r="J242" s="2"/>
      <c r="K242" s="2"/>
      <c r="L242" s="2"/>
      <c r="M242" s="2"/>
      <c r="N242" s="2"/>
      <c r="O242" s="3" t="s">
        <v>2</v>
      </c>
      <c r="P242" s="2"/>
      <c r="Q242" s="2"/>
      <c r="R242" s="2"/>
      <c r="S242" s="2"/>
      <c r="T242" s="2"/>
      <c r="U242" s="2"/>
      <c r="V242" s="3" t="s">
        <v>3</v>
      </c>
      <c r="W242" s="2"/>
      <c r="X242" s="2"/>
      <c r="Y242" s="2"/>
      <c r="Z242" s="2"/>
      <c r="AA242" s="2"/>
      <c r="AB242" s="2"/>
      <c r="AC242" s="3" t="s">
        <v>4</v>
      </c>
    </row>
    <row r="243">
      <c r="A243" s="4" t="s">
        <v>122</v>
      </c>
      <c r="B243" s="5">
        <v>43891.0</v>
      </c>
      <c r="C243" s="5">
        <v>43892.0</v>
      </c>
      <c r="D243" s="5">
        <v>43893.0</v>
      </c>
      <c r="E243" s="5">
        <v>43894.0</v>
      </c>
      <c r="F243" s="5">
        <v>43895.0</v>
      </c>
      <c r="G243" s="5">
        <v>43896.0</v>
      </c>
      <c r="H243" s="5">
        <v>43897.0</v>
      </c>
      <c r="I243" s="5">
        <v>43898.0</v>
      </c>
      <c r="J243" s="5">
        <v>43899.0</v>
      </c>
      <c r="K243" s="5">
        <v>43900.0</v>
      </c>
      <c r="L243" s="5">
        <v>43901.0</v>
      </c>
      <c r="M243" s="5">
        <v>43902.0</v>
      </c>
      <c r="N243" s="5">
        <v>43903.0</v>
      </c>
      <c r="O243" s="5">
        <v>43904.0</v>
      </c>
      <c r="P243" s="5">
        <v>43905.0</v>
      </c>
      <c r="Q243" s="5">
        <v>43906.0</v>
      </c>
      <c r="R243" s="5">
        <v>43907.0</v>
      </c>
      <c r="S243" s="5">
        <v>43908.0</v>
      </c>
      <c r="T243" s="5">
        <v>43909.0</v>
      </c>
      <c r="U243" s="5">
        <v>43910.0</v>
      </c>
      <c r="V243" s="5">
        <v>43911.0</v>
      </c>
      <c r="W243" s="5">
        <v>43912.0</v>
      </c>
      <c r="X243" s="5">
        <v>43913.0</v>
      </c>
      <c r="Y243" s="5">
        <v>43914.0</v>
      </c>
      <c r="Z243" s="5">
        <v>43915.0</v>
      </c>
      <c r="AA243" s="5">
        <v>43916.0</v>
      </c>
      <c r="AB243" s="5">
        <v>43917.0</v>
      </c>
      <c r="AC243" s="5">
        <v>43918.0</v>
      </c>
      <c r="AD243" s="5">
        <v>43919.0</v>
      </c>
      <c r="AE243" s="5">
        <v>43920.0</v>
      </c>
      <c r="AF243" s="5">
        <v>43921.0</v>
      </c>
    </row>
    <row r="244">
      <c r="A244" s="7" t="s">
        <v>173</v>
      </c>
      <c r="B244" s="8">
        <v>1.918743172E9</v>
      </c>
      <c r="C244" s="8">
        <v>2.676297253E9</v>
      </c>
      <c r="D244" s="8">
        <v>2.406862275E9</v>
      </c>
      <c r="E244" s="8">
        <v>1.683313187E9</v>
      </c>
      <c r="F244" s="8">
        <v>2.376028539E9</v>
      </c>
      <c r="G244" s="8">
        <v>2.101932889E9</v>
      </c>
      <c r="H244" s="8">
        <v>2.064837892E9</v>
      </c>
      <c r="I244" s="8">
        <v>3.182845218E9</v>
      </c>
      <c r="J244" s="8">
        <v>4.552639112E9</v>
      </c>
      <c r="K244" s="8">
        <v>3.023254315E9</v>
      </c>
      <c r="L244" s="8">
        <v>2.821342738E9</v>
      </c>
      <c r="M244" s="8">
        <v>4.560420965E9</v>
      </c>
      <c r="N244" s="8">
        <v>7.84329474E9</v>
      </c>
      <c r="O244" s="8">
        <v>2.14348997E9</v>
      </c>
      <c r="P244" s="8">
        <v>2.115689864E9</v>
      </c>
      <c r="Q244" s="8">
        <v>3.484960951E9</v>
      </c>
      <c r="R244" s="8">
        <v>2.00111973E9</v>
      </c>
      <c r="S244" s="8">
        <v>1.754786647E9</v>
      </c>
      <c r="T244" s="8">
        <v>3.124944887E9</v>
      </c>
      <c r="U244" s="8">
        <v>3.725825827E9</v>
      </c>
      <c r="V244" s="8">
        <v>2.122801868E9</v>
      </c>
      <c r="W244" s="8">
        <v>1.77211839E9</v>
      </c>
      <c r="X244" s="8">
        <v>2.115922083E9</v>
      </c>
      <c r="Y244" s="8">
        <v>2.298289614E9</v>
      </c>
      <c r="Z244" s="8">
        <v>1.902237459E9</v>
      </c>
      <c r="AA244" s="8">
        <v>1.245880133E9</v>
      </c>
      <c r="AB244" s="8">
        <v>1.240262249E9</v>
      </c>
      <c r="AC244" s="8">
        <v>1.612364294E9</v>
      </c>
      <c r="AD244" s="8">
        <v>8.59102674E8</v>
      </c>
      <c r="AE244" s="8">
        <v>2.034491566E9</v>
      </c>
      <c r="AF244" s="8">
        <v>1.533006481E9</v>
      </c>
    </row>
    <row r="245">
      <c r="A245" s="9" t="s">
        <v>6</v>
      </c>
      <c r="B245" s="8">
        <v>1.264870567E9</v>
      </c>
      <c r="C245" s="8">
        <v>2.085164207E9</v>
      </c>
      <c r="D245" s="8">
        <v>1.894315296E9</v>
      </c>
      <c r="E245" s="8">
        <v>1.455563623E9</v>
      </c>
      <c r="F245" s="8">
        <v>1.947108819E9</v>
      </c>
      <c r="G245" s="8">
        <v>1.285782855E9</v>
      </c>
      <c r="H245" s="8">
        <v>1.288736118E9</v>
      </c>
      <c r="I245" s="8">
        <v>1.948774487E9</v>
      </c>
      <c r="J245" s="8">
        <v>3.804127345E9</v>
      </c>
      <c r="K245" s="8">
        <v>2.387307294E9</v>
      </c>
      <c r="L245" s="8">
        <v>2.456711072E9</v>
      </c>
      <c r="M245" s="8">
        <v>4.263399018E9</v>
      </c>
      <c r="N245" s="8">
        <v>5.665262473E9</v>
      </c>
      <c r="O245" s="8">
        <v>1.789236371E9</v>
      </c>
      <c r="P245" s="8">
        <v>1.56703177E9</v>
      </c>
      <c r="Q245" s="8">
        <v>2.491524006E9</v>
      </c>
      <c r="R245" s="8">
        <v>1.786647461E9</v>
      </c>
      <c r="S245" s="8">
        <v>1.484922983E9</v>
      </c>
      <c r="T245" s="8">
        <v>2.324015165E9</v>
      </c>
      <c r="U245" s="8">
        <v>2.735994773E9</v>
      </c>
      <c r="V245" s="8">
        <v>1.654027619E9</v>
      </c>
      <c r="W245" s="8">
        <v>1.492082059E9</v>
      </c>
      <c r="X245" s="8">
        <v>1.587497258E9</v>
      </c>
      <c r="Y245" s="8">
        <v>2.015380366E9</v>
      </c>
      <c r="Z245" s="8">
        <v>1.648392744E9</v>
      </c>
      <c r="AA245" s="8">
        <v>1.017667203E9</v>
      </c>
      <c r="AB245" s="8">
        <v>9.79634856E8</v>
      </c>
      <c r="AC245" s="8">
        <v>1.348215037E9</v>
      </c>
      <c r="AD245" s="8">
        <v>6.69659723E8</v>
      </c>
      <c r="AE245" s="8">
        <v>1.742109749E9</v>
      </c>
      <c r="AF245" s="8">
        <v>1.336800348E9</v>
      </c>
    </row>
    <row r="246">
      <c r="A246" s="10" t="s">
        <v>7</v>
      </c>
      <c r="B246" s="8">
        <v>1.546067379E9</v>
      </c>
      <c r="C246" s="8">
        <v>2.382280115E9</v>
      </c>
      <c r="D246" s="8">
        <v>2.135950805E9</v>
      </c>
      <c r="E246" s="8">
        <v>1.495774851E9</v>
      </c>
      <c r="F246" s="8">
        <v>2.072675592E9</v>
      </c>
      <c r="G246" s="8">
        <v>1.810931899E9</v>
      </c>
      <c r="H246" s="8">
        <v>1.86867817E9</v>
      </c>
      <c r="I246" s="8">
        <v>2.673211679E9</v>
      </c>
      <c r="J246" s="8">
        <v>4.025125137E9</v>
      </c>
      <c r="K246" s="8">
        <v>2.773708178E9</v>
      </c>
      <c r="L246" s="8">
        <v>2.620997864E9</v>
      </c>
      <c r="M246" s="8">
        <v>4.164185077E9</v>
      </c>
      <c r="N246" s="8">
        <v>6.989051086E9</v>
      </c>
      <c r="O246" s="8">
        <v>1.871434799E9</v>
      </c>
      <c r="P246" s="8">
        <v>1.901859922E9</v>
      </c>
      <c r="Q246" s="8">
        <v>3.192870398E9</v>
      </c>
      <c r="R246" s="8">
        <v>1.917746037E9</v>
      </c>
      <c r="S246" s="8">
        <v>1.6843943E9</v>
      </c>
      <c r="T246" s="8">
        <v>2.776943851E9</v>
      </c>
      <c r="U246" s="8">
        <v>3.370544804E9</v>
      </c>
      <c r="V246" s="8">
        <v>1.891481947E9</v>
      </c>
      <c r="W246" s="8">
        <v>1.548029599E9</v>
      </c>
      <c r="X246" s="8">
        <v>1.924648483E9</v>
      </c>
      <c r="Y246" s="8">
        <v>2.145888228E9</v>
      </c>
      <c r="Z246" s="8">
        <v>1.761346813E9</v>
      </c>
      <c r="AA246" s="8">
        <v>1.12287499E9</v>
      </c>
      <c r="AB246" s="8">
        <v>1.128405628E9</v>
      </c>
      <c r="AC246" s="8">
        <v>1.437452706E9</v>
      </c>
      <c r="AD246" s="8">
        <v>7.87935121E8</v>
      </c>
      <c r="AE246" s="8">
        <v>1.931764073E9</v>
      </c>
      <c r="AF246" s="8">
        <v>1.445559555E9</v>
      </c>
    </row>
    <row r="247">
      <c r="A247" s="46" t="s">
        <v>174</v>
      </c>
      <c r="B247" s="13"/>
      <c r="C247" s="13"/>
      <c r="D247" s="13"/>
      <c r="E247" s="75"/>
      <c r="F247" s="13"/>
      <c r="G247" s="13"/>
      <c r="H247" s="76">
        <f>SUM(B244:H244)</f>
        <v>15228015207</v>
      </c>
      <c r="I247" s="13"/>
      <c r="J247" s="13"/>
      <c r="K247" s="13"/>
      <c r="L247" s="75"/>
      <c r="M247" s="13"/>
      <c r="N247" s="13"/>
      <c r="O247" s="76">
        <f>SUM(I244:O244)</f>
        <v>28127287058</v>
      </c>
      <c r="P247" s="13"/>
      <c r="Q247" s="13"/>
      <c r="R247" s="13"/>
      <c r="S247" s="75"/>
      <c r="T247" s="13"/>
      <c r="U247" s="13"/>
      <c r="V247" s="76">
        <f>SUM(P244:V244)</f>
        <v>18330129774</v>
      </c>
      <c r="W247" s="13"/>
      <c r="X247" s="13"/>
      <c r="Y247" s="13"/>
      <c r="Z247" s="13"/>
      <c r="AA247" s="13"/>
      <c r="AB247" s="13"/>
      <c r="AC247" s="76">
        <f>SUM(W244:AC244)</f>
        <v>12187074222</v>
      </c>
      <c r="AD247" s="13"/>
      <c r="AE247" s="13"/>
      <c r="AF247" s="13"/>
    </row>
    <row r="248">
      <c r="A248" s="4" t="s">
        <v>137</v>
      </c>
      <c r="B248" s="4">
        <v>2067937.0</v>
      </c>
      <c r="C248" s="4">
        <v>2106403.0</v>
      </c>
      <c r="D248" s="4">
        <v>2106890.0</v>
      </c>
      <c r="E248" s="4">
        <v>2018622.0</v>
      </c>
      <c r="F248" s="4">
        <v>2055484.0</v>
      </c>
      <c r="G248" s="4">
        <v>2055051.0</v>
      </c>
      <c r="H248" s="4">
        <v>2098173.0</v>
      </c>
      <c r="I248" s="4">
        <v>2066828.0</v>
      </c>
      <c r="J248" s="4">
        <v>2138108.0</v>
      </c>
      <c r="K248" s="4">
        <v>2178649.0</v>
      </c>
      <c r="L248" s="4">
        <v>2196213.0</v>
      </c>
      <c r="M248" s="4">
        <v>2203188.0</v>
      </c>
      <c r="N248" s="4">
        <v>2144282.0</v>
      </c>
      <c r="O248" s="4">
        <v>2202203.0</v>
      </c>
      <c r="P248" s="4">
        <v>2209043.0</v>
      </c>
      <c r="Q248" s="4">
        <v>2164396.0</v>
      </c>
      <c r="R248" s="4">
        <v>2206754.0</v>
      </c>
      <c r="S248" s="4">
        <v>2212699.0</v>
      </c>
      <c r="T248" s="4">
        <v>2066417.0</v>
      </c>
      <c r="U248" s="4">
        <v>2194661.0</v>
      </c>
      <c r="V248" s="4">
        <v>2260224.0</v>
      </c>
      <c r="W248" s="4">
        <v>2291160.0</v>
      </c>
      <c r="X248" s="4">
        <v>2067758.0</v>
      </c>
      <c r="Y248" s="4">
        <v>2247117.0</v>
      </c>
      <c r="Z248" s="4">
        <v>2206108.0</v>
      </c>
      <c r="AA248" s="4">
        <v>2207703.0</v>
      </c>
      <c r="AB248" s="4">
        <v>2276541.0</v>
      </c>
      <c r="AC248" s="4">
        <v>2241605.0</v>
      </c>
      <c r="AD248" s="4">
        <v>2142424.0</v>
      </c>
      <c r="AE248" s="4">
        <v>2256973.0</v>
      </c>
      <c r="AF248" s="4">
        <v>2167519.0</v>
      </c>
    </row>
    <row r="249">
      <c r="A249" s="4" t="s">
        <v>96</v>
      </c>
      <c r="B249" s="13">
        <f t="shared" ref="B249:AF249" si="25">(B244/B248)</f>
        <v>927.8537847</v>
      </c>
      <c r="C249" s="13">
        <f t="shared" si="25"/>
        <v>1270.553286</v>
      </c>
      <c r="D249" s="13">
        <f t="shared" si="25"/>
        <v>1142.376809</v>
      </c>
      <c r="E249" s="13">
        <f t="shared" si="25"/>
        <v>833.892223</v>
      </c>
      <c r="F249" s="13">
        <f t="shared" si="25"/>
        <v>1155.946015</v>
      </c>
      <c r="G249" s="13">
        <f t="shared" si="25"/>
        <v>1022.813005</v>
      </c>
      <c r="H249" s="13">
        <f t="shared" si="25"/>
        <v>984.1123168</v>
      </c>
      <c r="I249" s="13">
        <f t="shared" si="25"/>
        <v>1539.966179</v>
      </c>
      <c r="J249" s="13">
        <f t="shared" si="25"/>
        <v>2129.28398</v>
      </c>
      <c r="K249" s="13">
        <f t="shared" si="25"/>
        <v>1387.673882</v>
      </c>
      <c r="L249" s="13">
        <f t="shared" si="25"/>
        <v>1284.63985</v>
      </c>
      <c r="M249" s="13">
        <f t="shared" si="25"/>
        <v>2069.919119</v>
      </c>
      <c r="N249" s="13">
        <f t="shared" si="25"/>
        <v>3657.772037</v>
      </c>
      <c r="O249" s="13">
        <f t="shared" si="25"/>
        <v>973.3389565</v>
      </c>
      <c r="P249" s="13">
        <f t="shared" si="25"/>
        <v>957.7404623</v>
      </c>
      <c r="Q249" s="13">
        <f t="shared" si="25"/>
        <v>1610.130933</v>
      </c>
      <c r="R249" s="13">
        <f t="shared" si="25"/>
        <v>906.8159523</v>
      </c>
      <c r="S249" s="13">
        <f t="shared" si="25"/>
        <v>793.0525783</v>
      </c>
      <c r="T249" s="13">
        <f t="shared" si="25"/>
        <v>1512.252797</v>
      </c>
      <c r="U249" s="13">
        <f t="shared" si="25"/>
        <v>1697.677148</v>
      </c>
      <c r="V249" s="13">
        <f t="shared" si="25"/>
        <v>939.1997731</v>
      </c>
      <c r="W249" s="13">
        <f t="shared" si="25"/>
        <v>773.4590295</v>
      </c>
      <c r="X249" s="13">
        <f t="shared" si="25"/>
        <v>1023.292901</v>
      </c>
      <c r="Y249" s="13">
        <f t="shared" si="25"/>
        <v>1022.772563</v>
      </c>
      <c r="Z249" s="13">
        <f t="shared" si="25"/>
        <v>862.2594447</v>
      </c>
      <c r="AA249" s="13">
        <f t="shared" si="25"/>
        <v>564.3332156</v>
      </c>
      <c r="AB249" s="13">
        <f t="shared" si="25"/>
        <v>544.8011914</v>
      </c>
      <c r="AC249" s="13">
        <f t="shared" si="25"/>
        <v>719.2901042</v>
      </c>
      <c r="AD249" s="13">
        <f t="shared" si="25"/>
        <v>400.9956358</v>
      </c>
      <c r="AE249" s="13">
        <f t="shared" si="25"/>
        <v>901.424858</v>
      </c>
      <c r="AF249" s="13">
        <f t="shared" si="25"/>
        <v>707.2632263</v>
      </c>
    </row>
    <row r="251">
      <c r="A251" s="4" t="s">
        <v>175</v>
      </c>
      <c r="B251" s="4">
        <v>1028722.0</v>
      </c>
      <c r="C251" s="4">
        <v>1043710.0</v>
      </c>
      <c r="D251" s="4">
        <v>1044913.0</v>
      </c>
      <c r="E251" s="4">
        <v>1002464.0</v>
      </c>
      <c r="F251" s="4">
        <v>1017571.0</v>
      </c>
      <c r="G251" s="4">
        <v>1015147.0</v>
      </c>
      <c r="H251" s="4">
        <v>1035666.0</v>
      </c>
      <c r="I251" s="4">
        <v>1020096.0</v>
      </c>
      <c r="J251" s="4">
        <v>1058617.0</v>
      </c>
      <c r="K251" s="4">
        <v>1079731.0</v>
      </c>
      <c r="L251" s="4">
        <v>1090067.0</v>
      </c>
      <c r="M251" s="4">
        <v>1089554.0</v>
      </c>
      <c r="N251" s="4">
        <v>1063677.0</v>
      </c>
      <c r="O251" s="4">
        <v>1101044.0</v>
      </c>
      <c r="P251" s="4">
        <v>1101886.0</v>
      </c>
      <c r="Q251" s="4">
        <v>1078109.0</v>
      </c>
      <c r="R251" s="4">
        <v>1091393.0</v>
      </c>
      <c r="S251" s="4">
        <v>1095020.0</v>
      </c>
      <c r="T251" s="4">
        <v>1027569.0</v>
      </c>
      <c r="U251" s="4">
        <v>1100189.0</v>
      </c>
      <c r="V251" s="4">
        <v>1124323.0</v>
      </c>
      <c r="W251" s="4">
        <v>1139093.0</v>
      </c>
      <c r="X251" s="4">
        <v>1038282.0</v>
      </c>
      <c r="Y251" s="4">
        <v>1127590.0</v>
      </c>
      <c r="Z251" s="4">
        <v>1104477.0</v>
      </c>
      <c r="AA251" s="4">
        <v>1094819.0</v>
      </c>
      <c r="AB251" s="4">
        <v>1122069.0</v>
      </c>
      <c r="AC251" s="4">
        <v>1114888.0</v>
      </c>
      <c r="AD251" s="4">
        <v>1067997.0</v>
      </c>
      <c r="AE251" s="4">
        <v>1122008.0</v>
      </c>
      <c r="AF251" s="4">
        <v>1074742.0</v>
      </c>
    </row>
    <row r="252">
      <c r="A252" s="4" t="s">
        <v>139</v>
      </c>
      <c r="B252" s="4">
        <v>1039215.0</v>
      </c>
      <c r="C252" s="4">
        <v>1062693.0</v>
      </c>
      <c r="D252" s="4">
        <v>1061977.0</v>
      </c>
      <c r="E252" s="4">
        <v>1016158.0</v>
      </c>
      <c r="F252" s="4">
        <v>1037913.0</v>
      </c>
      <c r="G252" s="4">
        <v>1039904.0</v>
      </c>
      <c r="H252" s="4">
        <v>1062507.0</v>
      </c>
      <c r="I252" s="4">
        <v>1046732.0</v>
      </c>
      <c r="J252" s="4">
        <v>1079491.0</v>
      </c>
      <c r="K252" s="4">
        <v>1098918.0</v>
      </c>
      <c r="L252" s="4">
        <v>1106146.0</v>
      </c>
      <c r="M252" s="4">
        <v>1113634.0</v>
      </c>
      <c r="N252" s="4">
        <v>1080605.0</v>
      </c>
      <c r="O252" s="4">
        <v>1101159.0</v>
      </c>
      <c r="P252" s="4">
        <v>1107157.0</v>
      </c>
      <c r="Q252" s="4">
        <v>1086287.0</v>
      </c>
      <c r="R252" s="4">
        <v>1115361.0</v>
      </c>
      <c r="S252" s="4">
        <v>1117679.0</v>
      </c>
      <c r="T252" s="4">
        <v>1038848.0</v>
      </c>
      <c r="U252" s="4">
        <v>1094472.0</v>
      </c>
      <c r="V252" s="4">
        <v>1135901.0</v>
      </c>
      <c r="W252" s="4">
        <v>1152067.0</v>
      </c>
      <c r="X252" s="4">
        <v>1029476.0</v>
      </c>
      <c r="Y252" s="4">
        <v>1119527.0</v>
      </c>
      <c r="Z252" s="4">
        <v>1101631.0</v>
      </c>
      <c r="AA252" s="4">
        <v>1112884.0</v>
      </c>
      <c r="AB252" s="4">
        <v>1154472.0</v>
      </c>
      <c r="AC252" s="4">
        <v>1126717.0</v>
      </c>
      <c r="AD252" s="4">
        <v>1074427.0</v>
      </c>
      <c r="AE252" s="4">
        <v>1134965.0</v>
      </c>
      <c r="AF252" s="4">
        <v>1092777.0</v>
      </c>
    </row>
    <row r="254">
      <c r="A254" s="12" t="s">
        <v>96</v>
      </c>
      <c r="B254" s="35">
        <f t="shared" ref="B254:AF254" si="26">(ABS(B252-B251)/B248)</f>
        <v>0.005074139106</v>
      </c>
      <c r="C254" s="35">
        <f t="shared" si="26"/>
        <v>0.009012045653</v>
      </c>
      <c r="D254" s="35">
        <f t="shared" si="26"/>
        <v>0.008099141388</v>
      </c>
      <c r="E254" s="35">
        <f t="shared" si="26"/>
        <v>0.006783835706</v>
      </c>
      <c r="F254" s="35">
        <f t="shared" si="26"/>
        <v>0.009896452612</v>
      </c>
      <c r="G254" s="35">
        <f t="shared" si="26"/>
        <v>0.01204690297</v>
      </c>
      <c r="H254" s="35">
        <f t="shared" si="26"/>
        <v>0.0127925581</v>
      </c>
      <c r="I254" s="35">
        <f t="shared" si="26"/>
        <v>0.01288738105</v>
      </c>
      <c r="J254" s="35">
        <f t="shared" si="26"/>
        <v>0.00976283705</v>
      </c>
      <c r="K254" s="35">
        <f t="shared" si="26"/>
        <v>0.00880683396</v>
      </c>
      <c r="L254" s="35">
        <f t="shared" si="26"/>
        <v>0.007321238878</v>
      </c>
      <c r="M254" s="35">
        <f t="shared" si="26"/>
        <v>0.01092961654</v>
      </c>
      <c r="N254" s="35">
        <f t="shared" si="26"/>
        <v>0.007894484028</v>
      </c>
      <c r="O254" s="35">
        <f t="shared" si="26"/>
        <v>0.00005222043563</v>
      </c>
      <c r="P254" s="35">
        <f t="shared" si="26"/>
        <v>0.002386101131</v>
      </c>
      <c r="Q254" s="35">
        <f t="shared" si="26"/>
        <v>0.003778421324</v>
      </c>
      <c r="R254" s="35">
        <f t="shared" si="26"/>
        <v>0.01086120157</v>
      </c>
      <c r="S254" s="35">
        <f t="shared" si="26"/>
        <v>0.01024043487</v>
      </c>
      <c r="T254" s="35">
        <f t="shared" si="26"/>
        <v>0.005458240036</v>
      </c>
      <c r="U254" s="35">
        <f t="shared" si="26"/>
        <v>0.002604958123</v>
      </c>
      <c r="V254" s="35">
        <f t="shared" si="26"/>
        <v>0.005122501133</v>
      </c>
      <c r="W254" s="35">
        <f t="shared" si="26"/>
        <v>0.005662633775</v>
      </c>
      <c r="X254" s="35">
        <f t="shared" si="26"/>
        <v>0.004258718864</v>
      </c>
      <c r="Y254" s="35">
        <f t="shared" si="26"/>
        <v>0.003588153176</v>
      </c>
      <c r="Z254" s="35">
        <f t="shared" si="26"/>
        <v>0.001290054703</v>
      </c>
      <c r="AA254" s="35">
        <f t="shared" si="26"/>
        <v>0.008182712983</v>
      </c>
      <c r="AB254" s="35">
        <f t="shared" si="26"/>
        <v>0.01423343573</v>
      </c>
      <c r="AC254" s="35">
        <f t="shared" si="26"/>
        <v>0.005277022491</v>
      </c>
      <c r="AD254" s="35">
        <f t="shared" si="26"/>
        <v>0.003001273324</v>
      </c>
      <c r="AE254" s="35">
        <f t="shared" si="26"/>
        <v>0.005740875057</v>
      </c>
      <c r="AF254" s="35">
        <f t="shared" si="26"/>
        <v>0.008320572968</v>
      </c>
    </row>
    <row r="256">
      <c r="A256" s="7" t="s">
        <v>176</v>
      </c>
      <c r="B256" s="13">
        <f>AVERAGE(B244:AF244)</f>
        <v>2525777645</v>
      </c>
      <c r="C256" s="7" t="s">
        <v>177</v>
      </c>
      <c r="D256" s="83">
        <f>AVERAGE(B248:AF248)</f>
        <v>2163133.323</v>
      </c>
      <c r="E256" s="7" t="s">
        <v>148</v>
      </c>
      <c r="F256" s="87">
        <f>STDEVP(B248:AF248)</f>
        <v>73928.9236</v>
      </c>
      <c r="G256" s="7" t="s">
        <v>178</v>
      </c>
      <c r="H256" s="87">
        <f>ABS(F256-D256)</f>
        <v>2089204.399</v>
      </c>
    </row>
    <row r="258">
      <c r="A258" s="7" t="s">
        <v>151</v>
      </c>
      <c r="B258" s="13">
        <f>MAX(B249:AF249)</f>
        <v>3657.772037</v>
      </c>
      <c r="C258" s="81" t="s">
        <v>152</v>
      </c>
      <c r="D258" s="8">
        <f>MIN(B249:AF249)</f>
        <v>400.9956358</v>
      </c>
      <c r="E258" s="81" t="s">
        <v>153</v>
      </c>
      <c r="F258" s="8">
        <f>AVERAGE(B249:AF249)</f>
        <v>1171.513008</v>
      </c>
    </row>
    <row r="279">
      <c r="A279" s="97"/>
      <c r="B279" s="98"/>
      <c r="C279" s="98"/>
      <c r="D279" s="98"/>
      <c r="E279" s="98"/>
      <c r="F279" s="98"/>
      <c r="G279" s="98"/>
      <c r="H279" s="99"/>
      <c r="I279" s="98"/>
      <c r="J279" s="98"/>
      <c r="K279" s="98"/>
      <c r="L279" s="98"/>
      <c r="M279" s="98"/>
      <c r="N279" s="98"/>
      <c r="O279" s="99"/>
      <c r="P279" s="98"/>
      <c r="Q279" s="98"/>
      <c r="R279" s="98"/>
      <c r="S279" s="98"/>
      <c r="T279" s="98"/>
      <c r="U279" s="98"/>
      <c r="V279" s="99"/>
      <c r="W279" s="98"/>
      <c r="X279" s="98"/>
      <c r="Y279" s="98"/>
      <c r="Z279" s="98"/>
      <c r="AA279" s="98"/>
      <c r="AB279" s="98"/>
      <c r="AC279" s="99"/>
      <c r="AD279" s="100"/>
      <c r="AE279" s="100"/>
      <c r="AF279" s="100"/>
    </row>
    <row r="280">
      <c r="A280" s="101" t="s">
        <v>179</v>
      </c>
      <c r="B280" s="101" t="s">
        <v>180</v>
      </c>
      <c r="C280" s="101" t="s">
        <v>181</v>
      </c>
      <c r="D280" s="101" t="s">
        <v>182</v>
      </c>
      <c r="E280" s="101" t="s">
        <v>183</v>
      </c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  <c r="AD280" s="102"/>
      <c r="AE280" s="102"/>
      <c r="AF280" s="102"/>
    </row>
    <row r="281">
      <c r="A281" s="103"/>
      <c r="B281" s="103"/>
      <c r="C281" s="103"/>
      <c r="D281" s="103"/>
      <c r="E281" s="103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/>
      <c r="AC281" s="104"/>
      <c r="AD281" s="104"/>
      <c r="AE281" s="104"/>
      <c r="AF281" s="104"/>
    </row>
    <row r="282">
      <c r="A282" s="105" t="str">
        <f>A24</f>
        <v>Kraken</v>
      </c>
      <c r="B282" s="90">
        <f>H29</f>
        <v>949817274</v>
      </c>
      <c r="C282" s="90">
        <f>O29</f>
        <v>2728220059</v>
      </c>
      <c r="D282" s="90">
        <f>V29</f>
        <v>2128188364</v>
      </c>
      <c r="E282" s="90">
        <f>AC29</f>
        <v>1417394699</v>
      </c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/>
      <c r="AC282" s="104"/>
      <c r="AD282" s="104"/>
      <c r="AE282" s="104"/>
      <c r="AF282" s="104"/>
    </row>
    <row r="283">
      <c r="A283" s="105" t="str">
        <f>A185</f>
        <v>Binance</v>
      </c>
      <c r="B283" s="90">
        <f>H190</f>
        <v>11354739393</v>
      </c>
      <c r="C283" s="90">
        <f>O190</f>
        <v>21896344666</v>
      </c>
      <c r="D283" s="90">
        <f>V190</f>
        <v>17061017496</v>
      </c>
      <c r="E283" s="90">
        <f>AC190</f>
        <v>12663722626</v>
      </c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  <c r="AD283" s="104"/>
      <c r="AE283" s="104"/>
      <c r="AF283" s="104"/>
    </row>
    <row r="284">
      <c r="A284" s="105" t="str">
        <f>A279</f>
        <v/>
      </c>
      <c r="B284" s="90" t="str">
        <f>H284</f>
        <v/>
      </c>
      <c r="C284" s="90" t="str">
        <f>O284</f>
        <v/>
      </c>
      <c r="D284" s="90" t="str">
        <f>V284</f>
        <v/>
      </c>
      <c r="E284" s="90" t="str">
        <f>AC284</f>
        <v/>
      </c>
      <c r="F284" s="100"/>
      <c r="G284" s="100"/>
      <c r="H284" s="106"/>
      <c r="I284" s="100"/>
      <c r="J284" s="100"/>
      <c r="K284" s="100"/>
      <c r="L284" s="100"/>
      <c r="M284" s="100"/>
      <c r="N284" s="100"/>
      <c r="O284" s="106"/>
      <c r="P284" s="100"/>
      <c r="Q284" s="100"/>
      <c r="R284" s="100"/>
      <c r="S284" s="100"/>
      <c r="T284" s="100"/>
      <c r="U284" s="100"/>
      <c r="V284" s="106"/>
      <c r="W284" s="100"/>
      <c r="X284" s="100"/>
      <c r="Y284" s="100"/>
      <c r="Z284" s="100"/>
      <c r="AA284" s="100"/>
      <c r="AB284" s="100"/>
      <c r="AC284" s="106"/>
      <c r="AD284" s="100"/>
      <c r="AE284" s="100"/>
      <c r="AF284" s="100"/>
    </row>
    <row r="285">
      <c r="A285" s="105" t="str">
        <f>A291</f>
        <v/>
      </c>
      <c r="B285" s="90" t="str">
        <f>H296</f>
        <v/>
      </c>
      <c r="C285" s="90" t="str">
        <f>O296</f>
        <v/>
      </c>
      <c r="D285" s="90" t="str">
        <f>V296</f>
        <v/>
      </c>
      <c r="E285" s="90" t="str">
        <f>AC296</f>
        <v/>
      </c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</row>
    <row r="286">
      <c r="A286" s="107" t="str">
        <f>A89</f>
        <v>HitBTC</v>
      </c>
      <c r="B286" s="90">
        <f>H94</f>
        <v>58457052</v>
      </c>
      <c r="C286" s="90">
        <f>O94</f>
        <v>87252182</v>
      </c>
      <c r="D286" s="90">
        <f>V94</f>
        <v>84687033</v>
      </c>
      <c r="E286" s="90">
        <f>AC94</f>
        <v>88092453</v>
      </c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</row>
    <row r="287">
      <c r="A287" s="107" t="str">
        <f>A242</f>
        <v>LBank</v>
      </c>
      <c r="B287" s="90">
        <f>H247</f>
        <v>15228015207</v>
      </c>
      <c r="C287" s="90">
        <f>O247</f>
        <v>28127287058</v>
      </c>
      <c r="D287" s="90">
        <f>V247</f>
        <v>18330129774</v>
      </c>
      <c r="E287" s="90">
        <f>AC247</f>
        <v>12187074222</v>
      </c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</row>
    <row r="288">
      <c r="A288" s="107" t="str">
        <f>A305</f>
        <v/>
      </c>
      <c r="B288" s="90" t="str">
        <f>H310</f>
        <v/>
      </c>
      <c r="C288" s="90" t="str">
        <f>O310</f>
        <v/>
      </c>
      <c r="D288" s="90" t="str">
        <f>V310</f>
        <v/>
      </c>
      <c r="E288" s="90" t="str">
        <f>AC310</f>
        <v/>
      </c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</row>
    <row r="289">
      <c r="A289" s="107" t="str">
        <f>A318</f>
        <v/>
      </c>
      <c r="B289" s="90" t="str">
        <f>H323</f>
        <v/>
      </c>
      <c r="C289" s="90" t="str">
        <f>O323</f>
        <v/>
      </c>
      <c r="D289" s="90" t="str">
        <f>V323</f>
        <v/>
      </c>
      <c r="E289" s="90" t="str">
        <f>AC323</f>
        <v/>
      </c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</row>
    <row r="290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</row>
    <row r="291">
      <c r="A291" s="97"/>
      <c r="B291" s="98"/>
      <c r="C291" s="98"/>
      <c r="D291" s="98"/>
      <c r="E291" s="98"/>
      <c r="F291" s="98"/>
      <c r="G291" s="98"/>
      <c r="H291" s="99"/>
      <c r="I291" s="98"/>
      <c r="J291" s="98"/>
      <c r="K291" s="98"/>
      <c r="L291" s="98"/>
      <c r="M291" s="98"/>
      <c r="N291" s="98"/>
      <c r="O291" s="99"/>
      <c r="P291" s="98"/>
      <c r="Q291" s="98"/>
      <c r="R291" s="98"/>
      <c r="S291" s="98"/>
      <c r="T291" s="98"/>
      <c r="U291" s="98"/>
      <c r="V291" s="99"/>
      <c r="W291" s="98"/>
      <c r="X291" s="98"/>
      <c r="Y291" s="98"/>
      <c r="Z291" s="98"/>
      <c r="AA291" s="98"/>
      <c r="AB291" s="98"/>
      <c r="AC291" s="99"/>
      <c r="AD291" s="100"/>
      <c r="AE291" s="100"/>
      <c r="AF291" s="100"/>
    </row>
    <row r="292">
      <c r="A292" s="100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</row>
    <row r="293">
      <c r="A293" s="97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4"/>
      <c r="Y293" s="104"/>
      <c r="Z293" s="108"/>
      <c r="AA293" s="108"/>
      <c r="AB293" s="108"/>
      <c r="AC293" s="108"/>
      <c r="AD293" s="108"/>
      <c r="AE293" s="108"/>
      <c r="AF293" s="108"/>
    </row>
    <row r="294">
      <c r="A294" s="97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</row>
    <row r="295">
      <c r="A295" s="97"/>
      <c r="B295" s="104"/>
      <c r="C295" s="108"/>
      <c r="D295" s="108"/>
      <c r="E295" s="108"/>
      <c r="F295" s="104"/>
      <c r="G295" s="108"/>
      <c r="H295" s="104"/>
      <c r="I295" s="108"/>
      <c r="J295" s="108"/>
      <c r="K295" s="104"/>
      <c r="L295" s="108"/>
      <c r="M295" s="108"/>
      <c r="N295" s="104"/>
      <c r="O295" s="108"/>
      <c r="P295" s="104"/>
      <c r="Q295" s="108"/>
      <c r="R295" s="108"/>
      <c r="S295" s="104"/>
      <c r="T295" s="104"/>
      <c r="U295" s="104"/>
      <c r="V295" s="104"/>
      <c r="W295" s="104"/>
      <c r="X295" s="108"/>
      <c r="Y295" s="108"/>
      <c r="Z295" s="108"/>
      <c r="AA295" s="104"/>
      <c r="AB295" s="104"/>
      <c r="AC295" s="108"/>
      <c r="AD295" s="108"/>
      <c r="AE295" s="108"/>
      <c r="AF295" s="108"/>
    </row>
    <row r="296">
      <c r="A296" s="97"/>
      <c r="B296" s="100"/>
      <c r="C296" s="100"/>
      <c r="D296" s="100"/>
      <c r="E296" s="100"/>
      <c r="F296" s="100"/>
      <c r="G296" s="100"/>
      <c r="H296" s="106"/>
      <c r="I296" s="100"/>
      <c r="J296" s="100"/>
      <c r="K296" s="100"/>
      <c r="L296" s="100"/>
      <c r="M296" s="100"/>
      <c r="N296" s="100"/>
      <c r="O296" s="106"/>
      <c r="P296" s="100"/>
      <c r="Q296" s="100"/>
      <c r="R296" s="100"/>
      <c r="S296" s="100"/>
      <c r="T296" s="100"/>
      <c r="U296" s="100"/>
      <c r="V296" s="106"/>
      <c r="W296" s="100"/>
      <c r="X296" s="100"/>
      <c r="Y296" s="100"/>
      <c r="Z296" s="100"/>
      <c r="AA296" s="100"/>
      <c r="AB296" s="100"/>
      <c r="AC296" s="106"/>
      <c r="AD296" s="100"/>
      <c r="AE296" s="100"/>
      <c r="AF296" s="100"/>
    </row>
    <row r="297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</row>
    <row r="298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</row>
    <row r="299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</row>
    <row r="300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</row>
    <row r="30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</row>
    <row r="30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</row>
    <row r="303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</row>
    <row r="304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</row>
    <row r="305">
      <c r="A305" s="97"/>
      <c r="B305" s="98"/>
      <c r="C305" s="98"/>
      <c r="D305" s="98"/>
      <c r="E305" s="98"/>
      <c r="F305" s="98"/>
      <c r="G305" s="98"/>
      <c r="H305" s="99"/>
      <c r="I305" s="98"/>
      <c r="J305" s="98"/>
      <c r="K305" s="98"/>
      <c r="L305" s="98"/>
      <c r="M305" s="98"/>
      <c r="N305" s="98"/>
      <c r="O305" s="99"/>
      <c r="P305" s="98"/>
      <c r="Q305" s="98"/>
      <c r="R305" s="98"/>
      <c r="S305" s="98"/>
      <c r="T305" s="98"/>
      <c r="U305" s="98"/>
      <c r="V305" s="99"/>
      <c r="W305" s="98"/>
      <c r="X305" s="98"/>
      <c r="Y305" s="98"/>
      <c r="Z305" s="98"/>
      <c r="AA305" s="98"/>
      <c r="AB305" s="98"/>
      <c r="AC305" s="99"/>
      <c r="AD305" s="100"/>
      <c r="AE305" s="100"/>
      <c r="AF305" s="100"/>
    </row>
    <row r="306">
      <c r="A306" s="100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</row>
    <row r="307">
      <c r="A307" s="97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</row>
    <row r="308">
      <c r="A308" s="97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</row>
    <row r="309">
      <c r="A309" s="97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</row>
    <row r="310">
      <c r="A310" s="97"/>
      <c r="B310" s="100"/>
      <c r="C310" s="100"/>
      <c r="D310" s="100"/>
      <c r="E310" s="100"/>
      <c r="F310" s="100"/>
      <c r="G310" s="100"/>
      <c r="H310" s="106"/>
      <c r="I310" s="100"/>
      <c r="J310" s="100"/>
      <c r="K310" s="100"/>
      <c r="L310" s="100"/>
      <c r="M310" s="100"/>
      <c r="N310" s="100"/>
      <c r="O310" s="106"/>
      <c r="P310" s="100"/>
      <c r="Q310" s="100"/>
      <c r="R310" s="100"/>
      <c r="S310" s="100"/>
      <c r="T310" s="100"/>
      <c r="U310" s="100"/>
      <c r="V310" s="106"/>
      <c r="W310" s="100"/>
      <c r="X310" s="100"/>
      <c r="Y310" s="100"/>
      <c r="Z310" s="100"/>
      <c r="AA310" s="100"/>
      <c r="AB310" s="100"/>
      <c r="AC310" s="106"/>
      <c r="AD310" s="100"/>
      <c r="AE310" s="100"/>
      <c r="AF310" s="100"/>
    </row>
    <row r="31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</row>
    <row r="31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</row>
    <row r="313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</row>
    <row r="314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</row>
    <row r="315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</row>
    <row r="316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</row>
    <row r="317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</row>
    <row r="318">
      <c r="A318" s="97"/>
      <c r="B318" s="98"/>
      <c r="C318" s="98"/>
      <c r="D318" s="98"/>
      <c r="E318" s="98"/>
      <c r="F318" s="98"/>
      <c r="G318" s="98"/>
      <c r="H318" s="99"/>
      <c r="I318" s="98"/>
      <c r="J318" s="98"/>
      <c r="K318" s="98"/>
      <c r="L318" s="98"/>
      <c r="M318" s="98"/>
      <c r="N318" s="98"/>
      <c r="O318" s="99"/>
      <c r="P318" s="98"/>
      <c r="Q318" s="98"/>
      <c r="R318" s="98"/>
      <c r="S318" s="98"/>
      <c r="T318" s="98"/>
      <c r="U318" s="98"/>
      <c r="V318" s="99"/>
      <c r="W318" s="98"/>
      <c r="X318" s="98"/>
      <c r="Y318" s="98"/>
      <c r="Z318" s="98"/>
      <c r="AA318" s="98"/>
      <c r="AB318" s="98"/>
      <c r="AC318" s="99"/>
      <c r="AD318" s="100"/>
      <c r="AE318" s="100"/>
      <c r="AF318" s="100"/>
    </row>
    <row r="319">
      <c r="A319" s="100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</row>
    <row r="320">
      <c r="A320" s="97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</row>
    <row r="321">
      <c r="A321" s="97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</row>
    <row r="322">
      <c r="A322" s="97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</row>
    <row r="323">
      <c r="A323" s="97"/>
      <c r="B323" s="100"/>
      <c r="C323" s="100"/>
      <c r="D323" s="100"/>
      <c r="E323" s="100"/>
      <c r="F323" s="100"/>
      <c r="G323" s="100"/>
      <c r="H323" s="106"/>
      <c r="I323" s="100"/>
      <c r="J323" s="100"/>
      <c r="K323" s="100"/>
      <c r="L323" s="100"/>
      <c r="M323" s="100"/>
      <c r="N323" s="100"/>
      <c r="O323" s="106"/>
      <c r="P323" s="100"/>
      <c r="Q323" s="100"/>
      <c r="R323" s="100"/>
      <c r="S323" s="100"/>
      <c r="T323" s="100"/>
      <c r="U323" s="100"/>
      <c r="V323" s="106"/>
      <c r="W323" s="100"/>
      <c r="X323" s="100"/>
      <c r="Y323" s="100"/>
      <c r="Z323" s="100"/>
      <c r="AA323" s="100"/>
      <c r="AB323" s="100"/>
      <c r="AC323" s="106"/>
      <c r="AD323" s="100"/>
      <c r="AE323" s="100"/>
      <c r="AF323" s="100"/>
    </row>
    <row r="348">
      <c r="A348" s="62"/>
      <c r="B348" s="90"/>
      <c r="C348" s="90"/>
      <c r="D348" s="90"/>
      <c r="E348" s="90"/>
    </row>
    <row r="349">
      <c r="A349" s="109" t="s">
        <v>184</v>
      </c>
    </row>
    <row r="369">
      <c r="A369" s="109" t="s">
        <v>185</v>
      </c>
    </row>
    <row r="373">
      <c r="A373" s="109"/>
    </row>
    <row r="396">
      <c r="A396" s="109" t="s">
        <v>186</v>
      </c>
    </row>
    <row r="420">
      <c r="A420" s="110"/>
    </row>
    <row r="443">
      <c r="A443" s="109" t="s">
        <v>187</v>
      </c>
    </row>
    <row r="464">
      <c r="A464" s="62"/>
      <c r="B464" s="62"/>
      <c r="C464" s="62"/>
      <c r="D464" s="62"/>
      <c r="E464" s="62"/>
    </row>
    <row r="465">
      <c r="A465" s="40"/>
      <c r="B465" s="40"/>
      <c r="C465" s="40"/>
      <c r="D465" s="40"/>
      <c r="E465" s="40"/>
    </row>
    <row r="466">
      <c r="A466" s="12"/>
      <c r="B466" s="111"/>
      <c r="C466" s="111"/>
      <c r="D466" s="111"/>
      <c r="E466" s="111"/>
    </row>
    <row r="467">
      <c r="A467" s="12"/>
      <c r="B467" s="40"/>
      <c r="C467" s="40"/>
      <c r="D467" s="40"/>
      <c r="E467" s="40"/>
    </row>
    <row r="468">
      <c r="A468" s="12"/>
      <c r="B468" s="40"/>
      <c r="C468" s="40"/>
      <c r="D468" s="40"/>
      <c r="E468" s="40"/>
    </row>
    <row r="469">
      <c r="A469" s="12"/>
      <c r="B469" s="40"/>
      <c r="C469" s="40"/>
      <c r="D469" s="40"/>
      <c r="E469" s="40"/>
    </row>
    <row r="470">
      <c r="A470" s="12"/>
      <c r="B470" s="40"/>
      <c r="C470" s="40"/>
      <c r="D470" s="40"/>
      <c r="E470" s="40"/>
    </row>
  </sheetData>
  <drawing r:id="rId1"/>
</worksheet>
</file>