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z\Desktop\"/>
    </mc:Choice>
  </mc:AlternateContent>
  <xr:revisionPtr revIDLastSave="0" documentId="13_ncr:1_{A18A7E14-0D31-4C73-A719-A4395F0AB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T Admittance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4" i="1" l="1"/>
  <c r="AG14" i="1"/>
  <c r="AF14" i="1"/>
  <c r="J183" i="1" a="1"/>
  <c r="I184" i="1" a="1"/>
  <c r="I184" i="1" s="1"/>
  <c r="X15" i="1"/>
  <c r="X11" i="1"/>
  <c r="L13" i="1"/>
  <c r="M13" i="1" s="1"/>
  <c r="L14" i="1"/>
  <c r="M14" i="1"/>
  <c r="L15" i="1"/>
  <c r="L16" i="1"/>
  <c r="M16" i="1"/>
  <c r="L17" i="1"/>
  <c r="M17" i="1" s="1"/>
  <c r="L18" i="1"/>
  <c r="M18" i="1"/>
  <c r="L19" i="1"/>
  <c r="L20" i="1"/>
  <c r="M20" i="1"/>
  <c r="L21" i="1"/>
  <c r="M21" i="1" s="1"/>
  <c r="L22" i="1"/>
  <c r="M22" i="1"/>
  <c r="L23" i="1"/>
  <c r="L24" i="1"/>
  <c r="M24" i="1"/>
  <c r="L25" i="1"/>
  <c r="M25" i="1" s="1"/>
  <c r="L26" i="1"/>
  <c r="M26" i="1"/>
  <c r="L27" i="1"/>
  <c r="L28" i="1"/>
  <c r="M28" i="1"/>
  <c r="L29" i="1"/>
  <c r="L30" i="1"/>
  <c r="M30" i="1"/>
  <c r="L31" i="1"/>
  <c r="L32" i="1"/>
  <c r="M32" i="1"/>
  <c r="L33" i="1"/>
  <c r="L34" i="1"/>
  <c r="M34" i="1"/>
  <c r="L35" i="1"/>
  <c r="L36" i="1"/>
  <c r="M36" i="1"/>
  <c r="L37" i="1"/>
  <c r="L38" i="1"/>
  <c r="M38" i="1"/>
  <c r="L39" i="1"/>
  <c r="L40" i="1"/>
  <c r="M40" i="1"/>
  <c r="L41" i="1"/>
  <c r="L42" i="1"/>
  <c r="M42" i="1"/>
  <c r="L43" i="1"/>
  <c r="L44" i="1"/>
  <c r="M44" i="1"/>
  <c r="L45" i="1"/>
  <c r="L46" i="1"/>
  <c r="M46" i="1"/>
  <c r="L47" i="1"/>
  <c r="L48" i="1"/>
  <c r="M48" i="1"/>
  <c r="L49" i="1"/>
  <c r="L50" i="1"/>
  <c r="M50" i="1"/>
  <c r="L51" i="1"/>
  <c r="L52" i="1"/>
  <c r="M52" i="1"/>
  <c r="L53" i="1"/>
  <c r="L54" i="1"/>
  <c r="M54" i="1"/>
  <c r="L55" i="1"/>
  <c r="L56" i="1"/>
  <c r="M56" i="1"/>
  <c r="L57" i="1"/>
  <c r="L58" i="1"/>
  <c r="M58" i="1"/>
  <c r="L59" i="1"/>
  <c r="L60" i="1"/>
  <c r="M60" i="1"/>
  <c r="L61" i="1"/>
  <c r="L62" i="1"/>
  <c r="M62" i="1"/>
  <c r="L63" i="1"/>
  <c r="L64" i="1"/>
  <c r="M64" i="1"/>
  <c r="L65" i="1"/>
  <c r="L66" i="1"/>
  <c r="M66" i="1"/>
  <c r="L67" i="1"/>
  <c r="L68" i="1"/>
  <c r="M68" i="1"/>
  <c r="L69" i="1"/>
  <c r="L70" i="1"/>
  <c r="M70" i="1"/>
  <c r="L71" i="1"/>
  <c r="L72" i="1"/>
  <c r="M72" i="1"/>
  <c r="L73" i="1"/>
  <c r="L74" i="1"/>
  <c r="M74" i="1"/>
  <c r="L75" i="1"/>
  <c r="L76" i="1"/>
  <c r="M76" i="1"/>
  <c r="L77" i="1"/>
  <c r="L78" i="1"/>
  <c r="M78" i="1"/>
  <c r="L79" i="1"/>
  <c r="L80" i="1"/>
  <c r="L81" i="1"/>
  <c r="L82" i="1"/>
  <c r="M82" i="1"/>
  <c r="L83" i="1"/>
  <c r="M83" i="1" s="1"/>
  <c r="L84" i="1"/>
  <c r="M84" i="1"/>
  <c r="L85" i="1"/>
  <c r="L86" i="1"/>
  <c r="M86" i="1"/>
  <c r="L87" i="1"/>
  <c r="M87" i="1" s="1"/>
  <c r="L88" i="1"/>
  <c r="M88" i="1"/>
  <c r="L89" i="1"/>
  <c r="L90" i="1"/>
  <c r="M90" i="1"/>
  <c r="L91" i="1"/>
  <c r="M91" i="1" s="1"/>
  <c r="L92" i="1"/>
  <c r="M92" i="1"/>
  <c r="L93" i="1"/>
  <c r="L94" i="1"/>
  <c r="M94" i="1"/>
  <c r="L95" i="1"/>
  <c r="M95" i="1" s="1"/>
  <c r="L96" i="1"/>
  <c r="M96" i="1"/>
  <c r="L97" i="1"/>
  <c r="L98" i="1"/>
  <c r="M98" i="1"/>
  <c r="L99" i="1"/>
  <c r="M99" i="1" s="1"/>
  <c r="L100" i="1"/>
  <c r="M100" i="1"/>
  <c r="L101" i="1"/>
  <c r="L102" i="1"/>
  <c r="M102" i="1"/>
  <c r="L103" i="1"/>
  <c r="M103" i="1" s="1"/>
  <c r="L104" i="1"/>
  <c r="M104" i="1"/>
  <c r="L105" i="1"/>
  <c r="L106" i="1"/>
  <c r="M106" i="1"/>
  <c r="L107" i="1"/>
  <c r="L108" i="1"/>
  <c r="M108" i="1"/>
  <c r="L109" i="1"/>
  <c r="L110" i="1"/>
  <c r="M110" i="1"/>
  <c r="L111" i="1"/>
  <c r="L112" i="1"/>
  <c r="M112" i="1"/>
  <c r="L113" i="1"/>
  <c r="L114" i="1"/>
  <c r="M114" i="1"/>
  <c r="L115" i="1"/>
  <c r="L116" i="1"/>
  <c r="M116" i="1"/>
  <c r="L117" i="1"/>
  <c r="L118" i="1"/>
  <c r="M118" i="1"/>
  <c r="L119" i="1"/>
  <c r="L120" i="1"/>
  <c r="M120" i="1"/>
  <c r="L121" i="1"/>
  <c r="L122" i="1"/>
  <c r="M122" i="1"/>
  <c r="L123" i="1"/>
  <c r="L124" i="1"/>
  <c r="M124" i="1"/>
  <c r="L125" i="1"/>
  <c r="L126" i="1"/>
  <c r="L127" i="1"/>
  <c r="M127" i="1"/>
  <c r="L128" i="1"/>
  <c r="M128" i="1"/>
  <c r="L129" i="1"/>
  <c r="L130" i="1"/>
  <c r="L131" i="1"/>
  <c r="M131" i="1"/>
  <c r="L132" i="1"/>
  <c r="M132" i="1" s="1"/>
  <c r="L133" i="1"/>
  <c r="M133" i="1" s="1"/>
  <c r="L134" i="1"/>
  <c r="L135" i="1"/>
  <c r="M135" i="1"/>
  <c r="L136" i="1"/>
  <c r="M136" i="1" s="1"/>
  <c r="L137" i="1"/>
  <c r="M137" i="1" s="1"/>
  <c r="L138" i="1"/>
  <c r="L139" i="1"/>
  <c r="M139" i="1"/>
  <c r="L140" i="1"/>
  <c r="M140" i="1" s="1"/>
  <c r="L141" i="1"/>
  <c r="M141" i="1" s="1"/>
  <c r="L142" i="1"/>
  <c r="L143" i="1"/>
  <c r="M143" i="1"/>
  <c r="L144" i="1"/>
  <c r="M144" i="1" s="1"/>
  <c r="L145" i="1"/>
  <c r="M145" i="1" s="1"/>
  <c r="L146" i="1"/>
  <c r="L147" i="1"/>
  <c r="M147" i="1"/>
  <c r="L148" i="1"/>
  <c r="M148" i="1" s="1"/>
  <c r="L149" i="1"/>
  <c r="M149" i="1" s="1"/>
  <c r="L150" i="1"/>
  <c r="L151" i="1"/>
  <c r="M151" i="1"/>
  <c r="L152" i="1"/>
  <c r="M152" i="1" s="1"/>
  <c r="L153" i="1"/>
  <c r="M153" i="1" s="1"/>
  <c r="L154" i="1"/>
  <c r="L155" i="1"/>
  <c r="M155" i="1"/>
  <c r="L156" i="1"/>
  <c r="M156" i="1" s="1"/>
  <c r="L157" i="1"/>
  <c r="M157" i="1" s="1"/>
  <c r="L158" i="1"/>
  <c r="L159" i="1"/>
  <c r="M159" i="1"/>
  <c r="L160" i="1"/>
  <c r="M160" i="1" s="1"/>
  <c r="L161" i="1"/>
  <c r="M161" i="1" s="1"/>
  <c r="L162" i="1"/>
  <c r="L163" i="1"/>
  <c r="M163" i="1"/>
  <c r="L164" i="1"/>
  <c r="M164" i="1" s="1"/>
  <c r="L165" i="1"/>
  <c r="M165" i="1" s="1"/>
  <c r="L166" i="1"/>
  <c r="L167" i="1"/>
  <c r="M167" i="1"/>
  <c r="L168" i="1"/>
  <c r="M168" i="1" s="1"/>
  <c r="L169" i="1"/>
  <c r="M169" i="1" s="1"/>
  <c r="L170" i="1"/>
  <c r="L171" i="1"/>
  <c r="M171" i="1"/>
  <c r="L172" i="1"/>
  <c r="M172" i="1" s="1"/>
  <c r="L173" i="1"/>
  <c r="M173" i="1" s="1"/>
  <c r="L174" i="1"/>
  <c r="L175" i="1"/>
  <c r="M175" i="1"/>
  <c r="L176" i="1"/>
  <c r="M176" i="1" s="1"/>
  <c r="L177" i="1"/>
  <c r="M177" i="1" s="1"/>
  <c r="L178" i="1"/>
  <c r="L179" i="1"/>
  <c r="M179" i="1"/>
  <c r="M12" i="1"/>
  <c r="L12" i="1"/>
  <c r="L180" i="1" s="1"/>
  <c r="K180" i="1"/>
  <c r="J180" i="1"/>
  <c r="I13" i="1"/>
  <c r="J13" i="1"/>
  <c r="K13" i="1"/>
  <c r="I14" i="1"/>
  <c r="J14" i="1"/>
  <c r="K14" i="1"/>
  <c r="I15" i="1"/>
  <c r="J15" i="1"/>
  <c r="K15" i="1"/>
  <c r="I16" i="1"/>
  <c r="J16" i="1"/>
  <c r="K16" i="1" s="1"/>
  <c r="I17" i="1"/>
  <c r="J17" i="1"/>
  <c r="K17" i="1"/>
  <c r="I18" i="1"/>
  <c r="J18" i="1"/>
  <c r="K18" i="1"/>
  <c r="I19" i="1"/>
  <c r="J19" i="1"/>
  <c r="K19" i="1" s="1"/>
  <c r="I20" i="1"/>
  <c r="J20" i="1"/>
  <c r="K20" i="1" s="1"/>
  <c r="I21" i="1"/>
  <c r="J21" i="1"/>
  <c r="K21" i="1"/>
  <c r="I22" i="1"/>
  <c r="J22" i="1"/>
  <c r="K22" i="1" s="1"/>
  <c r="I23" i="1"/>
  <c r="J23" i="1"/>
  <c r="K23" i="1"/>
  <c r="I24" i="1"/>
  <c r="J24" i="1"/>
  <c r="K24" i="1" s="1"/>
  <c r="I25" i="1"/>
  <c r="J25" i="1"/>
  <c r="K25" i="1"/>
  <c r="I26" i="1"/>
  <c r="J26" i="1"/>
  <c r="K26" i="1" s="1"/>
  <c r="I27" i="1"/>
  <c r="J27" i="1"/>
  <c r="K27" i="1"/>
  <c r="I28" i="1"/>
  <c r="J28" i="1"/>
  <c r="K28" i="1" s="1"/>
  <c r="I29" i="1"/>
  <c r="J29" i="1"/>
  <c r="K29" i="1"/>
  <c r="I30" i="1"/>
  <c r="J30" i="1"/>
  <c r="K30" i="1" s="1"/>
  <c r="I31" i="1"/>
  <c r="J31" i="1"/>
  <c r="K31" i="1"/>
  <c r="I32" i="1"/>
  <c r="J32" i="1"/>
  <c r="K32" i="1" s="1"/>
  <c r="I33" i="1"/>
  <c r="J33" i="1"/>
  <c r="K33" i="1"/>
  <c r="I34" i="1"/>
  <c r="J34" i="1"/>
  <c r="K34" i="1" s="1"/>
  <c r="I35" i="1"/>
  <c r="J35" i="1"/>
  <c r="K35" i="1"/>
  <c r="I36" i="1"/>
  <c r="J36" i="1"/>
  <c r="K36" i="1" s="1"/>
  <c r="I37" i="1"/>
  <c r="J37" i="1"/>
  <c r="K37" i="1"/>
  <c r="I38" i="1"/>
  <c r="J38" i="1"/>
  <c r="K38" i="1" s="1"/>
  <c r="I39" i="1"/>
  <c r="J39" i="1"/>
  <c r="K39" i="1"/>
  <c r="I40" i="1"/>
  <c r="J40" i="1"/>
  <c r="K40" i="1" s="1"/>
  <c r="I41" i="1"/>
  <c r="J41" i="1"/>
  <c r="K41" i="1"/>
  <c r="I42" i="1"/>
  <c r="J42" i="1"/>
  <c r="K42" i="1"/>
  <c r="I43" i="1"/>
  <c r="J43" i="1"/>
  <c r="K43" i="1"/>
  <c r="I44" i="1"/>
  <c r="J44" i="1"/>
  <c r="K44" i="1" s="1"/>
  <c r="I45" i="1"/>
  <c r="J45" i="1"/>
  <c r="K45" i="1"/>
  <c r="I46" i="1"/>
  <c r="J46" i="1"/>
  <c r="K46" i="1"/>
  <c r="I47" i="1"/>
  <c r="J47" i="1"/>
  <c r="K47" i="1"/>
  <c r="I48" i="1"/>
  <c r="J48" i="1"/>
  <c r="K48" i="1" s="1"/>
  <c r="I49" i="1"/>
  <c r="J49" i="1"/>
  <c r="K49" i="1"/>
  <c r="I50" i="1"/>
  <c r="J50" i="1"/>
  <c r="K50" i="1"/>
  <c r="I51" i="1"/>
  <c r="J51" i="1"/>
  <c r="K51" i="1"/>
  <c r="I52" i="1"/>
  <c r="J52" i="1"/>
  <c r="K52" i="1" s="1"/>
  <c r="I53" i="1"/>
  <c r="J53" i="1"/>
  <c r="K53" i="1"/>
  <c r="I54" i="1"/>
  <c r="J54" i="1"/>
  <c r="K54" i="1"/>
  <c r="I55" i="1"/>
  <c r="J55" i="1"/>
  <c r="K55" i="1"/>
  <c r="I56" i="1"/>
  <c r="J56" i="1"/>
  <c r="K56" i="1" s="1"/>
  <c r="I57" i="1"/>
  <c r="J57" i="1"/>
  <c r="K57" i="1"/>
  <c r="I58" i="1"/>
  <c r="J58" i="1"/>
  <c r="K58" i="1"/>
  <c r="I59" i="1"/>
  <c r="J59" i="1"/>
  <c r="K59" i="1"/>
  <c r="I60" i="1"/>
  <c r="J60" i="1"/>
  <c r="K60" i="1" s="1"/>
  <c r="I61" i="1"/>
  <c r="J61" i="1"/>
  <c r="K61" i="1"/>
  <c r="I62" i="1"/>
  <c r="J62" i="1"/>
  <c r="K62" i="1"/>
  <c r="I63" i="1"/>
  <c r="J63" i="1"/>
  <c r="K63" i="1"/>
  <c r="I64" i="1"/>
  <c r="J64" i="1"/>
  <c r="K64" i="1" s="1"/>
  <c r="I65" i="1"/>
  <c r="J65" i="1"/>
  <c r="K65" i="1"/>
  <c r="I66" i="1"/>
  <c r="J66" i="1"/>
  <c r="K66" i="1"/>
  <c r="I67" i="1"/>
  <c r="J67" i="1"/>
  <c r="K67" i="1"/>
  <c r="I68" i="1"/>
  <c r="J68" i="1"/>
  <c r="K68" i="1" s="1"/>
  <c r="I69" i="1"/>
  <c r="J69" i="1"/>
  <c r="K69" i="1"/>
  <c r="I70" i="1"/>
  <c r="J70" i="1"/>
  <c r="K70" i="1"/>
  <c r="I71" i="1"/>
  <c r="J71" i="1"/>
  <c r="K71" i="1"/>
  <c r="I72" i="1"/>
  <c r="J72" i="1"/>
  <c r="K72" i="1" s="1"/>
  <c r="I73" i="1"/>
  <c r="J73" i="1"/>
  <c r="K73" i="1"/>
  <c r="I74" i="1"/>
  <c r="J74" i="1"/>
  <c r="K74" i="1"/>
  <c r="I75" i="1"/>
  <c r="J75" i="1"/>
  <c r="K75" i="1"/>
  <c r="I76" i="1"/>
  <c r="J76" i="1"/>
  <c r="K76" i="1" s="1"/>
  <c r="I77" i="1"/>
  <c r="J77" i="1"/>
  <c r="K77" i="1"/>
  <c r="I78" i="1"/>
  <c r="J78" i="1"/>
  <c r="K78" i="1"/>
  <c r="I79" i="1"/>
  <c r="J79" i="1"/>
  <c r="K79" i="1"/>
  <c r="I80" i="1"/>
  <c r="J80" i="1"/>
  <c r="K80" i="1" s="1"/>
  <c r="I81" i="1"/>
  <c r="J81" i="1"/>
  <c r="K81" i="1"/>
  <c r="I82" i="1"/>
  <c r="J82" i="1"/>
  <c r="K82" i="1"/>
  <c r="I83" i="1"/>
  <c r="J83" i="1"/>
  <c r="K83" i="1"/>
  <c r="I84" i="1"/>
  <c r="J84" i="1"/>
  <c r="K84" i="1" s="1"/>
  <c r="I85" i="1"/>
  <c r="J85" i="1"/>
  <c r="K85" i="1"/>
  <c r="I86" i="1"/>
  <c r="J86" i="1"/>
  <c r="K86" i="1" s="1"/>
  <c r="I87" i="1"/>
  <c r="J87" i="1"/>
  <c r="K87" i="1"/>
  <c r="I88" i="1"/>
  <c r="J88" i="1"/>
  <c r="K88" i="1" s="1"/>
  <c r="I89" i="1"/>
  <c r="J89" i="1"/>
  <c r="K89" i="1"/>
  <c r="I90" i="1"/>
  <c r="J90" i="1"/>
  <c r="K90" i="1" s="1"/>
  <c r="I91" i="1"/>
  <c r="J91" i="1"/>
  <c r="K91" i="1"/>
  <c r="I92" i="1"/>
  <c r="J92" i="1"/>
  <c r="K92" i="1" s="1"/>
  <c r="I93" i="1"/>
  <c r="J93" i="1"/>
  <c r="K93" i="1"/>
  <c r="I94" i="1"/>
  <c r="J94" i="1"/>
  <c r="K94" i="1" s="1"/>
  <c r="I95" i="1"/>
  <c r="J95" i="1"/>
  <c r="K95" i="1"/>
  <c r="I96" i="1"/>
  <c r="J96" i="1"/>
  <c r="K96" i="1" s="1"/>
  <c r="I97" i="1"/>
  <c r="J97" i="1"/>
  <c r="K97" i="1"/>
  <c r="I98" i="1"/>
  <c r="J98" i="1"/>
  <c r="K98" i="1" s="1"/>
  <c r="I99" i="1"/>
  <c r="J99" i="1"/>
  <c r="K99" i="1"/>
  <c r="I100" i="1"/>
  <c r="J100" i="1"/>
  <c r="K100" i="1" s="1"/>
  <c r="I101" i="1"/>
  <c r="J101" i="1"/>
  <c r="K101" i="1"/>
  <c r="I102" i="1"/>
  <c r="J102" i="1"/>
  <c r="K102" i="1" s="1"/>
  <c r="I103" i="1"/>
  <c r="J103" i="1"/>
  <c r="K103" i="1"/>
  <c r="I104" i="1"/>
  <c r="J104" i="1"/>
  <c r="K104" i="1" s="1"/>
  <c r="I105" i="1"/>
  <c r="J105" i="1"/>
  <c r="K105" i="1"/>
  <c r="I106" i="1"/>
  <c r="J106" i="1"/>
  <c r="K106" i="1" s="1"/>
  <c r="I107" i="1"/>
  <c r="J107" i="1"/>
  <c r="K107" i="1"/>
  <c r="I108" i="1"/>
  <c r="J108" i="1"/>
  <c r="K108" i="1" s="1"/>
  <c r="I109" i="1"/>
  <c r="J109" i="1"/>
  <c r="K109" i="1"/>
  <c r="I110" i="1"/>
  <c r="J110" i="1"/>
  <c r="K110" i="1" s="1"/>
  <c r="I111" i="1"/>
  <c r="J111" i="1"/>
  <c r="K111" i="1"/>
  <c r="I112" i="1"/>
  <c r="J112" i="1"/>
  <c r="K112" i="1" s="1"/>
  <c r="I113" i="1"/>
  <c r="J113" i="1"/>
  <c r="K113" i="1"/>
  <c r="I114" i="1"/>
  <c r="J114" i="1"/>
  <c r="K114" i="1" s="1"/>
  <c r="I115" i="1"/>
  <c r="J115" i="1"/>
  <c r="K115" i="1"/>
  <c r="I116" i="1"/>
  <c r="J116" i="1"/>
  <c r="K116" i="1" s="1"/>
  <c r="I117" i="1"/>
  <c r="J117" i="1"/>
  <c r="K117" i="1"/>
  <c r="I118" i="1"/>
  <c r="J118" i="1"/>
  <c r="K118" i="1" s="1"/>
  <c r="I119" i="1"/>
  <c r="J119" i="1"/>
  <c r="K119" i="1"/>
  <c r="I120" i="1"/>
  <c r="J120" i="1"/>
  <c r="K120" i="1" s="1"/>
  <c r="I121" i="1"/>
  <c r="J121" i="1"/>
  <c r="K121" i="1"/>
  <c r="I122" i="1"/>
  <c r="J122" i="1"/>
  <c r="K122" i="1" s="1"/>
  <c r="I123" i="1"/>
  <c r="J123" i="1"/>
  <c r="K123" i="1"/>
  <c r="I124" i="1"/>
  <c r="J124" i="1"/>
  <c r="K124" i="1" s="1"/>
  <c r="I125" i="1"/>
  <c r="J125" i="1"/>
  <c r="K125" i="1"/>
  <c r="I126" i="1"/>
  <c r="J126" i="1"/>
  <c r="K126" i="1" s="1"/>
  <c r="I127" i="1"/>
  <c r="J127" i="1"/>
  <c r="K127" i="1"/>
  <c r="I128" i="1"/>
  <c r="J128" i="1"/>
  <c r="K128" i="1" s="1"/>
  <c r="I129" i="1"/>
  <c r="J129" i="1"/>
  <c r="K129" i="1"/>
  <c r="I130" i="1"/>
  <c r="J130" i="1"/>
  <c r="K130" i="1" s="1"/>
  <c r="I131" i="1"/>
  <c r="J131" i="1"/>
  <c r="K131" i="1"/>
  <c r="I132" i="1"/>
  <c r="J132" i="1"/>
  <c r="K132" i="1" s="1"/>
  <c r="I133" i="1"/>
  <c r="J133" i="1"/>
  <c r="K133" i="1"/>
  <c r="I134" i="1"/>
  <c r="J134" i="1"/>
  <c r="K134" i="1" s="1"/>
  <c r="I135" i="1"/>
  <c r="J135" i="1"/>
  <c r="K135" i="1"/>
  <c r="I136" i="1"/>
  <c r="J136" i="1"/>
  <c r="K136" i="1" s="1"/>
  <c r="I137" i="1"/>
  <c r="J137" i="1"/>
  <c r="K137" i="1"/>
  <c r="I138" i="1"/>
  <c r="J138" i="1"/>
  <c r="K138" i="1" s="1"/>
  <c r="I139" i="1"/>
  <c r="J139" i="1"/>
  <c r="K139" i="1"/>
  <c r="I140" i="1"/>
  <c r="J140" i="1"/>
  <c r="K140" i="1" s="1"/>
  <c r="I141" i="1"/>
  <c r="J141" i="1"/>
  <c r="K141" i="1"/>
  <c r="I142" i="1"/>
  <c r="J142" i="1"/>
  <c r="K142" i="1" s="1"/>
  <c r="I143" i="1"/>
  <c r="J143" i="1"/>
  <c r="K143" i="1"/>
  <c r="I144" i="1"/>
  <c r="J144" i="1"/>
  <c r="K144" i="1" s="1"/>
  <c r="I145" i="1"/>
  <c r="J145" i="1"/>
  <c r="K145" i="1"/>
  <c r="I146" i="1"/>
  <c r="J146" i="1"/>
  <c r="K146" i="1" s="1"/>
  <c r="I147" i="1"/>
  <c r="J147" i="1"/>
  <c r="K147" i="1"/>
  <c r="I148" i="1"/>
  <c r="J148" i="1"/>
  <c r="K148" i="1" s="1"/>
  <c r="I149" i="1"/>
  <c r="J149" i="1"/>
  <c r="K149" i="1"/>
  <c r="I150" i="1"/>
  <c r="J150" i="1"/>
  <c r="K150" i="1" s="1"/>
  <c r="I151" i="1"/>
  <c r="J151" i="1"/>
  <c r="K151" i="1"/>
  <c r="I152" i="1"/>
  <c r="J152" i="1"/>
  <c r="K152" i="1" s="1"/>
  <c r="I153" i="1"/>
  <c r="J153" i="1"/>
  <c r="K153" i="1"/>
  <c r="I154" i="1"/>
  <c r="J154" i="1"/>
  <c r="K154" i="1" s="1"/>
  <c r="I155" i="1"/>
  <c r="J155" i="1"/>
  <c r="K155" i="1"/>
  <c r="I156" i="1"/>
  <c r="J156" i="1"/>
  <c r="K156" i="1" s="1"/>
  <c r="I157" i="1"/>
  <c r="J157" i="1"/>
  <c r="K157" i="1"/>
  <c r="I158" i="1"/>
  <c r="J158" i="1"/>
  <c r="K158" i="1" s="1"/>
  <c r="I159" i="1"/>
  <c r="J159" i="1"/>
  <c r="K159" i="1"/>
  <c r="I160" i="1"/>
  <c r="J160" i="1"/>
  <c r="K160" i="1" s="1"/>
  <c r="I161" i="1"/>
  <c r="J161" i="1"/>
  <c r="K161" i="1"/>
  <c r="I162" i="1"/>
  <c r="J162" i="1"/>
  <c r="K162" i="1" s="1"/>
  <c r="I163" i="1"/>
  <c r="J163" i="1"/>
  <c r="K163" i="1"/>
  <c r="I164" i="1"/>
  <c r="J164" i="1"/>
  <c r="K164" i="1" s="1"/>
  <c r="I165" i="1"/>
  <c r="J165" i="1"/>
  <c r="K165" i="1"/>
  <c r="I166" i="1"/>
  <c r="J166" i="1"/>
  <c r="K166" i="1" s="1"/>
  <c r="I167" i="1"/>
  <c r="J167" i="1"/>
  <c r="K167" i="1"/>
  <c r="I168" i="1"/>
  <c r="J168" i="1"/>
  <c r="K168" i="1" s="1"/>
  <c r="I169" i="1"/>
  <c r="J169" i="1"/>
  <c r="K169" i="1"/>
  <c r="I170" i="1"/>
  <c r="J170" i="1"/>
  <c r="K170" i="1" s="1"/>
  <c r="I171" i="1"/>
  <c r="J171" i="1"/>
  <c r="K171" i="1"/>
  <c r="I172" i="1"/>
  <c r="J172" i="1"/>
  <c r="K172" i="1" s="1"/>
  <c r="I173" i="1"/>
  <c r="J173" i="1"/>
  <c r="K173" i="1"/>
  <c r="I174" i="1"/>
  <c r="J174" i="1"/>
  <c r="K174" i="1" s="1"/>
  <c r="I175" i="1"/>
  <c r="J175" i="1"/>
  <c r="K175" i="1"/>
  <c r="I176" i="1"/>
  <c r="J176" i="1"/>
  <c r="K176" i="1" s="1"/>
  <c r="I177" i="1"/>
  <c r="J177" i="1"/>
  <c r="K177" i="1"/>
  <c r="I178" i="1"/>
  <c r="J178" i="1"/>
  <c r="K178" i="1" s="1"/>
  <c r="I179" i="1"/>
  <c r="J179" i="1"/>
  <c r="K179" i="1"/>
  <c r="K12" i="1"/>
  <c r="J12" i="1"/>
  <c r="I12" i="1"/>
  <c r="I11" i="1"/>
  <c r="U13" i="1" a="1"/>
  <c r="U13" i="1" l="1"/>
  <c r="J183" i="1" s="1"/>
  <c r="U14" i="1"/>
  <c r="J184" i="1" s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3" i="1"/>
  <c r="M115" i="1"/>
  <c r="M109" i="1"/>
  <c r="M125" i="1"/>
  <c r="M119" i="1"/>
  <c r="M113" i="1"/>
  <c r="M129" i="1"/>
  <c r="M117" i="1"/>
  <c r="M107" i="1"/>
  <c r="M126" i="1"/>
  <c r="M121" i="1"/>
  <c r="M111" i="1"/>
  <c r="M75" i="1"/>
  <c r="M65" i="1"/>
  <c r="M59" i="1"/>
  <c r="M49" i="1"/>
  <c r="M43" i="1"/>
  <c r="M33" i="1"/>
  <c r="M105" i="1"/>
  <c r="M101" i="1"/>
  <c r="M97" i="1"/>
  <c r="M93" i="1"/>
  <c r="M89" i="1"/>
  <c r="M85" i="1"/>
  <c r="M81" i="1"/>
  <c r="M79" i="1"/>
  <c r="M69" i="1"/>
  <c r="M63" i="1"/>
  <c r="M53" i="1"/>
  <c r="M47" i="1"/>
  <c r="M37" i="1"/>
  <c r="M31" i="1"/>
  <c r="M73" i="1"/>
  <c r="M67" i="1"/>
  <c r="M57" i="1"/>
  <c r="M51" i="1"/>
  <c r="M41" i="1"/>
  <c r="M35" i="1"/>
  <c r="M80" i="1"/>
  <c r="M77" i="1"/>
  <c r="M71" i="1"/>
  <c r="M61" i="1"/>
  <c r="M55" i="1"/>
  <c r="M45" i="1"/>
  <c r="M39" i="1"/>
  <c r="M29" i="1"/>
  <c r="M27" i="1"/>
  <c r="M23" i="1"/>
  <c r="M19" i="1"/>
  <c r="M15" i="1"/>
  <c r="N184" i="1" l="1"/>
  <c r="N183" i="1"/>
  <c r="N13" i="1"/>
  <c r="N16" i="1"/>
  <c r="N21" i="1"/>
  <c r="N24" i="1"/>
  <c r="N29" i="1"/>
  <c r="N32" i="1"/>
  <c r="N38" i="1"/>
  <c r="N47" i="1"/>
  <c r="N50" i="1"/>
  <c r="N54" i="1"/>
  <c r="N60" i="1"/>
  <c r="N68" i="1"/>
  <c r="N74" i="1"/>
  <c r="N78" i="1"/>
  <c r="N85" i="1"/>
  <c r="N106" i="1"/>
  <c r="N115" i="1"/>
  <c r="N121" i="1"/>
  <c r="Q121" i="1" s="1"/>
  <c r="N126" i="1"/>
  <c r="N133" i="1"/>
  <c r="N143" i="1"/>
  <c r="N148" i="1"/>
  <c r="N164" i="1"/>
  <c r="N169" i="1"/>
  <c r="N177" i="1"/>
  <c r="N15" i="1"/>
  <c r="N18" i="1"/>
  <c r="N23" i="1"/>
  <c r="N26" i="1"/>
  <c r="N31" i="1"/>
  <c r="N34" i="1"/>
  <c r="N37" i="1"/>
  <c r="N40" i="1"/>
  <c r="N44" i="1"/>
  <c r="N49" i="1"/>
  <c r="N53" i="1"/>
  <c r="N56" i="1"/>
  <c r="N59" i="1"/>
  <c r="N62" i="1"/>
  <c r="N67" i="1"/>
  <c r="N73" i="1"/>
  <c r="N77" i="1"/>
  <c r="Q77" i="1" s="1"/>
  <c r="N82" i="1"/>
  <c r="N87" i="1"/>
  <c r="N91" i="1"/>
  <c r="N97" i="1"/>
  <c r="N100" i="1"/>
  <c r="N104" i="1"/>
  <c r="N111" i="1"/>
  <c r="N114" i="1"/>
  <c r="N118" i="1"/>
  <c r="N123" i="1"/>
  <c r="N129" i="1"/>
  <c r="N132" i="1"/>
  <c r="N135" i="1"/>
  <c r="N137" i="1"/>
  <c r="N140" i="1"/>
  <c r="N142" i="1"/>
  <c r="Q142" i="1" s="1"/>
  <c r="N147" i="1"/>
  <c r="N152" i="1"/>
  <c r="N154" i="1"/>
  <c r="N159" i="1"/>
  <c r="N161" i="1"/>
  <c r="N166" i="1"/>
  <c r="N171" i="1"/>
  <c r="N173" i="1"/>
  <c r="N179" i="1"/>
  <c r="N28" i="1"/>
  <c r="N94" i="1"/>
  <c r="N113" i="1"/>
  <c r="N117" i="1"/>
  <c r="N120" i="1"/>
  <c r="N128" i="1"/>
  <c r="N146" i="1"/>
  <c r="N149" i="1"/>
  <c r="N158" i="1"/>
  <c r="N163" i="1"/>
  <c r="N168" i="1"/>
  <c r="N175" i="1"/>
  <c r="N178" i="1"/>
  <c r="N17" i="1"/>
  <c r="N20" i="1"/>
  <c r="N25" i="1"/>
  <c r="N33" i="1"/>
  <c r="N36" i="1"/>
  <c r="N39" i="1"/>
  <c r="N42" i="1"/>
  <c r="N43" i="1"/>
  <c r="N46" i="1"/>
  <c r="N52" i="1"/>
  <c r="N55" i="1"/>
  <c r="N58" i="1"/>
  <c r="N61" i="1"/>
  <c r="N64" i="1"/>
  <c r="N70" i="1"/>
  <c r="N79" i="1"/>
  <c r="N81" i="1"/>
  <c r="N84" i="1"/>
  <c r="N90" i="1"/>
  <c r="N99" i="1"/>
  <c r="N103" i="1"/>
  <c r="N108" i="1"/>
  <c r="N125" i="1"/>
  <c r="N131" i="1"/>
  <c r="N134" i="1"/>
  <c r="N144" i="1"/>
  <c r="N156" i="1"/>
  <c r="N165" i="1"/>
  <c r="N170" i="1"/>
  <c r="N176" i="1"/>
  <c r="N14" i="1"/>
  <c r="N19" i="1"/>
  <c r="N22" i="1"/>
  <c r="N27" i="1"/>
  <c r="Q27" i="1" s="1"/>
  <c r="N30" i="1"/>
  <c r="N35" i="1"/>
  <c r="N41" i="1"/>
  <c r="N45" i="1"/>
  <c r="N48" i="1"/>
  <c r="N51" i="1"/>
  <c r="N57" i="1"/>
  <c r="N63" i="1"/>
  <c r="N66" i="1"/>
  <c r="N69" i="1"/>
  <c r="N72" i="1"/>
  <c r="N76" i="1"/>
  <c r="N83" i="1"/>
  <c r="N86" i="1"/>
  <c r="N89" i="1"/>
  <c r="N93" i="1"/>
  <c r="Q93" i="1" s="1"/>
  <c r="N96" i="1"/>
  <c r="N102" i="1"/>
  <c r="N107" i="1"/>
  <c r="N110" i="1"/>
  <c r="N116" i="1"/>
  <c r="N119" i="1"/>
  <c r="N122" i="1"/>
  <c r="N127" i="1"/>
  <c r="N130" i="1"/>
  <c r="N136" i="1"/>
  <c r="N139" i="1"/>
  <c r="N141" i="1"/>
  <c r="N151" i="1"/>
  <c r="N153" i="1"/>
  <c r="N160" i="1"/>
  <c r="N162" i="1"/>
  <c r="N172" i="1"/>
  <c r="N174" i="1"/>
  <c r="N12" i="1"/>
  <c r="N65" i="1"/>
  <c r="N71" i="1"/>
  <c r="N75" i="1"/>
  <c r="Q75" i="1" s="1"/>
  <c r="N80" i="1"/>
  <c r="N88" i="1"/>
  <c r="N92" i="1"/>
  <c r="N95" i="1"/>
  <c r="N98" i="1"/>
  <c r="N101" i="1"/>
  <c r="N105" i="1"/>
  <c r="N109" i="1"/>
  <c r="N112" i="1"/>
  <c r="N124" i="1"/>
  <c r="N138" i="1"/>
  <c r="N145" i="1"/>
  <c r="N150" i="1"/>
  <c r="N155" i="1"/>
  <c r="N157" i="1"/>
  <c r="N167" i="1"/>
  <c r="AJ13" i="1" a="1"/>
  <c r="AJ16" i="1" l="1"/>
  <c r="AK21" i="1"/>
  <c r="AL26" i="1"/>
  <c r="AJ32" i="1"/>
  <c r="AK37" i="1"/>
  <c r="AL42" i="1"/>
  <c r="AJ48" i="1"/>
  <c r="AK53" i="1"/>
  <c r="AL58" i="1"/>
  <c r="AJ64" i="1"/>
  <c r="AK69" i="1"/>
  <c r="AL74" i="1"/>
  <c r="AJ80" i="1"/>
  <c r="AK85" i="1"/>
  <c r="AL90" i="1"/>
  <c r="AJ96" i="1"/>
  <c r="AK101" i="1"/>
  <c r="AL106" i="1"/>
  <c r="AJ112" i="1"/>
  <c r="AK117" i="1"/>
  <c r="AL122" i="1"/>
  <c r="AJ15" i="1"/>
  <c r="AK20" i="1"/>
  <c r="AL25" i="1"/>
  <c r="AJ31" i="1"/>
  <c r="AK36" i="1"/>
  <c r="AL41" i="1"/>
  <c r="AJ47" i="1"/>
  <c r="AK52" i="1"/>
  <c r="AL57" i="1"/>
  <c r="AJ63" i="1"/>
  <c r="AK68" i="1"/>
  <c r="AL73" i="1"/>
  <c r="AJ79" i="1"/>
  <c r="AK84" i="1"/>
  <c r="AL89" i="1"/>
  <c r="AJ95" i="1"/>
  <c r="AK100" i="1"/>
  <c r="AL105" i="1"/>
  <c r="AJ111" i="1"/>
  <c r="AK116" i="1"/>
  <c r="AL121" i="1"/>
  <c r="AJ13" i="1"/>
  <c r="AL23" i="1"/>
  <c r="AK34" i="1"/>
  <c r="AJ45" i="1"/>
  <c r="AL55" i="1"/>
  <c r="AK66" i="1"/>
  <c r="AJ77" i="1"/>
  <c r="AJ14" i="1"/>
  <c r="AL24" i="1"/>
  <c r="AK35" i="1"/>
  <c r="AJ46" i="1"/>
  <c r="AL56" i="1"/>
  <c r="AK67" i="1"/>
  <c r="AJ78" i="1"/>
  <c r="AL88" i="1"/>
  <c r="AK99" i="1"/>
  <c r="AJ110" i="1"/>
  <c r="AL120" i="1"/>
  <c r="AL128" i="1"/>
  <c r="AJ134" i="1"/>
  <c r="AK139" i="1"/>
  <c r="AL144" i="1"/>
  <c r="AJ150" i="1"/>
  <c r="AK155" i="1"/>
  <c r="AL160" i="1"/>
  <c r="AJ166" i="1"/>
  <c r="AK171" i="1"/>
  <c r="AL176" i="1"/>
  <c r="AJ18" i="1"/>
  <c r="AJ17" i="1"/>
  <c r="AL27" i="1"/>
  <c r="AK38" i="1"/>
  <c r="AJ49" i="1"/>
  <c r="AK17" i="1"/>
  <c r="AL22" i="1"/>
  <c r="AJ28" i="1"/>
  <c r="AK33" i="1"/>
  <c r="AL38" i="1"/>
  <c r="AJ44" i="1"/>
  <c r="AK49" i="1"/>
  <c r="AL54" i="1"/>
  <c r="AJ60" i="1"/>
  <c r="AK65" i="1"/>
  <c r="AL70" i="1"/>
  <c r="AJ76" i="1"/>
  <c r="AK81" i="1"/>
  <c r="AL86" i="1"/>
  <c r="AJ92" i="1"/>
  <c r="AK97" i="1"/>
  <c r="AL102" i="1"/>
  <c r="AJ108" i="1"/>
  <c r="AK113" i="1"/>
  <c r="AL118" i="1"/>
  <c r="AJ124" i="1"/>
  <c r="AK16" i="1"/>
  <c r="AL21" i="1"/>
  <c r="AJ27" i="1"/>
  <c r="AK32" i="1"/>
  <c r="AL37" i="1"/>
  <c r="AJ43" i="1"/>
  <c r="AK48" i="1"/>
  <c r="AL53" i="1"/>
  <c r="AJ59" i="1"/>
  <c r="AK64" i="1"/>
  <c r="AL69" i="1"/>
  <c r="AJ75" i="1"/>
  <c r="AK80" i="1"/>
  <c r="AL85" i="1"/>
  <c r="AJ91" i="1"/>
  <c r="AK96" i="1"/>
  <c r="AL101" i="1"/>
  <c r="AJ107" i="1"/>
  <c r="AK112" i="1"/>
  <c r="AL117" i="1"/>
  <c r="AJ123" i="1"/>
  <c r="AL15" i="1"/>
  <c r="AK26" i="1"/>
  <c r="AJ37" i="1"/>
  <c r="AL47" i="1"/>
  <c r="AK58" i="1"/>
  <c r="AJ69" i="1"/>
  <c r="AL79" i="1"/>
  <c r="AL16" i="1"/>
  <c r="AK27" i="1"/>
  <c r="AJ38" i="1"/>
  <c r="AL48" i="1"/>
  <c r="AK59" i="1"/>
  <c r="AJ70" i="1"/>
  <c r="AL80" i="1"/>
  <c r="AK91" i="1"/>
  <c r="AJ102" i="1"/>
  <c r="AL112" i="1"/>
  <c r="AK123" i="1"/>
  <c r="AJ130" i="1"/>
  <c r="AK135" i="1"/>
  <c r="AL140" i="1"/>
  <c r="AJ146" i="1"/>
  <c r="AK151" i="1"/>
  <c r="AL156" i="1"/>
  <c r="AJ162" i="1"/>
  <c r="AK167" i="1"/>
  <c r="AL172" i="1"/>
  <c r="AJ178" i="1"/>
  <c r="AK23" i="1"/>
  <c r="AL19" i="1"/>
  <c r="AK30" i="1"/>
  <c r="AJ41" i="1"/>
  <c r="AK13" i="1"/>
  <c r="AM13" i="1" s="1"/>
  <c r="AL18" i="1"/>
  <c r="AJ24" i="1"/>
  <c r="AK29" i="1"/>
  <c r="AL34" i="1"/>
  <c r="AJ40" i="1"/>
  <c r="AK45" i="1"/>
  <c r="AL50" i="1"/>
  <c r="AJ56" i="1"/>
  <c r="AK61" i="1"/>
  <c r="AL66" i="1"/>
  <c r="AJ72" i="1"/>
  <c r="AK77" i="1"/>
  <c r="AL82" i="1"/>
  <c r="AJ88" i="1"/>
  <c r="AK93" i="1"/>
  <c r="AL98" i="1"/>
  <c r="AJ104" i="1"/>
  <c r="AK109" i="1"/>
  <c r="AL114" i="1"/>
  <c r="AJ120" i="1"/>
  <c r="AK125" i="1"/>
  <c r="AL17" i="1"/>
  <c r="AJ23" i="1"/>
  <c r="AK28" i="1"/>
  <c r="AL33" i="1"/>
  <c r="AJ39" i="1"/>
  <c r="AK44" i="1"/>
  <c r="AL49" i="1"/>
  <c r="AJ55" i="1"/>
  <c r="AK60" i="1"/>
  <c r="AL65" i="1"/>
  <c r="AJ71" i="1"/>
  <c r="AK76" i="1"/>
  <c r="AL81" i="1"/>
  <c r="AJ87" i="1"/>
  <c r="AK92" i="1"/>
  <c r="AL97" i="1"/>
  <c r="AJ103" i="1"/>
  <c r="AK108" i="1"/>
  <c r="AL113" i="1"/>
  <c r="AJ119" i="1"/>
  <c r="AK124" i="1"/>
  <c r="AK18" i="1"/>
  <c r="AJ29" i="1"/>
  <c r="AL39" i="1"/>
  <c r="AK50" i="1"/>
  <c r="AJ61" i="1"/>
  <c r="AL71" i="1"/>
  <c r="AK82" i="1"/>
  <c r="AK19" i="1"/>
  <c r="AJ30" i="1"/>
  <c r="AL40" i="1"/>
  <c r="AK51" i="1"/>
  <c r="AJ62" i="1"/>
  <c r="AL72" i="1"/>
  <c r="AK83" i="1"/>
  <c r="AJ94" i="1"/>
  <c r="AL104" i="1"/>
  <c r="AK115" i="1"/>
  <c r="AJ126" i="1"/>
  <c r="AK131" i="1"/>
  <c r="AL136" i="1"/>
  <c r="AJ142" i="1"/>
  <c r="AK147" i="1"/>
  <c r="AL152" i="1"/>
  <c r="AJ158" i="1"/>
  <c r="AK163" i="1"/>
  <c r="AL168" i="1"/>
  <c r="AJ174" i="1"/>
  <c r="AK179" i="1"/>
  <c r="AL28" i="1"/>
  <c r="AK22" i="1"/>
  <c r="AJ33" i="1"/>
  <c r="AL43" i="1"/>
  <c r="AL14" i="1"/>
  <c r="AJ20" i="1"/>
  <c r="AK25" i="1"/>
  <c r="AL30" i="1"/>
  <c r="AJ36" i="1"/>
  <c r="AK41" i="1"/>
  <c r="AL46" i="1"/>
  <c r="AJ52" i="1"/>
  <c r="AK57" i="1"/>
  <c r="AL62" i="1"/>
  <c r="AJ68" i="1"/>
  <c r="AK73" i="1"/>
  <c r="AL78" i="1"/>
  <c r="AJ84" i="1"/>
  <c r="AK89" i="1"/>
  <c r="AL94" i="1"/>
  <c r="AJ100" i="1"/>
  <c r="AK105" i="1"/>
  <c r="AL110" i="1"/>
  <c r="AJ116" i="1"/>
  <c r="AK121" i="1"/>
  <c r="AL13" i="1"/>
  <c r="AN13" i="1" s="1"/>
  <c r="AJ19" i="1"/>
  <c r="AK24" i="1"/>
  <c r="AL29" i="1"/>
  <c r="AJ35" i="1"/>
  <c r="AK40" i="1"/>
  <c r="AL45" i="1"/>
  <c r="AJ51" i="1"/>
  <c r="AK56" i="1"/>
  <c r="AL61" i="1"/>
  <c r="AJ67" i="1"/>
  <c r="AK72" i="1"/>
  <c r="AL77" i="1"/>
  <c r="AJ83" i="1"/>
  <c r="AK88" i="1"/>
  <c r="AL93" i="1"/>
  <c r="AJ99" i="1"/>
  <c r="AK104" i="1"/>
  <c r="AL109" i="1"/>
  <c r="AJ115" i="1"/>
  <c r="AK120" i="1"/>
  <c r="AL125" i="1"/>
  <c r="AJ21" i="1"/>
  <c r="AL31" i="1"/>
  <c r="AK42" i="1"/>
  <c r="AJ53" i="1"/>
  <c r="AL63" i="1"/>
  <c r="AK74" i="1"/>
  <c r="AJ85" i="1"/>
  <c r="AJ22" i="1"/>
  <c r="AL32" i="1"/>
  <c r="AK43" i="1"/>
  <c r="AJ54" i="1"/>
  <c r="AL64" i="1"/>
  <c r="AK75" i="1"/>
  <c r="AJ86" i="1"/>
  <c r="AL96" i="1"/>
  <c r="AK107" i="1"/>
  <c r="AJ118" i="1"/>
  <c r="AK127" i="1"/>
  <c r="AL132" i="1"/>
  <c r="AJ138" i="1"/>
  <c r="AK143" i="1"/>
  <c r="AL148" i="1"/>
  <c r="AJ154" i="1"/>
  <c r="AK159" i="1"/>
  <c r="AL164" i="1"/>
  <c r="AJ170" i="1"/>
  <c r="AK175" i="1"/>
  <c r="AL180" i="1"/>
  <c r="AK14" i="1"/>
  <c r="AJ25" i="1"/>
  <c r="AL35" i="1"/>
  <c r="AK46" i="1"/>
  <c r="AL51" i="1"/>
  <c r="AK62" i="1"/>
  <c r="AJ73" i="1"/>
  <c r="AL83" i="1"/>
  <c r="AK94" i="1"/>
  <c r="AJ105" i="1"/>
  <c r="AL115" i="1"/>
  <c r="AK126" i="1"/>
  <c r="AL131" i="1"/>
  <c r="AJ137" i="1"/>
  <c r="AK142" i="1"/>
  <c r="AL147" i="1"/>
  <c r="AJ153" i="1"/>
  <c r="AK158" i="1"/>
  <c r="AL163" i="1"/>
  <c r="AJ169" i="1"/>
  <c r="AK174" i="1"/>
  <c r="AL179" i="1"/>
  <c r="AL44" i="1"/>
  <c r="AK87" i="1"/>
  <c r="AL108" i="1"/>
  <c r="AJ128" i="1"/>
  <c r="AL138" i="1"/>
  <c r="AK149" i="1"/>
  <c r="AJ160" i="1"/>
  <c r="AL170" i="1"/>
  <c r="AK39" i="1"/>
  <c r="AL100" i="1"/>
  <c r="AL134" i="1"/>
  <c r="AJ156" i="1"/>
  <c r="AJ180" i="1"/>
  <c r="AK90" i="1"/>
  <c r="AL129" i="1"/>
  <c r="AJ151" i="1"/>
  <c r="AK172" i="1"/>
  <c r="AJ58" i="1"/>
  <c r="AJ93" i="1"/>
  <c r="AK114" i="1"/>
  <c r="AJ131" i="1"/>
  <c r="AL141" i="1"/>
  <c r="AK152" i="1"/>
  <c r="AJ163" i="1"/>
  <c r="AL173" i="1"/>
  <c r="AL60" i="1"/>
  <c r="AL116" i="1"/>
  <c r="AL142" i="1"/>
  <c r="AK161" i="1"/>
  <c r="AK31" i="1"/>
  <c r="AK106" i="1"/>
  <c r="AL137" i="1"/>
  <c r="AJ159" i="1"/>
  <c r="AK180" i="1"/>
  <c r="AJ81" i="1"/>
  <c r="AL91" i="1"/>
  <c r="AJ113" i="1"/>
  <c r="AK130" i="1"/>
  <c r="AJ141" i="1"/>
  <c r="AL151" i="1"/>
  <c r="AL167" i="1"/>
  <c r="AK178" i="1"/>
  <c r="AL124" i="1"/>
  <c r="AK157" i="1"/>
  <c r="AL178" i="1"/>
  <c r="AL174" i="1"/>
  <c r="AK122" i="1"/>
  <c r="AK47" i="1"/>
  <c r="AJ139" i="1"/>
  <c r="AK160" i="1"/>
  <c r="AL158" i="1"/>
  <c r="AK132" i="1"/>
  <c r="AK54" i="1"/>
  <c r="AJ65" i="1"/>
  <c r="AL75" i="1"/>
  <c r="AK86" i="1"/>
  <c r="AJ97" i="1"/>
  <c r="AL107" i="1"/>
  <c r="AK118" i="1"/>
  <c r="AL127" i="1"/>
  <c r="AJ133" i="1"/>
  <c r="AK138" i="1"/>
  <c r="AL143" i="1"/>
  <c r="AJ149" i="1"/>
  <c r="AK154" i="1"/>
  <c r="AL159" i="1"/>
  <c r="AJ165" i="1"/>
  <c r="AK170" i="1"/>
  <c r="AL175" i="1"/>
  <c r="AK15" i="1"/>
  <c r="AK55" i="1"/>
  <c r="AL92" i="1"/>
  <c r="AJ114" i="1"/>
  <c r="AL130" i="1"/>
  <c r="AK141" i="1"/>
  <c r="AJ152" i="1"/>
  <c r="AL162" i="1"/>
  <c r="AK173" i="1"/>
  <c r="AJ50" i="1"/>
  <c r="AK111" i="1"/>
  <c r="AJ140" i="1"/>
  <c r="AJ164" i="1"/>
  <c r="AJ42" i="1"/>
  <c r="AJ101" i="1"/>
  <c r="AJ135" i="1"/>
  <c r="AK156" i="1"/>
  <c r="AL177" i="1"/>
  <c r="AL68" i="1"/>
  <c r="AK98" i="1"/>
  <c r="AL119" i="1"/>
  <c r="AL133" i="1"/>
  <c r="AK144" i="1"/>
  <c r="AJ155" i="1"/>
  <c r="AL165" i="1"/>
  <c r="AK176" i="1"/>
  <c r="AJ82" i="1"/>
  <c r="AL126" i="1"/>
  <c r="AJ148" i="1"/>
  <c r="AL166" i="1"/>
  <c r="AK63" i="1"/>
  <c r="AJ117" i="1"/>
  <c r="AJ143" i="1"/>
  <c r="AK164" i="1"/>
  <c r="AK70" i="1"/>
  <c r="AK102" i="1"/>
  <c r="AL123" i="1"/>
  <c r="AL135" i="1"/>
  <c r="AK146" i="1"/>
  <c r="AJ157" i="1"/>
  <c r="AJ173" i="1"/>
  <c r="AJ34" i="1"/>
  <c r="AK103" i="1"/>
  <c r="AL146" i="1"/>
  <c r="AJ90" i="1"/>
  <c r="AL150" i="1"/>
  <c r="AL145" i="1"/>
  <c r="AL87" i="1"/>
  <c r="AK128" i="1"/>
  <c r="AJ171" i="1"/>
  <c r="AJ106" i="1"/>
  <c r="AK177" i="1"/>
  <c r="AL153" i="1"/>
  <c r="AJ57" i="1"/>
  <c r="AL67" i="1"/>
  <c r="AK78" i="1"/>
  <c r="AJ89" i="1"/>
  <c r="AL99" i="1"/>
  <c r="AK110" i="1"/>
  <c r="AJ121" i="1"/>
  <c r="AJ129" i="1"/>
  <c r="AK134" i="1"/>
  <c r="AL139" i="1"/>
  <c r="AJ145" i="1"/>
  <c r="AK150" i="1"/>
  <c r="AL155" i="1"/>
  <c r="AJ161" i="1"/>
  <c r="AK166" i="1"/>
  <c r="AL171" i="1"/>
  <c r="AJ177" i="1"/>
  <c r="AL20" i="1"/>
  <c r="AJ66" i="1"/>
  <c r="AJ98" i="1"/>
  <c r="AK119" i="1"/>
  <c r="AK133" i="1"/>
  <c r="AJ144" i="1"/>
  <c r="AL154" i="1"/>
  <c r="AK165" i="1"/>
  <c r="AJ176" i="1"/>
  <c r="AK71" i="1"/>
  <c r="AJ122" i="1"/>
  <c r="AK145" i="1"/>
  <c r="AK169" i="1"/>
  <c r="AL52" i="1"/>
  <c r="AL111" i="1"/>
  <c r="AK140" i="1"/>
  <c r="AL161" i="1"/>
  <c r="AL36" i="1"/>
  <c r="AK79" i="1"/>
  <c r="AL103" i="1"/>
  <c r="AJ125" i="1"/>
  <c r="AK136" i="1"/>
  <c r="AJ147" i="1"/>
  <c r="AL157" i="1"/>
  <c r="AK168" i="1"/>
  <c r="AJ179" i="1"/>
  <c r="AK95" i="1"/>
  <c r="AJ132" i="1"/>
  <c r="AK153" i="1"/>
  <c r="AJ172" i="1"/>
  <c r="AL84" i="1"/>
  <c r="AJ127" i="1"/>
  <c r="AK148" i="1"/>
  <c r="AL169" i="1"/>
  <c r="AL59" i="1"/>
  <c r="AK162" i="1"/>
  <c r="AL76" i="1"/>
  <c r="AJ136" i="1"/>
  <c r="AJ168" i="1"/>
  <c r="AK129" i="1"/>
  <c r="AJ74" i="1"/>
  <c r="AJ167" i="1"/>
  <c r="AJ109" i="1"/>
  <c r="AL149" i="1"/>
  <c r="AJ26" i="1"/>
  <c r="AK137" i="1"/>
  <c r="AL95" i="1"/>
  <c r="AJ175" i="1"/>
  <c r="AG12" i="1"/>
  <c r="AG13" i="1" s="1"/>
  <c r="AG16" i="1" s="1"/>
  <c r="AF12" i="1"/>
  <c r="R150" i="1"/>
  <c r="O150" i="1"/>
  <c r="P150" i="1" s="1"/>
  <c r="O112" i="1"/>
  <c r="P112" i="1" s="1"/>
  <c r="R112" i="1"/>
  <c r="Q112" i="1"/>
  <c r="O98" i="1"/>
  <c r="P98" i="1" s="1"/>
  <c r="Q98" i="1"/>
  <c r="R98" i="1"/>
  <c r="R80" i="1"/>
  <c r="O80" i="1"/>
  <c r="P80" i="1" s="1"/>
  <c r="R12" i="1"/>
  <c r="O12" i="1"/>
  <c r="Q12" i="1"/>
  <c r="R160" i="1"/>
  <c r="O160" i="1"/>
  <c r="P160" i="1" s="1"/>
  <c r="Q160" i="1"/>
  <c r="O139" i="1"/>
  <c r="P139" i="1" s="1"/>
  <c r="R139" i="1"/>
  <c r="Q139" i="1"/>
  <c r="O122" i="1"/>
  <c r="P122" i="1" s="1"/>
  <c r="Q122" i="1"/>
  <c r="R122" i="1"/>
  <c r="R107" i="1"/>
  <c r="O107" i="1"/>
  <c r="P107" i="1" s="1"/>
  <c r="Q107" i="1"/>
  <c r="R89" i="1"/>
  <c r="O89" i="1"/>
  <c r="P89" i="1" s="1"/>
  <c r="O72" i="1"/>
  <c r="P72" i="1" s="1"/>
  <c r="Q72" i="1"/>
  <c r="R72" i="1"/>
  <c r="Q57" i="1"/>
  <c r="R57" i="1"/>
  <c r="O57" i="1"/>
  <c r="P57" i="1" s="1"/>
  <c r="O41" i="1"/>
  <c r="P41" i="1" s="1"/>
  <c r="Q41" i="1"/>
  <c r="R41" i="1"/>
  <c r="O22" i="1"/>
  <c r="P22" i="1" s="1"/>
  <c r="Q22" i="1"/>
  <c r="R22" i="1"/>
  <c r="R170" i="1"/>
  <c r="O170" i="1"/>
  <c r="P170" i="1" s="1"/>
  <c r="R134" i="1"/>
  <c r="O134" i="1"/>
  <c r="P134" i="1" s="1"/>
  <c r="R103" i="1"/>
  <c r="Q103" i="1"/>
  <c r="O103" i="1"/>
  <c r="P103" i="1" s="1"/>
  <c r="R81" i="1"/>
  <c r="O81" i="1"/>
  <c r="P81" i="1" s="1"/>
  <c r="R61" i="1"/>
  <c r="O61" i="1"/>
  <c r="P61" i="1" s="1"/>
  <c r="O46" i="1"/>
  <c r="P46" i="1" s="1"/>
  <c r="Q46" i="1"/>
  <c r="R46" i="1"/>
  <c r="O36" i="1"/>
  <c r="P36" i="1" s="1"/>
  <c r="Q36" i="1"/>
  <c r="R36" i="1"/>
  <c r="R17" i="1"/>
  <c r="O17" i="1"/>
  <c r="P17" i="1" s="1"/>
  <c r="Q17" i="1"/>
  <c r="O163" i="1"/>
  <c r="P163" i="1" s="1"/>
  <c r="Q163" i="1"/>
  <c r="R163" i="1"/>
  <c r="O128" i="1"/>
  <c r="P128" i="1" s="1"/>
  <c r="R128" i="1"/>
  <c r="Q128" i="1"/>
  <c r="O94" i="1"/>
  <c r="P94" i="1" s="1"/>
  <c r="R94" i="1"/>
  <c r="Q94" i="1"/>
  <c r="O171" i="1"/>
  <c r="P171" i="1" s="1"/>
  <c r="Q171" i="1"/>
  <c r="R171" i="1"/>
  <c r="R154" i="1"/>
  <c r="Q154" i="1"/>
  <c r="O154" i="1"/>
  <c r="P154" i="1" s="1"/>
  <c r="O140" i="1"/>
  <c r="P140" i="1" s="1"/>
  <c r="R140" i="1"/>
  <c r="Q140" i="1"/>
  <c r="R129" i="1"/>
  <c r="O129" i="1"/>
  <c r="P129" i="1" s="1"/>
  <c r="R111" i="1"/>
  <c r="O111" i="1"/>
  <c r="P111" i="1" s="1"/>
  <c r="R91" i="1"/>
  <c r="O91" i="1"/>
  <c r="P91" i="1" s="1"/>
  <c r="Q91" i="1"/>
  <c r="Q73" i="1"/>
  <c r="O73" i="1"/>
  <c r="P73" i="1" s="1"/>
  <c r="R73" i="1"/>
  <c r="O56" i="1"/>
  <c r="P56" i="1" s="1"/>
  <c r="Q56" i="1"/>
  <c r="R56" i="1"/>
  <c r="O40" i="1"/>
  <c r="P40" i="1" s="1"/>
  <c r="Q40" i="1"/>
  <c r="R40" i="1"/>
  <c r="O26" i="1"/>
  <c r="P26" i="1" s="1"/>
  <c r="R26" i="1"/>
  <c r="Q26" i="1"/>
  <c r="O177" i="1"/>
  <c r="P177" i="1" s="1"/>
  <c r="R177" i="1"/>
  <c r="Q177" i="1"/>
  <c r="O143" i="1"/>
  <c r="P143" i="1" s="1"/>
  <c r="R143" i="1"/>
  <c r="Q143" i="1"/>
  <c r="R115" i="1"/>
  <c r="O115" i="1"/>
  <c r="P115" i="1" s="1"/>
  <c r="Q115" i="1"/>
  <c r="O74" i="1"/>
  <c r="P74" i="1" s="1"/>
  <c r="Q74" i="1"/>
  <c r="R74" i="1"/>
  <c r="O50" i="1"/>
  <c r="P50" i="1" s="1"/>
  <c r="R50" i="1"/>
  <c r="Q50" i="1"/>
  <c r="R29" i="1"/>
  <c r="O29" i="1"/>
  <c r="P29" i="1" s="1"/>
  <c r="R13" i="1"/>
  <c r="O13" i="1"/>
  <c r="P13" i="1" s="1"/>
  <c r="Q13" i="1"/>
  <c r="Q89" i="1"/>
  <c r="Q29" i="1"/>
  <c r="Q150" i="1"/>
  <c r="O167" i="1"/>
  <c r="P167" i="1" s="1"/>
  <c r="Q167" i="1"/>
  <c r="R167" i="1"/>
  <c r="O145" i="1"/>
  <c r="P145" i="1" s="1"/>
  <c r="R145" i="1"/>
  <c r="Q145" i="1"/>
  <c r="R109" i="1"/>
  <c r="Q109" i="1"/>
  <c r="O109" i="1"/>
  <c r="P109" i="1" s="1"/>
  <c r="R95" i="1"/>
  <c r="O95" i="1"/>
  <c r="P95" i="1" s="1"/>
  <c r="Q95" i="1"/>
  <c r="R75" i="1"/>
  <c r="O75" i="1"/>
  <c r="P75" i="1" s="1"/>
  <c r="O174" i="1"/>
  <c r="P174" i="1" s="1"/>
  <c r="R174" i="1"/>
  <c r="O153" i="1"/>
  <c r="P153" i="1" s="1"/>
  <c r="R153" i="1"/>
  <c r="Q153" i="1"/>
  <c r="O136" i="1"/>
  <c r="P136" i="1" s="1"/>
  <c r="R136" i="1"/>
  <c r="Q136" i="1"/>
  <c r="R119" i="1"/>
  <c r="Q119" i="1"/>
  <c r="O119" i="1"/>
  <c r="P119" i="1" s="1"/>
  <c r="O102" i="1"/>
  <c r="P102" i="1" s="1"/>
  <c r="Q102" i="1"/>
  <c r="R102" i="1"/>
  <c r="O86" i="1"/>
  <c r="P86" i="1" s="1"/>
  <c r="R86" i="1"/>
  <c r="Q86" i="1"/>
  <c r="R69" i="1"/>
  <c r="Q69" i="1"/>
  <c r="O69" i="1"/>
  <c r="P69" i="1" s="1"/>
  <c r="Q51" i="1"/>
  <c r="R51" i="1"/>
  <c r="O51" i="1"/>
  <c r="P51" i="1" s="1"/>
  <c r="Q35" i="1"/>
  <c r="R35" i="1"/>
  <c r="O35" i="1"/>
  <c r="P35" i="1" s="1"/>
  <c r="R19" i="1"/>
  <c r="O19" i="1"/>
  <c r="P19" i="1" s="1"/>
  <c r="O165" i="1"/>
  <c r="P165" i="1" s="1"/>
  <c r="Q165" i="1"/>
  <c r="R165" i="1"/>
  <c r="O131" i="1"/>
  <c r="P131" i="1" s="1"/>
  <c r="Q131" i="1"/>
  <c r="R131" i="1"/>
  <c r="R99" i="1"/>
  <c r="O99" i="1"/>
  <c r="P99" i="1" s="1"/>
  <c r="Q99" i="1"/>
  <c r="O79" i="1"/>
  <c r="P79" i="1" s="1"/>
  <c r="R79" i="1"/>
  <c r="Q79" i="1"/>
  <c r="O58" i="1"/>
  <c r="P58" i="1" s="1"/>
  <c r="Q58" i="1"/>
  <c r="R58" i="1"/>
  <c r="R43" i="1"/>
  <c r="O43" i="1"/>
  <c r="P43" i="1" s="1"/>
  <c r="R33" i="1"/>
  <c r="Q33" i="1"/>
  <c r="O33" i="1"/>
  <c r="P33" i="1" s="1"/>
  <c r="R178" i="1"/>
  <c r="O178" i="1"/>
  <c r="P178" i="1" s="1"/>
  <c r="R158" i="1"/>
  <c r="O158" i="1"/>
  <c r="P158" i="1" s="1"/>
  <c r="O120" i="1"/>
  <c r="P120" i="1" s="1"/>
  <c r="R120" i="1"/>
  <c r="Q120" i="1"/>
  <c r="O28" i="1"/>
  <c r="P28" i="1" s="1"/>
  <c r="R28" i="1"/>
  <c r="Q28" i="1"/>
  <c r="O166" i="1"/>
  <c r="P166" i="1" s="1"/>
  <c r="Q166" i="1"/>
  <c r="R166" i="1"/>
  <c r="O152" i="1"/>
  <c r="P152" i="1" s="1"/>
  <c r="R152" i="1"/>
  <c r="Q152" i="1"/>
  <c r="O137" i="1"/>
  <c r="P137" i="1" s="1"/>
  <c r="R137" i="1"/>
  <c r="Q137" i="1"/>
  <c r="O123" i="1"/>
  <c r="P123" i="1" s="1"/>
  <c r="R123" i="1"/>
  <c r="O104" i="1"/>
  <c r="P104" i="1" s="1"/>
  <c r="Q104" i="1"/>
  <c r="R104" i="1"/>
  <c r="R87" i="1"/>
  <c r="Q87" i="1"/>
  <c r="O87" i="1"/>
  <c r="P87" i="1" s="1"/>
  <c r="O67" i="1"/>
  <c r="P67" i="1" s="1"/>
  <c r="Q67" i="1"/>
  <c r="R67" i="1"/>
  <c r="R53" i="1"/>
  <c r="Q53" i="1"/>
  <c r="O53" i="1"/>
  <c r="P53" i="1" s="1"/>
  <c r="R37" i="1"/>
  <c r="Q37" i="1"/>
  <c r="O37" i="1"/>
  <c r="P37" i="1" s="1"/>
  <c r="R23" i="1"/>
  <c r="O23" i="1"/>
  <c r="P23" i="1" s="1"/>
  <c r="O169" i="1"/>
  <c r="P169" i="1" s="1"/>
  <c r="R169" i="1"/>
  <c r="Q169" i="1"/>
  <c r="O133" i="1"/>
  <c r="P133" i="1" s="1"/>
  <c r="Q133" i="1"/>
  <c r="R133" i="1"/>
  <c r="Q106" i="1"/>
  <c r="O106" i="1"/>
  <c r="P106" i="1" s="1"/>
  <c r="R106" i="1"/>
  <c r="O68" i="1"/>
  <c r="P68" i="1" s="1"/>
  <c r="Q68" i="1"/>
  <c r="R68" i="1"/>
  <c r="R47" i="1"/>
  <c r="O47" i="1"/>
  <c r="P47" i="1" s="1"/>
  <c r="Q47" i="1"/>
  <c r="O24" i="1"/>
  <c r="P24" i="1" s="1"/>
  <c r="R24" i="1"/>
  <c r="Q24" i="1"/>
  <c r="Q43" i="1"/>
  <c r="Q81" i="1"/>
  <c r="Q170" i="1"/>
  <c r="Q23" i="1"/>
  <c r="Q123" i="1"/>
  <c r="O157" i="1"/>
  <c r="P157" i="1" s="1"/>
  <c r="Q157" i="1"/>
  <c r="R157" i="1"/>
  <c r="R138" i="1"/>
  <c r="O138" i="1"/>
  <c r="P138" i="1" s="1"/>
  <c r="Q138" i="1"/>
  <c r="R105" i="1"/>
  <c r="O105" i="1"/>
  <c r="P105" i="1" s="1"/>
  <c r="R92" i="1"/>
  <c r="Q92" i="1"/>
  <c r="O92" i="1"/>
  <c r="P92" i="1" s="1"/>
  <c r="R71" i="1"/>
  <c r="Q71" i="1"/>
  <c r="O71" i="1"/>
  <c r="P71" i="1" s="1"/>
  <c r="R172" i="1"/>
  <c r="O172" i="1"/>
  <c r="P172" i="1" s="1"/>
  <c r="Q172" i="1"/>
  <c r="O151" i="1"/>
  <c r="P151" i="1" s="1"/>
  <c r="Q151" i="1"/>
  <c r="R151" i="1"/>
  <c r="R130" i="1"/>
  <c r="Q130" i="1"/>
  <c r="O130" i="1"/>
  <c r="P130" i="1" s="1"/>
  <c r="O116" i="1"/>
  <c r="P116" i="1" s="1"/>
  <c r="Q116" i="1"/>
  <c r="R116" i="1"/>
  <c r="O96" i="1"/>
  <c r="P96" i="1" s="1"/>
  <c r="R96" i="1"/>
  <c r="Q96" i="1"/>
  <c r="R83" i="1"/>
  <c r="O83" i="1"/>
  <c r="P83" i="1" s="1"/>
  <c r="Q83" i="1"/>
  <c r="O66" i="1"/>
  <c r="P66" i="1" s="1"/>
  <c r="R66" i="1"/>
  <c r="Q66" i="1"/>
  <c r="O48" i="1"/>
  <c r="P48" i="1" s="1"/>
  <c r="Q48" i="1"/>
  <c r="R48" i="1"/>
  <c r="O30" i="1"/>
  <c r="P30" i="1" s="1"/>
  <c r="R30" i="1"/>
  <c r="Q30" i="1"/>
  <c r="O14" i="1"/>
  <c r="P14" i="1" s="1"/>
  <c r="R14" i="1"/>
  <c r="Q14" i="1"/>
  <c r="R156" i="1"/>
  <c r="O156" i="1"/>
  <c r="P156" i="1" s="1"/>
  <c r="Q156" i="1"/>
  <c r="R125" i="1"/>
  <c r="O125" i="1"/>
  <c r="P125" i="1" s="1"/>
  <c r="O90" i="1"/>
  <c r="P90" i="1" s="1"/>
  <c r="Q90" i="1"/>
  <c r="R90" i="1"/>
  <c r="O70" i="1"/>
  <c r="P70" i="1" s="1"/>
  <c r="Q70" i="1"/>
  <c r="R70" i="1"/>
  <c r="R55" i="1"/>
  <c r="Q55" i="1"/>
  <c r="O55" i="1"/>
  <c r="P55" i="1" s="1"/>
  <c r="O42" i="1"/>
  <c r="P42" i="1" s="1"/>
  <c r="R42" i="1"/>
  <c r="Q42" i="1"/>
  <c r="R25" i="1"/>
  <c r="O25" i="1"/>
  <c r="P25" i="1" s="1"/>
  <c r="Q25" i="1"/>
  <c r="O175" i="1"/>
  <c r="P175" i="1" s="1"/>
  <c r="Q175" i="1"/>
  <c r="R175" i="1"/>
  <c r="O149" i="1"/>
  <c r="P149" i="1" s="1"/>
  <c r="Q149" i="1"/>
  <c r="R149" i="1"/>
  <c r="R117" i="1"/>
  <c r="Q117" i="1"/>
  <c r="O117" i="1"/>
  <c r="P117" i="1" s="1"/>
  <c r="O179" i="1"/>
  <c r="P179" i="1" s="1"/>
  <c r="R179" i="1"/>
  <c r="Q179" i="1"/>
  <c r="O161" i="1"/>
  <c r="P161" i="1" s="1"/>
  <c r="R161" i="1"/>
  <c r="Q161" i="1"/>
  <c r="O147" i="1"/>
  <c r="P147" i="1" s="1"/>
  <c r="R147" i="1"/>
  <c r="Q147" i="1"/>
  <c r="O135" i="1"/>
  <c r="P135" i="1" s="1"/>
  <c r="R135" i="1"/>
  <c r="Q135" i="1"/>
  <c r="O118" i="1"/>
  <c r="P118" i="1" s="1"/>
  <c r="Q118" i="1"/>
  <c r="R118" i="1"/>
  <c r="O100" i="1"/>
  <c r="P100" i="1" s="1"/>
  <c r="R100" i="1"/>
  <c r="Q100" i="1"/>
  <c r="O82" i="1"/>
  <c r="P82" i="1" s="1"/>
  <c r="R82" i="1"/>
  <c r="Q82" i="1"/>
  <c r="O62" i="1"/>
  <c r="P62" i="1" s="1"/>
  <c r="Q62" i="1"/>
  <c r="R62" i="1"/>
  <c r="R49" i="1"/>
  <c r="O49" i="1"/>
  <c r="P49" i="1" s="1"/>
  <c r="O34" i="1"/>
  <c r="P34" i="1" s="1"/>
  <c r="R34" i="1"/>
  <c r="Q34" i="1"/>
  <c r="R18" i="1"/>
  <c r="Q18" i="1"/>
  <c r="O18" i="1"/>
  <c r="P18" i="1" s="1"/>
  <c r="O164" i="1"/>
  <c r="P164" i="1" s="1"/>
  <c r="Q164" i="1"/>
  <c r="R164" i="1"/>
  <c r="O126" i="1"/>
  <c r="P126" i="1" s="1"/>
  <c r="R126" i="1"/>
  <c r="Q126" i="1"/>
  <c r="R85" i="1"/>
  <c r="O85" i="1"/>
  <c r="P85" i="1" s="1"/>
  <c r="Q85" i="1"/>
  <c r="O60" i="1"/>
  <c r="P60" i="1" s="1"/>
  <c r="R60" i="1"/>
  <c r="Q60" i="1"/>
  <c r="O38" i="1"/>
  <c r="P38" i="1" s="1"/>
  <c r="Q38" i="1"/>
  <c r="R38" i="1"/>
  <c r="R21" i="1"/>
  <c r="Q21" i="1"/>
  <c r="O21" i="1"/>
  <c r="P21" i="1" s="1"/>
  <c r="Q105" i="1"/>
  <c r="Q125" i="1"/>
  <c r="Q80" i="1"/>
  <c r="Q158" i="1"/>
  <c r="Q19" i="1"/>
  <c r="Q178" i="1"/>
  <c r="Q174" i="1"/>
  <c r="Q49" i="1"/>
  <c r="O155" i="1"/>
  <c r="P155" i="1" s="1"/>
  <c r="Q155" i="1"/>
  <c r="R155" i="1"/>
  <c r="Q124" i="1"/>
  <c r="R124" i="1"/>
  <c r="O124" i="1"/>
  <c r="P124" i="1" s="1"/>
  <c r="R101" i="1"/>
  <c r="O101" i="1"/>
  <c r="P101" i="1" s="1"/>
  <c r="Q101" i="1"/>
  <c r="O88" i="1"/>
  <c r="P88" i="1" s="1"/>
  <c r="R88" i="1"/>
  <c r="Q88" i="1"/>
  <c r="R65" i="1"/>
  <c r="Q65" i="1"/>
  <c r="O65" i="1"/>
  <c r="P65" i="1" s="1"/>
  <c r="R162" i="1"/>
  <c r="O162" i="1"/>
  <c r="P162" i="1" s="1"/>
  <c r="O141" i="1"/>
  <c r="P141" i="1" s="1"/>
  <c r="Q141" i="1"/>
  <c r="R141" i="1"/>
  <c r="R127" i="1"/>
  <c r="Q127" i="1"/>
  <c r="O127" i="1"/>
  <c r="P127" i="1" s="1"/>
  <c r="O110" i="1"/>
  <c r="P110" i="1" s="1"/>
  <c r="R110" i="1"/>
  <c r="Q110" i="1"/>
  <c r="R93" i="1"/>
  <c r="O93" i="1"/>
  <c r="P93" i="1" s="1"/>
  <c r="O76" i="1"/>
  <c r="P76" i="1" s="1"/>
  <c r="R76" i="1"/>
  <c r="Q76" i="1"/>
  <c r="R63" i="1"/>
  <c r="Q63" i="1"/>
  <c r="O63" i="1"/>
  <c r="P63" i="1" s="1"/>
  <c r="R45" i="1"/>
  <c r="O45" i="1"/>
  <c r="P45" i="1" s="1"/>
  <c r="R27" i="1"/>
  <c r="O27" i="1"/>
  <c r="P27" i="1" s="1"/>
  <c r="R176" i="1"/>
  <c r="O176" i="1"/>
  <c r="P176" i="1" s="1"/>
  <c r="Q176" i="1"/>
  <c r="O144" i="1"/>
  <c r="P144" i="1" s="1"/>
  <c r="R144" i="1"/>
  <c r="Q144" i="1"/>
  <c r="O108" i="1"/>
  <c r="P108" i="1" s="1"/>
  <c r="Q108" i="1"/>
  <c r="R108" i="1"/>
  <c r="O84" i="1"/>
  <c r="P84" i="1" s="1"/>
  <c r="R84" i="1"/>
  <c r="Q84" i="1"/>
  <c r="O64" i="1"/>
  <c r="P64" i="1" s="1"/>
  <c r="Q64" i="1"/>
  <c r="R64" i="1"/>
  <c r="O52" i="1"/>
  <c r="P52" i="1" s="1"/>
  <c r="Q52" i="1"/>
  <c r="R52" i="1"/>
  <c r="R39" i="1"/>
  <c r="O39" i="1"/>
  <c r="P39" i="1" s="1"/>
  <c r="Q39" i="1"/>
  <c r="O20" i="1"/>
  <c r="P20" i="1" s="1"/>
  <c r="Q20" i="1"/>
  <c r="R20" i="1"/>
  <c r="R168" i="1"/>
  <c r="O168" i="1"/>
  <c r="P168" i="1" s="1"/>
  <c r="Q168" i="1"/>
  <c r="R146" i="1"/>
  <c r="Q146" i="1"/>
  <c r="O146" i="1"/>
  <c r="P146" i="1" s="1"/>
  <c r="R113" i="1"/>
  <c r="Q113" i="1"/>
  <c r="O113" i="1"/>
  <c r="P113" i="1" s="1"/>
  <c r="O173" i="1"/>
  <c r="P173" i="1" s="1"/>
  <c r="Q173" i="1"/>
  <c r="R173" i="1"/>
  <c r="O159" i="1"/>
  <c r="P159" i="1" s="1"/>
  <c r="Q159" i="1"/>
  <c r="R159" i="1"/>
  <c r="O142" i="1"/>
  <c r="P142" i="1" s="1"/>
  <c r="R142" i="1"/>
  <c r="O132" i="1"/>
  <c r="P132" i="1" s="1"/>
  <c r="R132" i="1"/>
  <c r="Q132" i="1"/>
  <c r="O114" i="1"/>
  <c r="P114" i="1" s="1"/>
  <c r="Q114" i="1"/>
  <c r="R114" i="1"/>
  <c r="R97" i="1"/>
  <c r="O97" i="1"/>
  <c r="P97" i="1" s="1"/>
  <c r="R77" i="1"/>
  <c r="O77" i="1"/>
  <c r="P77" i="1" s="1"/>
  <c r="R59" i="1"/>
  <c r="Q59" i="1"/>
  <c r="O59" i="1"/>
  <c r="P59" i="1" s="1"/>
  <c r="O44" i="1"/>
  <c r="P44" i="1" s="1"/>
  <c r="Q44" i="1"/>
  <c r="R44" i="1"/>
  <c r="R31" i="1"/>
  <c r="Q31" i="1"/>
  <c r="O31" i="1"/>
  <c r="P31" i="1" s="1"/>
  <c r="R15" i="1"/>
  <c r="O15" i="1"/>
  <c r="P15" i="1" s="1"/>
  <c r="Q15" i="1"/>
  <c r="O148" i="1"/>
  <c r="P148" i="1" s="1"/>
  <c r="Q148" i="1"/>
  <c r="R148" i="1"/>
  <c r="R121" i="1"/>
  <c r="O121" i="1"/>
  <c r="P121" i="1" s="1"/>
  <c r="O78" i="1"/>
  <c r="P78" i="1" s="1"/>
  <c r="Q78" i="1"/>
  <c r="R78" i="1"/>
  <c r="O54" i="1"/>
  <c r="P54" i="1" s="1"/>
  <c r="Q54" i="1"/>
  <c r="R54" i="1"/>
  <c r="O32" i="1"/>
  <c r="P32" i="1" s="1"/>
  <c r="Q32" i="1"/>
  <c r="R32" i="1"/>
  <c r="O16" i="1"/>
  <c r="P16" i="1" s="1"/>
  <c r="R16" i="1"/>
  <c r="Q16" i="1"/>
  <c r="Q129" i="1"/>
  <c r="Q61" i="1"/>
  <c r="Q134" i="1"/>
  <c r="Q111" i="1"/>
  <c r="Q45" i="1"/>
  <c r="Q162" i="1"/>
  <c r="Q97" i="1"/>
  <c r="AF13" i="1" l="1"/>
  <c r="AH13" i="1" s="1"/>
  <c r="AH16" i="1"/>
  <c r="AH12" i="1"/>
  <c r="AF16" i="1"/>
  <c r="AN14" i="1"/>
  <c r="AM14" i="1"/>
  <c r="P12" i="1"/>
  <c r="P180" i="1" s="1"/>
  <c r="O180" i="1"/>
  <c r="R180" i="1"/>
  <c r="Q180" i="1"/>
  <c r="X12" i="1" s="1"/>
  <c r="AM15" i="1" l="1"/>
  <c r="AN15" i="1"/>
  <c r="X20" i="1"/>
  <c r="X14" i="1"/>
  <c r="X16" i="1" s="1"/>
  <c r="X18" i="1" s="1"/>
  <c r="X23" i="1"/>
  <c r="X21" i="1"/>
  <c r="X22" i="1" s="1"/>
  <c r="X24" i="1"/>
  <c r="AN16" i="1" l="1"/>
  <c r="AM16" i="1"/>
  <c r="Z12" i="1" a="1"/>
  <c r="AA13" i="1" l="1"/>
  <c r="Z13" i="1"/>
  <c r="Z12" i="1"/>
  <c r="AA12" i="1"/>
  <c r="AM17" i="1"/>
  <c r="AN17" i="1"/>
  <c r="K183" i="1" a="1"/>
  <c r="K184" i="1" l="1"/>
  <c r="K183" i="1"/>
  <c r="L183" i="1" s="1"/>
  <c r="M183" i="1" s="1"/>
  <c r="AN18" i="1"/>
  <c r="AM18" i="1"/>
  <c r="AN19" i="1" l="1"/>
  <c r="AM19" i="1"/>
  <c r="L184" i="1"/>
  <c r="M184" i="1" s="1"/>
  <c r="P184" i="1"/>
  <c r="O184" i="1"/>
  <c r="AM20" i="1" l="1"/>
  <c r="AN20" i="1"/>
  <c r="AN21" i="1" l="1"/>
  <c r="AM21" i="1"/>
  <c r="AM22" i="1" l="1"/>
  <c r="AN22" i="1"/>
  <c r="AN23" i="1" l="1"/>
  <c r="AM23" i="1"/>
  <c r="AM24" i="1" l="1"/>
  <c r="AN24" i="1"/>
  <c r="AN25" i="1" l="1"/>
  <c r="AM25" i="1"/>
  <c r="AM26" i="1" l="1"/>
  <c r="AN26" i="1"/>
  <c r="AN27" i="1" l="1"/>
  <c r="AM27" i="1"/>
  <c r="AM28" i="1" l="1"/>
  <c r="AN28" i="1"/>
  <c r="AN29" i="1" l="1"/>
  <c r="AM29" i="1"/>
  <c r="AM30" i="1" l="1"/>
  <c r="AN30" i="1"/>
  <c r="AN31" i="1" l="1"/>
  <c r="AM31" i="1"/>
  <c r="AM32" i="1" l="1"/>
  <c r="AN32" i="1"/>
  <c r="AN33" i="1" l="1"/>
  <c r="AM33" i="1"/>
  <c r="AM34" i="1" l="1"/>
  <c r="AN34" i="1"/>
  <c r="AN35" i="1" l="1"/>
  <c r="AM35" i="1"/>
  <c r="AM36" i="1" l="1"/>
  <c r="AN36" i="1"/>
  <c r="AN37" i="1" l="1"/>
  <c r="AM37" i="1"/>
  <c r="AM38" i="1" l="1"/>
  <c r="AN38" i="1"/>
  <c r="AN39" i="1" l="1"/>
  <c r="AM39" i="1"/>
  <c r="AM40" i="1" l="1"/>
  <c r="AN40" i="1"/>
  <c r="AN41" i="1" l="1"/>
  <c r="AM41" i="1"/>
  <c r="AM42" i="1" l="1"/>
  <c r="AN42" i="1"/>
  <c r="AN43" i="1" l="1"/>
  <c r="AM43" i="1"/>
  <c r="AM44" i="1" l="1"/>
  <c r="AN44" i="1"/>
  <c r="AN45" i="1" l="1"/>
  <c r="AM45" i="1"/>
  <c r="AM46" i="1" l="1"/>
  <c r="AN46" i="1"/>
  <c r="AN47" i="1" l="1"/>
  <c r="AM47" i="1"/>
  <c r="AM48" i="1" l="1"/>
  <c r="AN48" i="1"/>
  <c r="AN49" i="1" l="1"/>
  <c r="AM49" i="1"/>
  <c r="AM50" i="1" l="1"/>
  <c r="AN50" i="1"/>
  <c r="AN51" i="1" l="1"/>
  <c r="AM51" i="1"/>
  <c r="AM52" i="1" l="1"/>
  <c r="AN52" i="1"/>
  <c r="AN53" i="1" l="1"/>
  <c r="AM53" i="1"/>
  <c r="AM54" i="1" l="1"/>
  <c r="AN54" i="1"/>
  <c r="AN55" i="1" l="1"/>
  <c r="AM55" i="1"/>
  <c r="AM56" i="1" l="1"/>
  <c r="AN56" i="1"/>
  <c r="AN57" i="1" l="1"/>
  <c r="AM57" i="1"/>
  <c r="AM58" i="1" l="1"/>
  <c r="AN58" i="1"/>
  <c r="AN59" i="1" l="1"/>
  <c r="AM59" i="1"/>
  <c r="AM60" i="1" l="1"/>
  <c r="AN60" i="1"/>
  <c r="AN61" i="1" l="1"/>
  <c r="AM61" i="1"/>
  <c r="AM62" i="1" l="1"/>
  <c r="AN62" i="1"/>
  <c r="AN63" i="1" l="1"/>
  <c r="AM63" i="1"/>
  <c r="AM64" i="1" l="1"/>
  <c r="AN64" i="1"/>
  <c r="AN65" i="1" l="1"/>
  <c r="AM65" i="1"/>
  <c r="AM66" i="1" l="1"/>
  <c r="AN66" i="1"/>
  <c r="AN67" i="1" l="1"/>
  <c r="AM67" i="1"/>
  <c r="AM68" i="1" l="1"/>
  <c r="AN68" i="1"/>
  <c r="AN69" i="1" l="1"/>
  <c r="AM69" i="1"/>
  <c r="AM70" i="1" l="1"/>
  <c r="AN70" i="1"/>
  <c r="AN71" i="1" l="1"/>
  <c r="AM71" i="1"/>
  <c r="AM72" i="1" l="1"/>
  <c r="AN72" i="1"/>
  <c r="AN73" i="1" l="1"/>
  <c r="AM73" i="1"/>
  <c r="AM74" i="1" l="1"/>
  <c r="AN74" i="1"/>
  <c r="AN75" i="1" l="1"/>
  <c r="AM75" i="1"/>
  <c r="AM76" i="1" l="1"/>
  <c r="AN76" i="1"/>
  <c r="AN77" i="1" l="1"/>
  <c r="AM77" i="1"/>
  <c r="AM78" i="1" l="1"/>
  <c r="AN78" i="1"/>
  <c r="AN79" i="1" l="1"/>
  <c r="AM79" i="1"/>
  <c r="AM80" i="1" l="1"/>
  <c r="AN80" i="1"/>
  <c r="AN81" i="1" l="1"/>
  <c r="AM81" i="1"/>
  <c r="AM82" i="1" l="1"/>
  <c r="AN82" i="1"/>
  <c r="AN83" i="1" l="1"/>
  <c r="AM83" i="1"/>
  <c r="AM84" i="1" l="1"/>
  <c r="AN84" i="1"/>
  <c r="AM85" i="1" l="1"/>
  <c r="AN85" i="1"/>
  <c r="AN86" i="1" l="1"/>
  <c r="AM86" i="1"/>
  <c r="AM87" i="1" l="1"/>
  <c r="AN87" i="1"/>
  <c r="AN88" i="1" l="1"/>
  <c r="AM88" i="1"/>
  <c r="AM89" i="1" l="1"/>
  <c r="AN89" i="1"/>
  <c r="AN90" i="1" l="1"/>
  <c r="AM90" i="1"/>
  <c r="AM91" i="1" l="1"/>
  <c r="AN91" i="1"/>
  <c r="AN92" i="1" l="1"/>
  <c r="AM92" i="1"/>
  <c r="AM93" i="1" l="1"/>
  <c r="AN93" i="1"/>
  <c r="AN94" i="1" l="1"/>
  <c r="AM94" i="1"/>
  <c r="AM95" i="1" l="1"/>
  <c r="AN95" i="1"/>
  <c r="AN96" i="1" l="1"/>
  <c r="AM96" i="1"/>
  <c r="AM97" i="1" l="1"/>
  <c r="AN97" i="1"/>
  <c r="AN98" i="1" l="1"/>
  <c r="AM98" i="1"/>
  <c r="AM99" i="1" l="1"/>
  <c r="AN99" i="1"/>
  <c r="AN100" i="1" l="1"/>
  <c r="AM100" i="1"/>
  <c r="AM101" i="1" l="1"/>
  <c r="AN101" i="1"/>
  <c r="AN102" i="1" l="1"/>
  <c r="AM102" i="1"/>
  <c r="AM103" i="1" l="1"/>
  <c r="AN103" i="1"/>
  <c r="AN104" i="1" l="1"/>
  <c r="AM104" i="1"/>
  <c r="AM105" i="1" l="1"/>
  <c r="AN105" i="1"/>
  <c r="AN106" i="1" l="1"/>
  <c r="AM106" i="1"/>
  <c r="AM107" i="1" l="1"/>
  <c r="AN107" i="1"/>
  <c r="AN108" i="1" l="1"/>
  <c r="AM108" i="1"/>
  <c r="AM109" i="1" l="1"/>
  <c r="AN109" i="1"/>
  <c r="AN110" i="1" l="1"/>
  <c r="AM110" i="1"/>
  <c r="AM111" i="1" l="1"/>
  <c r="AN111" i="1"/>
  <c r="AN112" i="1" l="1"/>
  <c r="AM112" i="1"/>
  <c r="AM113" i="1" l="1"/>
  <c r="AN113" i="1"/>
  <c r="AN114" i="1" l="1"/>
  <c r="AM114" i="1"/>
  <c r="AM115" i="1" l="1"/>
  <c r="AN115" i="1"/>
  <c r="AN116" i="1" l="1"/>
  <c r="AM116" i="1"/>
  <c r="AM117" i="1" l="1"/>
  <c r="AN117" i="1"/>
  <c r="AN118" i="1" l="1"/>
  <c r="AM118" i="1"/>
  <c r="AM119" i="1" l="1"/>
  <c r="AN119" i="1"/>
  <c r="AN120" i="1" l="1"/>
  <c r="AM120" i="1"/>
  <c r="AM121" i="1" l="1"/>
  <c r="AN121" i="1"/>
  <c r="AN122" i="1" l="1"/>
  <c r="AM122" i="1"/>
  <c r="AM123" i="1" l="1"/>
  <c r="AN123" i="1"/>
  <c r="AN124" i="1" l="1"/>
  <c r="AM124" i="1"/>
  <c r="AM125" i="1" l="1"/>
  <c r="AN125" i="1"/>
  <c r="AN126" i="1" l="1"/>
  <c r="AM126" i="1"/>
  <c r="AM127" i="1" l="1"/>
  <c r="AN127" i="1"/>
  <c r="AN128" i="1" l="1"/>
  <c r="AM128" i="1"/>
  <c r="AM129" i="1" l="1"/>
  <c r="AN129" i="1"/>
  <c r="AN130" i="1" l="1"/>
  <c r="AM130" i="1"/>
  <c r="AM131" i="1" l="1"/>
  <c r="AN131" i="1"/>
  <c r="AN132" i="1" l="1"/>
  <c r="AM132" i="1"/>
  <c r="AM133" i="1" l="1"/>
  <c r="AN133" i="1"/>
  <c r="AN134" i="1" l="1"/>
  <c r="AM134" i="1"/>
  <c r="AM135" i="1" l="1"/>
  <c r="AN135" i="1"/>
  <c r="AN136" i="1" l="1"/>
  <c r="AM136" i="1"/>
  <c r="AM137" i="1" l="1"/>
  <c r="AN137" i="1"/>
  <c r="AN138" i="1" l="1"/>
  <c r="AM138" i="1"/>
  <c r="AM139" i="1" l="1"/>
  <c r="AN139" i="1"/>
  <c r="AN140" i="1" l="1"/>
  <c r="AM140" i="1"/>
  <c r="AM141" i="1" l="1"/>
  <c r="AN141" i="1"/>
  <c r="AN142" i="1" l="1"/>
  <c r="AM142" i="1"/>
  <c r="AM143" i="1" l="1"/>
  <c r="AN143" i="1"/>
  <c r="AN144" i="1" l="1"/>
  <c r="AM144" i="1"/>
  <c r="AM145" i="1" l="1"/>
  <c r="AN145" i="1"/>
  <c r="AN146" i="1" l="1"/>
  <c r="AM146" i="1"/>
  <c r="AM147" i="1" l="1"/>
  <c r="AN147" i="1"/>
  <c r="AN148" i="1" l="1"/>
  <c r="AM148" i="1"/>
  <c r="AM149" i="1" l="1"/>
  <c r="AN149" i="1"/>
  <c r="AN150" i="1" l="1"/>
  <c r="AM150" i="1"/>
  <c r="AM151" i="1" l="1"/>
  <c r="AN151" i="1"/>
  <c r="AN152" i="1" l="1"/>
  <c r="AM152" i="1"/>
  <c r="AM153" i="1" l="1"/>
  <c r="AN153" i="1"/>
  <c r="AN154" i="1" l="1"/>
  <c r="AM154" i="1"/>
  <c r="AM155" i="1" l="1"/>
  <c r="AN155" i="1"/>
  <c r="AN156" i="1" l="1"/>
  <c r="AM156" i="1"/>
  <c r="AM157" i="1" l="1"/>
  <c r="AN157" i="1"/>
  <c r="AN158" i="1" l="1"/>
  <c r="AM158" i="1"/>
  <c r="AM159" i="1" l="1"/>
  <c r="AN159" i="1"/>
  <c r="AN160" i="1" l="1"/>
  <c r="AM160" i="1"/>
  <c r="AM161" i="1" l="1"/>
  <c r="AN161" i="1"/>
  <c r="AN162" i="1" l="1"/>
  <c r="AM162" i="1"/>
  <c r="AM163" i="1" l="1"/>
  <c r="AN163" i="1"/>
  <c r="AN164" i="1" l="1"/>
  <c r="AM164" i="1"/>
  <c r="AM165" i="1" l="1"/>
  <c r="AN165" i="1"/>
  <c r="AN166" i="1" l="1"/>
  <c r="AM166" i="1"/>
  <c r="AM167" i="1" l="1"/>
  <c r="AN167" i="1"/>
  <c r="AN168" i="1" l="1"/>
  <c r="AM168" i="1"/>
  <c r="AM169" i="1" l="1"/>
  <c r="AN169" i="1"/>
  <c r="AN170" i="1" l="1"/>
  <c r="AM170" i="1"/>
  <c r="AM171" i="1" l="1"/>
  <c r="AN171" i="1"/>
  <c r="AN172" i="1" l="1"/>
  <c r="AM172" i="1"/>
  <c r="AM173" i="1" l="1"/>
  <c r="AN173" i="1"/>
  <c r="AN174" i="1" l="1"/>
  <c r="AM174" i="1"/>
  <c r="AM175" i="1" l="1"/>
  <c r="AN175" i="1"/>
  <c r="AN176" i="1" l="1"/>
  <c r="AM176" i="1"/>
  <c r="AM177" i="1" l="1"/>
  <c r="AN177" i="1"/>
  <c r="AN178" i="1" l="1"/>
  <c r="AM178" i="1"/>
  <c r="AM179" i="1" l="1"/>
  <c r="AN179" i="1"/>
  <c r="AN180" i="1" l="1"/>
  <c r="AP179" i="1" s="1"/>
  <c r="AM180" i="1"/>
  <c r="AO179" i="1"/>
  <c r="AQ179" i="1" l="1"/>
  <c r="AO180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Q33" i="1" s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P12" i="1"/>
  <c r="AP180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Q173" i="1" l="1"/>
  <c r="AQ165" i="1"/>
  <c r="AQ157" i="1"/>
  <c r="AQ149" i="1"/>
  <c r="AQ141" i="1"/>
  <c r="AQ125" i="1"/>
  <c r="AQ117" i="1"/>
  <c r="AQ109" i="1"/>
  <c r="AQ101" i="1"/>
  <c r="AQ93" i="1"/>
  <c r="AQ85" i="1"/>
  <c r="AQ77" i="1"/>
  <c r="AQ69" i="1"/>
  <c r="AQ61" i="1"/>
  <c r="AQ53" i="1"/>
  <c r="AQ49" i="1"/>
  <c r="AQ41" i="1"/>
  <c r="AQ37" i="1"/>
  <c r="AQ25" i="1"/>
  <c r="AQ21" i="1"/>
  <c r="AQ17" i="1"/>
  <c r="AQ13" i="1"/>
  <c r="AQ108" i="1"/>
  <c r="AQ176" i="1"/>
  <c r="AQ172" i="1"/>
  <c r="AQ168" i="1"/>
  <c r="AQ164" i="1"/>
  <c r="AQ160" i="1"/>
  <c r="AQ156" i="1"/>
  <c r="AQ152" i="1"/>
  <c r="AQ148" i="1"/>
  <c r="AQ144" i="1"/>
  <c r="AQ140" i="1"/>
  <c r="AQ136" i="1"/>
  <c r="AQ132" i="1"/>
  <c r="AQ128" i="1"/>
  <c r="AQ124" i="1"/>
  <c r="AQ120" i="1"/>
  <c r="AQ116" i="1"/>
  <c r="AQ112" i="1"/>
  <c r="AQ104" i="1"/>
  <c r="AQ100" i="1"/>
  <c r="AQ96" i="1"/>
  <c r="AQ92" i="1"/>
  <c r="AQ88" i="1"/>
  <c r="AQ84" i="1"/>
  <c r="AQ80" i="1"/>
  <c r="AQ76" i="1"/>
  <c r="AQ72" i="1"/>
  <c r="AQ68" i="1"/>
  <c r="AQ64" i="1"/>
  <c r="AQ60" i="1"/>
  <c r="AQ56" i="1"/>
  <c r="AQ52" i="1"/>
  <c r="AQ48" i="1"/>
  <c r="AQ44" i="1"/>
  <c r="AQ40" i="1"/>
  <c r="AQ36" i="1"/>
  <c r="AQ32" i="1"/>
  <c r="AQ28" i="1"/>
  <c r="AQ24" i="1"/>
  <c r="AQ20" i="1"/>
  <c r="AQ16" i="1"/>
  <c r="AQ12" i="1"/>
  <c r="AQ175" i="1"/>
  <c r="AQ171" i="1"/>
  <c r="AQ167" i="1"/>
  <c r="AQ163" i="1"/>
  <c r="AQ159" i="1"/>
  <c r="AQ155" i="1"/>
  <c r="AQ151" i="1"/>
  <c r="AQ147" i="1"/>
  <c r="AQ143" i="1"/>
  <c r="AQ139" i="1"/>
  <c r="AQ135" i="1"/>
  <c r="AQ131" i="1"/>
  <c r="AQ127" i="1"/>
  <c r="AQ123" i="1"/>
  <c r="AQ119" i="1"/>
  <c r="AQ115" i="1"/>
  <c r="AQ111" i="1"/>
  <c r="AQ107" i="1"/>
  <c r="AQ103" i="1"/>
  <c r="AQ99" i="1"/>
  <c r="AQ95" i="1"/>
  <c r="AQ91" i="1"/>
  <c r="AQ87" i="1"/>
  <c r="AQ83" i="1"/>
  <c r="AQ79" i="1"/>
  <c r="AQ75" i="1"/>
  <c r="AQ71" i="1"/>
  <c r="AQ67" i="1"/>
  <c r="AQ63" i="1"/>
  <c r="AQ59" i="1"/>
  <c r="AQ55" i="1"/>
  <c r="AQ51" i="1"/>
  <c r="AQ47" i="1"/>
  <c r="AQ43" i="1"/>
  <c r="AQ39" i="1"/>
  <c r="AQ35" i="1"/>
  <c r="AQ31" i="1"/>
  <c r="AQ27" i="1"/>
  <c r="AQ23" i="1"/>
  <c r="AQ19" i="1"/>
  <c r="AQ15" i="1"/>
  <c r="AQ180" i="1"/>
  <c r="AQ177" i="1"/>
  <c r="AQ169" i="1"/>
  <c r="AQ153" i="1"/>
  <c r="AQ145" i="1"/>
  <c r="AQ137" i="1"/>
  <c r="AQ129" i="1"/>
  <c r="AQ121" i="1"/>
  <c r="AQ113" i="1"/>
  <c r="AQ105" i="1"/>
  <c r="AQ97" i="1"/>
  <c r="AQ89" i="1"/>
  <c r="AQ81" i="1"/>
  <c r="AQ73" i="1"/>
  <c r="AQ65" i="1"/>
  <c r="AQ57" i="1"/>
  <c r="AQ45" i="1"/>
  <c r="AQ29" i="1"/>
  <c r="AQ178" i="1"/>
  <c r="AQ174" i="1"/>
  <c r="AQ170" i="1"/>
  <c r="AQ166" i="1"/>
  <c r="AQ161" i="1"/>
  <c r="AQ162" i="1"/>
  <c r="AQ158" i="1"/>
  <c r="AQ154" i="1"/>
  <c r="AQ150" i="1"/>
  <c r="AQ146" i="1"/>
  <c r="AQ142" i="1"/>
  <c r="AQ138" i="1"/>
  <c r="AQ133" i="1"/>
  <c r="AQ134" i="1"/>
  <c r="AQ130" i="1"/>
  <c r="AQ126" i="1"/>
  <c r="AQ122" i="1"/>
  <c r="AQ118" i="1"/>
  <c r="AQ114" i="1"/>
  <c r="AQ110" i="1"/>
  <c r="AQ106" i="1"/>
  <c r="AQ102" i="1"/>
  <c r="AQ98" i="1"/>
  <c r="AQ94" i="1"/>
  <c r="AQ90" i="1"/>
  <c r="AQ86" i="1"/>
  <c r="AQ82" i="1"/>
  <c r="AQ78" i="1"/>
  <c r="AQ74" i="1"/>
  <c r="AQ70" i="1"/>
  <c r="AQ66" i="1"/>
  <c r="AQ62" i="1"/>
  <c r="AQ58" i="1"/>
  <c r="AQ54" i="1"/>
  <c r="AQ50" i="1"/>
  <c r="AQ46" i="1"/>
  <c r="AQ42" i="1"/>
  <c r="AQ38" i="1"/>
  <c r="AQ34" i="1"/>
  <c r="AQ30" i="1"/>
  <c r="AQ26" i="1"/>
  <c r="AQ22" i="1"/>
  <c r="AQ18" i="1"/>
  <c r="AQ14" i="1"/>
  <c r="AQ181" i="1" l="1"/>
  <c r="AC12" i="1" a="1"/>
  <c r="AC12" i="1"/>
  <c r="AC13" i="1"/>
</calcChain>
</file>

<file path=xl/sharedStrings.xml><?xml version="1.0" encoding="utf-8"?>
<sst xmlns="http://schemas.openxmlformats.org/spreadsheetml/2006/main" count="52" uniqueCount="46">
  <si>
    <t>SAT</t>
  </si>
  <si>
    <t>Admitted</t>
  </si>
  <si>
    <t>SAT Admittance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</si>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</sst>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0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8" fillId="33" borderId="18" xfId="0" applyFont="1" applyFill="1" applyBorder="1"/>
    <xf numFmtId="0" fontId="18" fillId="33" borderId="19" xfId="0" applyFont="1" applyFill="1" applyBorder="1"/>
    <xf numFmtId="0" fontId="20" fillId="33" borderId="20" xfId="0" applyFont="1" applyFill="1" applyBorder="1" applyAlignment="1">
      <alignment horizontal="center"/>
    </xf>
    <xf numFmtId="0" fontId="18" fillId="33" borderId="21" xfId="0" applyFont="1" applyFill="1" applyBorder="1"/>
    <xf numFmtId="0" fontId="18" fillId="33" borderId="22" xfId="0" applyFont="1" applyFill="1" applyBorder="1"/>
    <xf numFmtId="0" fontId="18" fillId="33" borderId="23" xfId="0" applyFont="1" applyFill="1" applyBorder="1"/>
    <xf numFmtId="0" fontId="18" fillId="33" borderId="24" xfId="0" applyFont="1" applyFill="1" applyBorder="1"/>
    <xf numFmtId="0" fontId="18" fillId="33" borderId="23" xfId="0" applyFont="1" applyFill="1" applyBorder="1" applyAlignment="1">
      <alignment horizontal="right"/>
    </xf>
    <xf numFmtId="0" fontId="20" fillId="33" borderId="25" xfId="0" applyFont="1" applyFill="1" applyBorder="1" applyAlignment="1">
      <alignment horizontal="center"/>
    </xf>
    <xf numFmtId="0" fontId="18" fillId="33" borderId="26" xfId="0" applyFont="1" applyFill="1" applyBorder="1"/>
    <xf numFmtId="0" fontId="18" fillId="33" borderId="0" xfId="0" applyFont="1" applyFill="1" applyAlignment="1">
      <alignment horizontal="center"/>
    </xf>
    <xf numFmtId="0" fontId="18" fillId="33" borderId="27" xfId="0" applyFont="1" applyFill="1" applyBorder="1"/>
    <xf numFmtId="0" fontId="18" fillId="33" borderId="28" xfId="0" applyFont="1" applyFill="1" applyBorder="1"/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'SAT Admittance'!$AO$12:$AO$180</c:f>
              <c:numCache>
                <c:formatCode>General</c:formatCode>
                <c:ptCount val="169"/>
                <c:pt idx="0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0.95945945945945943</c:v>
                </c:pt>
                <c:pt idx="4">
                  <c:v>0.94594594594594594</c:v>
                </c:pt>
                <c:pt idx="5">
                  <c:v>0.93243243243243246</c:v>
                </c:pt>
                <c:pt idx="6">
                  <c:v>0.91891891891891886</c:v>
                </c:pt>
                <c:pt idx="7">
                  <c:v>0.90540540540540537</c:v>
                </c:pt>
                <c:pt idx="8">
                  <c:v>0.89189189189189189</c:v>
                </c:pt>
                <c:pt idx="9">
                  <c:v>0.8783783783783784</c:v>
                </c:pt>
                <c:pt idx="10">
                  <c:v>0.86486486486486491</c:v>
                </c:pt>
                <c:pt idx="11">
                  <c:v>0.85135135135135132</c:v>
                </c:pt>
                <c:pt idx="12">
                  <c:v>0.83783783783783783</c:v>
                </c:pt>
                <c:pt idx="13">
                  <c:v>0.82432432432432434</c:v>
                </c:pt>
                <c:pt idx="14">
                  <c:v>0.81081081081081074</c:v>
                </c:pt>
                <c:pt idx="15">
                  <c:v>0.79729729729729726</c:v>
                </c:pt>
                <c:pt idx="16">
                  <c:v>0.78378378378378377</c:v>
                </c:pt>
                <c:pt idx="17">
                  <c:v>0.77027027027027029</c:v>
                </c:pt>
                <c:pt idx="18">
                  <c:v>0.7567567567567568</c:v>
                </c:pt>
                <c:pt idx="19">
                  <c:v>0.7432432432432432</c:v>
                </c:pt>
                <c:pt idx="20">
                  <c:v>0.72972972972972971</c:v>
                </c:pt>
                <c:pt idx="21">
                  <c:v>0.71621621621621623</c:v>
                </c:pt>
                <c:pt idx="22">
                  <c:v>0.70270270270270263</c:v>
                </c:pt>
                <c:pt idx="23">
                  <c:v>0.68918918918918926</c:v>
                </c:pt>
                <c:pt idx="24">
                  <c:v>0.67567567567567566</c:v>
                </c:pt>
                <c:pt idx="25">
                  <c:v>0.66216216216216217</c:v>
                </c:pt>
                <c:pt idx="26">
                  <c:v>0.64864864864864868</c:v>
                </c:pt>
                <c:pt idx="27">
                  <c:v>0.63513513513513509</c:v>
                </c:pt>
                <c:pt idx="28">
                  <c:v>0.6216216216216216</c:v>
                </c:pt>
                <c:pt idx="29">
                  <c:v>0.60810810810810811</c:v>
                </c:pt>
                <c:pt idx="30">
                  <c:v>0.59459459459459452</c:v>
                </c:pt>
                <c:pt idx="31">
                  <c:v>0.58108108108108114</c:v>
                </c:pt>
                <c:pt idx="32">
                  <c:v>0.56756756756756754</c:v>
                </c:pt>
                <c:pt idx="33">
                  <c:v>0.55405405405405406</c:v>
                </c:pt>
                <c:pt idx="34">
                  <c:v>0.54054054054054057</c:v>
                </c:pt>
                <c:pt idx="35">
                  <c:v>0.52702702702702697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0.48648648648648651</c:v>
                </c:pt>
                <c:pt idx="39">
                  <c:v>0.47297297297297303</c:v>
                </c:pt>
                <c:pt idx="40">
                  <c:v>0.45945945945945943</c:v>
                </c:pt>
                <c:pt idx="41">
                  <c:v>0.44594594594594594</c:v>
                </c:pt>
                <c:pt idx="42">
                  <c:v>0.43243243243243246</c:v>
                </c:pt>
                <c:pt idx="43">
                  <c:v>0.41891891891891897</c:v>
                </c:pt>
                <c:pt idx="44">
                  <c:v>0.40540540540540537</c:v>
                </c:pt>
                <c:pt idx="45">
                  <c:v>0.39189189189189189</c:v>
                </c:pt>
                <c:pt idx="46">
                  <c:v>0.3783783783783784</c:v>
                </c:pt>
                <c:pt idx="47">
                  <c:v>0.36486486486486491</c:v>
                </c:pt>
                <c:pt idx="48">
                  <c:v>0.35135135135135132</c:v>
                </c:pt>
                <c:pt idx="49">
                  <c:v>0.33783783783783783</c:v>
                </c:pt>
                <c:pt idx="50">
                  <c:v>0.32432432432432434</c:v>
                </c:pt>
                <c:pt idx="51">
                  <c:v>0.31081081081081086</c:v>
                </c:pt>
                <c:pt idx="52">
                  <c:v>0.29729729729729726</c:v>
                </c:pt>
                <c:pt idx="53">
                  <c:v>0.28378378378378377</c:v>
                </c:pt>
                <c:pt idx="54">
                  <c:v>0.27027027027027029</c:v>
                </c:pt>
                <c:pt idx="55">
                  <c:v>0.2567567567567568</c:v>
                </c:pt>
                <c:pt idx="56">
                  <c:v>0.2432432432432432</c:v>
                </c:pt>
                <c:pt idx="57">
                  <c:v>0.22972972972972971</c:v>
                </c:pt>
                <c:pt idx="58">
                  <c:v>0.21621621621621623</c:v>
                </c:pt>
                <c:pt idx="59">
                  <c:v>0.20270270270270274</c:v>
                </c:pt>
                <c:pt idx="60">
                  <c:v>0.18918918918918914</c:v>
                </c:pt>
                <c:pt idx="61">
                  <c:v>0.18918918918918914</c:v>
                </c:pt>
                <c:pt idx="62">
                  <c:v>0.17567567567567566</c:v>
                </c:pt>
                <c:pt idx="63">
                  <c:v>0.17567567567567566</c:v>
                </c:pt>
                <c:pt idx="64">
                  <c:v>0.17567567567567566</c:v>
                </c:pt>
                <c:pt idx="65">
                  <c:v>0.16216216216216217</c:v>
                </c:pt>
                <c:pt idx="66">
                  <c:v>0.14864864864864868</c:v>
                </c:pt>
                <c:pt idx="67">
                  <c:v>0.14864864864864868</c:v>
                </c:pt>
                <c:pt idx="68">
                  <c:v>0.13513513513513509</c:v>
                </c:pt>
                <c:pt idx="69">
                  <c:v>0.1216216216216216</c:v>
                </c:pt>
                <c:pt idx="70">
                  <c:v>0.10810810810810811</c:v>
                </c:pt>
                <c:pt idx="71">
                  <c:v>0.10810810810810811</c:v>
                </c:pt>
                <c:pt idx="72">
                  <c:v>0.10810810810810811</c:v>
                </c:pt>
                <c:pt idx="73">
                  <c:v>0.10810810810810811</c:v>
                </c:pt>
                <c:pt idx="74">
                  <c:v>9.4594594594594628E-2</c:v>
                </c:pt>
                <c:pt idx="75">
                  <c:v>8.108108108108103E-2</c:v>
                </c:pt>
                <c:pt idx="76">
                  <c:v>6.7567567567567544E-2</c:v>
                </c:pt>
                <c:pt idx="77">
                  <c:v>6.7567567567567544E-2</c:v>
                </c:pt>
                <c:pt idx="78">
                  <c:v>5.4054054054054057E-2</c:v>
                </c:pt>
                <c:pt idx="79">
                  <c:v>5.4054054054054057E-2</c:v>
                </c:pt>
                <c:pt idx="80">
                  <c:v>4.0540540540540571E-2</c:v>
                </c:pt>
                <c:pt idx="81">
                  <c:v>4.0540540540540571E-2</c:v>
                </c:pt>
                <c:pt idx="82">
                  <c:v>4.0540540540540571E-2</c:v>
                </c:pt>
                <c:pt idx="83">
                  <c:v>4.0540540540540571E-2</c:v>
                </c:pt>
                <c:pt idx="84">
                  <c:v>2.7027027027026973E-2</c:v>
                </c:pt>
                <c:pt idx="85">
                  <c:v>1.3513513513513487E-2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'SAT Admittance'!$AP$12:$AP$180</c:f>
              <c:numCache>
                <c:formatCode>General</c:formatCode>
                <c:ptCount val="1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0.98936170212765961</c:v>
                </c:pt>
                <c:pt idx="62">
                  <c:v>0.98936170212765961</c:v>
                </c:pt>
                <c:pt idx="63">
                  <c:v>0.97872340425531912</c:v>
                </c:pt>
                <c:pt idx="64">
                  <c:v>0.96808510638297873</c:v>
                </c:pt>
                <c:pt idx="65">
                  <c:v>0.96808510638297873</c:v>
                </c:pt>
                <c:pt idx="66">
                  <c:v>0.96808510638297873</c:v>
                </c:pt>
                <c:pt idx="67">
                  <c:v>0.95744680851063835</c:v>
                </c:pt>
                <c:pt idx="68">
                  <c:v>0.95744680851063835</c:v>
                </c:pt>
                <c:pt idx="69">
                  <c:v>0.95744680851063835</c:v>
                </c:pt>
                <c:pt idx="70">
                  <c:v>0.95744680851063835</c:v>
                </c:pt>
                <c:pt idx="71">
                  <c:v>0.94680851063829785</c:v>
                </c:pt>
                <c:pt idx="72">
                  <c:v>0.93617021276595747</c:v>
                </c:pt>
                <c:pt idx="73">
                  <c:v>0.92553191489361697</c:v>
                </c:pt>
                <c:pt idx="74">
                  <c:v>0.92553191489361697</c:v>
                </c:pt>
                <c:pt idx="75">
                  <c:v>0.92553191489361697</c:v>
                </c:pt>
                <c:pt idx="76">
                  <c:v>0.92553191489361697</c:v>
                </c:pt>
                <c:pt idx="77">
                  <c:v>0.91489361702127658</c:v>
                </c:pt>
                <c:pt idx="78">
                  <c:v>0.91489361702127658</c:v>
                </c:pt>
                <c:pt idx="79">
                  <c:v>0.9042553191489362</c:v>
                </c:pt>
                <c:pt idx="80">
                  <c:v>0.9042553191489362</c:v>
                </c:pt>
                <c:pt idx="81">
                  <c:v>0.8936170212765957</c:v>
                </c:pt>
                <c:pt idx="82">
                  <c:v>0.88297872340425532</c:v>
                </c:pt>
                <c:pt idx="83">
                  <c:v>0.87234042553191493</c:v>
                </c:pt>
                <c:pt idx="84">
                  <c:v>0.87234042553191493</c:v>
                </c:pt>
                <c:pt idx="85">
                  <c:v>0.87234042553191493</c:v>
                </c:pt>
                <c:pt idx="86">
                  <c:v>0.87234042553191493</c:v>
                </c:pt>
                <c:pt idx="87">
                  <c:v>0.86170212765957444</c:v>
                </c:pt>
                <c:pt idx="88">
                  <c:v>0.85106382978723405</c:v>
                </c:pt>
                <c:pt idx="89">
                  <c:v>0.84042553191489366</c:v>
                </c:pt>
                <c:pt idx="90">
                  <c:v>0.82978723404255317</c:v>
                </c:pt>
                <c:pt idx="91">
                  <c:v>0.81914893617021278</c:v>
                </c:pt>
                <c:pt idx="92">
                  <c:v>0.8085106382978724</c:v>
                </c:pt>
                <c:pt idx="93">
                  <c:v>0.7978723404255319</c:v>
                </c:pt>
                <c:pt idx="94">
                  <c:v>0.78723404255319152</c:v>
                </c:pt>
                <c:pt idx="95">
                  <c:v>0.77659574468085113</c:v>
                </c:pt>
                <c:pt idx="96">
                  <c:v>0.76595744680851063</c:v>
                </c:pt>
                <c:pt idx="97">
                  <c:v>0.75531914893617025</c:v>
                </c:pt>
                <c:pt idx="98">
                  <c:v>0.74468085106382986</c:v>
                </c:pt>
                <c:pt idx="99">
                  <c:v>0.73404255319148937</c:v>
                </c:pt>
                <c:pt idx="100">
                  <c:v>0.72340425531914887</c:v>
                </c:pt>
                <c:pt idx="101">
                  <c:v>0.71276595744680848</c:v>
                </c:pt>
                <c:pt idx="102">
                  <c:v>0.7021276595744681</c:v>
                </c:pt>
                <c:pt idx="103">
                  <c:v>0.6914893617021276</c:v>
                </c:pt>
                <c:pt idx="104">
                  <c:v>0.68085106382978722</c:v>
                </c:pt>
                <c:pt idx="105">
                  <c:v>0.67021276595744683</c:v>
                </c:pt>
                <c:pt idx="106">
                  <c:v>0.65957446808510634</c:v>
                </c:pt>
                <c:pt idx="107">
                  <c:v>0.64893617021276595</c:v>
                </c:pt>
                <c:pt idx="108">
                  <c:v>0.63829787234042556</c:v>
                </c:pt>
                <c:pt idx="109">
                  <c:v>0.62765957446808507</c:v>
                </c:pt>
                <c:pt idx="110">
                  <c:v>0.61702127659574468</c:v>
                </c:pt>
                <c:pt idx="111">
                  <c:v>0.6063829787234043</c:v>
                </c:pt>
                <c:pt idx="112">
                  <c:v>0.5957446808510638</c:v>
                </c:pt>
                <c:pt idx="113">
                  <c:v>0.58510638297872342</c:v>
                </c:pt>
                <c:pt idx="114">
                  <c:v>0.57446808510638303</c:v>
                </c:pt>
                <c:pt idx="115">
                  <c:v>0.56382978723404253</c:v>
                </c:pt>
                <c:pt idx="116">
                  <c:v>0.55319148936170215</c:v>
                </c:pt>
                <c:pt idx="117">
                  <c:v>0.54255319148936176</c:v>
                </c:pt>
                <c:pt idx="118">
                  <c:v>0.53191489361702127</c:v>
                </c:pt>
                <c:pt idx="119">
                  <c:v>0.52127659574468077</c:v>
                </c:pt>
                <c:pt idx="120">
                  <c:v>0.5106382978723405</c:v>
                </c:pt>
                <c:pt idx="121">
                  <c:v>0.5</c:v>
                </c:pt>
                <c:pt idx="122">
                  <c:v>0.48936170212765961</c:v>
                </c:pt>
                <c:pt idx="123">
                  <c:v>0.47872340425531912</c:v>
                </c:pt>
                <c:pt idx="124">
                  <c:v>0.46808510638297873</c:v>
                </c:pt>
                <c:pt idx="125">
                  <c:v>0.45744680851063835</c:v>
                </c:pt>
                <c:pt idx="126">
                  <c:v>0.44680851063829785</c:v>
                </c:pt>
                <c:pt idx="127">
                  <c:v>0.43617021276595747</c:v>
                </c:pt>
                <c:pt idx="128">
                  <c:v>0.42553191489361697</c:v>
                </c:pt>
                <c:pt idx="129">
                  <c:v>0.41489361702127658</c:v>
                </c:pt>
                <c:pt idx="130">
                  <c:v>0.4042553191489362</c:v>
                </c:pt>
                <c:pt idx="131">
                  <c:v>0.3936170212765957</c:v>
                </c:pt>
                <c:pt idx="132">
                  <c:v>0.38297872340425532</c:v>
                </c:pt>
                <c:pt idx="133">
                  <c:v>0.37234042553191493</c:v>
                </c:pt>
                <c:pt idx="134">
                  <c:v>0.36170212765957444</c:v>
                </c:pt>
                <c:pt idx="135">
                  <c:v>0.35106382978723405</c:v>
                </c:pt>
                <c:pt idx="136">
                  <c:v>0.34042553191489366</c:v>
                </c:pt>
                <c:pt idx="137">
                  <c:v>0.32978723404255317</c:v>
                </c:pt>
                <c:pt idx="138">
                  <c:v>0.31914893617021278</c:v>
                </c:pt>
                <c:pt idx="139">
                  <c:v>0.30851063829787229</c:v>
                </c:pt>
                <c:pt idx="140">
                  <c:v>0.2978723404255319</c:v>
                </c:pt>
                <c:pt idx="141">
                  <c:v>0.28723404255319152</c:v>
                </c:pt>
                <c:pt idx="142">
                  <c:v>0.27659574468085102</c:v>
                </c:pt>
                <c:pt idx="143">
                  <c:v>0.26595744680851063</c:v>
                </c:pt>
                <c:pt idx="144">
                  <c:v>0.25531914893617025</c:v>
                </c:pt>
                <c:pt idx="145">
                  <c:v>0.24468085106382975</c:v>
                </c:pt>
                <c:pt idx="146">
                  <c:v>0.23404255319148937</c:v>
                </c:pt>
                <c:pt idx="147">
                  <c:v>0.22340425531914898</c:v>
                </c:pt>
                <c:pt idx="148">
                  <c:v>0.21276595744680848</c:v>
                </c:pt>
                <c:pt idx="149">
                  <c:v>0.2021276595744681</c:v>
                </c:pt>
                <c:pt idx="150">
                  <c:v>0.19148936170212771</c:v>
                </c:pt>
                <c:pt idx="151">
                  <c:v>0.18085106382978722</c:v>
                </c:pt>
                <c:pt idx="152">
                  <c:v>0.17021276595744683</c:v>
                </c:pt>
                <c:pt idx="153">
                  <c:v>0.15957446808510634</c:v>
                </c:pt>
                <c:pt idx="154">
                  <c:v>0.14893617021276595</c:v>
                </c:pt>
                <c:pt idx="155">
                  <c:v>0.13829787234042556</c:v>
                </c:pt>
                <c:pt idx="156">
                  <c:v>0.12765957446808507</c:v>
                </c:pt>
                <c:pt idx="157">
                  <c:v>0.11702127659574468</c:v>
                </c:pt>
                <c:pt idx="158">
                  <c:v>0.1063829787234043</c:v>
                </c:pt>
                <c:pt idx="159">
                  <c:v>9.5744680851063801E-2</c:v>
                </c:pt>
                <c:pt idx="160">
                  <c:v>8.5106382978723416E-2</c:v>
                </c:pt>
                <c:pt idx="161">
                  <c:v>7.4468085106383031E-2</c:v>
                </c:pt>
                <c:pt idx="162">
                  <c:v>6.3829787234042534E-2</c:v>
                </c:pt>
                <c:pt idx="163">
                  <c:v>5.3191489361702149E-2</c:v>
                </c:pt>
                <c:pt idx="164">
                  <c:v>4.2553191489361653E-2</c:v>
                </c:pt>
                <c:pt idx="165">
                  <c:v>3.1914893617021267E-2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4-4529-B531-45F21073C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699280"/>
        <c:axId val="1961702608"/>
      </c:scatterChart>
      <c:valAx>
        <c:axId val="196169928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1702608"/>
        <c:crosses val="autoZero"/>
        <c:crossBetween val="midCat"/>
      </c:valAx>
      <c:valAx>
        <c:axId val="19617026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1699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485775</xdr:colOff>
      <xdr:row>28</xdr:row>
      <xdr:rowOff>119062</xdr:rowOff>
    </xdr:from>
    <xdr:to>
      <xdr:col>29</xdr:col>
      <xdr:colOff>333375</xdr:colOff>
      <xdr:row>46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6ED7B-F47D-C066-E320-D45A64A83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mz/Downloads/XRealStats%20(1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184"/>
  <sheetViews>
    <sheetView tabSelected="1" workbookViewId="0">
      <selection activeCell="I9" sqref="I9"/>
    </sheetView>
  </sheetViews>
  <sheetFormatPr defaultColWidth="8.85546875" defaultRowHeight="12" x14ac:dyDescent="0.2"/>
  <cols>
    <col min="1" max="1" width="2" style="1" customWidth="1"/>
    <col min="2" max="16384" width="8.85546875" style="1"/>
  </cols>
  <sheetData>
    <row r="1" spans="2:43" ht="15.75" x14ac:dyDescent="0.25">
      <c r="B1" s="2" t="s">
        <v>2</v>
      </c>
    </row>
    <row r="4" spans="2:43" x14ac:dyDescent="0.2">
      <c r="B4" s="4" t="s">
        <v>0</v>
      </c>
      <c r="C4" s="5" t="s">
        <v>1</v>
      </c>
    </row>
    <row r="5" spans="2:43" x14ac:dyDescent="0.2">
      <c r="B5" s="3">
        <v>1363</v>
      </c>
      <c r="C5" s="1">
        <v>0</v>
      </c>
    </row>
    <row r="6" spans="2:43" x14ac:dyDescent="0.2">
      <c r="B6" s="3">
        <v>1792</v>
      </c>
      <c r="C6" s="1">
        <v>1</v>
      </c>
    </row>
    <row r="7" spans="2:43" x14ac:dyDescent="0.2">
      <c r="B7" s="3">
        <v>1954</v>
      </c>
      <c r="C7" s="1">
        <v>1</v>
      </c>
    </row>
    <row r="8" spans="2:43" x14ac:dyDescent="0.2">
      <c r="B8" s="3">
        <v>1653</v>
      </c>
      <c r="C8" s="1">
        <v>0</v>
      </c>
    </row>
    <row r="9" spans="2:43" x14ac:dyDescent="0.2">
      <c r="B9" s="3">
        <v>1593</v>
      </c>
      <c r="C9" s="1">
        <v>0</v>
      </c>
      <c r="I9" s="1" t="s">
        <v>3</v>
      </c>
      <c r="AE9" s="1" t="s">
        <v>35</v>
      </c>
      <c r="AJ9" s="1" t="s">
        <v>40</v>
      </c>
    </row>
    <row r="10" spans="2:43" ht="12.75" thickBot="1" x14ac:dyDescent="0.25">
      <c r="B10" s="3">
        <v>1755</v>
      </c>
      <c r="C10" s="1">
        <v>1</v>
      </c>
    </row>
    <row r="11" spans="2:43" ht="12.75" thickTop="1" x14ac:dyDescent="0.2">
      <c r="B11" s="3">
        <v>1775</v>
      </c>
      <c r="C11" s="1">
        <v>1</v>
      </c>
      <c r="I11" s="15" t="str">
        <f>B4</f>
        <v>SAT</v>
      </c>
      <c r="J11" s="15" t="s">
        <v>4</v>
      </c>
      <c r="K11" s="15" t="s">
        <v>5</v>
      </c>
      <c r="L11" s="15" t="s">
        <v>6</v>
      </c>
      <c r="M11" s="15" t="s">
        <v>7</v>
      </c>
      <c r="N11" s="15" t="s">
        <v>8</v>
      </c>
      <c r="O11" s="15" t="s">
        <v>9</v>
      </c>
      <c r="P11" s="15" t="s">
        <v>10</v>
      </c>
      <c r="Q11" s="15" t="s">
        <v>11</v>
      </c>
      <c r="R11" s="15" t="s">
        <v>12</v>
      </c>
      <c r="U11" s="1" t="s">
        <v>13</v>
      </c>
      <c r="W11" s="1" t="s">
        <v>14</v>
      </c>
      <c r="X11" s="17">
        <f>J180*LN(J180/L180)+K180*LN(K180/L180)</f>
        <v>-115.25542210925857</v>
      </c>
      <c r="Z11" s="1" t="s">
        <v>26</v>
      </c>
      <c r="AC11" s="1" t="s">
        <v>34</v>
      </c>
      <c r="AF11" s="23" t="s">
        <v>36</v>
      </c>
      <c r="AG11" s="23" t="s">
        <v>37</v>
      </c>
      <c r="AJ11" s="21" t="s">
        <v>8</v>
      </c>
      <c r="AK11" s="21" t="s">
        <v>5</v>
      </c>
      <c r="AL11" s="21" t="s">
        <v>4</v>
      </c>
      <c r="AM11" s="21" t="s">
        <v>41</v>
      </c>
      <c r="AN11" s="21" t="s">
        <v>42</v>
      </c>
      <c r="AO11" s="21" t="s">
        <v>43</v>
      </c>
      <c r="AP11" s="21" t="s">
        <v>44</v>
      </c>
      <c r="AQ11" s="21" t="s">
        <v>45</v>
      </c>
    </row>
    <row r="12" spans="2:43" x14ac:dyDescent="0.2">
      <c r="B12" s="3">
        <v>1887</v>
      </c>
      <c r="C12" s="1">
        <v>1</v>
      </c>
      <c r="I12" s="1">
        <f>B5</f>
        <v>1363</v>
      </c>
      <c r="J12" s="9">
        <f>C5</f>
        <v>0</v>
      </c>
      <c r="K12" s="10">
        <f>1-J12</f>
        <v>1</v>
      </c>
      <c r="L12" s="11">
        <f>J12+K12</f>
        <v>1</v>
      </c>
      <c r="M12" s="1">
        <f>IF(L12=0,"",J12/L12)</f>
        <v>0</v>
      </c>
      <c r="N12" s="1">
        <f>1/(1+EXP(-$U$13-$U$14*I12))</f>
        <v>3.1750980389243088E-6</v>
      </c>
      <c r="O12" s="7">
        <f>L12*N12</f>
        <v>3.1750980389243088E-6</v>
      </c>
      <c r="P12" s="8">
        <f>L12-O12</f>
        <v>0.99999682490196107</v>
      </c>
      <c r="Q12" s="7">
        <f>IFERROR(L12*(M12*LN(N12)+(1-M12)*LN(1-N12)),0)</f>
        <v>-3.1751030795666817E-6</v>
      </c>
      <c r="R12" s="8">
        <f>100*IF(N12&gt;=$AF$18,J12/L12,K12/L12)</f>
        <v>100</v>
      </c>
      <c r="W12" s="1" t="s">
        <v>15</v>
      </c>
      <c r="X12" s="18">
        <f>Q180</f>
        <v>-23.144749099221972</v>
      </c>
      <c r="Z12" s="7">
        <f t="array" ref="Z12:AA13">MINVERSE(MMULT(TRANSPOSE([1]!DEsign(I12:I179)),N12:N179*(1-N12:N179)*L12:L179*[1]!DEsign(I12:I179)))</f>
        <v>247.63967941898571</v>
      </c>
      <c r="AA12" s="8">
        <v>-0.14837322229060804</v>
      </c>
      <c r="AC12" s="17">
        <f t="array" ref="AC12:AC13">MMULT(TRANSPOSE([1]!DEsign(I12:I179)),L12:L179*(M12:M179-N12:N179))</f>
        <v>7.8658488143062977E-14</v>
      </c>
      <c r="AE12" s="1" t="s">
        <v>9</v>
      </c>
      <c r="AF12" s="7">
        <f>SUMIF(N12:N179,"&gt;="&amp;AF18,J12:J179)</f>
        <v>87</v>
      </c>
      <c r="AG12" s="8">
        <f>SUMIF(N12:N179,"&gt;="&amp;AF18,K12:K179)</f>
        <v>7</v>
      </c>
      <c r="AH12" s="1">
        <f>AF12+AG12</f>
        <v>94</v>
      </c>
      <c r="AM12" s="1">
        <v>0</v>
      </c>
      <c r="AN12" s="1">
        <v>0</v>
      </c>
      <c r="AO12" s="1">
        <f>1-AM12/AM$180</f>
        <v>1</v>
      </c>
      <c r="AP12" s="1">
        <f>1-AN12/AN$180</f>
        <v>1</v>
      </c>
      <c r="AQ12" s="1">
        <f>(AO12-AO13)*AP12</f>
        <v>1.3513513513513487E-2</v>
      </c>
    </row>
    <row r="13" spans="2:43" x14ac:dyDescent="0.2">
      <c r="B13" s="3">
        <v>1893</v>
      </c>
      <c r="C13" s="1">
        <v>1</v>
      </c>
      <c r="I13" s="1">
        <f t="shared" ref="I13:J13" si="0">B6</f>
        <v>1792</v>
      </c>
      <c r="J13" s="9">
        <f t="shared" si="0"/>
        <v>1</v>
      </c>
      <c r="K13" s="10">
        <f t="shared" ref="K13:K76" si="1">1-J13</f>
        <v>0</v>
      </c>
      <c r="L13" s="11">
        <f t="shared" ref="L13:L76" si="2">J13+K13</f>
        <v>1</v>
      </c>
      <c r="M13" s="1">
        <f t="shared" ref="M13:M76" si="3">IF(L13=0,"",J13/L13)</f>
        <v>1</v>
      </c>
      <c r="N13" s="1">
        <f t="shared" ref="N13:N76" si="4">1/(1+EXP(-$U$13-$U$14*I13))</f>
        <v>0.99532071149605272</v>
      </c>
      <c r="O13" s="9">
        <f t="shared" ref="O13:O76" si="5">L13*N13</f>
        <v>0.99532071149605272</v>
      </c>
      <c r="P13" s="11">
        <f t="shared" ref="P13:P76" si="6">L13-O13</f>
        <v>4.6792885039472765E-3</v>
      </c>
      <c r="Q13" s="9">
        <f t="shared" ref="Q13:Q76" si="7">IFERROR(L13*(M13*LN(N13)+(1-M13)*LN(1-N13)),0)</f>
        <v>-4.6902706468680572E-3</v>
      </c>
      <c r="R13" s="11">
        <f t="shared" ref="R13:R76" si="8">100*IF(N13&gt;=$AF$18,J13/L13,K13/L13)</f>
        <v>100</v>
      </c>
      <c r="U13" s="17">
        <f t="array" ref="U13:U14">[1]!LogitCoeff(I12:K179,,,,,20)</f>
        <v>-69.912802176197147</v>
      </c>
      <c r="Z13" s="12">
        <v>-0.14837322229060806</v>
      </c>
      <c r="AA13" s="14">
        <v>8.8947487655555667E-5</v>
      </c>
      <c r="AC13" s="18">
        <v>1.3108936158801043E-10</v>
      </c>
      <c r="AE13" s="1" t="s">
        <v>10</v>
      </c>
      <c r="AF13" s="12">
        <f>AF14-AF12</f>
        <v>7</v>
      </c>
      <c r="AG13" s="14">
        <f>AG14-AG12</f>
        <v>67</v>
      </c>
      <c r="AH13" s="1">
        <f t="shared" ref="AH13:AH14" si="9">AF13+AG13</f>
        <v>74</v>
      </c>
      <c r="AJ13" s="1">
        <f t="array" ref="AJ13:AL180">[1]!SelectCols(J12:N179,"5,2,1",1)</f>
        <v>9.3913091689546413E-7</v>
      </c>
      <c r="AK13" s="1">
        <v>1</v>
      </c>
      <c r="AL13" s="1">
        <v>0</v>
      </c>
      <c r="AM13" s="1">
        <f>AM12+AK13</f>
        <v>1</v>
      </c>
      <c r="AN13" s="1">
        <f>AN12+AL13</f>
        <v>0</v>
      </c>
      <c r="AO13" s="1">
        <f t="shared" ref="AO13:AO76" si="10">1-AM13/AM$180</f>
        <v>0.98648648648648651</v>
      </c>
      <c r="AP13" s="1">
        <f t="shared" ref="AP13:AP76" si="11">1-AN13/AN$180</f>
        <v>1</v>
      </c>
      <c r="AQ13" s="1">
        <f t="shared" ref="AQ13:AQ76" si="12">(AO13-AO14)*AP13</f>
        <v>1.3513513513513487E-2</v>
      </c>
    </row>
    <row r="14" spans="2:43" x14ac:dyDescent="0.2">
      <c r="B14" s="3">
        <v>1580</v>
      </c>
      <c r="C14" s="1">
        <v>0</v>
      </c>
      <c r="I14" s="1">
        <f t="shared" ref="I14:J14" si="13">B7</f>
        <v>1954</v>
      </c>
      <c r="J14" s="9">
        <f t="shared" si="13"/>
        <v>1</v>
      </c>
      <c r="K14" s="10">
        <f t="shared" si="1"/>
        <v>0</v>
      </c>
      <c r="L14" s="11">
        <f t="shared" si="2"/>
        <v>1</v>
      </c>
      <c r="M14" s="1">
        <f t="shared" si="3"/>
        <v>1</v>
      </c>
      <c r="N14" s="1">
        <f t="shared" si="4"/>
        <v>0.99999478886332693</v>
      </c>
      <c r="O14" s="9">
        <f t="shared" si="5"/>
        <v>0.99999478886332693</v>
      </c>
      <c r="P14" s="11">
        <f t="shared" si="6"/>
        <v>5.2111366730667186E-6</v>
      </c>
      <c r="Q14" s="9">
        <f t="shared" si="7"/>
        <v>-5.2111502510866026E-6</v>
      </c>
      <c r="R14" s="11">
        <f t="shared" si="8"/>
        <v>100</v>
      </c>
      <c r="U14" s="18">
        <v>4.2004866693767601E-2</v>
      </c>
      <c r="W14" s="1" t="s">
        <v>16</v>
      </c>
      <c r="X14" s="17">
        <f>2*(X12-X11)</f>
        <v>184.22134602007321</v>
      </c>
      <c r="AF14" s="1">
        <f>J180</f>
        <v>94</v>
      </c>
      <c r="AG14" s="1">
        <f>K180</f>
        <v>74</v>
      </c>
      <c r="AH14" s="1">
        <f t="shared" si="9"/>
        <v>168</v>
      </c>
      <c r="AJ14" s="1">
        <v>3.1750980389243088E-6</v>
      </c>
      <c r="AK14" s="1">
        <v>1</v>
      </c>
      <c r="AL14" s="1">
        <v>0</v>
      </c>
      <c r="AM14" s="1">
        <f t="shared" ref="AM14:AM77" si="14">AM13+AK14</f>
        <v>2</v>
      </c>
      <c r="AN14" s="1">
        <f t="shared" ref="AN14:AN77" si="15">AN13+AL14</f>
        <v>0</v>
      </c>
      <c r="AO14" s="1">
        <f t="shared" si="10"/>
        <v>0.97297297297297303</v>
      </c>
      <c r="AP14" s="1">
        <f t="shared" si="11"/>
        <v>1</v>
      </c>
      <c r="AQ14" s="1">
        <f t="shared" si="12"/>
        <v>1.3513513513513598E-2</v>
      </c>
    </row>
    <row r="15" spans="2:43" x14ac:dyDescent="0.2">
      <c r="B15" s="3">
        <v>1857</v>
      </c>
      <c r="C15" s="1">
        <v>1</v>
      </c>
      <c r="I15" s="1">
        <f t="shared" ref="I15:J15" si="16">B8</f>
        <v>1653</v>
      </c>
      <c r="J15" s="9">
        <f t="shared" si="16"/>
        <v>0</v>
      </c>
      <c r="K15" s="10">
        <f t="shared" si="1"/>
        <v>1</v>
      </c>
      <c r="L15" s="11">
        <f t="shared" si="2"/>
        <v>1</v>
      </c>
      <c r="M15" s="1">
        <f t="shared" si="3"/>
        <v>0</v>
      </c>
      <c r="N15" s="1">
        <f t="shared" si="4"/>
        <v>0.38254555898899817</v>
      </c>
      <c r="O15" s="9">
        <f t="shared" si="5"/>
        <v>0.38254555898899817</v>
      </c>
      <c r="P15" s="11">
        <f t="shared" si="6"/>
        <v>0.61745444101100189</v>
      </c>
      <c r="Q15" s="9">
        <f t="shared" si="7"/>
        <v>-0.48214999294113181</v>
      </c>
      <c r="R15" s="11">
        <f t="shared" si="8"/>
        <v>100</v>
      </c>
      <c r="W15" s="1" t="s">
        <v>17</v>
      </c>
      <c r="X15" s="19">
        <f>COUNT(I12)</f>
        <v>1</v>
      </c>
      <c r="AJ15" s="1">
        <v>3.3113078783367442E-6</v>
      </c>
      <c r="AK15" s="1">
        <v>1</v>
      </c>
      <c r="AL15" s="1">
        <v>0</v>
      </c>
      <c r="AM15" s="1">
        <f t="shared" si="14"/>
        <v>3</v>
      </c>
      <c r="AN15" s="1">
        <f t="shared" si="15"/>
        <v>0</v>
      </c>
      <c r="AO15" s="1">
        <f t="shared" si="10"/>
        <v>0.95945945945945943</v>
      </c>
      <c r="AP15" s="1">
        <f t="shared" si="11"/>
        <v>1</v>
      </c>
      <c r="AQ15" s="1">
        <f t="shared" si="12"/>
        <v>1.3513513513513487E-2</v>
      </c>
    </row>
    <row r="16" spans="2:43" x14ac:dyDescent="0.2">
      <c r="B16" s="3">
        <v>1880</v>
      </c>
      <c r="C16" s="1">
        <v>1</v>
      </c>
      <c r="I16" s="1">
        <f t="shared" ref="I16:J16" si="17">B9</f>
        <v>1593</v>
      </c>
      <c r="J16" s="9">
        <f t="shared" si="17"/>
        <v>0</v>
      </c>
      <c r="K16" s="10">
        <f t="shared" si="1"/>
        <v>1</v>
      </c>
      <c r="L16" s="11">
        <f t="shared" si="2"/>
        <v>1</v>
      </c>
      <c r="M16" s="1">
        <f t="shared" si="3"/>
        <v>0</v>
      </c>
      <c r="N16" s="1">
        <f t="shared" si="4"/>
        <v>4.7468830575847096E-2</v>
      </c>
      <c r="O16" s="9">
        <f t="shared" si="5"/>
        <v>4.7468830575847096E-2</v>
      </c>
      <c r="P16" s="11">
        <f t="shared" si="6"/>
        <v>0.95253116942415295</v>
      </c>
      <c r="Q16" s="9">
        <f t="shared" si="7"/>
        <v>-4.8632448711808066E-2</v>
      </c>
      <c r="R16" s="11">
        <f t="shared" si="8"/>
        <v>100</v>
      </c>
      <c r="W16" s="1" t="s">
        <v>18</v>
      </c>
      <c r="X16" s="19">
        <f>_xlfn.CHISQ.DIST.RT(X14,X15)</f>
        <v>5.8047935742273232E-42</v>
      </c>
      <c r="AE16" s="1" t="s">
        <v>38</v>
      </c>
      <c r="AF16" s="24">
        <f>AF12/AF14</f>
        <v>0.92553191489361697</v>
      </c>
      <c r="AG16" s="25">
        <f>AG13/AG14</f>
        <v>0.90540540540540537</v>
      </c>
      <c r="AH16" s="1">
        <f>(AF12+AG13)/AH14</f>
        <v>0.91666666666666663</v>
      </c>
      <c r="AJ16" s="1">
        <v>4.2604359545059147E-6</v>
      </c>
      <c r="AK16" s="1">
        <v>1</v>
      </c>
      <c r="AL16" s="1">
        <v>0</v>
      </c>
      <c r="AM16" s="1">
        <f t="shared" si="14"/>
        <v>4</v>
      </c>
      <c r="AN16" s="1">
        <f t="shared" si="15"/>
        <v>0</v>
      </c>
      <c r="AO16" s="1">
        <f t="shared" si="10"/>
        <v>0.94594594594594594</v>
      </c>
      <c r="AP16" s="1">
        <f t="shared" si="11"/>
        <v>1</v>
      </c>
      <c r="AQ16" s="1">
        <f t="shared" si="12"/>
        <v>1.3513513513513487E-2</v>
      </c>
    </row>
    <row r="17" spans="2:43" x14ac:dyDescent="0.2">
      <c r="B17" s="3">
        <v>1664</v>
      </c>
      <c r="C17" s="1">
        <v>1</v>
      </c>
      <c r="I17" s="1">
        <f t="shared" ref="I17:J17" si="18">B10</f>
        <v>1755</v>
      </c>
      <c r="J17" s="9">
        <f t="shared" si="18"/>
        <v>1</v>
      </c>
      <c r="K17" s="10">
        <f t="shared" si="1"/>
        <v>0</v>
      </c>
      <c r="L17" s="11">
        <f t="shared" si="2"/>
        <v>1</v>
      </c>
      <c r="M17" s="1">
        <f t="shared" si="3"/>
        <v>1</v>
      </c>
      <c r="N17" s="1">
        <f t="shared" si="4"/>
        <v>0.97824121871787961</v>
      </c>
      <c r="O17" s="9">
        <f t="shared" si="5"/>
        <v>0.97824121871787961</v>
      </c>
      <c r="P17" s="11">
        <f t="shared" si="6"/>
        <v>2.1758781282120387E-2</v>
      </c>
      <c r="Q17" s="9">
        <f t="shared" si="7"/>
        <v>-2.1998994453366606E-2</v>
      </c>
      <c r="R17" s="11">
        <f t="shared" si="8"/>
        <v>100</v>
      </c>
      <c r="W17" s="1" t="s">
        <v>19</v>
      </c>
      <c r="X17" s="19">
        <v>0.05</v>
      </c>
      <c r="AJ17" s="1">
        <v>5.0399198494567593E-6</v>
      </c>
      <c r="AK17" s="1">
        <v>1</v>
      </c>
      <c r="AL17" s="1">
        <v>0</v>
      </c>
      <c r="AM17" s="1">
        <f t="shared" si="14"/>
        <v>5</v>
      </c>
      <c r="AN17" s="1">
        <f t="shared" si="15"/>
        <v>0</v>
      </c>
      <c r="AO17" s="1">
        <f t="shared" si="10"/>
        <v>0.93243243243243246</v>
      </c>
      <c r="AP17" s="1">
        <f t="shared" si="11"/>
        <v>1</v>
      </c>
      <c r="AQ17" s="1">
        <f t="shared" si="12"/>
        <v>1.3513513513513598E-2</v>
      </c>
    </row>
    <row r="18" spans="2:43" x14ac:dyDescent="0.2">
      <c r="B18" s="3">
        <v>1364</v>
      </c>
      <c r="C18" s="1">
        <v>0</v>
      </c>
      <c r="I18" s="1">
        <f t="shared" ref="I18:J18" si="19">B11</f>
        <v>1775</v>
      </c>
      <c r="J18" s="9">
        <f t="shared" si="19"/>
        <v>1</v>
      </c>
      <c r="K18" s="10">
        <f t="shared" si="1"/>
        <v>0</v>
      </c>
      <c r="L18" s="11">
        <f t="shared" si="2"/>
        <v>1</v>
      </c>
      <c r="M18" s="1">
        <f t="shared" si="3"/>
        <v>1</v>
      </c>
      <c r="N18" s="1">
        <f t="shared" si="4"/>
        <v>0.9904898145423453</v>
      </c>
      <c r="O18" s="9">
        <f t="shared" si="5"/>
        <v>0.9904898145423453</v>
      </c>
      <c r="P18" s="11">
        <f t="shared" si="6"/>
        <v>9.5101854576546963E-3</v>
      </c>
      <c r="Q18" s="9">
        <f t="shared" si="7"/>
        <v>-9.5556960439598382E-3</v>
      </c>
      <c r="R18" s="11">
        <f t="shared" si="8"/>
        <v>100</v>
      </c>
      <c r="W18" s="1" t="s">
        <v>20</v>
      </c>
      <c r="X18" s="20" t="str">
        <f>IF(X16&lt;X17,"yes","no")</f>
        <v>yes</v>
      </c>
      <c r="AE18" s="1" t="s">
        <v>39</v>
      </c>
      <c r="AF18" s="26">
        <v>0.5</v>
      </c>
      <c r="AJ18" s="1">
        <v>7.9999936874403158E-6</v>
      </c>
      <c r="AK18" s="1">
        <v>1</v>
      </c>
      <c r="AL18" s="1">
        <v>0</v>
      </c>
      <c r="AM18" s="1">
        <f t="shared" si="14"/>
        <v>6</v>
      </c>
      <c r="AN18" s="1">
        <f t="shared" si="15"/>
        <v>0</v>
      </c>
      <c r="AO18" s="1">
        <f t="shared" si="10"/>
        <v>0.91891891891891886</v>
      </c>
      <c r="AP18" s="1">
        <f t="shared" si="11"/>
        <v>1</v>
      </c>
      <c r="AQ18" s="1">
        <f t="shared" si="12"/>
        <v>1.3513513513513487E-2</v>
      </c>
    </row>
    <row r="19" spans="2:43" x14ac:dyDescent="0.2">
      <c r="B19" s="3">
        <v>1693</v>
      </c>
      <c r="C19" s="1">
        <v>0</v>
      </c>
      <c r="I19" s="1">
        <f t="shared" ref="I19:J19" si="20">B12</f>
        <v>1887</v>
      </c>
      <c r="J19" s="9">
        <f t="shared" si="20"/>
        <v>1</v>
      </c>
      <c r="K19" s="10">
        <f t="shared" si="1"/>
        <v>0</v>
      </c>
      <c r="L19" s="11">
        <f t="shared" si="2"/>
        <v>1</v>
      </c>
      <c r="M19" s="1">
        <f t="shared" si="3"/>
        <v>1</v>
      </c>
      <c r="N19" s="1">
        <f t="shared" si="4"/>
        <v>0.99991307528888274</v>
      </c>
      <c r="O19" s="9">
        <f t="shared" si="5"/>
        <v>0.99991307528888274</v>
      </c>
      <c r="P19" s="11">
        <f t="shared" si="6"/>
        <v>8.6924711117264408E-5</v>
      </c>
      <c r="Q19" s="9">
        <f t="shared" si="7"/>
        <v>-8.692848928891172E-5</v>
      </c>
      <c r="R19" s="11">
        <f t="shared" si="8"/>
        <v>100</v>
      </c>
      <c r="AJ19" s="1">
        <v>8.7011028751255684E-6</v>
      </c>
      <c r="AK19" s="1">
        <v>1</v>
      </c>
      <c r="AL19" s="1">
        <v>0</v>
      </c>
      <c r="AM19" s="1">
        <f t="shared" si="14"/>
        <v>7</v>
      </c>
      <c r="AN19" s="1">
        <f t="shared" si="15"/>
        <v>0</v>
      </c>
      <c r="AO19" s="1">
        <f t="shared" si="10"/>
        <v>0.90540540540540537</v>
      </c>
      <c r="AP19" s="1">
        <f t="shared" si="11"/>
        <v>1</v>
      </c>
      <c r="AQ19" s="1">
        <f t="shared" si="12"/>
        <v>1.3513513513513487E-2</v>
      </c>
    </row>
    <row r="20" spans="2:43" x14ac:dyDescent="0.2">
      <c r="B20" s="3">
        <v>1850</v>
      </c>
      <c r="C20" s="1">
        <v>1</v>
      </c>
      <c r="I20" s="1">
        <f t="shared" ref="I20:J20" si="21">B13</f>
        <v>1893</v>
      </c>
      <c r="J20" s="9">
        <f t="shared" si="21"/>
        <v>1</v>
      </c>
      <c r="K20" s="10">
        <f t="shared" si="1"/>
        <v>0</v>
      </c>
      <c r="L20" s="11">
        <f t="shared" si="2"/>
        <v>1</v>
      </c>
      <c r="M20" s="1">
        <f t="shared" si="3"/>
        <v>1</v>
      </c>
      <c r="N20" s="1">
        <f t="shared" si="4"/>
        <v>0.99993243889014705</v>
      </c>
      <c r="O20" s="9">
        <f t="shared" si="5"/>
        <v>0.99993243889014705</v>
      </c>
      <c r="P20" s="11">
        <f t="shared" si="6"/>
        <v>6.7561109852953827E-5</v>
      </c>
      <c r="Q20" s="9">
        <f t="shared" si="7"/>
        <v>-6.7563392207535631E-5</v>
      </c>
      <c r="R20" s="11">
        <f t="shared" si="8"/>
        <v>100</v>
      </c>
      <c r="W20" s="1" t="s">
        <v>21</v>
      </c>
      <c r="X20" s="17">
        <f>1-X12/X11</f>
        <v>0.79918732953594618</v>
      </c>
      <c r="AJ20" s="1">
        <v>1.1195103453121001E-5</v>
      </c>
      <c r="AK20" s="1">
        <v>1</v>
      </c>
      <c r="AL20" s="1">
        <v>0</v>
      </c>
      <c r="AM20" s="1">
        <f t="shared" si="14"/>
        <v>8</v>
      </c>
      <c r="AN20" s="1">
        <f t="shared" si="15"/>
        <v>0</v>
      </c>
      <c r="AO20" s="1">
        <f t="shared" si="10"/>
        <v>0.89189189189189189</v>
      </c>
      <c r="AP20" s="1">
        <f t="shared" si="11"/>
        <v>1</v>
      </c>
      <c r="AQ20" s="1">
        <f t="shared" si="12"/>
        <v>1.3513513513513487E-2</v>
      </c>
    </row>
    <row r="21" spans="2:43" x14ac:dyDescent="0.2">
      <c r="B21" s="3">
        <v>1633</v>
      </c>
      <c r="C21" s="1">
        <v>0</v>
      </c>
      <c r="I21" s="1">
        <f t="shared" ref="I21:J21" si="22">B14</f>
        <v>1580</v>
      </c>
      <c r="J21" s="9">
        <f t="shared" si="22"/>
        <v>0</v>
      </c>
      <c r="K21" s="10">
        <f t="shared" si="1"/>
        <v>1</v>
      </c>
      <c r="L21" s="11">
        <f t="shared" si="2"/>
        <v>1</v>
      </c>
      <c r="M21" s="1">
        <f t="shared" si="3"/>
        <v>0</v>
      </c>
      <c r="N21" s="1">
        <f t="shared" si="4"/>
        <v>2.8055533072246092E-2</v>
      </c>
      <c r="O21" s="9">
        <f t="shared" si="5"/>
        <v>2.8055533072246092E-2</v>
      </c>
      <c r="P21" s="11">
        <f t="shared" si="6"/>
        <v>0.97194446692775394</v>
      </c>
      <c r="Q21" s="9">
        <f t="shared" si="7"/>
        <v>-2.8456608944214621E-2</v>
      </c>
      <c r="R21" s="11">
        <f t="shared" si="8"/>
        <v>100</v>
      </c>
      <c r="W21" s="1" t="s">
        <v>22</v>
      </c>
      <c r="X21" s="19">
        <f>1-EXP((-2/L180)*(X12-X11))</f>
        <v>0.66598040867762864</v>
      </c>
      <c r="AJ21" s="1">
        <v>1.6338350699349726E-5</v>
      </c>
      <c r="AK21" s="1">
        <v>1</v>
      </c>
      <c r="AL21" s="1">
        <v>0</v>
      </c>
      <c r="AM21" s="1">
        <f t="shared" si="14"/>
        <v>9</v>
      </c>
      <c r="AN21" s="1">
        <f t="shared" si="15"/>
        <v>0</v>
      </c>
      <c r="AO21" s="1">
        <f t="shared" si="10"/>
        <v>0.8783783783783784</v>
      </c>
      <c r="AP21" s="1">
        <f t="shared" si="11"/>
        <v>1</v>
      </c>
      <c r="AQ21" s="1">
        <f t="shared" si="12"/>
        <v>1.3513513513513487E-2</v>
      </c>
    </row>
    <row r="22" spans="2:43" x14ac:dyDescent="0.2">
      <c r="B22" s="3">
        <v>1634</v>
      </c>
      <c r="C22" s="1">
        <v>0</v>
      </c>
      <c r="I22" s="1">
        <f t="shared" ref="I22:J22" si="23">B15</f>
        <v>1857</v>
      </c>
      <c r="J22" s="9">
        <f t="shared" si="23"/>
        <v>1</v>
      </c>
      <c r="K22" s="10">
        <f t="shared" si="1"/>
        <v>0</v>
      </c>
      <c r="L22" s="11">
        <f t="shared" si="2"/>
        <v>1</v>
      </c>
      <c r="M22" s="1">
        <f t="shared" si="3"/>
        <v>1</v>
      </c>
      <c r="N22" s="1">
        <f t="shared" si="4"/>
        <v>0.99969357629129019</v>
      </c>
      <c r="O22" s="9">
        <f t="shared" si="5"/>
        <v>0.99969357629129019</v>
      </c>
      <c r="P22" s="11">
        <f t="shared" si="6"/>
        <v>3.0642370870981317E-4</v>
      </c>
      <c r="Q22" s="9">
        <f t="shared" si="7"/>
        <v>-3.0647066604724891E-4</v>
      </c>
      <c r="R22" s="11">
        <f t="shared" si="8"/>
        <v>100</v>
      </c>
      <c r="W22" s="1" t="s">
        <v>23</v>
      </c>
      <c r="X22" s="19">
        <f>X21/(1-EXP(2*X11/L180))</f>
        <v>0.89222903373135565</v>
      </c>
      <c r="AJ22" s="1">
        <v>2.4867339746229645E-5</v>
      </c>
      <c r="AK22" s="1">
        <v>1</v>
      </c>
      <c r="AL22" s="1">
        <v>0</v>
      </c>
      <c r="AM22" s="1">
        <f t="shared" si="14"/>
        <v>10</v>
      </c>
      <c r="AN22" s="1">
        <f t="shared" si="15"/>
        <v>0</v>
      </c>
      <c r="AO22" s="1">
        <f t="shared" si="10"/>
        <v>0.86486486486486491</v>
      </c>
      <c r="AP22" s="1">
        <f t="shared" si="11"/>
        <v>1</v>
      </c>
      <c r="AQ22" s="1">
        <f t="shared" si="12"/>
        <v>1.3513513513513598E-2</v>
      </c>
    </row>
    <row r="23" spans="2:43" x14ac:dyDescent="0.2">
      <c r="B23" s="3">
        <v>1636</v>
      </c>
      <c r="C23" s="1">
        <v>1</v>
      </c>
      <c r="I23" s="1">
        <f t="shared" ref="I23:J23" si="24">B16</f>
        <v>1880</v>
      </c>
      <c r="J23" s="9">
        <f t="shared" si="24"/>
        <v>1</v>
      </c>
      <c r="K23" s="10">
        <f t="shared" si="1"/>
        <v>0</v>
      </c>
      <c r="L23" s="11">
        <f t="shared" si="2"/>
        <v>1</v>
      </c>
      <c r="M23" s="1">
        <f t="shared" si="3"/>
        <v>1</v>
      </c>
      <c r="N23" s="1">
        <f t="shared" si="4"/>
        <v>0.99988336531398214</v>
      </c>
      <c r="O23" s="9">
        <f t="shared" si="5"/>
        <v>0.99988336531398214</v>
      </c>
      <c r="P23" s="11">
        <f t="shared" si="6"/>
        <v>1.1663468601785798E-4</v>
      </c>
      <c r="Q23" s="9">
        <f t="shared" si="7"/>
        <v>-1.1664148837178131E-4</v>
      </c>
      <c r="R23" s="11">
        <f t="shared" si="8"/>
        <v>100</v>
      </c>
      <c r="W23" s="1" t="s">
        <v>24</v>
      </c>
      <c r="X23" s="19">
        <f>-2*X12+2*(X15+1)</f>
        <v>50.289498198443944</v>
      </c>
      <c r="AJ23" s="1">
        <v>2.7046641530507806E-5</v>
      </c>
      <c r="AK23" s="1">
        <v>1</v>
      </c>
      <c r="AL23" s="1">
        <v>0</v>
      </c>
      <c r="AM23" s="1">
        <f t="shared" si="14"/>
        <v>11</v>
      </c>
      <c r="AN23" s="1">
        <f t="shared" si="15"/>
        <v>0</v>
      </c>
      <c r="AO23" s="1">
        <f t="shared" si="10"/>
        <v>0.85135135135135132</v>
      </c>
      <c r="AP23" s="1">
        <f t="shared" si="11"/>
        <v>1</v>
      </c>
      <c r="AQ23" s="1">
        <f t="shared" si="12"/>
        <v>1.3513513513513487E-2</v>
      </c>
    </row>
    <row r="24" spans="2:43" x14ac:dyDescent="0.2">
      <c r="B24" s="3">
        <v>1855</v>
      </c>
      <c r="C24" s="1">
        <v>1</v>
      </c>
      <c r="I24" s="1">
        <f t="shared" ref="I24:J24" si="25">B17</f>
        <v>1664</v>
      </c>
      <c r="J24" s="9">
        <f t="shared" si="25"/>
        <v>1</v>
      </c>
      <c r="K24" s="10">
        <f t="shared" si="1"/>
        <v>0</v>
      </c>
      <c r="L24" s="11">
        <f t="shared" si="2"/>
        <v>1</v>
      </c>
      <c r="M24" s="1">
        <f t="shared" si="3"/>
        <v>1</v>
      </c>
      <c r="N24" s="1">
        <f t="shared" si="4"/>
        <v>0.49582409765550461</v>
      </c>
      <c r="O24" s="9">
        <f t="shared" si="5"/>
        <v>0.49582409765550461</v>
      </c>
      <c r="P24" s="11">
        <f t="shared" si="6"/>
        <v>0.50417590234449539</v>
      </c>
      <c r="Q24" s="9">
        <f t="shared" si="7"/>
        <v>-0.7015340569810723</v>
      </c>
      <c r="R24" s="11">
        <f t="shared" si="8"/>
        <v>0</v>
      </c>
      <c r="W24" s="1" t="s">
        <v>25</v>
      </c>
      <c r="X24" s="18">
        <f>-2*X12+(X15+1)*LN(L180)</f>
        <v>56.537426157250465</v>
      </c>
      <c r="AJ24" s="1">
        <v>3.784848569794077E-5</v>
      </c>
      <c r="AK24" s="1">
        <v>1</v>
      </c>
      <c r="AL24" s="1">
        <v>0</v>
      </c>
      <c r="AM24" s="1">
        <f t="shared" si="14"/>
        <v>12</v>
      </c>
      <c r="AN24" s="1">
        <f t="shared" si="15"/>
        <v>0</v>
      </c>
      <c r="AO24" s="1">
        <f t="shared" si="10"/>
        <v>0.83783783783783783</v>
      </c>
      <c r="AP24" s="1">
        <f t="shared" si="11"/>
        <v>1</v>
      </c>
      <c r="AQ24" s="1">
        <f t="shared" si="12"/>
        <v>1.3513513513513487E-2</v>
      </c>
    </row>
    <row r="25" spans="2:43" x14ac:dyDescent="0.2">
      <c r="B25" s="3">
        <v>1987</v>
      </c>
      <c r="C25" s="1">
        <v>1</v>
      </c>
      <c r="I25" s="1">
        <f t="shared" ref="I25:J25" si="26">B18</f>
        <v>1364</v>
      </c>
      <c r="J25" s="9">
        <f t="shared" si="26"/>
        <v>0</v>
      </c>
      <c r="K25" s="10">
        <f t="shared" si="1"/>
        <v>1</v>
      </c>
      <c r="L25" s="11">
        <f t="shared" si="2"/>
        <v>1</v>
      </c>
      <c r="M25" s="1">
        <f t="shared" si="3"/>
        <v>0</v>
      </c>
      <c r="N25" s="1">
        <f t="shared" si="4"/>
        <v>3.3113078783367442E-6</v>
      </c>
      <c r="O25" s="9">
        <f t="shared" si="5"/>
        <v>3.3113078783367442E-6</v>
      </c>
      <c r="P25" s="11">
        <f t="shared" si="6"/>
        <v>0.99999668869212166</v>
      </c>
      <c r="Q25" s="9">
        <f t="shared" si="7"/>
        <v>-3.3113133607318103E-6</v>
      </c>
      <c r="R25" s="11">
        <f t="shared" si="8"/>
        <v>100</v>
      </c>
      <c r="AJ25" s="1">
        <v>5.2964124510572313E-5</v>
      </c>
      <c r="AK25" s="1">
        <v>1</v>
      </c>
      <c r="AL25" s="1">
        <v>0</v>
      </c>
      <c r="AM25" s="1">
        <f t="shared" si="14"/>
        <v>13</v>
      </c>
      <c r="AN25" s="1">
        <f t="shared" si="15"/>
        <v>0</v>
      </c>
      <c r="AO25" s="1">
        <f t="shared" si="10"/>
        <v>0.82432432432432434</v>
      </c>
      <c r="AP25" s="1">
        <f t="shared" si="11"/>
        <v>1</v>
      </c>
      <c r="AQ25" s="1">
        <f t="shared" si="12"/>
        <v>1.3513513513513598E-2</v>
      </c>
    </row>
    <row r="26" spans="2:43" x14ac:dyDescent="0.2">
      <c r="B26" s="3">
        <v>1997</v>
      </c>
      <c r="C26" s="1">
        <v>1</v>
      </c>
      <c r="I26" s="1">
        <f t="shared" ref="I26:J26" si="27">B19</f>
        <v>1693</v>
      </c>
      <c r="J26" s="9">
        <f t="shared" si="27"/>
        <v>0</v>
      </c>
      <c r="K26" s="10">
        <f t="shared" si="1"/>
        <v>1</v>
      </c>
      <c r="L26" s="11">
        <f t="shared" si="2"/>
        <v>1</v>
      </c>
      <c r="M26" s="1">
        <f t="shared" si="3"/>
        <v>0</v>
      </c>
      <c r="N26" s="1">
        <f t="shared" si="4"/>
        <v>0.76878034340011292</v>
      </c>
      <c r="O26" s="9">
        <f t="shared" si="5"/>
        <v>0.76878034340011292</v>
      </c>
      <c r="P26" s="11">
        <f t="shared" si="6"/>
        <v>0.23121965659988708</v>
      </c>
      <c r="Q26" s="9">
        <f t="shared" si="7"/>
        <v>-1.4643871259021959</v>
      </c>
      <c r="R26" s="11">
        <f t="shared" si="8"/>
        <v>0</v>
      </c>
      <c r="AJ26" s="1">
        <v>6.5341459552230996E-5</v>
      </c>
      <c r="AK26" s="1">
        <v>1</v>
      </c>
      <c r="AL26" s="1">
        <v>0</v>
      </c>
      <c r="AM26" s="1">
        <f t="shared" si="14"/>
        <v>14</v>
      </c>
      <c r="AN26" s="1">
        <f t="shared" si="15"/>
        <v>0</v>
      </c>
      <c r="AO26" s="1">
        <f t="shared" si="10"/>
        <v>0.81081081081081074</v>
      </c>
      <c r="AP26" s="1">
        <f t="shared" si="11"/>
        <v>1</v>
      </c>
      <c r="AQ26" s="1">
        <f t="shared" si="12"/>
        <v>1.3513513513513487E-2</v>
      </c>
    </row>
    <row r="27" spans="2:43" x14ac:dyDescent="0.2">
      <c r="B27" s="3">
        <v>1422</v>
      </c>
      <c r="C27" s="1">
        <v>0</v>
      </c>
      <c r="I27" s="1">
        <f t="shared" ref="I27:J27" si="28">B20</f>
        <v>1850</v>
      </c>
      <c r="J27" s="9">
        <f t="shared" si="28"/>
        <v>1</v>
      </c>
      <c r="K27" s="10">
        <f t="shared" si="1"/>
        <v>0</v>
      </c>
      <c r="L27" s="11">
        <f t="shared" si="2"/>
        <v>1</v>
      </c>
      <c r="M27" s="1">
        <f t="shared" si="3"/>
        <v>1</v>
      </c>
      <c r="N27" s="1">
        <f t="shared" si="4"/>
        <v>0.99958887465617485</v>
      </c>
      <c r="O27" s="9">
        <f t="shared" si="5"/>
        <v>0.99958887465617485</v>
      </c>
      <c r="P27" s="11">
        <f t="shared" si="6"/>
        <v>4.111253438251472E-4</v>
      </c>
      <c r="Q27" s="9">
        <f t="shared" si="7"/>
        <v>-4.1120987901981619E-4</v>
      </c>
      <c r="R27" s="11">
        <f t="shared" si="8"/>
        <v>100</v>
      </c>
      <c r="AJ27" s="1">
        <v>6.5341459552230996E-5</v>
      </c>
      <c r="AK27" s="1">
        <v>1</v>
      </c>
      <c r="AL27" s="1">
        <v>0</v>
      </c>
      <c r="AM27" s="1">
        <f t="shared" si="14"/>
        <v>15</v>
      </c>
      <c r="AN27" s="1">
        <f t="shared" si="15"/>
        <v>0</v>
      </c>
      <c r="AO27" s="1">
        <f t="shared" si="10"/>
        <v>0.79729729729729726</v>
      </c>
      <c r="AP27" s="1">
        <f t="shared" si="11"/>
        <v>1</v>
      </c>
      <c r="AQ27" s="1">
        <f t="shared" si="12"/>
        <v>1.3513513513513487E-2</v>
      </c>
    </row>
    <row r="28" spans="2:43" x14ac:dyDescent="0.2">
      <c r="B28" s="3">
        <v>1508</v>
      </c>
      <c r="C28" s="1">
        <v>0</v>
      </c>
      <c r="I28" s="1">
        <f t="shared" ref="I28:J28" si="29">B21</f>
        <v>1633</v>
      </c>
      <c r="J28" s="9">
        <f t="shared" si="29"/>
        <v>0</v>
      </c>
      <c r="K28" s="10">
        <f t="shared" si="1"/>
        <v>1</v>
      </c>
      <c r="L28" s="11">
        <f t="shared" si="2"/>
        <v>1</v>
      </c>
      <c r="M28" s="1">
        <f t="shared" si="3"/>
        <v>0</v>
      </c>
      <c r="N28" s="1">
        <f t="shared" si="4"/>
        <v>0.21100887714587374</v>
      </c>
      <c r="O28" s="9">
        <f t="shared" si="5"/>
        <v>0.21100887714587374</v>
      </c>
      <c r="P28" s="11">
        <f t="shared" si="6"/>
        <v>0.7889911228541262</v>
      </c>
      <c r="Q28" s="9">
        <f t="shared" si="7"/>
        <v>-0.23700020933501206</v>
      </c>
      <c r="R28" s="11">
        <f t="shared" si="8"/>
        <v>100</v>
      </c>
      <c r="AJ28" s="1">
        <v>1.5135651087874738E-4</v>
      </c>
      <c r="AK28" s="1">
        <v>1</v>
      </c>
      <c r="AL28" s="1">
        <v>0</v>
      </c>
      <c r="AM28" s="1">
        <f t="shared" si="14"/>
        <v>16</v>
      </c>
      <c r="AN28" s="1">
        <f t="shared" si="15"/>
        <v>0</v>
      </c>
      <c r="AO28" s="1">
        <f t="shared" si="10"/>
        <v>0.78378378378378377</v>
      </c>
      <c r="AP28" s="1">
        <f t="shared" si="11"/>
        <v>1</v>
      </c>
      <c r="AQ28" s="1">
        <f t="shared" si="12"/>
        <v>1.3513513513513487E-2</v>
      </c>
    </row>
    <row r="29" spans="2:43" x14ac:dyDescent="0.2">
      <c r="B29" s="3">
        <v>1720</v>
      </c>
      <c r="C29" s="1">
        <v>1</v>
      </c>
      <c r="I29" s="1">
        <f t="shared" ref="I29:J29" si="30">B22</f>
        <v>1634</v>
      </c>
      <c r="J29" s="9">
        <f t="shared" si="30"/>
        <v>0</v>
      </c>
      <c r="K29" s="10">
        <f t="shared" si="1"/>
        <v>1</v>
      </c>
      <c r="L29" s="11">
        <f t="shared" si="2"/>
        <v>1</v>
      </c>
      <c r="M29" s="1">
        <f t="shared" si="3"/>
        <v>0</v>
      </c>
      <c r="N29" s="1">
        <f t="shared" si="4"/>
        <v>0.21808690055538918</v>
      </c>
      <c r="O29" s="9">
        <f t="shared" si="5"/>
        <v>0.21808690055538918</v>
      </c>
      <c r="P29" s="11">
        <f t="shared" si="6"/>
        <v>0.78191309944461085</v>
      </c>
      <c r="Q29" s="9">
        <f t="shared" si="7"/>
        <v>-0.24601167064169011</v>
      </c>
      <c r="R29" s="11">
        <f t="shared" si="8"/>
        <v>100</v>
      </c>
      <c r="AJ29" s="1">
        <v>1.8672314542744233E-4</v>
      </c>
      <c r="AK29" s="1">
        <v>1</v>
      </c>
      <c r="AL29" s="1">
        <v>0</v>
      </c>
      <c r="AM29" s="1">
        <f t="shared" si="14"/>
        <v>17</v>
      </c>
      <c r="AN29" s="1">
        <f t="shared" si="15"/>
        <v>0</v>
      </c>
      <c r="AO29" s="1">
        <f t="shared" si="10"/>
        <v>0.77027027027027029</v>
      </c>
      <c r="AP29" s="1">
        <f t="shared" si="11"/>
        <v>1</v>
      </c>
      <c r="AQ29" s="1">
        <f t="shared" si="12"/>
        <v>1.3513513513513487E-2</v>
      </c>
    </row>
    <row r="30" spans="2:43" x14ac:dyDescent="0.2">
      <c r="B30" s="3">
        <v>1879</v>
      </c>
      <c r="C30" s="1">
        <v>1</v>
      </c>
      <c r="I30" s="1">
        <f t="shared" ref="I30:J30" si="31">B23</f>
        <v>1636</v>
      </c>
      <c r="J30" s="9">
        <f t="shared" si="31"/>
        <v>1</v>
      </c>
      <c r="K30" s="10">
        <f t="shared" si="1"/>
        <v>0</v>
      </c>
      <c r="L30" s="11">
        <f t="shared" si="2"/>
        <v>1</v>
      </c>
      <c r="M30" s="1">
        <f t="shared" si="3"/>
        <v>1</v>
      </c>
      <c r="N30" s="1">
        <f t="shared" si="4"/>
        <v>0.23275134150306809</v>
      </c>
      <c r="O30" s="9">
        <f t="shared" si="5"/>
        <v>0.23275134150306809</v>
      </c>
      <c r="P30" s="11">
        <f t="shared" si="6"/>
        <v>0.76724865849693191</v>
      </c>
      <c r="Q30" s="9">
        <f t="shared" si="7"/>
        <v>-1.4577845991334371</v>
      </c>
      <c r="R30" s="11">
        <f t="shared" si="8"/>
        <v>0</v>
      </c>
      <c r="AJ30" s="1">
        <v>1.9473192525831573E-4</v>
      </c>
      <c r="AK30" s="1">
        <v>1</v>
      </c>
      <c r="AL30" s="1">
        <v>0</v>
      </c>
      <c r="AM30" s="1">
        <f t="shared" si="14"/>
        <v>18</v>
      </c>
      <c r="AN30" s="1">
        <f t="shared" si="15"/>
        <v>0</v>
      </c>
      <c r="AO30" s="1">
        <f t="shared" si="10"/>
        <v>0.7567567567567568</v>
      </c>
      <c r="AP30" s="1">
        <f t="shared" si="11"/>
        <v>1</v>
      </c>
      <c r="AQ30" s="1">
        <f t="shared" si="12"/>
        <v>1.3513513513513598E-2</v>
      </c>
    </row>
    <row r="31" spans="2:43" x14ac:dyDescent="0.2">
      <c r="B31" s="3">
        <v>1634</v>
      </c>
      <c r="C31" s="1">
        <v>1</v>
      </c>
      <c r="I31" s="1">
        <f t="shared" ref="I31:J31" si="32">B24</f>
        <v>1855</v>
      </c>
      <c r="J31" s="9">
        <f t="shared" si="32"/>
        <v>1</v>
      </c>
      <c r="K31" s="10">
        <f t="shared" si="1"/>
        <v>0</v>
      </c>
      <c r="L31" s="11">
        <f t="shared" si="2"/>
        <v>1</v>
      </c>
      <c r="M31" s="1">
        <f t="shared" si="3"/>
        <v>1</v>
      </c>
      <c r="N31" s="1">
        <f t="shared" si="4"/>
        <v>0.99966673042663845</v>
      </c>
      <c r="O31" s="9">
        <f t="shared" si="5"/>
        <v>0.99966673042663845</v>
      </c>
      <c r="P31" s="11">
        <f t="shared" si="6"/>
        <v>3.3326957336154983E-4</v>
      </c>
      <c r="Q31" s="9">
        <f t="shared" si="7"/>
        <v>-3.3332512000749492E-4</v>
      </c>
      <c r="R31" s="11">
        <f t="shared" si="8"/>
        <v>100</v>
      </c>
      <c r="AJ31" s="1">
        <v>2.2087839885218718E-4</v>
      </c>
      <c r="AK31" s="1">
        <v>1</v>
      </c>
      <c r="AL31" s="1">
        <v>0</v>
      </c>
      <c r="AM31" s="1">
        <f t="shared" si="14"/>
        <v>19</v>
      </c>
      <c r="AN31" s="1">
        <f t="shared" si="15"/>
        <v>0</v>
      </c>
      <c r="AO31" s="1">
        <f t="shared" si="10"/>
        <v>0.7432432432432432</v>
      </c>
      <c r="AP31" s="1">
        <f t="shared" si="11"/>
        <v>1</v>
      </c>
      <c r="AQ31" s="1">
        <f t="shared" si="12"/>
        <v>1.3513513513513487E-2</v>
      </c>
    </row>
    <row r="32" spans="2:43" x14ac:dyDescent="0.2">
      <c r="B32" s="3">
        <v>1802</v>
      </c>
      <c r="C32" s="1">
        <v>1</v>
      </c>
      <c r="I32" s="1">
        <f t="shared" ref="I32:J32" si="33">B25</f>
        <v>1987</v>
      </c>
      <c r="J32" s="9">
        <f t="shared" si="33"/>
        <v>1</v>
      </c>
      <c r="K32" s="10">
        <f t="shared" si="1"/>
        <v>0</v>
      </c>
      <c r="L32" s="11">
        <f t="shared" si="2"/>
        <v>1</v>
      </c>
      <c r="M32" s="1">
        <f t="shared" si="3"/>
        <v>1</v>
      </c>
      <c r="N32" s="1">
        <f t="shared" si="4"/>
        <v>0.99999869703646715</v>
      </c>
      <c r="O32" s="9">
        <f t="shared" si="5"/>
        <v>0.99999869703646715</v>
      </c>
      <c r="P32" s="11">
        <f t="shared" si="6"/>
        <v>1.3029635328454248E-6</v>
      </c>
      <c r="Q32" s="9">
        <f t="shared" si="7"/>
        <v>-1.3029643817031461E-6</v>
      </c>
      <c r="R32" s="11">
        <f t="shared" si="8"/>
        <v>100</v>
      </c>
      <c r="AJ32" s="1">
        <v>2.2087839885218718E-4</v>
      </c>
      <c r="AK32" s="1">
        <v>1</v>
      </c>
      <c r="AL32" s="1">
        <v>0</v>
      </c>
      <c r="AM32" s="1">
        <f t="shared" si="14"/>
        <v>20</v>
      </c>
      <c r="AN32" s="1">
        <f t="shared" si="15"/>
        <v>0</v>
      </c>
      <c r="AO32" s="1">
        <f t="shared" si="10"/>
        <v>0.72972972972972971</v>
      </c>
      <c r="AP32" s="1">
        <f t="shared" si="11"/>
        <v>1</v>
      </c>
      <c r="AQ32" s="1">
        <f t="shared" si="12"/>
        <v>1.3513513513513487E-2</v>
      </c>
    </row>
    <row r="33" spans="2:43" x14ac:dyDescent="0.2">
      <c r="B33" s="3">
        <v>1849</v>
      </c>
      <c r="C33" s="1">
        <v>1</v>
      </c>
      <c r="I33" s="1">
        <f t="shared" ref="I33:J33" si="34">B26</f>
        <v>1997</v>
      </c>
      <c r="J33" s="9">
        <f t="shared" si="34"/>
        <v>1</v>
      </c>
      <c r="K33" s="10">
        <f t="shared" si="1"/>
        <v>0</v>
      </c>
      <c r="L33" s="11">
        <f t="shared" si="2"/>
        <v>1</v>
      </c>
      <c r="M33" s="1">
        <f t="shared" si="3"/>
        <v>1</v>
      </c>
      <c r="N33" s="1">
        <f t="shared" si="4"/>
        <v>0.99999914393323508</v>
      </c>
      <c r="O33" s="9">
        <f t="shared" si="5"/>
        <v>0.99999914393323508</v>
      </c>
      <c r="P33" s="11">
        <f t="shared" si="6"/>
        <v>8.5606676492044897E-7</v>
      </c>
      <c r="Q33" s="9">
        <f t="shared" si="7"/>
        <v>-8.5606713134581108E-7</v>
      </c>
      <c r="R33" s="11">
        <f t="shared" si="8"/>
        <v>100</v>
      </c>
      <c r="AJ33" s="1">
        <v>2.7248539937196816E-4</v>
      </c>
      <c r="AK33" s="1">
        <v>1</v>
      </c>
      <c r="AL33" s="1">
        <v>0</v>
      </c>
      <c r="AM33" s="1">
        <f t="shared" si="14"/>
        <v>21</v>
      </c>
      <c r="AN33" s="1">
        <f t="shared" si="15"/>
        <v>0</v>
      </c>
      <c r="AO33" s="1">
        <f t="shared" si="10"/>
        <v>0.71621621621621623</v>
      </c>
      <c r="AP33" s="1">
        <f t="shared" si="11"/>
        <v>1</v>
      </c>
      <c r="AQ33" s="1">
        <f t="shared" si="12"/>
        <v>1.3513513513513598E-2</v>
      </c>
    </row>
    <row r="34" spans="2:43" x14ac:dyDescent="0.2">
      <c r="B34" s="3">
        <v>1764</v>
      </c>
      <c r="C34" s="1">
        <v>1</v>
      </c>
      <c r="I34" s="1">
        <f t="shared" ref="I34:J34" si="35">B27</f>
        <v>1422</v>
      </c>
      <c r="J34" s="9">
        <f t="shared" si="35"/>
        <v>0</v>
      </c>
      <c r="K34" s="10">
        <f t="shared" si="1"/>
        <v>1</v>
      </c>
      <c r="L34" s="11">
        <f t="shared" si="2"/>
        <v>1</v>
      </c>
      <c r="M34" s="1">
        <f t="shared" si="3"/>
        <v>0</v>
      </c>
      <c r="N34" s="1">
        <f t="shared" si="4"/>
        <v>3.784848569794077E-5</v>
      </c>
      <c r="O34" s="9">
        <f t="shared" si="5"/>
        <v>3.784848569794077E-5</v>
      </c>
      <c r="P34" s="11">
        <f t="shared" si="6"/>
        <v>0.99996215151430201</v>
      </c>
      <c r="Q34" s="9">
        <f t="shared" si="7"/>
        <v>-3.7849201969996903E-5</v>
      </c>
      <c r="R34" s="11">
        <f t="shared" si="8"/>
        <v>100</v>
      </c>
      <c r="AJ34" s="1">
        <v>3.223231605841598E-4</v>
      </c>
      <c r="AK34" s="1">
        <v>1</v>
      </c>
      <c r="AL34" s="1">
        <v>0</v>
      </c>
      <c r="AM34" s="1">
        <f t="shared" si="14"/>
        <v>22</v>
      </c>
      <c r="AN34" s="1">
        <f t="shared" si="15"/>
        <v>0</v>
      </c>
      <c r="AO34" s="1">
        <f t="shared" si="10"/>
        <v>0.70270270270270263</v>
      </c>
      <c r="AP34" s="1">
        <f t="shared" si="11"/>
        <v>1</v>
      </c>
      <c r="AQ34" s="1">
        <f t="shared" si="12"/>
        <v>1.3513513513513375E-2</v>
      </c>
    </row>
    <row r="35" spans="2:43" x14ac:dyDescent="0.2">
      <c r="B35" s="3">
        <v>1460</v>
      </c>
      <c r="C35" s="1">
        <v>0</v>
      </c>
      <c r="I35" s="1">
        <f t="shared" ref="I35:J35" si="36">B28</f>
        <v>1508</v>
      </c>
      <c r="J35" s="9">
        <f t="shared" si="36"/>
        <v>0</v>
      </c>
      <c r="K35" s="10">
        <f t="shared" si="1"/>
        <v>1</v>
      </c>
      <c r="L35" s="11">
        <f t="shared" si="2"/>
        <v>1</v>
      </c>
      <c r="M35" s="1">
        <f t="shared" si="3"/>
        <v>0</v>
      </c>
      <c r="N35" s="1">
        <f t="shared" si="4"/>
        <v>1.4005857045769747E-3</v>
      </c>
      <c r="O35" s="9">
        <f t="shared" si="5"/>
        <v>1.4005857045769747E-3</v>
      </c>
      <c r="P35" s="11">
        <f t="shared" si="6"/>
        <v>0.99859941429542298</v>
      </c>
      <c r="Q35" s="9">
        <f t="shared" si="7"/>
        <v>-1.4015674415131657E-3</v>
      </c>
      <c r="R35" s="11">
        <f t="shared" si="8"/>
        <v>100</v>
      </c>
      <c r="AJ35" s="1">
        <v>3.5056149208260708E-4</v>
      </c>
      <c r="AK35" s="1">
        <v>1</v>
      </c>
      <c r="AL35" s="1">
        <v>0</v>
      </c>
      <c r="AM35" s="1">
        <f t="shared" si="14"/>
        <v>23</v>
      </c>
      <c r="AN35" s="1">
        <f t="shared" si="15"/>
        <v>0</v>
      </c>
      <c r="AO35" s="1">
        <f t="shared" si="10"/>
        <v>0.68918918918918926</v>
      </c>
      <c r="AP35" s="1">
        <f t="shared" si="11"/>
        <v>1</v>
      </c>
      <c r="AQ35" s="1">
        <f t="shared" si="12"/>
        <v>1.3513513513513598E-2</v>
      </c>
    </row>
    <row r="36" spans="2:43" x14ac:dyDescent="0.2">
      <c r="B36" s="3">
        <v>1675</v>
      </c>
      <c r="C36" s="1">
        <v>1</v>
      </c>
      <c r="I36" s="1">
        <f t="shared" ref="I36:J36" si="37">B29</f>
        <v>1720</v>
      </c>
      <c r="J36" s="9">
        <f t="shared" si="37"/>
        <v>1</v>
      </c>
      <c r="K36" s="10">
        <f t="shared" si="1"/>
        <v>0</v>
      </c>
      <c r="L36" s="11">
        <f t="shared" si="2"/>
        <v>1</v>
      </c>
      <c r="M36" s="1">
        <f t="shared" si="3"/>
        <v>1</v>
      </c>
      <c r="N36" s="1">
        <f t="shared" si="4"/>
        <v>0.91178028143787926</v>
      </c>
      <c r="O36" s="9">
        <f t="shared" si="5"/>
        <v>0.91178028143787926</v>
      </c>
      <c r="P36" s="11">
        <f t="shared" si="6"/>
        <v>8.8219718562120741E-2</v>
      </c>
      <c r="Q36" s="9">
        <f t="shared" si="7"/>
        <v>-9.2356237409574216E-2</v>
      </c>
      <c r="R36" s="11">
        <f t="shared" si="8"/>
        <v>100</v>
      </c>
      <c r="AJ36" s="1">
        <v>3.5056149208260708E-4</v>
      </c>
      <c r="AK36" s="1">
        <v>1</v>
      </c>
      <c r="AL36" s="1">
        <v>0</v>
      </c>
      <c r="AM36" s="1">
        <f t="shared" si="14"/>
        <v>24</v>
      </c>
      <c r="AN36" s="1">
        <f t="shared" si="15"/>
        <v>0</v>
      </c>
      <c r="AO36" s="1">
        <f t="shared" si="10"/>
        <v>0.67567567567567566</v>
      </c>
      <c r="AP36" s="1">
        <f t="shared" si="11"/>
        <v>1</v>
      </c>
      <c r="AQ36" s="1">
        <f t="shared" si="12"/>
        <v>1.3513513513513487E-2</v>
      </c>
    </row>
    <row r="37" spans="2:43" x14ac:dyDescent="0.2">
      <c r="B37" s="3">
        <v>1656</v>
      </c>
      <c r="C37" s="1">
        <v>0</v>
      </c>
      <c r="I37" s="1">
        <f t="shared" ref="I37:J37" si="38">B30</f>
        <v>1879</v>
      </c>
      <c r="J37" s="9">
        <f t="shared" si="38"/>
        <v>1</v>
      </c>
      <c r="K37" s="10">
        <f t="shared" si="1"/>
        <v>0</v>
      </c>
      <c r="L37" s="11">
        <f t="shared" si="2"/>
        <v>1</v>
      </c>
      <c r="M37" s="1">
        <f t="shared" si="3"/>
        <v>1</v>
      </c>
      <c r="N37" s="1">
        <f t="shared" si="4"/>
        <v>0.99987836234656979</v>
      </c>
      <c r="O37" s="9">
        <f t="shared" si="5"/>
        <v>0.99987836234656979</v>
      </c>
      <c r="P37" s="11">
        <f t="shared" si="6"/>
        <v>1.216376534302066E-4</v>
      </c>
      <c r="Q37" s="9">
        <f t="shared" si="7"/>
        <v>-1.2164505188953285E-4</v>
      </c>
      <c r="R37" s="11">
        <f t="shared" si="8"/>
        <v>100</v>
      </c>
      <c r="AJ37" s="1">
        <v>3.8127280516304002E-4</v>
      </c>
      <c r="AK37" s="1">
        <v>1</v>
      </c>
      <c r="AL37" s="1">
        <v>0</v>
      </c>
      <c r="AM37" s="1">
        <f t="shared" si="14"/>
        <v>25</v>
      </c>
      <c r="AN37" s="1">
        <f t="shared" si="15"/>
        <v>0</v>
      </c>
      <c r="AO37" s="1">
        <f t="shared" si="10"/>
        <v>0.66216216216216217</v>
      </c>
      <c r="AP37" s="1">
        <f t="shared" si="11"/>
        <v>1</v>
      </c>
      <c r="AQ37" s="1">
        <f t="shared" si="12"/>
        <v>1.3513513513513487E-2</v>
      </c>
    </row>
    <row r="38" spans="2:43" x14ac:dyDescent="0.2">
      <c r="B38" s="3">
        <v>2020</v>
      </c>
      <c r="C38" s="1">
        <v>1</v>
      </c>
      <c r="I38" s="1">
        <f t="shared" ref="I38:J38" si="39">B31</f>
        <v>1634</v>
      </c>
      <c r="J38" s="9">
        <f t="shared" si="39"/>
        <v>1</v>
      </c>
      <c r="K38" s="10">
        <f t="shared" si="1"/>
        <v>0</v>
      </c>
      <c r="L38" s="11">
        <f t="shared" si="2"/>
        <v>1</v>
      </c>
      <c r="M38" s="1">
        <f t="shared" si="3"/>
        <v>1</v>
      </c>
      <c r="N38" s="1">
        <f t="shared" si="4"/>
        <v>0.21808690055538918</v>
      </c>
      <c r="O38" s="9">
        <f t="shared" si="5"/>
        <v>0.21808690055538918</v>
      </c>
      <c r="P38" s="11">
        <f t="shared" si="6"/>
        <v>0.78191309944461085</v>
      </c>
      <c r="Q38" s="9">
        <f t="shared" si="7"/>
        <v>-1.522861669222576</v>
      </c>
      <c r="R38" s="11">
        <f t="shared" si="8"/>
        <v>0</v>
      </c>
      <c r="AJ38" s="1">
        <v>3.9762273484760679E-4</v>
      </c>
      <c r="AK38" s="1">
        <v>1</v>
      </c>
      <c r="AL38" s="1">
        <v>0</v>
      </c>
      <c r="AM38" s="1">
        <f t="shared" si="14"/>
        <v>26</v>
      </c>
      <c r="AN38" s="1">
        <f t="shared" si="15"/>
        <v>0</v>
      </c>
      <c r="AO38" s="1">
        <f t="shared" si="10"/>
        <v>0.64864864864864868</v>
      </c>
      <c r="AP38" s="1">
        <f t="shared" si="11"/>
        <v>1</v>
      </c>
      <c r="AQ38" s="1">
        <f t="shared" si="12"/>
        <v>1.3513513513513598E-2</v>
      </c>
    </row>
    <row r="39" spans="2:43" x14ac:dyDescent="0.2">
      <c r="B39" s="3">
        <v>1850</v>
      </c>
      <c r="C39" s="1">
        <v>1</v>
      </c>
      <c r="I39" s="1">
        <f t="shared" ref="I39:J39" si="40">B32</f>
        <v>1802</v>
      </c>
      <c r="J39" s="9">
        <f t="shared" si="40"/>
        <v>1</v>
      </c>
      <c r="K39" s="10">
        <f t="shared" si="1"/>
        <v>0</v>
      </c>
      <c r="L39" s="11">
        <f t="shared" si="2"/>
        <v>1</v>
      </c>
      <c r="M39" s="1">
        <f t="shared" si="3"/>
        <v>1</v>
      </c>
      <c r="N39" s="1">
        <f t="shared" si="4"/>
        <v>0.99692069593622545</v>
      </c>
      <c r="O39" s="9">
        <f t="shared" si="5"/>
        <v>0.99692069593622545</v>
      </c>
      <c r="P39" s="11">
        <f t="shared" si="6"/>
        <v>3.0793040637745461E-3</v>
      </c>
      <c r="Q39" s="9">
        <f t="shared" si="7"/>
        <v>-3.0840548758364981E-3</v>
      </c>
      <c r="R39" s="11">
        <f t="shared" si="8"/>
        <v>100</v>
      </c>
      <c r="AJ39" s="1">
        <v>4.5099887932247977E-4</v>
      </c>
      <c r="AK39" s="1">
        <v>1</v>
      </c>
      <c r="AL39" s="1">
        <v>0</v>
      </c>
      <c r="AM39" s="1">
        <f t="shared" si="14"/>
        <v>27</v>
      </c>
      <c r="AN39" s="1">
        <f t="shared" si="15"/>
        <v>0</v>
      </c>
      <c r="AO39" s="1">
        <f t="shared" si="10"/>
        <v>0.63513513513513509</v>
      </c>
      <c r="AP39" s="1">
        <f t="shared" si="11"/>
        <v>1</v>
      </c>
      <c r="AQ39" s="1">
        <f t="shared" si="12"/>
        <v>1.3513513513513487E-2</v>
      </c>
    </row>
    <row r="40" spans="2:43" x14ac:dyDescent="0.2">
      <c r="B40" s="3">
        <v>1865</v>
      </c>
      <c r="C40" s="1">
        <v>1</v>
      </c>
      <c r="I40" s="1">
        <f t="shared" ref="I40:J40" si="41">B33</f>
        <v>1849</v>
      </c>
      <c r="J40" s="9">
        <f t="shared" si="41"/>
        <v>1</v>
      </c>
      <c r="K40" s="10">
        <f t="shared" si="1"/>
        <v>0</v>
      </c>
      <c r="L40" s="11">
        <f t="shared" si="2"/>
        <v>1</v>
      </c>
      <c r="M40" s="1">
        <f t="shared" si="3"/>
        <v>1</v>
      </c>
      <c r="N40" s="1">
        <f t="shared" si="4"/>
        <v>0.99957124512418971</v>
      </c>
      <c r="O40" s="9">
        <f t="shared" si="5"/>
        <v>0.99957124512418971</v>
      </c>
      <c r="P40" s="11">
        <f t="shared" si="6"/>
        <v>4.2875487581028882E-4</v>
      </c>
      <c r="Q40" s="9">
        <f t="shared" si="7"/>
        <v>-4.2884681746328156E-4</v>
      </c>
      <c r="R40" s="11">
        <f t="shared" si="8"/>
        <v>100</v>
      </c>
      <c r="AJ40" s="1">
        <v>5.5634232184683513E-4</v>
      </c>
      <c r="AK40" s="1">
        <v>1</v>
      </c>
      <c r="AL40" s="1">
        <v>0</v>
      </c>
      <c r="AM40" s="1">
        <f t="shared" si="14"/>
        <v>28</v>
      </c>
      <c r="AN40" s="1">
        <f t="shared" si="15"/>
        <v>0</v>
      </c>
      <c r="AO40" s="1">
        <f t="shared" si="10"/>
        <v>0.6216216216216216</v>
      </c>
      <c r="AP40" s="1">
        <f t="shared" si="11"/>
        <v>1</v>
      </c>
      <c r="AQ40" s="1">
        <f t="shared" si="12"/>
        <v>1.3513513513513487E-2</v>
      </c>
    </row>
    <row r="41" spans="2:43" x14ac:dyDescent="0.2">
      <c r="B41" s="3">
        <v>1664</v>
      </c>
      <c r="C41" s="1">
        <v>0</v>
      </c>
      <c r="I41" s="1">
        <f t="shared" ref="I41:J41" si="42">B34</f>
        <v>1764</v>
      </c>
      <c r="J41" s="9">
        <f t="shared" si="42"/>
        <v>1</v>
      </c>
      <c r="K41" s="10">
        <f t="shared" si="1"/>
        <v>0</v>
      </c>
      <c r="L41" s="11">
        <f t="shared" si="2"/>
        <v>1</v>
      </c>
      <c r="M41" s="1">
        <f t="shared" si="3"/>
        <v>1</v>
      </c>
      <c r="N41" s="1">
        <f t="shared" si="4"/>
        <v>0.98498804575755661</v>
      </c>
      <c r="O41" s="9">
        <f t="shared" si="5"/>
        <v>0.98498804575755661</v>
      </c>
      <c r="P41" s="11">
        <f t="shared" si="6"/>
        <v>1.5011954242443393E-2</v>
      </c>
      <c r="Q41" s="9">
        <f t="shared" si="7"/>
        <v>-1.5125774170438056E-2</v>
      </c>
      <c r="R41" s="11">
        <f t="shared" si="8"/>
        <v>100</v>
      </c>
      <c r="AJ41" s="1">
        <v>5.801953120155868E-4</v>
      </c>
      <c r="AK41" s="1">
        <v>1</v>
      </c>
      <c r="AL41" s="1">
        <v>0</v>
      </c>
      <c r="AM41" s="1">
        <f t="shared" si="14"/>
        <v>29</v>
      </c>
      <c r="AN41" s="1">
        <f t="shared" si="15"/>
        <v>0</v>
      </c>
      <c r="AO41" s="1">
        <f t="shared" si="10"/>
        <v>0.60810810810810811</v>
      </c>
      <c r="AP41" s="1">
        <f t="shared" si="11"/>
        <v>1</v>
      </c>
      <c r="AQ41" s="1">
        <f t="shared" si="12"/>
        <v>1.3513513513513598E-2</v>
      </c>
    </row>
    <row r="42" spans="2:43" x14ac:dyDescent="0.2">
      <c r="B42" s="3">
        <v>1872</v>
      </c>
      <c r="C42" s="1">
        <v>1</v>
      </c>
      <c r="I42" s="1">
        <f t="shared" ref="I42:J42" si="43">B35</f>
        <v>1460</v>
      </c>
      <c r="J42" s="9">
        <f t="shared" si="43"/>
        <v>0</v>
      </c>
      <c r="K42" s="10">
        <f t="shared" si="1"/>
        <v>1</v>
      </c>
      <c r="L42" s="11">
        <f t="shared" si="2"/>
        <v>1</v>
      </c>
      <c r="M42" s="1">
        <f t="shared" si="3"/>
        <v>0</v>
      </c>
      <c r="N42" s="1">
        <f t="shared" si="4"/>
        <v>1.8672314542744233E-4</v>
      </c>
      <c r="O42" s="9">
        <f t="shared" si="5"/>
        <v>1.8672314542744233E-4</v>
      </c>
      <c r="P42" s="11">
        <f t="shared" si="6"/>
        <v>0.99981327685457255</v>
      </c>
      <c r="Q42" s="9">
        <f t="shared" si="7"/>
        <v>-1.8674058036433804E-4</v>
      </c>
      <c r="R42" s="11">
        <f t="shared" si="8"/>
        <v>100</v>
      </c>
      <c r="AJ42" s="1">
        <v>7.1569459884243073E-4</v>
      </c>
      <c r="AK42" s="1">
        <v>1</v>
      </c>
      <c r="AL42" s="1">
        <v>0</v>
      </c>
      <c r="AM42" s="1">
        <f t="shared" si="14"/>
        <v>30</v>
      </c>
      <c r="AN42" s="1">
        <f t="shared" si="15"/>
        <v>0</v>
      </c>
      <c r="AO42" s="1">
        <f t="shared" si="10"/>
        <v>0.59459459459459452</v>
      </c>
      <c r="AP42" s="1">
        <f t="shared" si="11"/>
        <v>1</v>
      </c>
      <c r="AQ42" s="1">
        <f t="shared" si="12"/>
        <v>1.3513513513513375E-2</v>
      </c>
    </row>
    <row r="43" spans="2:43" x14ac:dyDescent="0.2">
      <c r="B43" s="3">
        <v>1654</v>
      </c>
      <c r="C43" s="1">
        <v>0</v>
      </c>
      <c r="I43" s="1">
        <f t="shared" ref="I43:J43" si="44">B36</f>
        <v>1675</v>
      </c>
      <c r="J43" s="9">
        <f t="shared" si="44"/>
        <v>1</v>
      </c>
      <c r="K43" s="10">
        <f t="shared" si="1"/>
        <v>0</v>
      </c>
      <c r="L43" s="11">
        <f t="shared" si="2"/>
        <v>1</v>
      </c>
      <c r="M43" s="1">
        <f t="shared" si="3"/>
        <v>1</v>
      </c>
      <c r="N43" s="1">
        <f t="shared" si="4"/>
        <v>0.60953297723137878</v>
      </c>
      <c r="O43" s="9">
        <f t="shared" si="5"/>
        <v>0.60953297723137878</v>
      </c>
      <c r="P43" s="11">
        <f t="shared" si="6"/>
        <v>0.39046702276862122</v>
      </c>
      <c r="Q43" s="9">
        <f t="shared" si="7"/>
        <v>-0.49506222614073198</v>
      </c>
      <c r="R43" s="11">
        <f t="shared" si="8"/>
        <v>100</v>
      </c>
      <c r="AJ43" s="1">
        <v>7.783688797371181E-4</v>
      </c>
      <c r="AK43" s="1">
        <v>1</v>
      </c>
      <c r="AL43" s="1">
        <v>0</v>
      </c>
      <c r="AM43" s="1">
        <f t="shared" si="14"/>
        <v>31</v>
      </c>
      <c r="AN43" s="1">
        <f t="shared" si="15"/>
        <v>0</v>
      </c>
      <c r="AO43" s="1">
        <f t="shared" si="10"/>
        <v>0.58108108108108114</v>
      </c>
      <c r="AP43" s="1">
        <f t="shared" si="11"/>
        <v>1</v>
      </c>
      <c r="AQ43" s="1">
        <f t="shared" si="12"/>
        <v>1.3513513513513598E-2</v>
      </c>
    </row>
    <row r="44" spans="2:43" x14ac:dyDescent="0.2">
      <c r="B44" s="3">
        <v>1393</v>
      </c>
      <c r="C44" s="1">
        <v>0</v>
      </c>
      <c r="I44" s="1">
        <f t="shared" ref="I44:J44" si="45">B37</f>
        <v>1656</v>
      </c>
      <c r="J44" s="9">
        <f t="shared" si="45"/>
        <v>0</v>
      </c>
      <c r="K44" s="10">
        <f t="shared" si="1"/>
        <v>1</v>
      </c>
      <c r="L44" s="11">
        <f t="shared" si="2"/>
        <v>1</v>
      </c>
      <c r="M44" s="1">
        <f t="shared" si="3"/>
        <v>0</v>
      </c>
      <c r="N44" s="1">
        <f t="shared" si="4"/>
        <v>0.41271742579387904</v>
      </c>
      <c r="O44" s="9">
        <f t="shared" si="5"/>
        <v>0.41271742579387904</v>
      </c>
      <c r="P44" s="11">
        <f t="shared" si="6"/>
        <v>0.58728257420612096</v>
      </c>
      <c r="Q44" s="9">
        <f t="shared" si="7"/>
        <v>-0.53224918792038345</v>
      </c>
      <c r="R44" s="11">
        <f t="shared" si="8"/>
        <v>100</v>
      </c>
      <c r="AJ44" s="1">
        <v>1.0889058423159239E-3</v>
      </c>
      <c r="AK44" s="1">
        <v>1</v>
      </c>
      <c r="AL44" s="1">
        <v>0</v>
      </c>
      <c r="AM44" s="1">
        <f t="shared" si="14"/>
        <v>32</v>
      </c>
      <c r="AN44" s="1">
        <f t="shared" si="15"/>
        <v>0</v>
      </c>
      <c r="AO44" s="1">
        <f t="shared" si="10"/>
        <v>0.56756756756756754</v>
      </c>
      <c r="AP44" s="1">
        <f t="shared" si="11"/>
        <v>1</v>
      </c>
      <c r="AQ44" s="1">
        <f t="shared" si="12"/>
        <v>1.3513513513513487E-2</v>
      </c>
    </row>
    <row r="45" spans="2:43" x14ac:dyDescent="0.2">
      <c r="B45" s="3">
        <v>1587</v>
      </c>
      <c r="C45" s="1">
        <v>0</v>
      </c>
      <c r="I45" s="1">
        <f t="shared" ref="I45:J45" si="46">B38</f>
        <v>2020</v>
      </c>
      <c r="J45" s="9">
        <f t="shared" si="46"/>
        <v>1</v>
      </c>
      <c r="K45" s="10">
        <f t="shared" si="1"/>
        <v>0</v>
      </c>
      <c r="L45" s="11">
        <f t="shared" si="2"/>
        <v>1</v>
      </c>
      <c r="M45" s="1">
        <f t="shared" si="3"/>
        <v>1</v>
      </c>
      <c r="N45" s="1">
        <f t="shared" si="4"/>
        <v>0.9999996742152244</v>
      </c>
      <c r="O45" s="9">
        <f t="shared" si="5"/>
        <v>0.9999996742152244</v>
      </c>
      <c r="P45" s="11">
        <f t="shared" si="6"/>
        <v>3.2578477560107899E-7</v>
      </c>
      <c r="Q45" s="9">
        <f t="shared" si="7"/>
        <v>-3.257848286689505E-7</v>
      </c>
      <c r="R45" s="11">
        <f t="shared" si="8"/>
        <v>100</v>
      </c>
      <c r="AJ45" s="1">
        <v>1.4005857045769747E-3</v>
      </c>
      <c r="AK45" s="1">
        <v>1</v>
      </c>
      <c r="AL45" s="1">
        <v>0</v>
      </c>
      <c r="AM45" s="1">
        <f t="shared" si="14"/>
        <v>33</v>
      </c>
      <c r="AN45" s="1">
        <f t="shared" si="15"/>
        <v>0</v>
      </c>
      <c r="AO45" s="1">
        <f t="shared" si="10"/>
        <v>0.55405405405405406</v>
      </c>
      <c r="AP45" s="1">
        <f t="shared" si="11"/>
        <v>1</v>
      </c>
      <c r="AQ45" s="1">
        <f t="shared" si="12"/>
        <v>1.3513513513513487E-2</v>
      </c>
    </row>
    <row r="46" spans="2:43" x14ac:dyDescent="0.2">
      <c r="B46" s="3">
        <v>1631</v>
      </c>
      <c r="C46" s="1">
        <v>1</v>
      </c>
      <c r="I46" s="1">
        <f t="shared" ref="I46:J46" si="47">B39</f>
        <v>1850</v>
      </c>
      <c r="J46" s="9">
        <f t="shared" si="47"/>
        <v>1</v>
      </c>
      <c r="K46" s="10">
        <f t="shared" si="1"/>
        <v>0</v>
      </c>
      <c r="L46" s="11">
        <f t="shared" si="2"/>
        <v>1</v>
      </c>
      <c r="M46" s="1">
        <f t="shared" si="3"/>
        <v>1</v>
      </c>
      <c r="N46" s="1">
        <f t="shared" si="4"/>
        <v>0.99958887465617485</v>
      </c>
      <c r="O46" s="9">
        <f t="shared" si="5"/>
        <v>0.99958887465617485</v>
      </c>
      <c r="P46" s="11">
        <f t="shared" si="6"/>
        <v>4.111253438251472E-4</v>
      </c>
      <c r="Q46" s="9">
        <f t="shared" si="7"/>
        <v>-4.1120987901981619E-4</v>
      </c>
      <c r="R46" s="11">
        <f t="shared" si="8"/>
        <v>100</v>
      </c>
      <c r="AJ46" s="1">
        <v>1.4005857045769747E-3</v>
      </c>
      <c r="AK46" s="1">
        <v>1</v>
      </c>
      <c r="AL46" s="1">
        <v>0</v>
      </c>
      <c r="AM46" s="1">
        <f t="shared" si="14"/>
        <v>34</v>
      </c>
      <c r="AN46" s="1">
        <f t="shared" si="15"/>
        <v>0</v>
      </c>
      <c r="AO46" s="1">
        <f t="shared" si="10"/>
        <v>0.54054054054054057</v>
      </c>
      <c r="AP46" s="1">
        <f t="shared" si="11"/>
        <v>1</v>
      </c>
      <c r="AQ46" s="1">
        <f t="shared" si="12"/>
        <v>1.3513513513513598E-2</v>
      </c>
    </row>
    <row r="47" spans="2:43" x14ac:dyDescent="0.2">
      <c r="B47" s="3">
        <v>1931</v>
      </c>
      <c r="C47" s="1">
        <v>1</v>
      </c>
      <c r="I47" s="1">
        <f t="shared" ref="I47:J47" si="48">B40</f>
        <v>1865</v>
      </c>
      <c r="J47" s="9">
        <f t="shared" si="48"/>
        <v>1</v>
      </c>
      <c r="K47" s="10">
        <f t="shared" si="1"/>
        <v>0</v>
      </c>
      <c r="L47" s="11">
        <f t="shared" si="2"/>
        <v>1</v>
      </c>
      <c r="M47" s="1">
        <f t="shared" si="3"/>
        <v>1</v>
      </c>
      <c r="N47" s="1">
        <f t="shared" si="4"/>
        <v>0.99978101191143676</v>
      </c>
      <c r="O47" s="9">
        <f t="shared" si="5"/>
        <v>0.99978101191143676</v>
      </c>
      <c r="P47" s="11">
        <f t="shared" si="6"/>
        <v>2.1898808856324337E-4</v>
      </c>
      <c r="Q47" s="9">
        <f t="shared" si="7"/>
        <v>-2.1901206995586644E-4</v>
      </c>
      <c r="R47" s="11">
        <f t="shared" si="8"/>
        <v>100</v>
      </c>
      <c r="AJ47" s="1">
        <v>1.5231453467477191E-3</v>
      </c>
      <c r="AK47" s="1">
        <v>1</v>
      </c>
      <c r="AL47" s="1">
        <v>0</v>
      </c>
      <c r="AM47" s="1">
        <f t="shared" si="14"/>
        <v>35</v>
      </c>
      <c r="AN47" s="1">
        <f t="shared" si="15"/>
        <v>0</v>
      </c>
      <c r="AO47" s="1">
        <f t="shared" si="10"/>
        <v>0.52702702702702697</v>
      </c>
      <c r="AP47" s="1">
        <f t="shared" si="11"/>
        <v>1</v>
      </c>
      <c r="AQ47" s="1">
        <f t="shared" si="12"/>
        <v>1.3513513513513487E-2</v>
      </c>
    </row>
    <row r="48" spans="2:43" x14ac:dyDescent="0.2">
      <c r="B48" s="3">
        <v>1370</v>
      </c>
      <c r="C48" s="1">
        <v>0</v>
      </c>
      <c r="I48" s="1">
        <f t="shared" ref="I48:J48" si="49">B41</f>
        <v>1664</v>
      </c>
      <c r="J48" s="9">
        <f t="shared" si="49"/>
        <v>0</v>
      </c>
      <c r="K48" s="10">
        <f t="shared" si="1"/>
        <v>1</v>
      </c>
      <c r="L48" s="11">
        <f t="shared" si="2"/>
        <v>1</v>
      </c>
      <c r="M48" s="1">
        <f t="shared" si="3"/>
        <v>0</v>
      </c>
      <c r="N48" s="1">
        <f t="shared" si="4"/>
        <v>0.49582409765550461</v>
      </c>
      <c r="O48" s="9">
        <f t="shared" si="5"/>
        <v>0.49582409765550461</v>
      </c>
      <c r="P48" s="11">
        <f t="shared" si="6"/>
        <v>0.50417590234449539</v>
      </c>
      <c r="Q48" s="9">
        <f t="shared" si="7"/>
        <v>-0.68483005921320994</v>
      </c>
      <c r="R48" s="11">
        <f t="shared" si="8"/>
        <v>100</v>
      </c>
      <c r="AJ48" s="1">
        <v>2.4155737777679909E-3</v>
      </c>
      <c r="AK48" s="1">
        <v>1</v>
      </c>
      <c r="AL48" s="1">
        <v>0</v>
      </c>
      <c r="AM48" s="1">
        <f t="shared" si="14"/>
        <v>36</v>
      </c>
      <c r="AN48" s="1">
        <f t="shared" si="15"/>
        <v>0</v>
      </c>
      <c r="AO48" s="1">
        <f t="shared" si="10"/>
        <v>0.51351351351351349</v>
      </c>
      <c r="AP48" s="1">
        <f t="shared" si="11"/>
        <v>1</v>
      </c>
      <c r="AQ48" s="1">
        <f t="shared" si="12"/>
        <v>1.3513513513513487E-2</v>
      </c>
    </row>
    <row r="49" spans="2:43" x14ac:dyDescent="0.2">
      <c r="B49" s="3">
        <v>1810</v>
      </c>
      <c r="C49" s="1">
        <v>1</v>
      </c>
      <c r="I49" s="1">
        <f t="shared" ref="I49:J49" si="50">B42</f>
        <v>1872</v>
      </c>
      <c r="J49" s="9">
        <f t="shared" si="50"/>
        <v>1</v>
      </c>
      <c r="K49" s="10">
        <f t="shared" si="1"/>
        <v>0</v>
      </c>
      <c r="L49" s="11">
        <f t="shared" si="2"/>
        <v>1</v>
      </c>
      <c r="M49" s="1">
        <f t="shared" si="3"/>
        <v>1</v>
      </c>
      <c r="N49" s="1">
        <f t="shared" si="4"/>
        <v>0.99983678978052715</v>
      </c>
      <c r="O49" s="9">
        <f t="shared" si="5"/>
        <v>0.99983678978052715</v>
      </c>
      <c r="P49" s="11">
        <f t="shared" si="6"/>
        <v>1.6321021947285352E-4</v>
      </c>
      <c r="Q49" s="9">
        <f t="shared" si="7"/>
        <v>-1.6322353971007599E-4</v>
      </c>
      <c r="R49" s="11">
        <f t="shared" si="8"/>
        <v>100</v>
      </c>
      <c r="AJ49" s="1">
        <v>2.7390936807261258E-3</v>
      </c>
      <c r="AK49" s="1">
        <v>1</v>
      </c>
      <c r="AL49" s="1">
        <v>0</v>
      </c>
      <c r="AM49" s="1">
        <f t="shared" si="14"/>
        <v>37</v>
      </c>
      <c r="AN49" s="1">
        <f t="shared" si="15"/>
        <v>0</v>
      </c>
      <c r="AO49" s="1">
        <f t="shared" si="10"/>
        <v>0.5</v>
      </c>
      <c r="AP49" s="1">
        <f t="shared" si="11"/>
        <v>1</v>
      </c>
      <c r="AQ49" s="1">
        <f t="shared" si="12"/>
        <v>1.3513513513513487E-2</v>
      </c>
    </row>
    <row r="50" spans="2:43" x14ac:dyDescent="0.2">
      <c r="B50" s="3">
        <v>1414</v>
      </c>
      <c r="C50" s="1">
        <v>0</v>
      </c>
      <c r="I50" s="1">
        <f t="shared" ref="I50:J50" si="51">B43</f>
        <v>1654</v>
      </c>
      <c r="J50" s="9">
        <f t="shared" si="51"/>
        <v>0</v>
      </c>
      <c r="K50" s="10">
        <f t="shared" si="1"/>
        <v>1</v>
      </c>
      <c r="L50" s="11">
        <f t="shared" si="2"/>
        <v>1</v>
      </c>
      <c r="M50" s="1">
        <f t="shared" si="3"/>
        <v>0</v>
      </c>
      <c r="N50" s="1">
        <f t="shared" si="4"/>
        <v>0.39251501568827701</v>
      </c>
      <c r="O50" s="9">
        <f t="shared" si="5"/>
        <v>0.39251501568827701</v>
      </c>
      <c r="P50" s="11">
        <f t="shared" si="6"/>
        <v>0.60748498431172293</v>
      </c>
      <c r="Q50" s="9">
        <f t="shared" si="7"/>
        <v>-0.4984278212552572</v>
      </c>
      <c r="R50" s="11">
        <f t="shared" si="8"/>
        <v>100</v>
      </c>
      <c r="AJ50" s="1">
        <v>2.9784314464040176E-3</v>
      </c>
      <c r="AK50" s="1">
        <v>1</v>
      </c>
      <c r="AL50" s="1">
        <v>0</v>
      </c>
      <c r="AM50" s="1">
        <f t="shared" si="14"/>
        <v>38</v>
      </c>
      <c r="AN50" s="1">
        <f t="shared" si="15"/>
        <v>0</v>
      </c>
      <c r="AO50" s="1">
        <f t="shared" si="10"/>
        <v>0.48648648648648651</v>
      </c>
      <c r="AP50" s="1">
        <f t="shared" si="11"/>
        <v>1</v>
      </c>
      <c r="AQ50" s="1">
        <f t="shared" si="12"/>
        <v>1.3513513513513487E-2</v>
      </c>
    </row>
    <row r="51" spans="2:43" x14ac:dyDescent="0.2">
      <c r="B51" s="3">
        <v>1761</v>
      </c>
      <c r="C51" s="1">
        <v>1</v>
      </c>
      <c r="I51" s="1">
        <f t="shared" ref="I51:J51" si="52">B44</f>
        <v>1393</v>
      </c>
      <c r="J51" s="9">
        <f t="shared" si="52"/>
        <v>0</v>
      </c>
      <c r="K51" s="10">
        <f t="shared" si="1"/>
        <v>1</v>
      </c>
      <c r="L51" s="11">
        <f t="shared" si="2"/>
        <v>1</v>
      </c>
      <c r="M51" s="1">
        <f t="shared" si="3"/>
        <v>0</v>
      </c>
      <c r="N51" s="1">
        <f t="shared" si="4"/>
        <v>1.1195103453121001E-5</v>
      </c>
      <c r="O51" s="9">
        <f t="shared" si="5"/>
        <v>1.1195103453121001E-5</v>
      </c>
      <c r="P51" s="11">
        <f t="shared" si="6"/>
        <v>0.99998880489654685</v>
      </c>
      <c r="Q51" s="9">
        <f t="shared" si="7"/>
        <v>-1.1195166118792694E-5</v>
      </c>
      <c r="R51" s="11">
        <f t="shared" si="8"/>
        <v>100</v>
      </c>
      <c r="AJ51" s="1">
        <v>3.671958951101673E-3</v>
      </c>
      <c r="AK51" s="1">
        <v>1</v>
      </c>
      <c r="AL51" s="1">
        <v>0</v>
      </c>
      <c r="AM51" s="1">
        <f t="shared" si="14"/>
        <v>39</v>
      </c>
      <c r="AN51" s="1">
        <f t="shared" si="15"/>
        <v>0</v>
      </c>
      <c r="AO51" s="1">
        <f t="shared" si="10"/>
        <v>0.47297297297297303</v>
      </c>
      <c r="AP51" s="1">
        <f t="shared" si="11"/>
        <v>1</v>
      </c>
      <c r="AQ51" s="1">
        <f t="shared" si="12"/>
        <v>1.3513513513513598E-2</v>
      </c>
    </row>
    <row r="52" spans="2:43" x14ac:dyDescent="0.2">
      <c r="B52" s="3">
        <v>1477</v>
      </c>
      <c r="C52" s="1">
        <v>0</v>
      </c>
      <c r="I52" s="1">
        <f t="shared" ref="I52:J52" si="53">B45</f>
        <v>1587</v>
      </c>
      <c r="J52" s="9">
        <f t="shared" si="53"/>
        <v>0</v>
      </c>
      <c r="K52" s="10">
        <f t="shared" si="1"/>
        <v>1</v>
      </c>
      <c r="L52" s="11">
        <f t="shared" si="2"/>
        <v>1</v>
      </c>
      <c r="M52" s="1">
        <f t="shared" si="3"/>
        <v>0</v>
      </c>
      <c r="N52" s="1">
        <f t="shared" si="4"/>
        <v>3.7288143927772105E-2</v>
      </c>
      <c r="O52" s="9">
        <f t="shared" si="5"/>
        <v>3.7288143927772105E-2</v>
      </c>
      <c r="P52" s="11">
        <f t="shared" si="6"/>
        <v>0.96271185607222787</v>
      </c>
      <c r="Q52" s="9">
        <f t="shared" si="7"/>
        <v>-3.8001126835982765E-2</v>
      </c>
      <c r="R52" s="11">
        <f t="shared" si="8"/>
        <v>100</v>
      </c>
      <c r="AJ52" s="1">
        <v>3.8288812071339989E-3</v>
      </c>
      <c r="AK52" s="1">
        <v>1</v>
      </c>
      <c r="AL52" s="1">
        <v>0</v>
      </c>
      <c r="AM52" s="1">
        <f t="shared" si="14"/>
        <v>40</v>
      </c>
      <c r="AN52" s="1">
        <f t="shared" si="15"/>
        <v>0</v>
      </c>
      <c r="AO52" s="1">
        <f t="shared" si="10"/>
        <v>0.45945945945945943</v>
      </c>
      <c r="AP52" s="1">
        <f t="shared" si="11"/>
        <v>1</v>
      </c>
      <c r="AQ52" s="1">
        <f t="shared" si="12"/>
        <v>1.3513513513513487E-2</v>
      </c>
    </row>
    <row r="53" spans="2:43" x14ac:dyDescent="0.2">
      <c r="B53" s="3">
        <v>1486</v>
      </c>
      <c r="C53" s="1">
        <v>0</v>
      </c>
      <c r="I53" s="1">
        <f t="shared" ref="I53:J53" si="54">B46</f>
        <v>1631</v>
      </c>
      <c r="J53" s="9">
        <f t="shared" si="54"/>
        <v>1</v>
      </c>
      <c r="K53" s="10">
        <f t="shared" si="1"/>
        <v>0</v>
      </c>
      <c r="L53" s="11">
        <f t="shared" si="2"/>
        <v>1</v>
      </c>
      <c r="M53" s="1">
        <f t="shared" si="3"/>
        <v>1</v>
      </c>
      <c r="N53" s="1">
        <f t="shared" si="4"/>
        <v>0.19736193635702443</v>
      </c>
      <c r="O53" s="9">
        <f t="shared" si="5"/>
        <v>0.19736193635702443</v>
      </c>
      <c r="P53" s="11">
        <f t="shared" si="6"/>
        <v>0.80263806364297552</v>
      </c>
      <c r="Q53" s="9">
        <f t="shared" si="7"/>
        <v>-1.6227159955149606</v>
      </c>
      <c r="R53" s="11">
        <f t="shared" si="8"/>
        <v>0</v>
      </c>
      <c r="AJ53" s="1">
        <v>5.8160683777946738E-3</v>
      </c>
      <c r="AK53" s="1">
        <v>1</v>
      </c>
      <c r="AL53" s="1">
        <v>0</v>
      </c>
      <c r="AM53" s="1">
        <f t="shared" si="14"/>
        <v>41</v>
      </c>
      <c r="AN53" s="1">
        <f t="shared" si="15"/>
        <v>0</v>
      </c>
      <c r="AO53" s="1">
        <f t="shared" si="10"/>
        <v>0.44594594594594594</v>
      </c>
      <c r="AP53" s="1">
        <f t="shared" si="11"/>
        <v>1</v>
      </c>
      <c r="AQ53" s="1">
        <f t="shared" si="12"/>
        <v>1.3513513513513487E-2</v>
      </c>
    </row>
    <row r="54" spans="2:43" x14ac:dyDescent="0.2">
      <c r="B54" s="3">
        <v>1561</v>
      </c>
      <c r="C54" s="1">
        <v>0</v>
      </c>
      <c r="I54" s="1">
        <f t="shared" ref="I54:J54" si="55">B47</f>
        <v>1931</v>
      </c>
      <c r="J54" s="9">
        <f t="shared" si="55"/>
        <v>1</v>
      </c>
      <c r="K54" s="10">
        <f t="shared" si="1"/>
        <v>0</v>
      </c>
      <c r="L54" s="11">
        <f t="shared" si="2"/>
        <v>1</v>
      </c>
      <c r="M54" s="1">
        <f t="shared" si="3"/>
        <v>1</v>
      </c>
      <c r="N54" s="1">
        <f t="shared" si="4"/>
        <v>0.99998630677129996</v>
      </c>
      <c r="O54" s="9">
        <f t="shared" si="5"/>
        <v>0.99998630677129996</v>
      </c>
      <c r="P54" s="11">
        <f t="shared" si="6"/>
        <v>1.3693228700040194E-5</v>
      </c>
      <c r="Q54" s="9">
        <f t="shared" si="7"/>
        <v>-1.3693322453152166E-5</v>
      </c>
      <c r="R54" s="11">
        <f t="shared" si="8"/>
        <v>100</v>
      </c>
      <c r="AJ54" s="1">
        <v>6.0640620940954036E-3</v>
      </c>
      <c r="AK54" s="1">
        <v>1</v>
      </c>
      <c r="AL54" s="1">
        <v>0</v>
      </c>
      <c r="AM54" s="1">
        <f t="shared" si="14"/>
        <v>42</v>
      </c>
      <c r="AN54" s="1">
        <f t="shared" si="15"/>
        <v>0</v>
      </c>
      <c r="AO54" s="1">
        <f t="shared" si="10"/>
        <v>0.43243243243243246</v>
      </c>
      <c r="AP54" s="1">
        <f t="shared" si="11"/>
        <v>1</v>
      </c>
      <c r="AQ54" s="1">
        <f t="shared" si="12"/>
        <v>1.3513513513513487E-2</v>
      </c>
    </row>
    <row r="55" spans="2:43" x14ac:dyDescent="0.2">
      <c r="B55" s="3">
        <v>1549</v>
      </c>
      <c r="C55" s="1">
        <v>0</v>
      </c>
      <c r="I55" s="1">
        <f t="shared" ref="I55:J55" si="56">B48</f>
        <v>1370</v>
      </c>
      <c r="J55" s="9">
        <f t="shared" si="56"/>
        <v>0</v>
      </c>
      <c r="K55" s="10">
        <f t="shared" si="1"/>
        <v>1</v>
      </c>
      <c r="L55" s="11">
        <f t="shared" si="2"/>
        <v>1</v>
      </c>
      <c r="M55" s="1">
        <f t="shared" si="3"/>
        <v>0</v>
      </c>
      <c r="N55" s="1">
        <f t="shared" si="4"/>
        <v>4.2604359545059147E-6</v>
      </c>
      <c r="O55" s="9">
        <f t="shared" si="5"/>
        <v>4.2604359545059147E-6</v>
      </c>
      <c r="P55" s="11">
        <f t="shared" si="6"/>
        <v>0.99999573956404553</v>
      </c>
      <c r="Q55" s="9">
        <f t="shared" si="7"/>
        <v>-4.2604450301559354E-6</v>
      </c>
      <c r="R55" s="11">
        <f t="shared" si="8"/>
        <v>100</v>
      </c>
      <c r="AJ55" s="1">
        <v>7.7886880659389897E-3</v>
      </c>
      <c r="AK55" s="1">
        <v>1</v>
      </c>
      <c r="AL55" s="1">
        <v>0</v>
      </c>
      <c r="AM55" s="1">
        <f t="shared" si="14"/>
        <v>43</v>
      </c>
      <c r="AN55" s="1">
        <f t="shared" si="15"/>
        <v>0</v>
      </c>
      <c r="AO55" s="1">
        <f t="shared" si="10"/>
        <v>0.41891891891891897</v>
      </c>
      <c r="AP55" s="1">
        <f t="shared" si="11"/>
        <v>1</v>
      </c>
      <c r="AQ55" s="1">
        <f t="shared" si="12"/>
        <v>1.3513513513513598E-2</v>
      </c>
    </row>
    <row r="56" spans="2:43" x14ac:dyDescent="0.2">
      <c r="B56" s="3">
        <v>2050</v>
      </c>
      <c r="C56" s="1">
        <v>1</v>
      </c>
      <c r="I56" s="1">
        <f t="shared" ref="I56:J56" si="57">B49</f>
        <v>1810</v>
      </c>
      <c r="J56" s="9">
        <f t="shared" si="57"/>
        <v>1</v>
      </c>
      <c r="K56" s="10">
        <f t="shared" si="1"/>
        <v>0</v>
      </c>
      <c r="L56" s="11">
        <f t="shared" si="2"/>
        <v>1</v>
      </c>
      <c r="M56" s="1">
        <f t="shared" si="3"/>
        <v>1</v>
      </c>
      <c r="N56" s="1">
        <f t="shared" si="4"/>
        <v>0.99779760827207942</v>
      </c>
      <c r="O56" s="9">
        <f t="shared" si="5"/>
        <v>0.99779760827207942</v>
      </c>
      <c r="P56" s="11">
        <f t="shared" si="6"/>
        <v>2.2023917279205829E-3</v>
      </c>
      <c r="Q56" s="9">
        <f t="shared" si="7"/>
        <v>-2.2048205593963666E-3</v>
      </c>
      <c r="R56" s="11">
        <f t="shared" si="8"/>
        <v>100</v>
      </c>
      <c r="AJ56" s="1">
        <v>8.1201061306792697E-3</v>
      </c>
      <c r="AK56" s="1">
        <v>1</v>
      </c>
      <c r="AL56" s="1">
        <v>0</v>
      </c>
      <c r="AM56" s="1">
        <f t="shared" si="14"/>
        <v>44</v>
      </c>
      <c r="AN56" s="1">
        <f t="shared" si="15"/>
        <v>0</v>
      </c>
      <c r="AO56" s="1">
        <f t="shared" si="10"/>
        <v>0.40540540540540537</v>
      </c>
      <c r="AP56" s="1">
        <f t="shared" si="11"/>
        <v>1</v>
      </c>
      <c r="AQ56" s="1">
        <f t="shared" si="12"/>
        <v>1.3513513513513487E-2</v>
      </c>
    </row>
    <row r="57" spans="2:43" x14ac:dyDescent="0.2">
      <c r="B57" s="3">
        <v>1697</v>
      </c>
      <c r="C57" s="1">
        <v>0</v>
      </c>
      <c r="I57" s="1">
        <f t="shared" ref="I57:J57" si="58">B50</f>
        <v>1414</v>
      </c>
      <c r="J57" s="9">
        <f t="shared" si="58"/>
        <v>0</v>
      </c>
      <c r="K57" s="10">
        <f t="shared" si="1"/>
        <v>1</v>
      </c>
      <c r="L57" s="11">
        <f t="shared" si="2"/>
        <v>1</v>
      </c>
      <c r="M57" s="1">
        <f t="shared" si="3"/>
        <v>0</v>
      </c>
      <c r="N57" s="1">
        <f t="shared" si="4"/>
        <v>2.7046641530507806E-5</v>
      </c>
      <c r="O57" s="9">
        <f t="shared" si="5"/>
        <v>2.7046641530507806E-5</v>
      </c>
      <c r="P57" s="11">
        <f t="shared" si="6"/>
        <v>0.99997295335846947</v>
      </c>
      <c r="Q57" s="9">
        <f t="shared" si="7"/>
        <v>-2.7047007297530175E-5</v>
      </c>
      <c r="R57" s="11">
        <f t="shared" si="8"/>
        <v>100</v>
      </c>
      <c r="AJ57" s="1">
        <v>8.1201061306792697E-3</v>
      </c>
      <c r="AK57" s="1">
        <v>1</v>
      </c>
      <c r="AL57" s="1">
        <v>0</v>
      </c>
      <c r="AM57" s="1">
        <f t="shared" si="14"/>
        <v>45</v>
      </c>
      <c r="AN57" s="1">
        <f t="shared" si="15"/>
        <v>0</v>
      </c>
      <c r="AO57" s="1">
        <f t="shared" si="10"/>
        <v>0.39189189189189189</v>
      </c>
      <c r="AP57" s="1">
        <f t="shared" si="11"/>
        <v>1</v>
      </c>
      <c r="AQ57" s="1">
        <f t="shared" si="12"/>
        <v>1.3513513513513487E-2</v>
      </c>
    </row>
    <row r="58" spans="2:43" x14ac:dyDescent="0.2">
      <c r="B58" s="3">
        <v>1543</v>
      </c>
      <c r="C58" s="1">
        <v>0</v>
      </c>
      <c r="I58" s="1">
        <f t="shared" ref="I58:J58" si="59">B51</f>
        <v>1761</v>
      </c>
      <c r="J58" s="9">
        <f t="shared" si="59"/>
        <v>1</v>
      </c>
      <c r="K58" s="10">
        <f t="shared" si="1"/>
        <v>0</v>
      </c>
      <c r="L58" s="11">
        <f t="shared" si="2"/>
        <v>1</v>
      </c>
      <c r="M58" s="1">
        <f t="shared" si="3"/>
        <v>1</v>
      </c>
      <c r="N58" s="1">
        <f t="shared" si="4"/>
        <v>0.98300622031044205</v>
      </c>
      <c r="O58" s="9">
        <f t="shared" si="5"/>
        <v>0.98300622031044205</v>
      </c>
      <c r="P58" s="11">
        <f t="shared" si="6"/>
        <v>1.6993779689557953E-2</v>
      </c>
      <c r="Q58" s="9">
        <f t="shared" si="7"/>
        <v>-1.71398309705133E-2</v>
      </c>
      <c r="R58" s="11">
        <f t="shared" si="8"/>
        <v>100</v>
      </c>
      <c r="AJ58" s="1">
        <v>8.1201061306792697E-3</v>
      </c>
      <c r="AK58" s="1">
        <v>1</v>
      </c>
      <c r="AL58" s="1">
        <v>0</v>
      </c>
      <c r="AM58" s="1">
        <f t="shared" si="14"/>
        <v>46</v>
      </c>
      <c r="AN58" s="1">
        <f t="shared" si="15"/>
        <v>0</v>
      </c>
      <c r="AO58" s="1">
        <f t="shared" si="10"/>
        <v>0.3783783783783784</v>
      </c>
      <c r="AP58" s="1">
        <f t="shared" si="11"/>
        <v>1</v>
      </c>
      <c r="AQ58" s="1">
        <f t="shared" si="12"/>
        <v>1.3513513513513487E-2</v>
      </c>
    </row>
    <row r="59" spans="2:43" x14ac:dyDescent="0.2">
      <c r="B59" s="3">
        <v>1934</v>
      </c>
      <c r="C59" s="1">
        <v>1</v>
      </c>
      <c r="I59" s="1">
        <f t="shared" ref="I59:J59" si="60">B52</f>
        <v>1477</v>
      </c>
      <c r="J59" s="9">
        <f t="shared" si="60"/>
        <v>0</v>
      </c>
      <c r="K59" s="10">
        <f t="shared" si="1"/>
        <v>1</v>
      </c>
      <c r="L59" s="11">
        <f t="shared" si="2"/>
        <v>1</v>
      </c>
      <c r="M59" s="1">
        <f t="shared" si="3"/>
        <v>0</v>
      </c>
      <c r="N59" s="1">
        <f t="shared" si="4"/>
        <v>3.8127280516304002E-4</v>
      </c>
      <c r="O59" s="9">
        <f t="shared" si="5"/>
        <v>3.8127280516304002E-4</v>
      </c>
      <c r="P59" s="11">
        <f t="shared" si="6"/>
        <v>0.99961872719483691</v>
      </c>
      <c r="Q59" s="9">
        <f t="shared" si="7"/>
        <v>-3.8134550811943005E-4</v>
      </c>
      <c r="R59" s="11">
        <f t="shared" si="8"/>
        <v>100</v>
      </c>
      <c r="AJ59" s="1">
        <v>9.9988653529118794E-3</v>
      </c>
      <c r="AK59" s="1">
        <v>1</v>
      </c>
      <c r="AL59" s="1">
        <v>0</v>
      </c>
      <c r="AM59" s="1">
        <f t="shared" si="14"/>
        <v>47</v>
      </c>
      <c r="AN59" s="1">
        <f t="shared" si="15"/>
        <v>0</v>
      </c>
      <c r="AO59" s="1">
        <f t="shared" si="10"/>
        <v>0.36486486486486491</v>
      </c>
      <c r="AP59" s="1">
        <f t="shared" si="11"/>
        <v>1</v>
      </c>
      <c r="AQ59" s="1">
        <f t="shared" si="12"/>
        <v>1.3513513513513598E-2</v>
      </c>
    </row>
    <row r="60" spans="2:43" x14ac:dyDescent="0.2">
      <c r="B60" s="3">
        <v>1385</v>
      </c>
      <c r="C60" s="1">
        <v>0</v>
      </c>
      <c r="I60" s="1">
        <f t="shared" ref="I60:J60" si="61">B53</f>
        <v>1486</v>
      </c>
      <c r="J60" s="9">
        <f t="shared" si="61"/>
        <v>0</v>
      </c>
      <c r="K60" s="10">
        <f t="shared" si="1"/>
        <v>1</v>
      </c>
      <c r="L60" s="11">
        <f t="shared" si="2"/>
        <v>1</v>
      </c>
      <c r="M60" s="1">
        <f t="shared" si="3"/>
        <v>0</v>
      </c>
      <c r="N60" s="1">
        <f t="shared" si="4"/>
        <v>5.5634232184683513E-4</v>
      </c>
      <c r="O60" s="9">
        <f t="shared" si="5"/>
        <v>5.5634232184683513E-4</v>
      </c>
      <c r="P60" s="11">
        <f t="shared" si="6"/>
        <v>0.99944365767815313</v>
      </c>
      <c r="Q60" s="9">
        <f t="shared" si="7"/>
        <v>-5.5649713765946421E-4</v>
      </c>
      <c r="R60" s="11">
        <f t="shared" si="8"/>
        <v>100</v>
      </c>
      <c r="AJ60" s="1">
        <v>9.9988653529118794E-3</v>
      </c>
      <c r="AK60" s="1">
        <v>1</v>
      </c>
      <c r="AL60" s="1">
        <v>0</v>
      </c>
      <c r="AM60" s="1">
        <f t="shared" si="14"/>
        <v>48</v>
      </c>
      <c r="AN60" s="1">
        <f t="shared" si="15"/>
        <v>0</v>
      </c>
      <c r="AO60" s="1">
        <f t="shared" si="10"/>
        <v>0.35135135135135132</v>
      </c>
      <c r="AP60" s="1">
        <f t="shared" si="11"/>
        <v>1</v>
      </c>
      <c r="AQ60" s="1">
        <f t="shared" si="12"/>
        <v>1.3513513513513487E-2</v>
      </c>
    </row>
    <row r="61" spans="2:43" x14ac:dyDescent="0.2">
      <c r="B61" s="3">
        <v>1670</v>
      </c>
      <c r="C61" s="1">
        <v>0</v>
      </c>
      <c r="I61" s="1">
        <f t="shared" ref="I61:J61" si="62">B54</f>
        <v>1561</v>
      </c>
      <c r="J61" s="9">
        <f t="shared" si="62"/>
        <v>0</v>
      </c>
      <c r="K61" s="10">
        <f t="shared" si="1"/>
        <v>1</v>
      </c>
      <c r="L61" s="11">
        <f t="shared" si="2"/>
        <v>1</v>
      </c>
      <c r="M61" s="1">
        <f t="shared" si="3"/>
        <v>0</v>
      </c>
      <c r="N61" s="1">
        <f t="shared" si="4"/>
        <v>1.2828110687126578E-2</v>
      </c>
      <c r="O61" s="9">
        <f t="shared" si="5"/>
        <v>1.2828110687126578E-2</v>
      </c>
      <c r="P61" s="11">
        <f t="shared" si="6"/>
        <v>0.98717188931287347</v>
      </c>
      <c r="Q61" s="9">
        <f t="shared" si="7"/>
        <v>-1.2911101405732496E-2</v>
      </c>
      <c r="R61" s="11">
        <f t="shared" si="8"/>
        <v>100</v>
      </c>
      <c r="AJ61" s="1">
        <v>1.0865639205530082E-2</v>
      </c>
      <c r="AK61" s="1">
        <v>1</v>
      </c>
      <c r="AL61" s="1">
        <v>0</v>
      </c>
      <c r="AM61" s="1">
        <f t="shared" si="14"/>
        <v>49</v>
      </c>
      <c r="AN61" s="1">
        <f t="shared" si="15"/>
        <v>0</v>
      </c>
      <c r="AO61" s="1">
        <f t="shared" si="10"/>
        <v>0.33783783783783783</v>
      </c>
      <c r="AP61" s="1">
        <f t="shared" si="11"/>
        <v>1</v>
      </c>
      <c r="AQ61" s="1">
        <f t="shared" si="12"/>
        <v>1.3513513513513487E-2</v>
      </c>
    </row>
    <row r="62" spans="2:43" x14ac:dyDescent="0.2">
      <c r="B62" s="3">
        <v>1735</v>
      </c>
      <c r="C62" s="1">
        <v>1</v>
      </c>
      <c r="I62" s="1">
        <f t="shared" ref="I62:J62" si="63">B55</f>
        <v>1549</v>
      </c>
      <c r="J62" s="9">
        <f t="shared" si="63"/>
        <v>0</v>
      </c>
      <c r="K62" s="10">
        <f t="shared" si="1"/>
        <v>1</v>
      </c>
      <c r="L62" s="11">
        <f t="shared" si="2"/>
        <v>1</v>
      </c>
      <c r="M62" s="1">
        <f t="shared" si="3"/>
        <v>0</v>
      </c>
      <c r="N62" s="1">
        <f t="shared" si="4"/>
        <v>7.7886880659389897E-3</v>
      </c>
      <c r="O62" s="9">
        <f t="shared" si="5"/>
        <v>7.7886880659389897E-3</v>
      </c>
      <c r="P62" s="11">
        <f t="shared" si="6"/>
        <v>0.99221131193406098</v>
      </c>
      <c r="Q62" s="9">
        <f t="shared" si="7"/>
        <v>-7.8191783194028284E-3</v>
      </c>
      <c r="R62" s="11">
        <f t="shared" si="8"/>
        <v>100</v>
      </c>
      <c r="AJ62" s="1">
        <v>1.2828110687126578E-2</v>
      </c>
      <c r="AK62" s="1">
        <v>1</v>
      </c>
      <c r="AL62" s="1">
        <v>0</v>
      </c>
      <c r="AM62" s="1">
        <f t="shared" si="14"/>
        <v>50</v>
      </c>
      <c r="AN62" s="1">
        <f t="shared" si="15"/>
        <v>0</v>
      </c>
      <c r="AO62" s="1">
        <f t="shared" si="10"/>
        <v>0.32432432432432434</v>
      </c>
      <c r="AP62" s="1">
        <f t="shared" si="11"/>
        <v>1</v>
      </c>
      <c r="AQ62" s="1">
        <f t="shared" si="12"/>
        <v>1.3513513513513487E-2</v>
      </c>
    </row>
    <row r="63" spans="2:43" x14ac:dyDescent="0.2">
      <c r="B63" s="3">
        <v>1634</v>
      </c>
      <c r="C63" s="1">
        <v>0</v>
      </c>
      <c r="I63" s="1">
        <f t="shared" ref="I63:J63" si="64">B56</f>
        <v>2050</v>
      </c>
      <c r="J63" s="9">
        <f t="shared" si="64"/>
        <v>1</v>
      </c>
      <c r="K63" s="10">
        <f t="shared" si="1"/>
        <v>0</v>
      </c>
      <c r="L63" s="11">
        <f t="shared" si="2"/>
        <v>1</v>
      </c>
      <c r="M63" s="1">
        <f t="shared" si="3"/>
        <v>1</v>
      </c>
      <c r="N63" s="1">
        <f t="shared" si="4"/>
        <v>0.99999990760330604</v>
      </c>
      <c r="O63" s="9">
        <f t="shared" si="5"/>
        <v>0.99999990760330604</v>
      </c>
      <c r="P63" s="11">
        <f t="shared" si="6"/>
        <v>9.2396693962548682E-8</v>
      </c>
      <c r="Q63" s="9">
        <f t="shared" si="7"/>
        <v>-9.2396698231123468E-8</v>
      </c>
      <c r="R63" s="11">
        <f t="shared" si="8"/>
        <v>100</v>
      </c>
      <c r="AJ63" s="1">
        <v>1.513960413327807E-2</v>
      </c>
      <c r="AK63" s="1">
        <v>1</v>
      </c>
      <c r="AL63" s="1">
        <v>0</v>
      </c>
      <c r="AM63" s="1">
        <f t="shared" si="14"/>
        <v>51</v>
      </c>
      <c r="AN63" s="1">
        <f t="shared" si="15"/>
        <v>0</v>
      </c>
      <c r="AO63" s="1">
        <f t="shared" si="10"/>
        <v>0.31081081081081086</v>
      </c>
      <c r="AP63" s="1">
        <f t="shared" si="11"/>
        <v>1</v>
      </c>
      <c r="AQ63" s="1">
        <f t="shared" si="12"/>
        <v>1.3513513513513598E-2</v>
      </c>
    </row>
    <row r="64" spans="2:43" x14ac:dyDescent="0.2">
      <c r="B64" s="3">
        <v>1777</v>
      </c>
      <c r="C64" s="1">
        <v>1</v>
      </c>
      <c r="I64" s="1">
        <f t="shared" ref="I64:J64" si="65">B57</f>
        <v>1697</v>
      </c>
      <c r="J64" s="9">
        <f t="shared" si="65"/>
        <v>0</v>
      </c>
      <c r="K64" s="10">
        <f t="shared" si="1"/>
        <v>1</v>
      </c>
      <c r="L64" s="11">
        <f t="shared" si="2"/>
        <v>1</v>
      </c>
      <c r="M64" s="1">
        <f t="shared" si="3"/>
        <v>0</v>
      </c>
      <c r="N64" s="1">
        <f t="shared" si="4"/>
        <v>0.79729234544171157</v>
      </c>
      <c r="O64" s="9">
        <f t="shared" si="5"/>
        <v>0.79729234544171157</v>
      </c>
      <c r="P64" s="11">
        <f t="shared" si="6"/>
        <v>0.20270765455828843</v>
      </c>
      <c r="Q64" s="9">
        <f t="shared" si="7"/>
        <v>-1.5959904632461237</v>
      </c>
      <c r="R64" s="11">
        <f t="shared" si="8"/>
        <v>0</v>
      </c>
      <c r="AJ64" s="1">
        <v>2.0210178174730777E-2</v>
      </c>
      <c r="AK64" s="1">
        <v>1</v>
      </c>
      <c r="AL64" s="1">
        <v>0</v>
      </c>
      <c r="AM64" s="1">
        <f t="shared" si="14"/>
        <v>52</v>
      </c>
      <c r="AN64" s="1">
        <f t="shared" si="15"/>
        <v>0</v>
      </c>
      <c r="AO64" s="1">
        <f t="shared" si="10"/>
        <v>0.29729729729729726</v>
      </c>
      <c r="AP64" s="1">
        <f t="shared" si="11"/>
        <v>1</v>
      </c>
      <c r="AQ64" s="1">
        <f t="shared" si="12"/>
        <v>1.3513513513513487E-2</v>
      </c>
    </row>
    <row r="65" spans="2:43" x14ac:dyDescent="0.2">
      <c r="B65" s="3">
        <v>1550</v>
      </c>
      <c r="C65" s="1">
        <v>0</v>
      </c>
      <c r="I65" s="1">
        <f t="shared" ref="I65:J65" si="66">B58</f>
        <v>1543</v>
      </c>
      <c r="J65" s="9">
        <f t="shared" si="66"/>
        <v>0</v>
      </c>
      <c r="K65" s="10">
        <f t="shared" si="1"/>
        <v>1</v>
      </c>
      <c r="L65" s="11">
        <f t="shared" si="2"/>
        <v>1</v>
      </c>
      <c r="M65" s="1">
        <f t="shared" si="3"/>
        <v>0</v>
      </c>
      <c r="N65" s="1">
        <f t="shared" si="4"/>
        <v>6.0640620940954036E-3</v>
      </c>
      <c r="O65" s="9">
        <f t="shared" si="5"/>
        <v>6.0640620940954036E-3</v>
      </c>
      <c r="P65" s="11">
        <f t="shared" si="6"/>
        <v>0.99393593790590462</v>
      </c>
      <c r="Q65" s="9">
        <f t="shared" si="7"/>
        <v>-6.0825231892915914E-3</v>
      </c>
      <c r="R65" s="11">
        <f t="shared" si="8"/>
        <v>100</v>
      </c>
      <c r="AJ65" s="1">
        <v>2.6932553733297896E-2</v>
      </c>
      <c r="AK65" s="1">
        <v>1</v>
      </c>
      <c r="AL65" s="1">
        <v>0</v>
      </c>
      <c r="AM65" s="1">
        <f t="shared" si="14"/>
        <v>53</v>
      </c>
      <c r="AN65" s="1">
        <f t="shared" si="15"/>
        <v>0</v>
      </c>
      <c r="AO65" s="1">
        <f t="shared" si="10"/>
        <v>0.28378378378378377</v>
      </c>
      <c r="AP65" s="1">
        <f t="shared" si="11"/>
        <v>1</v>
      </c>
      <c r="AQ65" s="1">
        <f t="shared" si="12"/>
        <v>1.3513513513513487E-2</v>
      </c>
    </row>
    <row r="66" spans="2:43" x14ac:dyDescent="0.2">
      <c r="B66" s="3">
        <v>1715</v>
      </c>
      <c r="C66" s="1">
        <v>1</v>
      </c>
      <c r="I66" s="1">
        <f t="shared" ref="I66:J66" si="67">B59</f>
        <v>1934</v>
      </c>
      <c r="J66" s="9">
        <f t="shared" si="67"/>
        <v>1</v>
      </c>
      <c r="K66" s="10">
        <f t="shared" si="1"/>
        <v>0</v>
      </c>
      <c r="L66" s="11">
        <f t="shared" si="2"/>
        <v>1</v>
      </c>
      <c r="M66" s="1">
        <f t="shared" si="3"/>
        <v>1</v>
      </c>
      <c r="N66" s="1">
        <f t="shared" si="4"/>
        <v>0.99998792800295899</v>
      </c>
      <c r="O66" s="9">
        <f t="shared" si="5"/>
        <v>0.99998792800295899</v>
      </c>
      <c r="P66" s="11">
        <f t="shared" si="6"/>
        <v>1.2071997041007698E-5</v>
      </c>
      <c r="Q66" s="9">
        <f t="shared" si="7"/>
        <v>-1.2072069908150412E-5</v>
      </c>
      <c r="R66" s="11">
        <f t="shared" si="8"/>
        <v>100</v>
      </c>
      <c r="AJ66" s="1">
        <v>2.8055533072246092E-2</v>
      </c>
      <c r="AK66" s="1">
        <v>1</v>
      </c>
      <c r="AL66" s="1">
        <v>0</v>
      </c>
      <c r="AM66" s="1">
        <f t="shared" si="14"/>
        <v>54</v>
      </c>
      <c r="AN66" s="1">
        <f t="shared" si="15"/>
        <v>0</v>
      </c>
      <c r="AO66" s="1">
        <f t="shared" si="10"/>
        <v>0.27027027027027029</v>
      </c>
      <c r="AP66" s="1">
        <f t="shared" si="11"/>
        <v>1</v>
      </c>
      <c r="AQ66" s="1">
        <f t="shared" si="12"/>
        <v>1.3513513513513487E-2</v>
      </c>
    </row>
    <row r="67" spans="2:43" x14ac:dyDescent="0.2">
      <c r="B67" s="3">
        <v>1925</v>
      </c>
      <c r="C67" s="1">
        <v>1</v>
      </c>
      <c r="I67" s="1">
        <f t="shared" ref="I67:J67" si="68">B60</f>
        <v>1385</v>
      </c>
      <c r="J67" s="9">
        <f t="shared" si="68"/>
        <v>0</v>
      </c>
      <c r="K67" s="10">
        <f t="shared" si="1"/>
        <v>1</v>
      </c>
      <c r="L67" s="11">
        <f t="shared" si="2"/>
        <v>1</v>
      </c>
      <c r="M67" s="1">
        <f t="shared" si="3"/>
        <v>0</v>
      </c>
      <c r="N67" s="1">
        <f t="shared" si="4"/>
        <v>7.9999936874403158E-6</v>
      </c>
      <c r="O67" s="9">
        <f t="shared" si="5"/>
        <v>7.9999936874403158E-6</v>
      </c>
      <c r="P67" s="11">
        <f t="shared" si="6"/>
        <v>0.99999200000631261</v>
      </c>
      <c r="Q67" s="9">
        <f t="shared" si="7"/>
        <v>-8.0000256875110711E-6</v>
      </c>
      <c r="R67" s="11">
        <f t="shared" si="8"/>
        <v>100</v>
      </c>
      <c r="AJ67" s="1">
        <v>3.7288143927772105E-2</v>
      </c>
      <c r="AK67" s="1">
        <v>1</v>
      </c>
      <c r="AL67" s="1">
        <v>0</v>
      </c>
      <c r="AM67" s="1">
        <f t="shared" si="14"/>
        <v>55</v>
      </c>
      <c r="AN67" s="1">
        <f t="shared" si="15"/>
        <v>0</v>
      </c>
      <c r="AO67" s="1">
        <f t="shared" si="10"/>
        <v>0.2567567567567568</v>
      </c>
      <c r="AP67" s="1">
        <f t="shared" si="11"/>
        <v>1</v>
      </c>
      <c r="AQ67" s="1">
        <f t="shared" si="12"/>
        <v>1.3513513513513598E-2</v>
      </c>
    </row>
    <row r="68" spans="2:43" x14ac:dyDescent="0.2">
      <c r="B68" s="3">
        <v>1842</v>
      </c>
      <c r="C68" s="1">
        <v>1</v>
      </c>
      <c r="I68" s="1">
        <f t="shared" ref="I68:J68" si="69">B61</f>
        <v>1670</v>
      </c>
      <c r="J68" s="9">
        <f t="shared" si="69"/>
        <v>0</v>
      </c>
      <c r="K68" s="10">
        <f t="shared" si="1"/>
        <v>1</v>
      </c>
      <c r="L68" s="11">
        <f t="shared" si="2"/>
        <v>1</v>
      </c>
      <c r="M68" s="1">
        <f t="shared" si="3"/>
        <v>0</v>
      </c>
      <c r="N68" s="1">
        <f t="shared" si="4"/>
        <v>0.55856129930576726</v>
      </c>
      <c r="O68" s="9">
        <f t="shared" si="5"/>
        <v>0.55856129930576726</v>
      </c>
      <c r="P68" s="11">
        <f t="shared" si="6"/>
        <v>0.44143870069423274</v>
      </c>
      <c r="Q68" s="9">
        <f t="shared" si="7"/>
        <v>-0.81771611185241311</v>
      </c>
      <c r="R68" s="11">
        <f t="shared" si="8"/>
        <v>0</v>
      </c>
      <c r="AJ68" s="1">
        <v>4.3811477501300704E-2</v>
      </c>
      <c r="AK68" s="1">
        <v>1</v>
      </c>
      <c r="AL68" s="1">
        <v>0</v>
      </c>
      <c r="AM68" s="1">
        <f t="shared" si="14"/>
        <v>56</v>
      </c>
      <c r="AN68" s="1">
        <f t="shared" si="15"/>
        <v>0</v>
      </c>
      <c r="AO68" s="1">
        <f t="shared" si="10"/>
        <v>0.2432432432432432</v>
      </c>
      <c r="AP68" s="1">
        <f t="shared" si="11"/>
        <v>1</v>
      </c>
      <c r="AQ68" s="1">
        <f t="shared" si="12"/>
        <v>1.3513513513513487E-2</v>
      </c>
    </row>
    <row r="69" spans="2:43" x14ac:dyDescent="0.2">
      <c r="B69" s="3">
        <v>1786</v>
      </c>
      <c r="C69" s="1">
        <v>1</v>
      </c>
      <c r="I69" s="1">
        <f t="shared" ref="I69:J69" si="70">B62</f>
        <v>1735</v>
      </c>
      <c r="J69" s="9">
        <f t="shared" si="70"/>
        <v>1</v>
      </c>
      <c r="K69" s="10">
        <f t="shared" si="1"/>
        <v>0</v>
      </c>
      <c r="L69" s="11">
        <f t="shared" si="2"/>
        <v>1</v>
      </c>
      <c r="M69" s="1">
        <f t="shared" si="3"/>
        <v>1</v>
      </c>
      <c r="N69" s="1">
        <f t="shared" si="4"/>
        <v>0.95099756621925879</v>
      </c>
      <c r="O69" s="9">
        <f t="shared" si="5"/>
        <v>0.95099756621925879</v>
      </c>
      <c r="P69" s="11">
        <f t="shared" si="6"/>
        <v>4.9002433780741206E-2</v>
      </c>
      <c r="Q69" s="9">
        <f t="shared" si="7"/>
        <v>-5.0243775620611573E-2</v>
      </c>
      <c r="R69" s="11">
        <f t="shared" si="8"/>
        <v>100</v>
      </c>
      <c r="AJ69" s="1">
        <v>4.7468830575847096E-2</v>
      </c>
      <c r="AK69" s="1">
        <v>1</v>
      </c>
      <c r="AL69" s="1">
        <v>0</v>
      </c>
      <c r="AM69" s="1">
        <f t="shared" si="14"/>
        <v>57</v>
      </c>
      <c r="AN69" s="1">
        <f t="shared" si="15"/>
        <v>0</v>
      </c>
      <c r="AO69" s="1">
        <f t="shared" si="10"/>
        <v>0.22972972972972971</v>
      </c>
      <c r="AP69" s="1">
        <f t="shared" si="11"/>
        <v>1</v>
      </c>
      <c r="AQ69" s="1">
        <f t="shared" si="12"/>
        <v>1.3513513513513487E-2</v>
      </c>
    </row>
    <row r="70" spans="2:43" x14ac:dyDescent="0.2">
      <c r="B70" s="3">
        <v>1435</v>
      </c>
      <c r="C70" s="1">
        <v>0</v>
      </c>
      <c r="I70" s="1">
        <f t="shared" ref="I70:J70" si="71">B63</f>
        <v>1634</v>
      </c>
      <c r="J70" s="9">
        <f t="shared" si="71"/>
        <v>0</v>
      </c>
      <c r="K70" s="10">
        <f t="shared" si="1"/>
        <v>1</v>
      </c>
      <c r="L70" s="11">
        <f t="shared" si="2"/>
        <v>1</v>
      </c>
      <c r="M70" s="1">
        <f t="shared" si="3"/>
        <v>0</v>
      </c>
      <c r="N70" s="1">
        <f t="shared" si="4"/>
        <v>0.21808690055538918</v>
      </c>
      <c r="O70" s="9">
        <f t="shared" si="5"/>
        <v>0.21808690055538918</v>
      </c>
      <c r="P70" s="11">
        <f t="shared" si="6"/>
        <v>0.78191309944461085</v>
      </c>
      <c r="Q70" s="9">
        <f t="shared" si="7"/>
        <v>-0.24601167064169011</v>
      </c>
      <c r="R70" s="11">
        <f t="shared" si="8"/>
        <v>100</v>
      </c>
      <c r="AJ70" s="1">
        <v>4.7468830575847096E-2</v>
      </c>
      <c r="AK70" s="1">
        <v>1</v>
      </c>
      <c r="AL70" s="1">
        <v>0</v>
      </c>
      <c r="AM70" s="1">
        <f t="shared" si="14"/>
        <v>58</v>
      </c>
      <c r="AN70" s="1">
        <f t="shared" si="15"/>
        <v>0</v>
      </c>
      <c r="AO70" s="1">
        <f t="shared" si="10"/>
        <v>0.21621621621621623</v>
      </c>
      <c r="AP70" s="1">
        <f t="shared" si="11"/>
        <v>1</v>
      </c>
      <c r="AQ70" s="1">
        <f t="shared" si="12"/>
        <v>1.3513513513513487E-2</v>
      </c>
    </row>
    <row r="71" spans="2:43" x14ac:dyDescent="0.2">
      <c r="B71" s="3">
        <v>1387</v>
      </c>
      <c r="C71" s="1">
        <v>0</v>
      </c>
      <c r="I71" s="1">
        <f t="shared" ref="I71:J71" si="72">B64</f>
        <v>1777</v>
      </c>
      <c r="J71" s="9">
        <f t="shared" si="72"/>
        <v>1</v>
      </c>
      <c r="K71" s="10">
        <f t="shared" si="1"/>
        <v>0</v>
      </c>
      <c r="L71" s="11">
        <f t="shared" si="2"/>
        <v>1</v>
      </c>
      <c r="M71" s="1">
        <f t="shared" si="3"/>
        <v>1</v>
      </c>
      <c r="N71" s="1">
        <f t="shared" si="4"/>
        <v>0.99124941769866237</v>
      </c>
      <c r="O71" s="9">
        <f t="shared" si="5"/>
        <v>0.99124941769866237</v>
      </c>
      <c r="P71" s="11">
        <f t="shared" si="6"/>
        <v>8.7505823013376283E-3</v>
      </c>
      <c r="Q71" s="9">
        <f t="shared" si="7"/>
        <v>-8.7890934747021747E-3</v>
      </c>
      <c r="R71" s="11">
        <f t="shared" si="8"/>
        <v>100</v>
      </c>
      <c r="AJ71" s="1">
        <v>8.2339133782254076E-2</v>
      </c>
      <c r="AK71" s="1">
        <v>1</v>
      </c>
      <c r="AL71" s="1">
        <v>0</v>
      </c>
      <c r="AM71" s="1">
        <f t="shared" si="14"/>
        <v>59</v>
      </c>
      <c r="AN71" s="1">
        <f t="shared" si="15"/>
        <v>0</v>
      </c>
      <c r="AO71" s="1">
        <f t="shared" si="10"/>
        <v>0.20270270270270274</v>
      </c>
      <c r="AP71" s="1">
        <f t="shared" si="11"/>
        <v>1</v>
      </c>
      <c r="AQ71" s="1">
        <f t="shared" si="12"/>
        <v>1.3513513513513598E-2</v>
      </c>
    </row>
    <row r="72" spans="2:43" x14ac:dyDescent="0.2">
      <c r="B72" s="3">
        <v>1521</v>
      </c>
      <c r="C72" s="1">
        <v>0</v>
      </c>
      <c r="I72" s="1">
        <f t="shared" ref="I72:J72" si="73">B65</f>
        <v>1550</v>
      </c>
      <c r="J72" s="9">
        <f t="shared" si="73"/>
        <v>0</v>
      </c>
      <c r="K72" s="10">
        <f t="shared" si="1"/>
        <v>1</v>
      </c>
      <c r="L72" s="11">
        <f t="shared" si="2"/>
        <v>1</v>
      </c>
      <c r="M72" s="1">
        <f t="shared" si="3"/>
        <v>0</v>
      </c>
      <c r="N72" s="1">
        <f t="shared" si="4"/>
        <v>8.1201061306792697E-3</v>
      </c>
      <c r="O72" s="9">
        <f t="shared" si="5"/>
        <v>8.1201061306792697E-3</v>
      </c>
      <c r="P72" s="11">
        <f t="shared" si="6"/>
        <v>0.99187989386932074</v>
      </c>
      <c r="Q72" s="9">
        <f t="shared" si="7"/>
        <v>-8.1532537559081894E-3</v>
      </c>
      <c r="R72" s="11">
        <f t="shared" si="8"/>
        <v>100</v>
      </c>
      <c r="AJ72" s="1">
        <v>0.16044863511501542</v>
      </c>
      <c r="AK72" s="1">
        <v>1</v>
      </c>
      <c r="AL72" s="1">
        <v>0</v>
      </c>
      <c r="AM72" s="1">
        <f t="shared" si="14"/>
        <v>60</v>
      </c>
      <c r="AN72" s="1">
        <f t="shared" si="15"/>
        <v>0</v>
      </c>
      <c r="AO72" s="1">
        <f t="shared" si="10"/>
        <v>0.18918918918918914</v>
      </c>
      <c r="AP72" s="1">
        <f t="shared" si="11"/>
        <v>1</v>
      </c>
      <c r="AQ72" s="1">
        <f t="shared" si="12"/>
        <v>0</v>
      </c>
    </row>
    <row r="73" spans="2:43" x14ac:dyDescent="0.2">
      <c r="B73" s="3">
        <v>1975</v>
      </c>
      <c r="C73" s="1">
        <v>1</v>
      </c>
      <c r="I73" s="1">
        <f t="shared" ref="I73:J73" si="74">B66</f>
        <v>1715</v>
      </c>
      <c r="J73" s="9">
        <f t="shared" si="74"/>
        <v>1</v>
      </c>
      <c r="K73" s="10">
        <f t="shared" si="1"/>
        <v>0</v>
      </c>
      <c r="L73" s="11">
        <f t="shared" si="2"/>
        <v>1</v>
      </c>
      <c r="M73" s="1">
        <f t="shared" si="3"/>
        <v>1</v>
      </c>
      <c r="N73" s="1">
        <f t="shared" si="4"/>
        <v>0.89336126175470887</v>
      </c>
      <c r="O73" s="9">
        <f t="shared" si="5"/>
        <v>0.89336126175470887</v>
      </c>
      <c r="P73" s="11">
        <f t="shared" si="6"/>
        <v>0.10663873824529113</v>
      </c>
      <c r="Q73" s="9">
        <f t="shared" si="7"/>
        <v>-0.11276423147577053</v>
      </c>
      <c r="R73" s="11">
        <f t="shared" si="8"/>
        <v>100</v>
      </c>
      <c r="AJ73" s="1">
        <v>0.19736193635702443</v>
      </c>
      <c r="AK73" s="1">
        <v>0</v>
      </c>
      <c r="AL73" s="1">
        <v>1</v>
      </c>
      <c r="AM73" s="1">
        <f t="shared" si="14"/>
        <v>60</v>
      </c>
      <c r="AN73" s="1">
        <f t="shared" si="15"/>
        <v>1</v>
      </c>
      <c r="AO73" s="1">
        <f t="shared" si="10"/>
        <v>0.18918918918918914</v>
      </c>
      <c r="AP73" s="1">
        <f t="shared" si="11"/>
        <v>0.98936170212765961</v>
      </c>
      <c r="AQ73" s="1">
        <f t="shared" si="12"/>
        <v>1.3369752731454833E-2</v>
      </c>
    </row>
    <row r="74" spans="2:43" x14ac:dyDescent="0.2">
      <c r="B74" s="3">
        <v>1435</v>
      </c>
      <c r="C74" s="1">
        <v>0</v>
      </c>
      <c r="I74" s="1">
        <f t="shared" ref="I74:J74" si="75">B67</f>
        <v>1925</v>
      </c>
      <c r="J74" s="9">
        <f t="shared" si="75"/>
        <v>1</v>
      </c>
      <c r="K74" s="10">
        <f t="shared" si="1"/>
        <v>0</v>
      </c>
      <c r="L74" s="11">
        <f t="shared" si="2"/>
        <v>1</v>
      </c>
      <c r="M74" s="1">
        <f t="shared" si="3"/>
        <v>1</v>
      </c>
      <c r="N74" s="1">
        <f t="shared" si="4"/>
        <v>0.99998238190092115</v>
      </c>
      <c r="O74" s="9">
        <f t="shared" si="5"/>
        <v>0.99998238190092115</v>
      </c>
      <c r="P74" s="11">
        <f t="shared" si="6"/>
        <v>1.7618099078853255E-5</v>
      </c>
      <c r="Q74" s="9">
        <f t="shared" si="7"/>
        <v>-1.7618254279383726E-5</v>
      </c>
      <c r="R74" s="11">
        <f t="shared" si="8"/>
        <v>100</v>
      </c>
      <c r="AJ74" s="1">
        <v>0.21100887714587374</v>
      </c>
      <c r="AK74" s="1">
        <v>1</v>
      </c>
      <c r="AL74" s="1">
        <v>0</v>
      </c>
      <c r="AM74" s="1">
        <f t="shared" si="14"/>
        <v>61</v>
      </c>
      <c r="AN74" s="1">
        <f t="shared" si="15"/>
        <v>1</v>
      </c>
      <c r="AO74" s="1">
        <f t="shared" si="10"/>
        <v>0.17567567567567566</v>
      </c>
      <c r="AP74" s="1">
        <f t="shared" si="11"/>
        <v>0.98936170212765961</v>
      </c>
      <c r="AQ74" s="1">
        <f t="shared" si="12"/>
        <v>0</v>
      </c>
    </row>
    <row r="75" spans="2:43" x14ac:dyDescent="0.2">
      <c r="B75" s="3">
        <v>1714</v>
      </c>
      <c r="C75" s="1">
        <v>1</v>
      </c>
      <c r="I75" s="1">
        <f t="shared" ref="I75:J75" si="76">B68</f>
        <v>1842</v>
      </c>
      <c r="J75" s="9">
        <f t="shared" si="76"/>
        <v>1</v>
      </c>
      <c r="K75" s="10">
        <f t="shared" si="1"/>
        <v>0</v>
      </c>
      <c r="L75" s="11">
        <f t="shared" si="2"/>
        <v>1</v>
      </c>
      <c r="M75" s="1">
        <f t="shared" si="3"/>
        <v>1</v>
      </c>
      <c r="N75" s="1">
        <f t="shared" si="4"/>
        <v>0.99942476831674198</v>
      </c>
      <c r="O75" s="9">
        <f t="shared" si="5"/>
        <v>0.99942476831674198</v>
      </c>
      <c r="P75" s="11">
        <f t="shared" si="6"/>
        <v>5.752316832580151E-4</v>
      </c>
      <c r="Q75" s="9">
        <f t="shared" si="7"/>
        <v>-5.7539719247653477E-4</v>
      </c>
      <c r="R75" s="11">
        <f t="shared" si="8"/>
        <v>100</v>
      </c>
      <c r="AJ75" s="1">
        <v>0.21808690055538918</v>
      </c>
      <c r="AK75" s="1">
        <v>0</v>
      </c>
      <c r="AL75" s="1">
        <v>1</v>
      </c>
      <c r="AM75" s="1">
        <f t="shared" si="14"/>
        <v>61</v>
      </c>
      <c r="AN75" s="1">
        <f t="shared" si="15"/>
        <v>2</v>
      </c>
      <c r="AO75" s="1">
        <f t="shared" si="10"/>
        <v>0.17567567567567566</v>
      </c>
      <c r="AP75" s="1">
        <f t="shared" si="11"/>
        <v>0.97872340425531912</v>
      </c>
      <c r="AQ75" s="1">
        <f t="shared" si="12"/>
        <v>0</v>
      </c>
    </row>
    <row r="76" spans="2:43" x14ac:dyDescent="0.2">
      <c r="B76" s="3">
        <v>1634</v>
      </c>
      <c r="C76" s="1">
        <v>1</v>
      </c>
      <c r="I76" s="1">
        <f t="shared" ref="I76:J76" si="77">B69</f>
        <v>1786</v>
      </c>
      <c r="J76" s="9">
        <f t="shared" si="77"/>
        <v>1</v>
      </c>
      <c r="K76" s="10">
        <f t="shared" si="1"/>
        <v>0</v>
      </c>
      <c r="L76" s="11">
        <f t="shared" si="2"/>
        <v>1</v>
      </c>
      <c r="M76" s="1">
        <f t="shared" si="3"/>
        <v>1</v>
      </c>
      <c r="N76" s="1">
        <f t="shared" si="4"/>
        <v>0.9939875343231489</v>
      </c>
      <c r="O76" s="9">
        <f t="shared" si="5"/>
        <v>0.9939875343231489</v>
      </c>
      <c r="P76" s="11">
        <f t="shared" si="6"/>
        <v>6.0124656768510976E-3</v>
      </c>
      <c r="Q76" s="9">
        <f t="shared" si="7"/>
        <v>-6.0306133265864512E-3</v>
      </c>
      <c r="R76" s="11">
        <f t="shared" si="8"/>
        <v>100</v>
      </c>
      <c r="AJ76" s="1">
        <v>0.21808690055538918</v>
      </c>
      <c r="AK76" s="1">
        <v>0</v>
      </c>
      <c r="AL76" s="1">
        <v>1</v>
      </c>
      <c r="AM76" s="1">
        <f t="shared" si="14"/>
        <v>61</v>
      </c>
      <c r="AN76" s="1">
        <f t="shared" si="15"/>
        <v>3</v>
      </c>
      <c r="AO76" s="1">
        <f t="shared" si="10"/>
        <v>0.17567567567567566</v>
      </c>
      <c r="AP76" s="1">
        <f t="shared" si="11"/>
        <v>0.96808510638297873</v>
      </c>
      <c r="AQ76" s="1">
        <f t="shared" si="12"/>
        <v>1.3082231167337524E-2</v>
      </c>
    </row>
    <row r="77" spans="2:43" x14ac:dyDescent="0.2">
      <c r="B77" s="3">
        <v>1464</v>
      </c>
      <c r="C77" s="1">
        <v>0</v>
      </c>
      <c r="I77" s="1">
        <f t="shared" ref="I77:J77" si="78">B70</f>
        <v>1435</v>
      </c>
      <c r="J77" s="9">
        <f t="shared" si="78"/>
        <v>0</v>
      </c>
      <c r="K77" s="10">
        <f t="shared" ref="K77:K140" si="79">1-J77</f>
        <v>1</v>
      </c>
      <c r="L77" s="11">
        <f t="shared" ref="L77:L140" si="80">J77+K77</f>
        <v>1</v>
      </c>
      <c r="M77" s="1">
        <f t="shared" ref="M77:M140" si="81">IF(L77=0,"",J77/L77)</f>
        <v>0</v>
      </c>
      <c r="N77" s="1">
        <f t="shared" ref="N77:N140" si="82">1/(1+EXP(-$U$13-$U$14*I77))</f>
        <v>6.5341459552230996E-5</v>
      </c>
      <c r="O77" s="9">
        <f t="shared" ref="O77:O140" si="83">L77*N77</f>
        <v>6.5341459552230996E-5</v>
      </c>
      <c r="P77" s="11">
        <f t="shared" ref="P77:P140" si="84">L77-O77</f>
        <v>0.99993465854044772</v>
      </c>
      <c r="Q77" s="9">
        <f t="shared" ref="Q77:Q140" si="85">IFERROR(L77*(M77*LN(N77)+(1-M77)*LN(1-N77)),0)</f>
        <v>-6.5343594398446344E-5</v>
      </c>
      <c r="R77" s="11">
        <f t="shared" ref="R77:R140" si="86">100*IF(N77&gt;=$AF$18,J77/L77,K77/L77)</f>
        <v>100</v>
      </c>
      <c r="AJ77" s="1">
        <v>0.21808690055538918</v>
      </c>
      <c r="AK77" s="1">
        <v>1</v>
      </c>
      <c r="AL77" s="1">
        <v>0</v>
      </c>
      <c r="AM77" s="1">
        <f t="shared" si="14"/>
        <v>62</v>
      </c>
      <c r="AN77" s="1">
        <f t="shared" si="15"/>
        <v>3</v>
      </c>
      <c r="AO77" s="1">
        <f t="shared" ref="AO77:AO140" si="87">1-AM77/AM$180</f>
        <v>0.16216216216216217</v>
      </c>
      <c r="AP77" s="1">
        <f t="shared" ref="AP77:AP140" si="88">1-AN77/AN$180</f>
        <v>0.96808510638297873</v>
      </c>
      <c r="AQ77" s="1">
        <f t="shared" ref="AQ77:AQ140" si="89">(AO77-AO78)*AP77</f>
        <v>1.3082231167337524E-2</v>
      </c>
    </row>
    <row r="78" spans="2:43" x14ac:dyDescent="0.2">
      <c r="B78" s="3">
        <v>1794</v>
      </c>
      <c r="C78" s="1">
        <v>1</v>
      </c>
      <c r="I78" s="1">
        <f t="shared" ref="I78:J78" si="90">B71</f>
        <v>1387</v>
      </c>
      <c r="J78" s="9">
        <f t="shared" si="90"/>
        <v>0</v>
      </c>
      <c r="K78" s="10">
        <f t="shared" si="79"/>
        <v>1</v>
      </c>
      <c r="L78" s="11">
        <f t="shared" si="80"/>
        <v>1</v>
      </c>
      <c r="M78" s="1">
        <f t="shared" si="81"/>
        <v>0</v>
      </c>
      <c r="N78" s="1">
        <f t="shared" si="82"/>
        <v>8.7011028751255684E-6</v>
      </c>
      <c r="O78" s="9">
        <f t="shared" si="83"/>
        <v>8.7011028751255684E-6</v>
      </c>
      <c r="P78" s="11">
        <f t="shared" si="84"/>
        <v>0.9999912988971249</v>
      </c>
      <c r="Q78" s="9">
        <f t="shared" si="85"/>
        <v>-8.7011407299123852E-6</v>
      </c>
      <c r="R78" s="11">
        <f t="shared" si="86"/>
        <v>100</v>
      </c>
      <c r="AJ78" s="1">
        <v>0.21808690055538918</v>
      </c>
      <c r="AK78" s="1">
        <v>1</v>
      </c>
      <c r="AL78" s="1">
        <v>0</v>
      </c>
      <c r="AM78" s="1">
        <f t="shared" ref="AM78:AM141" si="91">AM77+AK78</f>
        <v>63</v>
      </c>
      <c r="AN78" s="1">
        <f t="shared" ref="AN78:AN141" si="92">AN77+AL78</f>
        <v>3</v>
      </c>
      <c r="AO78" s="1">
        <f t="shared" si="87"/>
        <v>0.14864864864864868</v>
      </c>
      <c r="AP78" s="1">
        <f t="shared" si="88"/>
        <v>0.96808510638297873</v>
      </c>
      <c r="AQ78" s="1">
        <f t="shared" si="89"/>
        <v>0</v>
      </c>
    </row>
    <row r="79" spans="2:43" x14ac:dyDescent="0.2">
      <c r="B79" s="3">
        <v>1855</v>
      </c>
      <c r="C79" s="1">
        <v>1</v>
      </c>
      <c r="I79" s="1">
        <f t="shared" ref="I79:J79" si="93">B72</f>
        <v>1521</v>
      </c>
      <c r="J79" s="9">
        <f t="shared" si="93"/>
        <v>0</v>
      </c>
      <c r="K79" s="10">
        <f t="shared" si="79"/>
        <v>1</v>
      </c>
      <c r="L79" s="11">
        <f t="shared" si="80"/>
        <v>1</v>
      </c>
      <c r="M79" s="1">
        <f t="shared" si="81"/>
        <v>0</v>
      </c>
      <c r="N79" s="1">
        <f t="shared" si="82"/>
        <v>2.4155737777679909E-3</v>
      </c>
      <c r="O79" s="9">
        <f t="shared" si="83"/>
        <v>2.4155737777679909E-3</v>
      </c>
      <c r="P79" s="11">
        <f t="shared" si="84"/>
        <v>0.99758442622223198</v>
      </c>
      <c r="Q79" s="9">
        <f t="shared" si="85"/>
        <v>-2.4184959829225408E-3</v>
      </c>
      <c r="R79" s="11">
        <f t="shared" si="86"/>
        <v>100</v>
      </c>
      <c r="AJ79" s="1">
        <v>0.23275134150306809</v>
      </c>
      <c r="AK79" s="1">
        <v>0</v>
      </c>
      <c r="AL79" s="1">
        <v>1</v>
      </c>
      <c r="AM79" s="1">
        <f t="shared" si="91"/>
        <v>63</v>
      </c>
      <c r="AN79" s="1">
        <f t="shared" si="92"/>
        <v>4</v>
      </c>
      <c r="AO79" s="1">
        <f t="shared" si="87"/>
        <v>0.14864864864864868</v>
      </c>
      <c r="AP79" s="1">
        <f t="shared" si="88"/>
        <v>0.95744680851063835</v>
      </c>
      <c r="AQ79" s="1">
        <f t="shared" si="89"/>
        <v>1.2938470385278978E-2</v>
      </c>
    </row>
    <row r="80" spans="2:43" x14ac:dyDescent="0.2">
      <c r="B80" s="3">
        <v>1953</v>
      </c>
      <c r="C80" s="1">
        <v>1</v>
      </c>
      <c r="I80" s="1">
        <f t="shared" ref="I80:J80" si="94">B73</f>
        <v>1975</v>
      </c>
      <c r="J80" s="9">
        <f t="shared" si="94"/>
        <v>1</v>
      </c>
      <c r="K80" s="10">
        <f t="shared" si="79"/>
        <v>0</v>
      </c>
      <c r="L80" s="11">
        <f t="shared" si="80"/>
        <v>1</v>
      </c>
      <c r="M80" s="1">
        <f t="shared" si="81"/>
        <v>1</v>
      </c>
      <c r="N80" s="1">
        <f t="shared" si="82"/>
        <v>0.9999978430420835</v>
      </c>
      <c r="O80" s="9">
        <f t="shared" si="83"/>
        <v>0.9999978430420835</v>
      </c>
      <c r="P80" s="11">
        <f t="shared" si="84"/>
        <v>2.1569579164992803E-6</v>
      </c>
      <c r="Q80" s="9">
        <f t="shared" si="85"/>
        <v>-2.1569602427363523E-6</v>
      </c>
      <c r="R80" s="11">
        <f t="shared" si="86"/>
        <v>100</v>
      </c>
      <c r="AJ80" s="1">
        <v>0.38254555898899817</v>
      </c>
      <c r="AK80" s="1">
        <v>1</v>
      </c>
      <c r="AL80" s="1">
        <v>0</v>
      </c>
      <c r="AM80" s="1">
        <f t="shared" si="91"/>
        <v>64</v>
      </c>
      <c r="AN80" s="1">
        <f t="shared" si="92"/>
        <v>4</v>
      </c>
      <c r="AO80" s="1">
        <f t="shared" si="87"/>
        <v>0.13513513513513509</v>
      </c>
      <c r="AP80" s="1">
        <f t="shared" si="88"/>
        <v>0.95744680851063835</v>
      </c>
      <c r="AQ80" s="1">
        <f t="shared" si="89"/>
        <v>1.293847038527887E-2</v>
      </c>
    </row>
    <row r="81" spans="2:43" x14ac:dyDescent="0.2">
      <c r="B81" s="3">
        <v>1469</v>
      </c>
      <c r="C81" s="1">
        <v>0</v>
      </c>
      <c r="I81" s="1">
        <f t="shared" ref="I81:J81" si="95">B74</f>
        <v>1435</v>
      </c>
      <c r="J81" s="9">
        <f t="shared" si="95"/>
        <v>0</v>
      </c>
      <c r="K81" s="10">
        <f t="shared" si="79"/>
        <v>1</v>
      </c>
      <c r="L81" s="11">
        <f t="shared" si="80"/>
        <v>1</v>
      </c>
      <c r="M81" s="1">
        <f t="shared" si="81"/>
        <v>0</v>
      </c>
      <c r="N81" s="1">
        <f t="shared" si="82"/>
        <v>6.5341459552230996E-5</v>
      </c>
      <c r="O81" s="9">
        <f t="shared" si="83"/>
        <v>6.5341459552230996E-5</v>
      </c>
      <c r="P81" s="11">
        <f t="shared" si="84"/>
        <v>0.99993465854044772</v>
      </c>
      <c r="Q81" s="9">
        <f t="shared" si="85"/>
        <v>-6.5343594398446344E-5</v>
      </c>
      <c r="R81" s="11">
        <f t="shared" si="86"/>
        <v>100</v>
      </c>
      <c r="AJ81" s="1">
        <v>0.39251501568827701</v>
      </c>
      <c r="AK81" s="1">
        <v>1</v>
      </c>
      <c r="AL81" s="1">
        <v>0</v>
      </c>
      <c r="AM81" s="1">
        <f t="shared" si="91"/>
        <v>65</v>
      </c>
      <c r="AN81" s="1">
        <f t="shared" si="92"/>
        <v>4</v>
      </c>
      <c r="AO81" s="1">
        <f t="shared" si="87"/>
        <v>0.1216216216216216</v>
      </c>
      <c r="AP81" s="1">
        <f t="shared" si="88"/>
        <v>0.95744680851063835</v>
      </c>
      <c r="AQ81" s="1">
        <f t="shared" si="89"/>
        <v>1.293847038527887E-2</v>
      </c>
    </row>
    <row r="82" spans="2:43" x14ac:dyDescent="0.2">
      <c r="B82" s="3">
        <v>1663</v>
      </c>
      <c r="C82" s="1">
        <v>1</v>
      </c>
      <c r="I82" s="1">
        <f t="shared" ref="I82:J82" si="96">B75</f>
        <v>1714</v>
      </c>
      <c r="J82" s="9">
        <f t="shared" si="96"/>
        <v>1</v>
      </c>
      <c r="K82" s="10">
        <f t="shared" si="79"/>
        <v>0</v>
      </c>
      <c r="L82" s="11">
        <f t="shared" si="80"/>
        <v>1</v>
      </c>
      <c r="M82" s="1">
        <f t="shared" si="81"/>
        <v>1</v>
      </c>
      <c r="N82" s="1">
        <f t="shared" si="82"/>
        <v>0.88929296491074239</v>
      </c>
      <c r="O82" s="9">
        <f t="shared" si="83"/>
        <v>0.88929296491074239</v>
      </c>
      <c r="P82" s="11">
        <f t="shared" si="84"/>
        <v>0.11070703508925761</v>
      </c>
      <c r="Q82" s="9">
        <f t="shared" si="85"/>
        <v>-0.11732855342449545</v>
      </c>
      <c r="R82" s="11">
        <f t="shared" si="86"/>
        <v>100</v>
      </c>
      <c r="AJ82" s="1">
        <v>0.41271742579387904</v>
      </c>
      <c r="AK82" s="1">
        <v>1</v>
      </c>
      <c r="AL82" s="1">
        <v>0</v>
      </c>
      <c r="AM82" s="1">
        <f t="shared" si="91"/>
        <v>66</v>
      </c>
      <c r="AN82" s="1">
        <f t="shared" si="92"/>
        <v>4</v>
      </c>
      <c r="AO82" s="1">
        <f t="shared" si="87"/>
        <v>0.10810810810810811</v>
      </c>
      <c r="AP82" s="1">
        <f t="shared" si="88"/>
        <v>0.95744680851063835</v>
      </c>
      <c r="AQ82" s="1">
        <f t="shared" si="89"/>
        <v>0</v>
      </c>
    </row>
    <row r="83" spans="2:43" x14ac:dyDescent="0.2">
      <c r="B83" s="3">
        <v>1907</v>
      </c>
      <c r="C83" s="1">
        <v>1</v>
      </c>
      <c r="I83" s="1">
        <f t="shared" ref="I83:J83" si="97">B76</f>
        <v>1634</v>
      </c>
      <c r="J83" s="9">
        <f t="shared" si="97"/>
        <v>1</v>
      </c>
      <c r="K83" s="10">
        <f t="shared" si="79"/>
        <v>0</v>
      </c>
      <c r="L83" s="11">
        <f t="shared" si="80"/>
        <v>1</v>
      </c>
      <c r="M83" s="1">
        <f t="shared" si="81"/>
        <v>1</v>
      </c>
      <c r="N83" s="1">
        <f t="shared" si="82"/>
        <v>0.21808690055538918</v>
      </c>
      <c r="O83" s="9">
        <f t="shared" si="83"/>
        <v>0.21808690055538918</v>
      </c>
      <c r="P83" s="11">
        <f t="shared" si="84"/>
        <v>0.78191309944461085</v>
      </c>
      <c r="Q83" s="9">
        <f t="shared" si="85"/>
        <v>-1.522861669222576</v>
      </c>
      <c r="R83" s="11">
        <f t="shared" si="86"/>
        <v>0</v>
      </c>
      <c r="AJ83" s="1">
        <v>0.47484282825250002</v>
      </c>
      <c r="AK83" s="1">
        <v>0</v>
      </c>
      <c r="AL83" s="1">
        <v>1</v>
      </c>
      <c r="AM83" s="1">
        <f t="shared" si="91"/>
        <v>66</v>
      </c>
      <c r="AN83" s="1">
        <f t="shared" si="92"/>
        <v>5</v>
      </c>
      <c r="AO83" s="1">
        <f t="shared" si="87"/>
        <v>0.10810810810810811</v>
      </c>
      <c r="AP83" s="1">
        <f t="shared" si="88"/>
        <v>0.94680851063829785</v>
      </c>
      <c r="AQ83" s="1">
        <f t="shared" si="89"/>
        <v>0</v>
      </c>
    </row>
    <row r="84" spans="2:43" x14ac:dyDescent="0.2">
      <c r="B84" s="3">
        <v>1990</v>
      </c>
      <c r="C84" s="1">
        <v>1</v>
      </c>
      <c r="I84" s="1">
        <f t="shared" ref="I84:J84" si="98">B77</f>
        <v>1464</v>
      </c>
      <c r="J84" s="9">
        <f t="shared" si="98"/>
        <v>0</v>
      </c>
      <c r="K84" s="10">
        <f t="shared" si="79"/>
        <v>1</v>
      </c>
      <c r="L84" s="11">
        <f t="shared" si="80"/>
        <v>1</v>
      </c>
      <c r="M84" s="1">
        <f t="shared" si="81"/>
        <v>0</v>
      </c>
      <c r="N84" s="1">
        <f t="shared" si="82"/>
        <v>2.2087839885218718E-4</v>
      </c>
      <c r="O84" s="9">
        <f t="shared" si="83"/>
        <v>2.2087839885218718E-4</v>
      </c>
      <c r="P84" s="11">
        <f t="shared" si="84"/>
        <v>0.99977912160114779</v>
      </c>
      <c r="Q84" s="9">
        <f t="shared" si="85"/>
        <v>-2.2090279607836166E-4</v>
      </c>
      <c r="R84" s="11">
        <f t="shared" si="86"/>
        <v>100</v>
      </c>
      <c r="AJ84" s="1">
        <v>0.48532699813309166</v>
      </c>
      <c r="AK84" s="1">
        <v>0</v>
      </c>
      <c r="AL84" s="1">
        <v>1</v>
      </c>
      <c r="AM84" s="1">
        <f t="shared" si="91"/>
        <v>66</v>
      </c>
      <c r="AN84" s="1">
        <f t="shared" si="92"/>
        <v>6</v>
      </c>
      <c r="AO84" s="1">
        <f t="shared" si="87"/>
        <v>0.10810810810810811</v>
      </c>
      <c r="AP84" s="1">
        <f t="shared" si="88"/>
        <v>0.93617021276595747</v>
      </c>
      <c r="AQ84" s="1">
        <f t="shared" si="89"/>
        <v>0</v>
      </c>
    </row>
    <row r="85" spans="2:43" x14ac:dyDescent="0.2">
      <c r="B85" s="3">
        <v>1542</v>
      </c>
      <c r="C85" s="1">
        <v>0</v>
      </c>
      <c r="I85" s="1">
        <f t="shared" ref="I85:J85" si="99">B78</f>
        <v>1794</v>
      </c>
      <c r="J85" s="9">
        <f t="shared" si="99"/>
        <v>1</v>
      </c>
      <c r="K85" s="10">
        <f t="shared" si="79"/>
        <v>0</v>
      </c>
      <c r="L85" s="11">
        <f t="shared" si="80"/>
        <v>1</v>
      </c>
      <c r="M85" s="1">
        <f t="shared" si="81"/>
        <v>1</v>
      </c>
      <c r="N85" s="1">
        <f t="shared" si="82"/>
        <v>0.99569613501252707</v>
      </c>
      <c r="O85" s="9">
        <f t="shared" si="83"/>
        <v>0.99569613501252707</v>
      </c>
      <c r="P85" s="11">
        <f t="shared" si="84"/>
        <v>4.3038649874729273E-3</v>
      </c>
      <c r="Q85" s="9">
        <f t="shared" si="85"/>
        <v>-4.3131532743234668E-3</v>
      </c>
      <c r="R85" s="11">
        <f t="shared" si="86"/>
        <v>100</v>
      </c>
      <c r="AJ85" s="1">
        <v>0.49582409765550461</v>
      </c>
      <c r="AK85" s="1">
        <v>0</v>
      </c>
      <c r="AL85" s="1">
        <v>1</v>
      </c>
      <c r="AM85" s="1">
        <f t="shared" si="91"/>
        <v>66</v>
      </c>
      <c r="AN85" s="1">
        <f t="shared" si="92"/>
        <v>7</v>
      </c>
      <c r="AO85" s="1">
        <f t="shared" si="87"/>
        <v>0.10810810810810811</v>
      </c>
      <c r="AP85" s="1">
        <f t="shared" si="88"/>
        <v>0.92553191489361697</v>
      </c>
      <c r="AQ85" s="1">
        <f t="shared" si="89"/>
        <v>1.2507188039102907E-2</v>
      </c>
    </row>
    <row r="86" spans="2:43" x14ac:dyDescent="0.2">
      <c r="B86" s="3">
        <v>1808</v>
      </c>
      <c r="C86" s="1">
        <v>1</v>
      </c>
      <c r="I86" s="1">
        <f t="shared" ref="I86:J86" si="100">B79</f>
        <v>1855</v>
      </c>
      <c r="J86" s="9">
        <f t="shared" si="100"/>
        <v>1</v>
      </c>
      <c r="K86" s="10">
        <f t="shared" si="79"/>
        <v>0</v>
      </c>
      <c r="L86" s="11">
        <f t="shared" si="80"/>
        <v>1</v>
      </c>
      <c r="M86" s="1">
        <f t="shared" si="81"/>
        <v>1</v>
      </c>
      <c r="N86" s="1">
        <f t="shared" si="82"/>
        <v>0.99966673042663845</v>
      </c>
      <c r="O86" s="9">
        <f t="shared" si="83"/>
        <v>0.99966673042663845</v>
      </c>
      <c r="P86" s="11">
        <f t="shared" si="84"/>
        <v>3.3326957336154983E-4</v>
      </c>
      <c r="Q86" s="9">
        <f t="shared" si="85"/>
        <v>-3.3332512000749492E-4</v>
      </c>
      <c r="R86" s="11">
        <f t="shared" si="86"/>
        <v>100</v>
      </c>
      <c r="AJ86" s="1">
        <v>0.49582409765550461</v>
      </c>
      <c r="AK86" s="1">
        <v>1</v>
      </c>
      <c r="AL86" s="1">
        <v>0</v>
      </c>
      <c r="AM86" s="1">
        <f t="shared" si="91"/>
        <v>67</v>
      </c>
      <c r="AN86" s="1">
        <f t="shared" si="92"/>
        <v>7</v>
      </c>
      <c r="AO86" s="1">
        <f t="shared" si="87"/>
        <v>9.4594594594594628E-2</v>
      </c>
      <c r="AP86" s="1">
        <f t="shared" si="88"/>
        <v>0.92553191489361697</v>
      </c>
      <c r="AQ86" s="1">
        <f t="shared" si="89"/>
        <v>1.250718803910301E-2</v>
      </c>
    </row>
    <row r="87" spans="2:43" x14ac:dyDescent="0.2">
      <c r="B87" s="3">
        <v>1966</v>
      </c>
      <c r="C87" s="1">
        <v>1</v>
      </c>
      <c r="I87" s="1">
        <f t="shared" ref="I87:J87" si="101">B80</f>
        <v>1953</v>
      </c>
      <c r="J87" s="9">
        <f t="shared" si="101"/>
        <v>1</v>
      </c>
      <c r="K87" s="10">
        <f t="shared" si="79"/>
        <v>0</v>
      </c>
      <c r="L87" s="11">
        <f t="shared" si="80"/>
        <v>1</v>
      </c>
      <c r="M87" s="1">
        <f t="shared" si="81"/>
        <v>1</v>
      </c>
      <c r="N87" s="1">
        <f t="shared" si="82"/>
        <v>0.99999456530910169</v>
      </c>
      <c r="O87" s="9">
        <f t="shared" si="83"/>
        <v>0.99999456530910169</v>
      </c>
      <c r="P87" s="11">
        <f t="shared" si="84"/>
        <v>5.4346908983093911E-6</v>
      </c>
      <c r="Q87" s="9">
        <f t="shared" si="85"/>
        <v>-5.4347056662954771E-6</v>
      </c>
      <c r="R87" s="11">
        <f t="shared" si="86"/>
        <v>100</v>
      </c>
      <c r="AJ87" s="1">
        <v>0.51682008471532215</v>
      </c>
      <c r="AK87" s="1">
        <v>1</v>
      </c>
      <c r="AL87" s="1">
        <v>0</v>
      </c>
      <c r="AM87" s="1">
        <f t="shared" si="91"/>
        <v>68</v>
      </c>
      <c r="AN87" s="1">
        <f t="shared" si="92"/>
        <v>7</v>
      </c>
      <c r="AO87" s="1">
        <f t="shared" si="87"/>
        <v>8.108108108108103E-2</v>
      </c>
      <c r="AP87" s="1">
        <f t="shared" si="88"/>
        <v>0.92553191489361697</v>
      </c>
      <c r="AQ87" s="1">
        <f t="shared" si="89"/>
        <v>1.2507188039102907E-2</v>
      </c>
    </row>
    <row r="88" spans="2:43" x14ac:dyDescent="0.2">
      <c r="B88" s="3">
        <v>1679</v>
      </c>
      <c r="C88" s="1">
        <v>0</v>
      </c>
      <c r="I88" s="1">
        <f t="shared" ref="I88:J88" si="102">B81</f>
        <v>1469</v>
      </c>
      <c r="J88" s="9">
        <f t="shared" si="102"/>
        <v>0</v>
      </c>
      <c r="K88" s="10">
        <f t="shared" si="79"/>
        <v>1</v>
      </c>
      <c r="L88" s="11">
        <f t="shared" si="80"/>
        <v>1</v>
      </c>
      <c r="M88" s="1">
        <f t="shared" si="81"/>
        <v>0</v>
      </c>
      <c r="N88" s="1">
        <f t="shared" si="82"/>
        <v>2.7248539937196816E-4</v>
      </c>
      <c r="O88" s="9">
        <f t="shared" si="83"/>
        <v>2.7248539937196816E-4</v>
      </c>
      <c r="P88" s="11">
        <f t="shared" si="84"/>
        <v>0.99972751460062803</v>
      </c>
      <c r="Q88" s="9">
        <f t="shared" si="85"/>
        <v>-2.7252253026364146E-4</v>
      </c>
      <c r="R88" s="11">
        <f t="shared" si="86"/>
        <v>100</v>
      </c>
      <c r="AJ88" s="1">
        <v>0.55856129930576726</v>
      </c>
      <c r="AK88" s="1">
        <v>1</v>
      </c>
      <c r="AL88" s="1">
        <v>0</v>
      </c>
      <c r="AM88" s="1">
        <f t="shared" si="91"/>
        <v>69</v>
      </c>
      <c r="AN88" s="1">
        <f t="shared" si="92"/>
        <v>7</v>
      </c>
      <c r="AO88" s="1">
        <f t="shared" si="87"/>
        <v>6.7567567567567544E-2</v>
      </c>
      <c r="AP88" s="1">
        <f t="shared" si="88"/>
        <v>0.92553191489361697</v>
      </c>
      <c r="AQ88" s="1">
        <f t="shared" si="89"/>
        <v>0</v>
      </c>
    </row>
    <row r="89" spans="2:43" x14ac:dyDescent="0.2">
      <c r="B89" s="3">
        <v>2021</v>
      </c>
      <c r="C89" s="1">
        <v>1</v>
      </c>
      <c r="I89" s="1">
        <f t="shared" ref="I89:J89" si="103">B82</f>
        <v>1663</v>
      </c>
      <c r="J89" s="9">
        <f t="shared" si="103"/>
        <v>1</v>
      </c>
      <c r="K89" s="10">
        <f t="shared" si="79"/>
        <v>0</v>
      </c>
      <c r="L89" s="11">
        <f t="shared" si="80"/>
        <v>1</v>
      </c>
      <c r="M89" s="1">
        <f t="shared" si="81"/>
        <v>1</v>
      </c>
      <c r="N89" s="1">
        <f t="shared" si="82"/>
        <v>0.48532699813309166</v>
      </c>
      <c r="O89" s="9">
        <f t="shared" si="83"/>
        <v>0.48532699813309166</v>
      </c>
      <c r="P89" s="11">
        <f t="shared" si="84"/>
        <v>0.51467300186690834</v>
      </c>
      <c r="Q89" s="9">
        <f t="shared" si="85"/>
        <v>-0.72293239227601169</v>
      </c>
      <c r="R89" s="11">
        <f t="shared" si="86"/>
        <v>0</v>
      </c>
      <c r="AJ89" s="1">
        <v>0.59949098691239955</v>
      </c>
      <c r="AK89" s="1">
        <v>0</v>
      </c>
      <c r="AL89" s="1">
        <v>1</v>
      </c>
      <c r="AM89" s="1">
        <f t="shared" si="91"/>
        <v>69</v>
      </c>
      <c r="AN89" s="1">
        <f t="shared" si="92"/>
        <v>8</v>
      </c>
      <c r="AO89" s="1">
        <f t="shared" si="87"/>
        <v>6.7567567567567544E-2</v>
      </c>
      <c r="AP89" s="1">
        <f t="shared" si="88"/>
        <v>0.91489361702127658</v>
      </c>
      <c r="AQ89" s="1">
        <f t="shared" si="89"/>
        <v>1.2363427257044254E-2</v>
      </c>
    </row>
    <row r="90" spans="2:43" x14ac:dyDescent="0.2">
      <c r="B90" s="3">
        <v>2015</v>
      </c>
      <c r="C90" s="1">
        <v>1</v>
      </c>
      <c r="I90" s="1">
        <f t="shared" ref="I90:J90" si="104">B83</f>
        <v>1907</v>
      </c>
      <c r="J90" s="9">
        <f t="shared" si="104"/>
        <v>1</v>
      </c>
      <c r="K90" s="10">
        <f t="shared" si="79"/>
        <v>0</v>
      </c>
      <c r="L90" s="11">
        <f t="shared" si="80"/>
        <v>1</v>
      </c>
      <c r="M90" s="1">
        <f t="shared" si="81"/>
        <v>1</v>
      </c>
      <c r="N90" s="1">
        <f t="shared" si="82"/>
        <v>0.99996247548608019</v>
      </c>
      <c r="O90" s="9">
        <f t="shared" si="83"/>
        <v>0.99996247548608019</v>
      </c>
      <c r="P90" s="11">
        <f t="shared" si="84"/>
        <v>3.7524513919806601E-5</v>
      </c>
      <c r="Q90" s="9">
        <f t="shared" si="85"/>
        <v>-3.7525217981992175E-5</v>
      </c>
      <c r="R90" s="11">
        <f t="shared" si="86"/>
        <v>100</v>
      </c>
      <c r="AJ90" s="1">
        <v>0.59949098691239955</v>
      </c>
      <c r="AK90" s="1">
        <v>1</v>
      </c>
      <c r="AL90" s="1">
        <v>0</v>
      </c>
      <c r="AM90" s="1">
        <f t="shared" si="91"/>
        <v>70</v>
      </c>
      <c r="AN90" s="1">
        <f t="shared" si="92"/>
        <v>8</v>
      </c>
      <c r="AO90" s="1">
        <f t="shared" si="87"/>
        <v>5.4054054054054057E-2</v>
      </c>
      <c r="AP90" s="1">
        <f t="shared" si="88"/>
        <v>0.91489361702127658</v>
      </c>
      <c r="AQ90" s="1">
        <f t="shared" si="89"/>
        <v>0</v>
      </c>
    </row>
    <row r="91" spans="2:43" x14ac:dyDescent="0.2">
      <c r="B91" s="3">
        <v>1473</v>
      </c>
      <c r="C91" s="1">
        <v>0</v>
      </c>
      <c r="I91" s="1">
        <f t="shared" ref="I91:J91" si="105">B84</f>
        <v>1990</v>
      </c>
      <c r="J91" s="9">
        <f t="shared" si="105"/>
        <v>1</v>
      </c>
      <c r="K91" s="10">
        <f t="shared" si="79"/>
        <v>0</v>
      </c>
      <c r="L91" s="11">
        <f t="shared" si="80"/>
        <v>1</v>
      </c>
      <c r="M91" s="1">
        <f t="shared" si="81"/>
        <v>1</v>
      </c>
      <c r="N91" s="1">
        <f t="shared" si="82"/>
        <v>0.99999885130459865</v>
      </c>
      <c r="O91" s="9">
        <f t="shared" si="83"/>
        <v>0.99999885130459865</v>
      </c>
      <c r="P91" s="11">
        <f t="shared" si="84"/>
        <v>1.148695401353983E-6</v>
      </c>
      <c r="Q91" s="9">
        <f t="shared" si="85"/>
        <v>-1.1486960611050508E-6</v>
      </c>
      <c r="R91" s="11">
        <f t="shared" si="86"/>
        <v>100</v>
      </c>
      <c r="AJ91" s="1">
        <v>0.60953297723137878</v>
      </c>
      <c r="AK91" s="1">
        <v>0</v>
      </c>
      <c r="AL91" s="1">
        <v>1</v>
      </c>
      <c r="AM91" s="1">
        <f t="shared" si="91"/>
        <v>70</v>
      </c>
      <c r="AN91" s="1">
        <f t="shared" si="92"/>
        <v>9</v>
      </c>
      <c r="AO91" s="1">
        <f t="shared" si="87"/>
        <v>5.4054054054054057E-2</v>
      </c>
      <c r="AP91" s="1">
        <f t="shared" si="88"/>
        <v>0.9042553191489362</v>
      </c>
      <c r="AQ91" s="1">
        <f t="shared" si="89"/>
        <v>1.22196664749856E-2</v>
      </c>
    </row>
    <row r="92" spans="2:43" x14ac:dyDescent="0.2">
      <c r="B92" s="3">
        <v>1979</v>
      </c>
      <c r="C92" s="1">
        <v>1</v>
      </c>
      <c r="I92" s="1">
        <f t="shared" ref="I92:J92" si="106">B85</f>
        <v>1542</v>
      </c>
      <c r="J92" s="9">
        <f t="shared" si="106"/>
        <v>0</v>
      </c>
      <c r="K92" s="10">
        <f t="shared" si="79"/>
        <v>1</v>
      </c>
      <c r="L92" s="11">
        <f t="shared" si="80"/>
        <v>1</v>
      </c>
      <c r="M92" s="1">
        <f t="shared" si="81"/>
        <v>0</v>
      </c>
      <c r="N92" s="1">
        <f t="shared" si="82"/>
        <v>5.8160683777946738E-3</v>
      </c>
      <c r="O92" s="9">
        <f t="shared" si="83"/>
        <v>5.8160683777946738E-3</v>
      </c>
      <c r="P92" s="11">
        <f t="shared" si="84"/>
        <v>0.99418393162220531</v>
      </c>
      <c r="Q92" s="9">
        <f t="shared" si="85"/>
        <v>-5.8330475702528146E-3</v>
      </c>
      <c r="R92" s="11">
        <f t="shared" si="86"/>
        <v>100</v>
      </c>
      <c r="AJ92" s="1">
        <v>0.64870893355512949</v>
      </c>
      <c r="AK92" s="1">
        <v>1</v>
      </c>
      <c r="AL92" s="1">
        <v>0</v>
      </c>
      <c r="AM92" s="1">
        <f t="shared" si="91"/>
        <v>71</v>
      </c>
      <c r="AN92" s="1">
        <f t="shared" si="92"/>
        <v>9</v>
      </c>
      <c r="AO92" s="1">
        <f t="shared" si="87"/>
        <v>4.0540540540540571E-2</v>
      </c>
      <c r="AP92" s="1">
        <f t="shared" si="88"/>
        <v>0.9042553191489362</v>
      </c>
      <c r="AQ92" s="1">
        <f t="shared" si="89"/>
        <v>0</v>
      </c>
    </row>
    <row r="93" spans="2:43" x14ac:dyDescent="0.2">
      <c r="B93" s="3">
        <v>1787</v>
      </c>
      <c r="C93" s="1">
        <v>1</v>
      </c>
      <c r="I93" s="1">
        <f t="shared" ref="I93:J93" si="107">B86</f>
        <v>1808</v>
      </c>
      <c r="J93" s="9">
        <f t="shared" si="107"/>
        <v>1</v>
      </c>
      <c r="K93" s="10">
        <f t="shared" si="79"/>
        <v>0</v>
      </c>
      <c r="L93" s="11">
        <f t="shared" si="80"/>
        <v>1</v>
      </c>
      <c r="M93" s="1">
        <f t="shared" si="81"/>
        <v>1</v>
      </c>
      <c r="N93" s="1">
        <f t="shared" si="82"/>
        <v>0.99760505406990518</v>
      </c>
      <c r="O93" s="9">
        <f t="shared" si="83"/>
        <v>0.99760505406990518</v>
      </c>
      <c r="P93" s="11">
        <f t="shared" si="84"/>
        <v>2.3949459300948162E-3</v>
      </c>
      <c r="Q93" s="9">
        <f t="shared" si="85"/>
        <v>-2.3978184002892166E-3</v>
      </c>
      <c r="R93" s="11">
        <f t="shared" si="86"/>
        <v>100</v>
      </c>
      <c r="AJ93" s="1">
        <v>0.70378725837361988</v>
      </c>
      <c r="AK93" s="1">
        <v>0</v>
      </c>
      <c r="AL93" s="1">
        <v>1</v>
      </c>
      <c r="AM93" s="1">
        <f t="shared" si="91"/>
        <v>71</v>
      </c>
      <c r="AN93" s="1">
        <f t="shared" si="92"/>
        <v>10</v>
      </c>
      <c r="AO93" s="1">
        <f t="shared" si="87"/>
        <v>4.0540540540540571E-2</v>
      </c>
      <c r="AP93" s="1">
        <f t="shared" si="88"/>
        <v>0.8936170212765957</v>
      </c>
      <c r="AQ93" s="1">
        <f t="shared" si="89"/>
        <v>0</v>
      </c>
    </row>
    <row r="94" spans="2:43" x14ac:dyDescent="0.2">
      <c r="B94" s="3">
        <v>1687</v>
      </c>
      <c r="C94" s="1">
        <v>1</v>
      </c>
      <c r="I94" s="1">
        <f t="shared" ref="I94:J94" si="108">B87</f>
        <v>1966</v>
      </c>
      <c r="J94" s="9">
        <f t="shared" si="108"/>
        <v>1</v>
      </c>
      <c r="K94" s="10">
        <f t="shared" si="79"/>
        <v>0</v>
      </c>
      <c r="L94" s="11">
        <f t="shared" si="80"/>
        <v>1</v>
      </c>
      <c r="M94" s="1">
        <f t="shared" si="81"/>
        <v>1</v>
      </c>
      <c r="N94" s="1">
        <f t="shared" si="82"/>
        <v>0.99999685208079003</v>
      </c>
      <c r="O94" s="9">
        <f t="shared" si="83"/>
        <v>0.99999685208079003</v>
      </c>
      <c r="P94" s="11">
        <f t="shared" si="84"/>
        <v>3.1479192099670428E-6</v>
      </c>
      <c r="Q94" s="9">
        <f t="shared" si="85"/>
        <v>-3.147924164675117E-6</v>
      </c>
      <c r="R94" s="11">
        <f t="shared" si="86"/>
        <v>100</v>
      </c>
      <c r="AJ94" s="1">
        <v>0.72099609362133743</v>
      </c>
      <c r="AK94" s="1">
        <v>0</v>
      </c>
      <c r="AL94" s="1">
        <v>1</v>
      </c>
      <c r="AM94" s="1">
        <f t="shared" si="91"/>
        <v>71</v>
      </c>
      <c r="AN94" s="1">
        <f t="shared" si="92"/>
        <v>11</v>
      </c>
      <c r="AO94" s="1">
        <f t="shared" si="87"/>
        <v>4.0540540540540571E-2</v>
      </c>
      <c r="AP94" s="1">
        <f t="shared" si="88"/>
        <v>0.88297872340425532</v>
      </c>
      <c r="AQ94" s="1">
        <f t="shared" si="89"/>
        <v>0</v>
      </c>
    </row>
    <row r="95" spans="2:43" x14ac:dyDescent="0.2">
      <c r="B95" s="3">
        <v>1674</v>
      </c>
      <c r="C95" s="1">
        <v>0</v>
      </c>
      <c r="I95" s="1">
        <f t="shared" ref="I95:J95" si="109">B88</f>
        <v>1679</v>
      </c>
      <c r="J95" s="9">
        <f t="shared" si="109"/>
        <v>0</v>
      </c>
      <c r="K95" s="10">
        <f t="shared" si="79"/>
        <v>1</v>
      </c>
      <c r="L95" s="11">
        <f t="shared" si="80"/>
        <v>1</v>
      </c>
      <c r="M95" s="1">
        <f t="shared" si="81"/>
        <v>0</v>
      </c>
      <c r="N95" s="1">
        <f t="shared" si="82"/>
        <v>0.64870893355512949</v>
      </c>
      <c r="O95" s="9">
        <f t="shared" si="83"/>
        <v>0.64870893355512949</v>
      </c>
      <c r="P95" s="11">
        <f t="shared" si="84"/>
        <v>0.35129106644487051</v>
      </c>
      <c r="Q95" s="9">
        <f t="shared" si="85"/>
        <v>-1.0461401500226857</v>
      </c>
      <c r="R95" s="11">
        <f t="shared" si="86"/>
        <v>0</v>
      </c>
      <c r="AJ95" s="1">
        <v>0.72099609362133743</v>
      </c>
      <c r="AK95" s="1">
        <v>0</v>
      </c>
      <c r="AL95" s="1">
        <v>1</v>
      </c>
      <c r="AM95" s="1">
        <f t="shared" si="91"/>
        <v>71</v>
      </c>
      <c r="AN95" s="1">
        <f t="shared" si="92"/>
        <v>12</v>
      </c>
      <c r="AO95" s="1">
        <f t="shared" si="87"/>
        <v>4.0540540540540571E-2</v>
      </c>
      <c r="AP95" s="1">
        <f t="shared" si="88"/>
        <v>0.87234042553191493</v>
      </c>
      <c r="AQ95" s="1">
        <f t="shared" si="89"/>
        <v>1.1788384128809734E-2</v>
      </c>
    </row>
    <row r="96" spans="2:43" x14ac:dyDescent="0.2">
      <c r="B96" s="3">
        <v>1478</v>
      </c>
      <c r="C96" s="1">
        <v>0</v>
      </c>
      <c r="I96" s="1">
        <f t="shared" ref="I96:J96" si="110">B89</f>
        <v>2021</v>
      </c>
      <c r="J96" s="9">
        <f t="shared" si="110"/>
        <v>1</v>
      </c>
      <c r="K96" s="10">
        <f t="shared" si="79"/>
        <v>0</v>
      </c>
      <c r="L96" s="11">
        <f t="shared" si="80"/>
        <v>1</v>
      </c>
      <c r="M96" s="1">
        <f t="shared" si="81"/>
        <v>1</v>
      </c>
      <c r="N96" s="1">
        <f t="shared" si="82"/>
        <v>0.99999968761633984</v>
      </c>
      <c r="O96" s="9">
        <f t="shared" si="83"/>
        <v>0.99999968761633984</v>
      </c>
      <c r="P96" s="11">
        <f t="shared" si="84"/>
        <v>3.123836601615082E-7</v>
      </c>
      <c r="Q96" s="9">
        <f t="shared" si="85"/>
        <v>-3.1238370895329392E-7</v>
      </c>
      <c r="R96" s="11">
        <f t="shared" si="86"/>
        <v>100</v>
      </c>
      <c r="AJ96" s="1">
        <v>0.74562676383864823</v>
      </c>
      <c r="AK96" s="1">
        <v>1</v>
      </c>
      <c r="AL96" s="1">
        <v>0</v>
      </c>
      <c r="AM96" s="1">
        <f t="shared" si="91"/>
        <v>72</v>
      </c>
      <c r="AN96" s="1">
        <f t="shared" si="92"/>
        <v>12</v>
      </c>
      <c r="AO96" s="1">
        <f t="shared" si="87"/>
        <v>2.7027027027026973E-2</v>
      </c>
      <c r="AP96" s="1">
        <f t="shared" si="88"/>
        <v>0.87234042553191493</v>
      </c>
      <c r="AQ96" s="1">
        <f t="shared" si="89"/>
        <v>1.1788384128809637E-2</v>
      </c>
    </row>
    <row r="97" spans="2:43" x14ac:dyDescent="0.2">
      <c r="B97" s="3">
        <v>1735</v>
      </c>
      <c r="C97" s="1">
        <v>1</v>
      </c>
      <c r="I97" s="1">
        <f t="shared" ref="I97:J97" si="111">B90</f>
        <v>2015</v>
      </c>
      <c r="J97" s="9">
        <f t="shared" si="111"/>
        <v>1</v>
      </c>
      <c r="K97" s="10">
        <f t="shared" si="79"/>
        <v>0</v>
      </c>
      <c r="L97" s="11">
        <f t="shared" si="80"/>
        <v>1</v>
      </c>
      <c r="M97" s="1">
        <f t="shared" si="81"/>
        <v>1</v>
      </c>
      <c r="N97" s="1">
        <f t="shared" si="82"/>
        <v>0.99999959807672056</v>
      </c>
      <c r="O97" s="9">
        <f t="shared" si="83"/>
        <v>0.99999959807672056</v>
      </c>
      <c r="P97" s="11">
        <f t="shared" si="84"/>
        <v>4.0192327943611161E-7</v>
      </c>
      <c r="Q97" s="9">
        <f t="shared" si="85"/>
        <v>-4.0192336020729453E-7</v>
      </c>
      <c r="R97" s="11">
        <f t="shared" si="86"/>
        <v>100</v>
      </c>
      <c r="AJ97" s="1">
        <v>0.76878034340011292</v>
      </c>
      <c r="AK97" s="1">
        <v>1</v>
      </c>
      <c r="AL97" s="1">
        <v>0</v>
      </c>
      <c r="AM97" s="1">
        <f t="shared" si="91"/>
        <v>73</v>
      </c>
      <c r="AN97" s="1">
        <f t="shared" si="92"/>
        <v>12</v>
      </c>
      <c r="AO97" s="1">
        <f t="shared" si="87"/>
        <v>1.3513513513513487E-2</v>
      </c>
      <c r="AP97" s="1">
        <f t="shared" si="88"/>
        <v>0.87234042553191493</v>
      </c>
      <c r="AQ97" s="1">
        <f t="shared" si="89"/>
        <v>1.1788384128809637E-2</v>
      </c>
    </row>
    <row r="98" spans="2:43" x14ac:dyDescent="0.2">
      <c r="B98" s="3">
        <v>1720</v>
      </c>
      <c r="C98" s="1">
        <v>1</v>
      </c>
      <c r="I98" s="1">
        <f t="shared" ref="I98:J98" si="112">B91</f>
        <v>1473</v>
      </c>
      <c r="J98" s="9">
        <f t="shared" si="112"/>
        <v>0</v>
      </c>
      <c r="K98" s="10">
        <f t="shared" si="79"/>
        <v>1</v>
      </c>
      <c r="L98" s="11">
        <f t="shared" si="80"/>
        <v>1</v>
      </c>
      <c r="M98" s="1">
        <f t="shared" si="81"/>
        <v>0</v>
      </c>
      <c r="N98" s="1">
        <f t="shared" si="82"/>
        <v>3.223231605841598E-4</v>
      </c>
      <c r="O98" s="9">
        <f t="shared" si="83"/>
        <v>3.223231605841598E-4</v>
      </c>
      <c r="P98" s="11">
        <f t="shared" si="84"/>
        <v>0.99967767683941589</v>
      </c>
      <c r="Q98" s="9">
        <f t="shared" si="85"/>
        <v>-3.2237511785902795E-4</v>
      </c>
      <c r="R98" s="11">
        <f t="shared" si="86"/>
        <v>100</v>
      </c>
      <c r="AJ98" s="1">
        <v>0.79729234544171157</v>
      </c>
      <c r="AK98" s="1">
        <v>1</v>
      </c>
      <c r="AL98" s="1">
        <v>0</v>
      </c>
      <c r="AM98" s="1">
        <f t="shared" si="91"/>
        <v>74</v>
      </c>
      <c r="AN98" s="1">
        <f t="shared" si="92"/>
        <v>12</v>
      </c>
      <c r="AO98" s="1">
        <f t="shared" si="87"/>
        <v>0</v>
      </c>
      <c r="AP98" s="1">
        <f t="shared" si="88"/>
        <v>0.87234042553191493</v>
      </c>
      <c r="AQ98" s="1">
        <f t="shared" si="89"/>
        <v>0</v>
      </c>
    </row>
    <row r="99" spans="2:43" x14ac:dyDescent="0.2">
      <c r="B99" s="3">
        <v>1494</v>
      </c>
      <c r="C99" s="1">
        <v>0</v>
      </c>
      <c r="I99" s="1">
        <f t="shared" ref="I99:J99" si="113">B92</f>
        <v>1979</v>
      </c>
      <c r="J99" s="9">
        <f t="shared" si="113"/>
        <v>1</v>
      </c>
      <c r="K99" s="10">
        <f t="shared" si="79"/>
        <v>0</v>
      </c>
      <c r="L99" s="11">
        <f t="shared" si="80"/>
        <v>1</v>
      </c>
      <c r="M99" s="1">
        <f t="shared" si="81"/>
        <v>1</v>
      </c>
      <c r="N99" s="1">
        <f t="shared" si="82"/>
        <v>0.999998176642241</v>
      </c>
      <c r="O99" s="9">
        <f t="shared" si="83"/>
        <v>0.999998176642241</v>
      </c>
      <c r="P99" s="11">
        <f t="shared" si="84"/>
        <v>1.8233577590009986E-6</v>
      </c>
      <c r="Q99" s="9">
        <f t="shared" si="85"/>
        <v>-1.8233594213197779E-6</v>
      </c>
      <c r="R99" s="11">
        <f t="shared" si="86"/>
        <v>100</v>
      </c>
      <c r="AJ99" s="1">
        <v>0.82913099337989449</v>
      </c>
      <c r="AK99" s="1">
        <v>0</v>
      </c>
      <c r="AL99" s="1">
        <v>1</v>
      </c>
      <c r="AM99" s="1">
        <f t="shared" si="91"/>
        <v>74</v>
      </c>
      <c r="AN99" s="1">
        <f t="shared" si="92"/>
        <v>13</v>
      </c>
      <c r="AO99" s="1">
        <f t="shared" si="87"/>
        <v>0</v>
      </c>
      <c r="AP99" s="1">
        <f t="shared" si="88"/>
        <v>0.86170212765957444</v>
      </c>
      <c r="AQ99" s="1">
        <f t="shared" si="89"/>
        <v>0</v>
      </c>
    </row>
    <row r="100" spans="2:43" x14ac:dyDescent="0.2">
      <c r="B100" s="3">
        <v>1964</v>
      </c>
      <c r="C100" s="1">
        <v>1</v>
      </c>
      <c r="I100" s="1">
        <f t="shared" ref="I100:J100" si="114">B93</f>
        <v>1787</v>
      </c>
      <c r="J100" s="9">
        <f t="shared" si="114"/>
        <v>1</v>
      </c>
      <c r="K100" s="10">
        <f t="shared" si="79"/>
        <v>0</v>
      </c>
      <c r="L100" s="11">
        <f t="shared" si="80"/>
        <v>1</v>
      </c>
      <c r="M100" s="1">
        <f t="shared" si="81"/>
        <v>1</v>
      </c>
      <c r="N100" s="1">
        <f t="shared" si="82"/>
        <v>0.99423343021290367</v>
      </c>
      <c r="O100" s="9">
        <f t="shared" si="83"/>
        <v>0.99423343021290367</v>
      </c>
      <c r="P100" s="11">
        <f t="shared" si="84"/>
        <v>5.7665697870963317E-3</v>
      </c>
      <c r="Q100" s="9">
        <f t="shared" si="85"/>
        <v>-5.7832606475889505E-3</v>
      </c>
      <c r="R100" s="11">
        <f t="shared" si="86"/>
        <v>100</v>
      </c>
      <c r="AJ100" s="1">
        <v>0.88074768051881136</v>
      </c>
      <c r="AK100" s="1">
        <v>0</v>
      </c>
      <c r="AL100" s="1">
        <v>1</v>
      </c>
      <c r="AM100" s="1">
        <f t="shared" si="91"/>
        <v>74</v>
      </c>
      <c r="AN100" s="1">
        <f t="shared" si="92"/>
        <v>14</v>
      </c>
      <c r="AO100" s="1">
        <f t="shared" si="87"/>
        <v>0</v>
      </c>
      <c r="AP100" s="1">
        <f t="shared" si="88"/>
        <v>0.85106382978723405</v>
      </c>
      <c r="AQ100" s="1">
        <f t="shared" si="89"/>
        <v>0</v>
      </c>
    </row>
    <row r="101" spans="2:43" x14ac:dyDescent="0.2">
      <c r="B101" s="3">
        <v>1843</v>
      </c>
      <c r="C101" s="1">
        <v>1</v>
      </c>
      <c r="I101" s="1">
        <f t="shared" ref="I101:J101" si="115">B94</f>
        <v>1687</v>
      </c>
      <c r="J101" s="9">
        <f t="shared" si="115"/>
        <v>1</v>
      </c>
      <c r="K101" s="10">
        <f t="shared" si="79"/>
        <v>0</v>
      </c>
      <c r="L101" s="11">
        <f t="shared" si="80"/>
        <v>1</v>
      </c>
      <c r="M101" s="1">
        <f t="shared" si="81"/>
        <v>1</v>
      </c>
      <c r="N101" s="1">
        <f t="shared" si="82"/>
        <v>0.72099609362133743</v>
      </c>
      <c r="O101" s="9">
        <f t="shared" si="83"/>
        <v>0.72099609362133743</v>
      </c>
      <c r="P101" s="11">
        <f t="shared" si="84"/>
        <v>0.27900390637866257</v>
      </c>
      <c r="Q101" s="9">
        <f t="shared" si="85"/>
        <v>-0.32712155971278434</v>
      </c>
      <c r="R101" s="11">
        <f t="shared" si="86"/>
        <v>100</v>
      </c>
      <c r="AJ101" s="1">
        <v>0.88929296491074239</v>
      </c>
      <c r="AK101" s="1">
        <v>0</v>
      </c>
      <c r="AL101" s="1">
        <v>1</v>
      </c>
      <c r="AM101" s="1">
        <f t="shared" si="91"/>
        <v>74</v>
      </c>
      <c r="AN101" s="1">
        <f t="shared" si="92"/>
        <v>15</v>
      </c>
      <c r="AO101" s="1">
        <f t="shared" si="87"/>
        <v>0</v>
      </c>
      <c r="AP101" s="1">
        <f t="shared" si="88"/>
        <v>0.84042553191489366</v>
      </c>
      <c r="AQ101" s="1">
        <f t="shared" si="89"/>
        <v>0</v>
      </c>
    </row>
    <row r="102" spans="2:43" x14ac:dyDescent="0.2">
      <c r="B102" s="3">
        <v>1550</v>
      </c>
      <c r="C102" s="1">
        <v>0</v>
      </c>
      <c r="I102" s="1">
        <f t="shared" ref="I102:J102" si="116">B95</f>
        <v>1674</v>
      </c>
      <c r="J102" s="9">
        <f t="shared" si="116"/>
        <v>0</v>
      </c>
      <c r="K102" s="10">
        <f t="shared" si="79"/>
        <v>1</v>
      </c>
      <c r="L102" s="11">
        <f t="shared" si="80"/>
        <v>1</v>
      </c>
      <c r="M102" s="1">
        <f t="shared" si="81"/>
        <v>0</v>
      </c>
      <c r="N102" s="1">
        <f t="shared" si="82"/>
        <v>0.59949098691239955</v>
      </c>
      <c r="O102" s="9">
        <f t="shared" si="83"/>
        <v>0.59949098691239955</v>
      </c>
      <c r="P102" s="11">
        <f t="shared" si="84"/>
        <v>0.40050901308760045</v>
      </c>
      <c r="Q102" s="9">
        <f t="shared" si="85"/>
        <v>-0.91501900813868176</v>
      </c>
      <c r="R102" s="11">
        <f t="shared" si="86"/>
        <v>0</v>
      </c>
      <c r="AJ102" s="1">
        <v>0.89336126175470887</v>
      </c>
      <c r="AK102" s="1">
        <v>0</v>
      </c>
      <c r="AL102" s="1">
        <v>1</v>
      </c>
      <c r="AM102" s="1">
        <f t="shared" si="91"/>
        <v>74</v>
      </c>
      <c r="AN102" s="1">
        <f t="shared" si="92"/>
        <v>16</v>
      </c>
      <c r="AO102" s="1">
        <f t="shared" si="87"/>
        <v>0</v>
      </c>
      <c r="AP102" s="1">
        <f t="shared" si="88"/>
        <v>0.82978723404255317</v>
      </c>
      <c r="AQ102" s="1">
        <f t="shared" si="89"/>
        <v>0</v>
      </c>
    </row>
    <row r="103" spans="2:43" x14ac:dyDescent="0.2">
      <c r="B103" s="3">
        <v>1764</v>
      </c>
      <c r="C103" s="1">
        <v>1</v>
      </c>
      <c r="I103" s="1">
        <f t="shared" ref="I103:J103" si="117">B96</f>
        <v>1478</v>
      </c>
      <c r="J103" s="9">
        <f t="shared" si="117"/>
        <v>0</v>
      </c>
      <c r="K103" s="10">
        <f t="shared" si="79"/>
        <v>1</v>
      </c>
      <c r="L103" s="11">
        <f t="shared" si="80"/>
        <v>1</v>
      </c>
      <c r="M103" s="1">
        <f t="shared" si="81"/>
        <v>0</v>
      </c>
      <c r="N103" s="1">
        <f t="shared" si="82"/>
        <v>3.9762273484760679E-4</v>
      </c>
      <c r="O103" s="9">
        <f t="shared" si="83"/>
        <v>3.9762273484760679E-4</v>
      </c>
      <c r="P103" s="11">
        <f t="shared" si="84"/>
        <v>0.99960237726515244</v>
      </c>
      <c r="Q103" s="9">
        <f t="shared" si="85"/>
        <v>-3.9770180772867006E-4</v>
      </c>
      <c r="R103" s="11">
        <f t="shared" si="86"/>
        <v>100</v>
      </c>
      <c r="AJ103" s="1">
        <v>0.91178028143787926</v>
      </c>
      <c r="AK103" s="1">
        <v>0</v>
      </c>
      <c r="AL103" s="1">
        <v>1</v>
      </c>
      <c r="AM103" s="1">
        <f t="shared" si="91"/>
        <v>74</v>
      </c>
      <c r="AN103" s="1">
        <f t="shared" si="92"/>
        <v>17</v>
      </c>
      <c r="AO103" s="1">
        <f t="shared" si="87"/>
        <v>0</v>
      </c>
      <c r="AP103" s="1">
        <f t="shared" si="88"/>
        <v>0.81914893617021278</v>
      </c>
      <c r="AQ103" s="1">
        <f t="shared" si="89"/>
        <v>0</v>
      </c>
    </row>
    <row r="104" spans="2:43" x14ac:dyDescent="0.2">
      <c r="B104" s="3">
        <v>1712</v>
      </c>
      <c r="C104" s="1">
        <v>1</v>
      </c>
      <c r="I104" s="1">
        <f t="shared" ref="I104:J104" si="118">B97</f>
        <v>1735</v>
      </c>
      <c r="J104" s="9">
        <f t="shared" si="118"/>
        <v>1</v>
      </c>
      <c r="K104" s="10">
        <f t="shared" si="79"/>
        <v>0</v>
      </c>
      <c r="L104" s="11">
        <f t="shared" si="80"/>
        <v>1</v>
      </c>
      <c r="M104" s="1">
        <f t="shared" si="81"/>
        <v>1</v>
      </c>
      <c r="N104" s="1">
        <f t="shared" si="82"/>
        <v>0.95099756621925879</v>
      </c>
      <c r="O104" s="9">
        <f t="shared" si="83"/>
        <v>0.95099756621925879</v>
      </c>
      <c r="P104" s="11">
        <f t="shared" si="84"/>
        <v>4.9002433780741206E-2</v>
      </c>
      <c r="Q104" s="9">
        <f t="shared" si="85"/>
        <v>-5.0243775620611573E-2</v>
      </c>
      <c r="R104" s="11">
        <f t="shared" si="86"/>
        <v>100</v>
      </c>
      <c r="AJ104" s="1">
        <v>0.91178028143787926</v>
      </c>
      <c r="AK104" s="1">
        <v>0</v>
      </c>
      <c r="AL104" s="1">
        <v>1</v>
      </c>
      <c r="AM104" s="1">
        <f t="shared" si="91"/>
        <v>74</v>
      </c>
      <c r="AN104" s="1">
        <f t="shared" si="92"/>
        <v>18</v>
      </c>
      <c r="AO104" s="1">
        <f t="shared" si="87"/>
        <v>0</v>
      </c>
      <c r="AP104" s="1">
        <f t="shared" si="88"/>
        <v>0.8085106382978724</v>
      </c>
      <c r="AQ104" s="1">
        <f t="shared" si="89"/>
        <v>0</v>
      </c>
    </row>
    <row r="105" spans="2:43" x14ac:dyDescent="0.2">
      <c r="B105" s="3">
        <v>1775</v>
      </c>
      <c r="C105" s="1">
        <v>1</v>
      </c>
      <c r="I105" s="1">
        <f t="shared" ref="I105:J105" si="119">B98</f>
        <v>1720</v>
      </c>
      <c r="J105" s="9">
        <f t="shared" si="119"/>
        <v>1</v>
      </c>
      <c r="K105" s="10">
        <f t="shared" si="79"/>
        <v>0</v>
      </c>
      <c r="L105" s="11">
        <f t="shared" si="80"/>
        <v>1</v>
      </c>
      <c r="M105" s="1">
        <f t="shared" si="81"/>
        <v>1</v>
      </c>
      <c r="N105" s="1">
        <f t="shared" si="82"/>
        <v>0.91178028143787926</v>
      </c>
      <c r="O105" s="9">
        <f t="shared" si="83"/>
        <v>0.91178028143787926</v>
      </c>
      <c r="P105" s="11">
        <f t="shared" si="84"/>
        <v>8.8219718562120741E-2</v>
      </c>
      <c r="Q105" s="9">
        <f t="shared" si="85"/>
        <v>-9.2356237409574216E-2</v>
      </c>
      <c r="R105" s="11">
        <f t="shared" si="86"/>
        <v>100</v>
      </c>
      <c r="AJ105" s="1">
        <v>0.915101099193249</v>
      </c>
      <c r="AK105" s="1">
        <v>0</v>
      </c>
      <c r="AL105" s="1">
        <v>1</v>
      </c>
      <c r="AM105" s="1">
        <f t="shared" si="91"/>
        <v>74</v>
      </c>
      <c r="AN105" s="1">
        <f t="shared" si="92"/>
        <v>19</v>
      </c>
      <c r="AO105" s="1">
        <f t="shared" si="87"/>
        <v>0</v>
      </c>
      <c r="AP105" s="1">
        <f t="shared" si="88"/>
        <v>0.7978723404255319</v>
      </c>
      <c r="AQ105" s="1">
        <f t="shared" si="89"/>
        <v>0</v>
      </c>
    </row>
    <row r="106" spans="2:43" x14ac:dyDescent="0.2">
      <c r="B106" s="3">
        <v>1531</v>
      </c>
      <c r="C106" s="1">
        <v>0</v>
      </c>
      <c r="I106" s="1">
        <f t="shared" ref="I106:J106" si="120">B99</f>
        <v>1494</v>
      </c>
      <c r="J106" s="9">
        <f t="shared" si="120"/>
        <v>0</v>
      </c>
      <c r="K106" s="10">
        <f t="shared" si="79"/>
        <v>1</v>
      </c>
      <c r="L106" s="11">
        <f t="shared" si="80"/>
        <v>1</v>
      </c>
      <c r="M106" s="1">
        <f t="shared" si="81"/>
        <v>0</v>
      </c>
      <c r="N106" s="1">
        <f t="shared" si="82"/>
        <v>7.783688797371181E-4</v>
      </c>
      <c r="O106" s="9">
        <f t="shared" si="83"/>
        <v>7.783688797371181E-4</v>
      </c>
      <c r="P106" s="11">
        <f t="shared" si="84"/>
        <v>0.99922163112026285</v>
      </c>
      <c r="Q106" s="9">
        <f t="shared" si="85"/>
        <v>-7.7867196607914082E-4</v>
      </c>
      <c r="R106" s="11">
        <f t="shared" si="86"/>
        <v>100</v>
      </c>
      <c r="AJ106" s="1">
        <v>0.91830811267714729</v>
      </c>
      <c r="AK106" s="1">
        <v>0</v>
      </c>
      <c r="AL106" s="1">
        <v>1</v>
      </c>
      <c r="AM106" s="1">
        <f t="shared" si="91"/>
        <v>74</v>
      </c>
      <c r="AN106" s="1">
        <f t="shared" si="92"/>
        <v>20</v>
      </c>
      <c r="AO106" s="1">
        <f t="shared" si="87"/>
        <v>0</v>
      </c>
      <c r="AP106" s="1">
        <f t="shared" si="88"/>
        <v>0.78723404255319152</v>
      </c>
      <c r="AQ106" s="1">
        <f t="shared" si="89"/>
        <v>0</v>
      </c>
    </row>
    <row r="107" spans="2:43" x14ac:dyDescent="0.2">
      <c r="B107" s="3">
        <v>1781</v>
      </c>
      <c r="C107" s="1">
        <v>1</v>
      </c>
      <c r="I107" s="1">
        <f t="shared" ref="I107:J107" si="121">B100</f>
        <v>1964</v>
      </c>
      <c r="J107" s="9">
        <f t="shared" si="121"/>
        <v>1</v>
      </c>
      <c r="K107" s="10">
        <f t="shared" si="79"/>
        <v>0</v>
      </c>
      <c r="L107" s="11">
        <f t="shared" si="80"/>
        <v>1</v>
      </c>
      <c r="M107" s="1">
        <f t="shared" si="81"/>
        <v>1</v>
      </c>
      <c r="N107" s="1">
        <f t="shared" si="82"/>
        <v>0.99999657619973137</v>
      </c>
      <c r="O107" s="9">
        <f t="shared" si="83"/>
        <v>0.99999657619973137</v>
      </c>
      <c r="P107" s="11">
        <f t="shared" si="84"/>
        <v>3.4238002686315383E-6</v>
      </c>
      <c r="Q107" s="9">
        <f t="shared" si="85"/>
        <v>-3.4238061298490563E-6</v>
      </c>
      <c r="R107" s="11">
        <f t="shared" si="86"/>
        <v>100</v>
      </c>
      <c r="AJ107" s="1">
        <v>0.94022980559391833</v>
      </c>
      <c r="AK107" s="1">
        <v>0</v>
      </c>
      <c r="AL107" s="1">
        <v>1</v>
      </c>
      <c r="AM107" s="1">
        <f t="shared" si="91"/>
        <v>74</v>
      </c>
      <c r="AN107" s="1">
        <f t="shared" si="92"/>
        <v>21</v>
      </c>
      <c r="AO107" s="1">
        <f t="shared" si="87"/>
        <v>0</v>
      </c>
      <c r="AP107" s="1">
        <f t="shared" si="88"/>
        <v>0.77659574468085113</v>
      </c>
      <c r="AQ107" s="1">
        <f t="shared" si="89"/>
        <v>0</v>
      </c>
    </row>
    <row r="108" spans="2:43" x14ac:dyDescent="0.2">
      <c r="B108" s="3">
        <v>1579</v>
      </c>
      <c r="C108" s="1">
        <v>0</v>
      </c>
      <c r="I108" s="1">
        <f t="shared" ref="I108:J108" si="122">B101</f>
        <v>1843</v>
      </c>
      <c r="J108" s="9">
        <f t="shared" si="122"/>
        <v>1</v>
      </c>
      <c r="K108" s="10">
        <f t="shared" si="79"/>
        <v>0</v>
      </c>
      <c r="L108" s="11">
        <f t="shared" si="80"/>
        <v>1</v>
      </c>
      <c r="M108" s="1">
        <f t="shared" si="81"/>
        <v>1</v>
      </c>
      <c r="N108" s="1">
        <f t="shared" si="82"/>
        <v>0.99944841735482493</v>
      </c>
      <c r="O108" s="9">
        <f t="shared" si="83"/>
        <v>0.99944841735482493</v>
      </c>
      <c r="P108" s="11">
        <f t="shared" si="84"/>
        <v>5.5158264517507494E-4</v>
      </c>
      <c r="Q108" s="9">
        <f t="shared" si="85"/>
        <v>-5.517348228439178E-4</v>
      </c>
      <c r="R108" s="11">
        <f t="shared" si="86"/>
        <v>100</v>
      </c>
      <c r="AJ108" s="1">
        <v>0.95099756621925879</v>
      </c>
      <c r="AK108" s="1">
        <v>0</v>
      </c>
      <c r="AL108" s="1">
        <v>1</v>
      </c>
      <c r="AM108" s="1">
        <f t="shared" si="91"/>
        <v>74</v>
      </c>
      <c r="AN108" s="1">
        <f t="shared" si="92"/>
        <v>22</v>
      </c>
      <c r="AO108" s="1">
        <f t="shared" si="87"/>
        <v>0</v>
      </c>
      <c r="AP108" s="1">
        <f t="shared" si="88"/>
        <v>0.76595744680851063</v>
      </c>
      <c r="AQ108" s="1">
        <f t="shared" si="89"/>
        <v>0</v>
      </c>
    </row>
    <row r="109" spans="2:43" x14ac:dyDescent="0.2">
      <c r="B109" s="3">
        <v>1526</v>
      </c>
      <c r="C109" s="1">
        <v>0</v>
      </c>
      <c r="I109" s="1">
        <f t="shared" ref="I109:J109" si="123">B102</f>
        <v>1550</v>
      </c>
      <c r="J109" s="9">
        <f t="shared" si="123"/>
        <v>0</v>
      </c>
      <c r="K109" s="10">
        <f t="shared" si="79"/>
        <v>1</v>
      </c>
      <c r="L109" s="11">
        <f t="shared" si="80"/>
        <v>1</v>
      </c>
      <c r="M109" s="1">
        <f t="shared" si="81"/>
        <v>0</v>
      </c>
      <c r="N109" s="1">
        <f t="shared" si="82"/>
        <v>8.1201061306792697E-3</v>
      </c>
      <c r="O109" s="9">
        <f t="shared" si="83"/>
        <v>8.1201061306792697E-3</v>
      </c>
      <c r="P109" s="11">
        <f t="shared" si="84"/>
        <v>0.99187989386932074</v>
      </c>
      <c r="Q109" s="9">
        <f t="shared" si="85"/>
        <v>-8.1532537559081894E-3</v>
      </c>
      <c r="R109" s="11">
        <f t="shared" si="86"/>
        <v>100</v>
      </c>
      <c r="AJ109" s="1">
        <v>0.95099756621925879</v>
      </c>
      <c r="AK109" s="1">
        <v>0</v>
      </c>
      <c r="AL109" s="1">
        <v>1</v>
      </c>
      <c r="AM109" s="1">
        <f t="shared" si="91"/>
        <v>74</v>
      </c>
      <c r="AN109" s="1">
        <f t="shared" si="92"/>
        <v>23</v>
      </c>
      <c r="AO109" s="1">
        <f t="shared" si="87"/>
        <v>0</v>
      </c>
      <c r="AP109" s="1">
        <f t="shared" si="88"/>
        <v>0.75531914893617025</v>
      </c>
      <c r="AQ109" s="1">
        <f t="shared" si="89"/>
        <v>0</v>
      </c>
    </row>
    <row r="110" spans="2:43" x14ac:dyDescent="0.2">
      <c r="B110" s="3">
        <v>1778</v>
      </c>
      <c r="C110" s="1">
        <v>1</v>
      </c>
      <c r="I110" s="1">
        <f t="shared" ref="I110:J110" si="124">B103</f>
        <v>1764</v>
      </c>
      <c r="J110" s="9">
        <f t="shared" si="124"/>
        <v>1</v>
      </c>
      <c r="K110" s="10">
        <f t="shared" si="79"/>
        <v>0</v>
      </c>
      <c r="L110" s="11">
        <f t="shared" si="80"/>
        <v>1</v>
      </c>
      <c r="M110" s="1">
        <f t="shared" si="81"/>
        <v>1</v>
      </c>
      <c r="N110" s="1">
        <f t="shared" si="82"/>
        <v>0.98498804575755661</v>
      </c>
      <c r="O110" s="9">
        <f t="shared" si="83"/>
        <v>0.98498804575755661</v>
      </c>
      <c r="P110" s="11">
        <f t="shared" si="84"/>
        <v>1.5011954242443393E-2</v>
      </c>
      <c r="Q110" s="9">
        <f t="shared" si="85"/>
        <v>-1.5125774170438056E-2</v>
      </c>
      <c r="R110" s="11">
        <f t="shared" si="86"/>
        <v>100</v>
      </c>
      <c r="AJ110" s="1">
        <v>0.9614938699073462</v>
      </c>
      <c r="AK110" s="1">
        <v>0</v>
      </c>
      <c r="AL110" s="1">
        <v>1</v>
      </c>
      <c r="AM110" s="1">
        <f t="shared" si="91"/>
        <v>74</v>
      </c>
      <c r="AN110" s="1">
        <f t="shared" si="92"/>
        <v>24</v>
      </c>
      <c r="AO110" s="1">
        <f t="shared" si="87"/>
        <v>0</v>
      </c>
      <c r="AP110" s="1">
        <f t="shared" si="88"/>
        <v>0.74468085106382986</v>
      </c>
      <c r="AQ110" s="1">
        <f t="shared" si="89"/>
        <v>0</v>
      </c>
    </row>
    <row r="111" spans="2:43" x14ac:dyDescent="0.2">
      <c r="B111" s="3">
        <v>1769</v>
      </c>
      <c r="C111" s="1">
        <v>1</v>
      </c>
      <c r="I111" s="1">
        <f t="shared" ref="I111:J111" si="125">B104</f>
        <v>1712</v>
      </c>
      <c r="J111" s="9">
        <f t="shared" si="125"/>
        <v>1</v>
      </c>
      <c r="K111" s="10">
        <f t="shared" si="79"/>
        <v>0</v>
      </c>
      <c r="L111" s="11">
        <f t="shared" si="80"/>
        <v>1</v>
      </c>
      <c r="M111" s="1">
        <f t="shared" si="81"/>
        <v>1</v>
      </c>
      <c r="N111" s="1">
        <f t="shared" si="82"/>
        <v>0.88074768051881136</v>
      </c>
      <c r="O111" s="9">
        <f t="shared" si="83"/>
        <v>0.88074768051881136</v>
      </c>
      <c r="P111" s="11">
        <f t="shared" si="84"/>
        <v>0.11925231948118864</v>
      </c>
      <c r="Q111" s="9">
        <f t="shared" si="85"/>
        <v>-0.12698409529385032</v>
      </c>
      <c r="R111" s="11">
        <f t="shared" si="86"/>
        <v>100</v>
      </c>
      <c r="AJ111" s="1">
        <v>0.97329183217658533</v>
      </c>
      <c r="AK111" s="1">
        <v>0</v>
      </c>
      <c r="AL111" s="1">
        <v>1</v>
      </c>
      <c r="AM111" s="1">
        <f t="shared" si="91"/>
        <v>74</v>
      </c>
      <c r="AN111" s="1">
        <f t="shared" si="92"/>
        <v>25</v>
      </c>
      <c r="AO111" s="1">
        <f t="shared" si="87"/>
        <v>0</v>
      </c>
      <c r="AP111" s="1">
        <f t="shared" si="88"/>
        <v>0.73404255319148937</v>
      </c>
      <c r="AQ111" s="1">
        <f t="shared" si="89"/>
        <v>0</v>
      </c>
    </row>
    <row r="112" spans="2:43" x14ac:dyDescent="0.2">
      <c r="B112" s="3">
        <v>1824</v>
      </c>
      <c r="C112" s="1">
        <v>1</v>
      </c>
      <c r="I112" s="1">
        <f t="shared" ref="I112:J112" si="126">B105</f>
        <v>1775</v>
      </c>
      <c r="J112" s="9">
        <f t="shared" si="126"/>
        <v>1</v>
      </c>
      <c r="K112" s="10">
        <f t="shared" si="79"/>
        <v>0</v>
      </c>
      <c r="L112" s="11">
        <f t="shared" si="80"/>
        <v>1</v>
      </c>
      <c r="M112" s="1">
        <f t="shared" si="81"/>
        <v>1</v>
      </c>
      <c r="N112" s="1">
        <f t="shared" si="82"/>
        <v>0.9904898145423453</v>
      </c>
      <c r="O112" s="9">
        <f t="shared" si="83"/>
        <v>0.9904898145423453</v>
      </c>
      <c r="P112" s="11">
        <f t="shared" si="84"/>
        <v>9.5101854576546963E-3</v>
      </c>
      <c r="Q112" s="9">
        <f t="shared" si="85"/>
        <v>-9.5556960439598382E-3</v>
      </c>
      <c r="R112" s="11">
        <f t="shared" si="86"/>
        <v>100</v>
      </c>
      <c r="AJ112" s="1">
        <v>0.97824121871787961</v>
      </c>
      <c r="AK112" s="1">
        <v>0</v>
      </c>
      <c r="AL112" s="1">
        <v>1</v>
      </c>
      <c r="AM112" s="1">
        <f t="shared" si="91"/>
        <v>74</v>
      </c>
      <c r="AN112" s="1">
        <f t="shared" si="92"/>
        <v>26</v>
      </c>
      <c r="AO112" s="1">
        <f t="shared" si="87"/>
        <v>0</v>
      </c>
      <c r="AP112" s="1">
        <f t="shared" si="88"/>
        <v>0.72340425531914887</v>
      </c>
      <c r="AQ112" s="1">
        <f t="shared" si="89"/>
        <v>0</v>
      </c>
    </row>
    <row r="113" spans="2:43" x14ac:dyDescent="0.2">
      <c r="B113" s="3">
        <v>1481</v>
      </c>
      <c r="C113" s="1">
        <v>0</v>
      </c>
      <c r="I113" s="1">
        <f t="shared" ref="I113:J113" si="127">B106</f>
        <v>1531</v>
      </c>
      <c r="J113" s="9">
        <f t="shared" si="127"/>
        <v>0</v>
      </c>
      <c r="K113" s="10">
        <f t="shared" si="79"/>
        <v>1</v>
      </c>
      <c r="L113" s="11">
        <f t="shared" si="80"/>
        <v>1</v>
      </c>
      <c r="M113" s="1">
        <f t="shared" si="81"/>
        <v>0</v>
      </c>
      <c r="N113" s="1">
        <f t="shared" si="82"/>
        <v>3.671958951101673E-3</v>
      </c>
      <c r="O113" s="9">
        <f t="shared" si="83"/>
        <v>3.671958951101673E-3</v>
      </c>
      <c r="P113" s="11">
        <f t="shared" si="84"/>
        <v>0.99632804104889827</v>
      </c>
      <c r="Q113" s="9">
        <f t="shared" si="85"/>
        <v>-3.6787171413080006E-3</v>
      </c>
      <c r="R113" s="11">
        <f t="shared" si="86"/>
        <v>100</v>
      </c>
      <c r="AJ113" s="1">
        <v>0.98229010570323516</v>
      </c>
      <c r="AK113" s="1">
        <v>0</v>
      </c>
      <c r="AL113" s="1">
        <v>1</v>
      </c>
      <c r="AM113" s="1">
        <f t="shared" si="91"/>
        <v>74</v>
      </c>
      <c r="AN113" s="1">
        <f t="shared" si="92"/>
        <v>27</v>
      </c>
      <c r="AO113" s="1">
        <f t="shared" si="87"/>
        <v>0</v>
      </c>
      <c r="AP113" s="1">
        <f t="shared" si="88"/>
        <v>0.71276595744680848</v>
      </c>
      <c r="AQ113" s="1">
        <f t="shared" si="89"/>
        <v>0</v>
      </c>
    </row>
    <row r="114" spans="2:43" x14ac:dyDescent="0.2">
      <c r="B114" s="3">
        <v>1464</v>
      </c>
      <c r="C114" s="1">
        <v>0</v>
      </c>
      <c r="I114" s="1">
        <f t="shared" ref="I114:J114" si="128">B107</f>
        <v>1781</v>
      </c>
      <c r="J114" s="9">
        <f t="shared" si="128"/>
        <v>1</v>
      </c>
      <c r="K114" s="10">
        <f t="shared" si="79"/>
        <v>0</v>
      </c>
      <c r="L114" s="11">
        <f t="shared" si="80"/>
        <v>1</v>
      </c>
      <c r="M114" s="1">
        <f t="shared" si="81"/>
        <v>1</v>
      </c>
      <c r="N114" s="1">
        <f t="shared" si="82"/>
        <v>0.99259278085527003</v>
      </c>
      <c r="O114" s="9">
        <f t="shared" si="83"/>
        <v>0.99259278085527003</v>
      </c>
      <c r="P114" s="11">
        <f t="shared" si="84"/>
        <v>7.4072191447299707E-3</v>
      </c>
      <c r="Q114" s="9">
        <f t="shared" si="85"/>
        <v>-7.4347888199132756E-3</v>
      </c>
      <c r="R114" s="11">
        <f t="shared" si="86"/>
        <v>100</v>
      </c>
      <c r="AJ114" s="1">
        <v>0.98300622031044205</v>
      </c>
      <c r="AK114" s="1">
        <v>0</v>
      </c>
      <c r="AL114" s="1">
        <v>1</v>
      </c>
      <c r="AM114" s="1">
        <f t="shared" si="91"/>
        <v>74</v>
      </c>
      <c r="AN114" s="1">
        <f t="shared" si="92"/>
        <v>28</v>
      </c>
      <c r="AO114" s="1">
        <f t="shared" si="87"/>
        <v>0</v>
      </c>
      <c r="AP114" s="1">
        <f t="shared" si="88"/>
        <v>0.7021276595744681</v>
      </c>
      <c r="AQ114" s="1">
        <f t="shared" si="89"/>
        <v>0</v>
      </c>
    </row>
    <row r="115" spans="2:43" x14ac:dyDescent="0.2">
      <c r="B115" s="3">
        <v>1591</v>
      </c>
      <c r="C115" s="1">
        <v>0</v>
      </c>
      <c r="I115" s="1">
        <f t="shared" ref="I115:J115" si="129">B108</f>
        <v>1579</v>
      </c>
      <c r="J115" s="9">
        <f t="shared" si="129"/>
        <v>0</v>
      </c>
      <c r="K115" s="10">
        <f t="shared" si="79"/>
        <v>1</v>
      </c>
      <c r="L115" s="11">
        <f t="shared" si="80"/>
        <v>1</v>
      </c>
      <c r="M115" s="1">
        <f t="shared" si="81"/>
        <v>0</v>
      </c>
      <c r="N115" s="1">
        <f t="shared" si="82"/>
        <v>2.6932553733297896E-2</v>
      </c>
      <c r="O115" s="9">
        <f t="shared" si="83"/>
        <v>2.6932553733297896E-2</v>
      </c>
      <c r="P115" s="11">
        <f t="shared" si="84"/>
        <v>0.97306744626670205</v>
      </c>
      <c r="Q115" s="9">
        <f t="shared" si="85"/>
        <v>-2.7301881349888393E-2</v>
      </c>
      <c r="R115" s="11">
        <f t="shared" si="86"/>
        <v>100</v>
      </c>
      <c r="AJ115" s="1">
        <v>0.98498804575755661</v>
      </c>
      <c r="AK115" s="1">
        <v>0</v>
      </c>
      <c r="AL115" s="1">
        <v>1</v>
      </c>
      <c r="AM115" s="1">
        <f t="shared" si="91"/>
        <v>74</v>
      </c>
      <c r="AN115" s="1">
        <f t="shared" si="92"/>
        <v>29</v>
      </c>
      <c r="AO115" s="1">
        <f t="shared" si="87"/>
        <v>0</v>
      </c>
      <c r="AP115" s="1">
        <f t="shared" si="88"/>
        <v>0.6914893617021276</v>
      </c>
      <c r="AQ115" s="1">
        <f t="shared" si="89"/>
        <v>0</v>
      </c>
    </row>
    <row r="116" spans="2:43" x14ac:dyDescent="0.2">
      <c r="B116" s="3">
        <v>1666</v>
      </c>
      <c r="C116" s="1">
        <v>0</v>
      </c>
      <c r="I116" s="1">
        <f t="shared" ref="I116:J116" si="130">B109</f>
        <v>1526</v>
      </c>
      <c r="J116" s="9">
        <f t="shared" si="130"/>
        <v>0</v>
      </c>
      <c r="K116" s="10">
        <f t="shared" si="79"/>
        <v>1</v>
      </c>
      <c r="L116" s="11">
        <f t="shared" si="80"/>
        <v>1</v>
      </c>
      <c r="M116" s="1">
        <f t="shared" si="81"/>
        <v>0</v>
      </c>
      <c r="N116" s="1">
        <f t="shared" si="82"/>
        <v>2.9784314464040176E-3</v>
      </c>
      <c r="O116" s="9">
        <f t="shared" si="83"/>
        <v>2.9784314464040176E-3</v>
      </c>
      <c r="P116" s="11">
        <f t="shared" si="84"/>
        <v>0.99702156855359603</v>
      </c>
      <c r="Q116" s="9">
        <f t="shared" si="85"/>
        <v>-2.9828758003406113E-3</v>
      </c>
      <c r="R116" s="11">
        <f t="shared" si="86"/>
        <v>100</v>
      </c>
      <c r="AJ116" s="1">
        <v>0.98498804575755661</v>
      </c>
      <c r="AK116" s="1">
        <v>0</v>
      </c>
      <c r="AL116" s="1">
        <v>1</v>
      </c>
      <c r="AM116" s="1">
        <f t="shared" si="91"/>
        <v>74</v>
      </c>
      <c r="AN116" s="1">
        <f t="shared" si="92"/>
        <v>30</v>
      </c>
      <c r="AO116" s="1">
        <f t="shared" si="87"/>
        <v>0</v>
      </c>
      <c r="AP116" s="1">
        <f t="shared" si="88"/>
        <v>0.68085106382978722</v>
      </c>
      <c r="AQ116" s="1">
        <f t="shared" si="89"/>
        <v>0</v>
      </c>
    </row>
    <row r="117" spans="2:43" x14ac:dyDescent="0.2">
      <c r="B117" s="3">
        <v>1455</v>
      </c>
      <c r="C117" s="1">
        <v>0</v>
      </c>
      <c r="I117" s="1">
        <f t="shared" ref="I117:J117" si="131">B110</f>
        <v>1778</v>
      </c>
      <c r="J117" s="9">
        <f t="shared" si="131"/>
        <v>1</v>
      </c>
      <c r="K117" s="10">
        <f t="shared" si="79"/>
        <v>0</v>
      </c>
      <c r="L117" s="11">
        <f t="shared" si="80"/>
        <v>1</v>
      </c>
      <c r="M117" s="1">
        <f t="shared" si="81"/>
        <v>1</v>
      </c>
      <c r="N117" s="1">
        <f t="shared" si="82"/>
        <v>0.99160635057414659</v>
      </c>
      <c r="O117" s="9">
        <f t="shared" si="83"/>
        <v>0.99160635057414659</v>
      </c>
      <c r="P117" s="11">
        <f t="shared" si="84"/>
        <v>8.3936494258534111E-3</v>
      </c>
      <c r="Q117" s="9">
        <f t="shared" si="85"/>
        <v>-8.4290744707476804E-3</v>
      </c>
      <c r="R117" s="11">
        <f t="shared" si="86"/>
        <v>100</v>
      </c>
      <c r="AJ117" s="1">
        <v>0.98779714003367303</v>
      </c>
      <c r="AK117" s="1">
        <v>0</v>
      </c>
      <c r="AL117" s="1">
        <v>1</v>
      </c>
      <c r="AM117" s="1">
        <f t="shared" si="91"/>
        <v>74</v>
      </c>
      <c r="AN117" s="1">
        <f t="shared" si="92"/>
        <v>31</v>
      </c>
      <c r="AO117" s="1">
        <f t="shared" si="87"/>
        <v>0</v>
      </c>
      <c r="AP117" s="1">
        <f t="shared" si="88"/>
        <v>0.67021276595744683</v>
      </c>
      <c r="AQ117" s="1">
        <f t="shared" si="89"/>
        <v>0</v>
      </c>
    </row>
    <row r="118" spans="2:43" x14ac:dyDescent="0.2">
      <c r="B118" s="3">
        <v>1934</v>
      </c>
      <c r="C118" s="1">
        <v>1</v>
      </c>
      <c r="I118" s="1">
        <f t="shared" ref="I118:J118" si="132">B111</f>
        <v>1769</v>
      </c>
      <c r="J118" s="9">
        <f t="shared" si="132"/>
        <v>1</v>
      </c>
      <c r="K118" s="10">
        <f t="shared" si="79"/>
        <v>0</v>
      </c>
      <c r="L118" s="11">
        <f t="shared" si="80"/>
        <v>1</v>
      </c>
      <c r="M118" s="1">
        <f t="shared" si="81"/>
        <v>1</v>
      </c>
      <c r="N118" s="1">
        <f t="shared" si="82"/>
        <v>0.98779714003367303</v>
      </c>
      <c r="O118" s="9">
        <f t="shared" si="83"/>
        <v>0.98779714003367303</v>
      </c>
      <c r="P118" s="11">
        <f t="shared" si="84"/>
        <v>1.2202859966326973E-2</v>
      </c>
      <c r="Q118" s="9">
        <f t="shared" si="85"/>
        <v>-1.2277926168654901E-2</v>
      </c>
      <c r="R118" s="11">
        <f t="shared" si="86"/>
        <v>100</v>
      </c>
      <c r="AJ118" s="1">
        <v>0.98966496075397115</v>
      </c>
      <c r="AK118" s="1">
        <v>0</v>
      </c>
      <c r="AL118" s="1">
        <v>1</v>
      </c>
      <c r="AM118" s="1">
        <f t="shared" si="91"/>
        <v>74</v>
      </c>
      <c r="AN118" s="1">
        <f t="shared" si="92"/>
        <v>32</v>
      </c>
      <c r="AO118" s="1">
        <f t="shared" si="87"/>
        <v>0</v>
      </c>
      <c r="AP118" s="1">
        <f t="shared" si="88"/>
        <v>0.65957446808510634</v>
      </c>
      <c r="AQ118" s="1">
        <f t="shared" si="89"/>
        <v>0</v>
      </c>
    </row>
    <row r="119" spans="2:43" x14ac:dyDescent="0.2">
      <c r="B119" s="3">
        <v>1625</v>
      </c>
      <c r="C119" s="1">
        <v>0</v>
      </c>
      <c r="I119" s="1">
        <f t="shared" ref="I119:J119" si="133">B112</f>
        <v>1824</v>
      </c>
      <c r="J119" s="9">
        <f t="shared" si="133"/>
        <v>1</v>
      </c>
      <c r="K119" s="10">
        <f t="shared" si="79"/>
        <v>0</v>
      </c>
      <c r="L119" s="11">
        <f t="shared" si="80"/>
        <v>1</v>
      </c>
      <c r="M119" s="1">
        <f t="shared" si="81"/>
        <v>1</v>
      </c>
      <c r="N119" s="1">
        <f t="shared" si="82"/>
        <v>0.99877559446334307</v>
      </c>
      <c r="O119" s="9">
        <f t="shared" si="83"/>
        <v>0.99877559446334307</v>
      </c>
      <c r="P119" s="11">
        <f t="shared" si="84"/>
        <v>1.2244055366569251E-3</v>
      </c>
      <c r="Q119" s="9">
        <f t="shared" si="85"/>
        <v>-1.2251557335420256E-3</v>
      </c>
      <c r="R119" s="11">
        <f t="shared" si="86"/>
        <v>100</v>
      </c>
      <c r="AJ119" s="1">
        <v>0.9904898145423453</v>
      </c>
      <c r="AK119" s="1">
        <v>0</v>
      </c>
      <c r="AL119" s="1">
        <v>1</v>
      </c>
      <c r="AM119" s="1">
        <f t="shared" si="91"/>
        <v>74</v>
      </c>
      <c r="AN119" s="1">
        <f t="shared" si="92"/>
        <v>33</v>
      </c>
      <c r="AO119" s="1">
        <f t="shared" si="87"/>
        <v>0</v>
      </c>
      <c r="AP119" s="1">
        <f t="shared" si="88"/>
        <v>0.64893617021276595</v>
      </c>
      <c r="AQ119" s="1">
        <f t="shared" si="89"/>
        <v>0</v>
      </c>
    </row>
    <row r="120" spans="2:43" x14ac:dyDescent="0.2">
      <c r="B120" s="3">
        <v>1334</v>
      </c>
      <c r="C120" s="1">
        <v>0</v>
      </c>
      <c r="I120" s="1">
        <f t="shared" ref="I120:J120" si="134">B113</f>
        <v>1481</v>
      </c>
      <c r="J120" s="9">
        <f t="shared" si="134"/>
        <v>0</v>
      </c>
      <c r="K120" s="10">
        <f t="shared" si="79"/>
        <v>1</v>
      </c>
      <c r="L120" s="11">
        <f t="shared" si="80"/>
        <v>1</v>
      </c>
      <c r="M120" s="1">
        <f t="shared" si="81"/>
        <v>0</v>
      </c>
      <c r="N120" s="1">
        <f t="shared" si="82"/>
        <v>4.5099887932247977E-4</v>
      </c>
      <c r="O120" s="9">
        <f t="shared" si="83"/>
        <v>4.5099887932247977E-4</v>
      </c>
      <c r="P120" s="11">
        <f t="shared" si="84"/>
        <v>0.99954900112067757</v>
      </c>
      <c r="Q120" s="9">
        <f t="shared" si="85"/>
        <v>-4.5110060990507248E-4</v>
      </c>
      <c r="R120" s="11">
        <f t="shared" si="86"/>
        <v>100</v>
      </c>
      <c r="AJ120" s="1">
        <v>0.9904898145423453</v>
      </c>
      <c r="AK120" s="1">
        <v>0</v>
      </c>
      <c r="AL120" s="1">
        <v>1</v>
      </c>
      <c r="AM120" s="1">
        <f t="shared" si="91"/>
        <v>74</v>
      </c>
      <c r="AN120" s="1">
        <f t="shared" si="92"/>
        <v>34</v>
      </c>
      <c r="AO120" s="1">
        <f t="shared" si="87"/>
        <v>0</v>
      </c>
      <c r="AP120" s="1">
        <f t="shared" si="88"/>
        <v>0.63829787234042556</v>
      </c>
      <c r="AQ120" s="1">
        <f t="shared" si="89"/>
        <v>0</v>
      </c>
    </row>
    <row r="121" spans="2:43" x14ac:dyDescent="0.2">
      <c r="B121" s="3">
        <v>1721</v>
      </c>
      <c r="C121" s="1">
        <v>1</v>
      </c>
      <c r="I121" s="1">
        <f t="shared" ref="I121:J121" si="135">B114</f>
        <v>1464</v>
      </c>
      <c r="J121" s="9">
        <f t="shared" si="135"/>
        <v>0</v>
      </c>
      <c r="K121" s="10">
        <f t="shared" si="79"/>
        <v>1</v>
      </c>
      <c r="L121" s="11">
        <f t="shared" si="80"/>
        <v>1</v>
      </c>
      <c r="M121" s="1">
        <f t="shared" si="81"/>
        <v>0</v>
      </c>
      <c r="N121" s="1">
        <f t="shared" si="82"/>
        <v>2.2087839885218718E-4</v>
      </c>
      <c r="O121" s="9">
        <f t="shared" si="83"/>
        <v>2.2087839885218718E-4</v>
      </c>
      <c r="P121" s="11">
        <f t="shared" si="84"/>
        <v>0.99977912160114779</v>
      </c>
      <c r="Q121" s="9">
        <f t="shared" si="85"/>
        <v>-2.2090279607836166E-4</v>
      </c>
      <c r="R121" s="11">
        <f t="shared" si="86"/>
        <v>100</v>
      </c>
      <c r="AJ121" s="1">
        <v>0.99124941769866237</v>
      </c>
      <c r="AK121" s="1">
        <v>0</v>
      </c>
      <c r="AL121" s="1">
        <v>1</v>
      </c>
      <c r="AM121" s="1">
        <f t="shared" si="91"/>
        <v>74</v>
      </c>
      <c r="AN121" s="1">
        <f t="shared" si="92"/>
        <v>35</v>
      </c>
      <c r="AO121" s="1">
        <f t="shared" si="87"/>
        <v>0</v>
      </c>
      <c r="AP121" s="1">
        <f t="shared" si="88"/>
        <v>0.62765957446808507</v>
      </c>
      <c r="AQ121" s="1">
        <f t="shared" si="89"/>
        <v>0</v>
      </c>
    </row>
    <row r="122" spans="2:43" x14ac:dyDescent="0.2">
      <c r="B122" s="3">
        <v>1475</v>
      </c>
      <c r="C122" s="1">
        <v>0</v>
      </c>
      <c r="I122" s="1">
        <f t="shared" ref="I122:J122" si="136">B115</f>
        <v>1591</v>
      </c>
      <c r="J122" s="9">
        <f t="shared" si="136"/>
        <v>0</v>
      </c>
      <c r="K122" s="10">
        <f t="shared" si="79"/>
        <v>1</v>
      </c>
      <c r="L122" s="11">
        <f t="shared" si="80"/>
        <v>1</v>
      </c>
      <c r="M122" s="1">
        <f t="shared" si="81"/>
        <v>0</v>
      </c>
      <c r="N122" s="1">
        <f t="shared" si="82"/>
        <v>4.3811477501300704E-2</v>
      </c>
      <c r="O122" s="9">
        <f t="shared" si="83"/>
        <v>4.3811477501300704E-2</v>
      </c>
      <c r="P122" s="11">
        <f t="shared" si="84"/>
        <v>0.95618852249869934</v>
      </c>
      <c r="Q122" s="9">
        <f t="shared" si="85"/>
        <v>-4.4800186105533372E-2</v>
      </c>
      <c r="R122" s="11">
        <f t="shared" si="86"/>
        <v>100</v>
      </c>
      <c r="AJ122" s="1">
        <v>0.99160635057414659</v>
      </c>
      <c r="AK122" s="1">
        <v>0</v>
      </c>
      <c r="AL122" s="1">
        <v>1</v>
      </c>
      <c r="AM122" s="1">
        <f t="shared" si="91"/>
        <v>74</v>
      </c>
      <c r="AN122" s="1">
        <f t="shared" si="92"/>
        <v>36</v>
      </c>
      <c r="AO122" s="1">
        <f t="shared" si="87"/>
        <v>0</v>
      </c>
      <c r="AP122" s="1">
        <f t="shared" si="88"/>
        <v>0.61702127659574468</v>
      </c>
      <c r="AQ122" s="1">
        <f t="shared" si="89"/>
        <v>0</v>
      </c>
    </row>
    <row r="123" spans="2:43" x14ac:dyDescent="0.2">
      <c r="B123" s="3">
        <v>1662</v>
      </c>
      <c r="C123" s="1">
        <v>1</v>
      </c>
      <c r="I123" s="1">
        <f t="shared" ref="I123:J123" si="137">B116</f>
        <v>1666</v>
      </c>
      <c r="J123" s="9">
        <f t="shared" si="137"/>
        <v>0</v>
      </c>
      <c r="K123" s="10">
        <f t="shared" si="79"/>
        <v>1</v>
      </c>
      <c r="L123" s="11">
        <f t="shared" si="80"/>
        <v>1</v>
      </c>
      <c r="M123" s="1">
        <f t="shared" si="81"/>
        <v>0</v>
      </c>
      <c r="N123" s="1">
        <f t="shared" si="82"/>
        <v>0.51682008471532215</v>
      </c>
      <c r="O123" s="9">
        <f t="shared" si="83"/>
        <v>0.51682008471532215</v>
      </c>
      <c r="P123" s="11">
        <f t="shared" si="84"/>
        <v>0.48317991528467785</v>
      </c>
      <c r="Q123" s="9">
        <f t="shared" si="85"/>
        <v>-0.72736619927534574</v>
      </c>
      <c r="R123" s="11">
        <f t="shared" si="86"/>
        <v>0</v>
      </c>
      <c r="AJ123" s="1">
        <v>0.99259278085527003</v>
      </c>
      <c r="AK123" s="1">
        <v>0</v>
      </c>
      <c r="AL123" s="1">
        <v>1</v>
      </c>
      <c r="AM123" s="1">
        <f t="shared" si="91"/>
        <v>74</v>
      </c>
      <c r="AN123" s="1">
        <f t="shared" si="92"/>
        <v>37</v>
      </c>
      <c r="AO123" s="1">
        <f t="shared" si="87"/>
        <v>0</v>
      </c>
      <c r="AP123" s="1">
        <f t="shared" si="88"/>
        <v>0.6063829787234043</v>
      </c>
      <c r="AQ123" s="1">
        <f t="shared" si="89"/>
        <v>0</v>
      </c>
    </row>
    <row r="124" spans="2:43" x14ac:dyDescent="0.2">
      <c r="B124" s="3">
        <v>1861</v>
      </c>
      <c r="C124" s="1">
        <v>1</v>
      </c>
      <c r="I124" s="1">
        <f t="shared" ref="I124:J124" si="138">B117</f>
        <v>1455</v>
      </c>
      <c r="J124" s="9">
        <f t="shared" si="138"/>
        <v>0</v>
      </c>
      <c r="K124" s="10">
        <f t="shared" si="79"/>
        <v>1</v>
      </c>
      <c r="L124" s="11">
        <f t="shared" si="80"/>
        <v>1</v>
      </c>
      <c r="M124" s="1">
        <f t="shared" si="81"/>
        <v>0</v>
      </c>
      <c r="N124" s="1">
        <f t="shared" si="82"/>
        <v>1.5135651087874738E-4</v>
      </c>
      <c r="O124" s="9">
        <f t="shared" si="83"/>
        <v>1.5135651087874738E-4</v>
      </c>
      <c r="P124" s="11">
        <f t="shared" si="84"/>
        <v>0.99984864348912128</v>
      </c>
      <c r="Q124" s="9">
        <f t="shared" si="85"/>
        <v>-1.5136796643134184E-4</v>
      </c>
      <c r="R124" s="11">
        <f t="shared" si="86"/>
        <v>100</v>
      </c>
      <c r="AJ124" s="1">
        <v>0.9939875343231489</v>
      </c>
      <c r="AK124" s="1">
        <v>0</v>
      </c>
      <c r="AL124" s="1">
        <v>1</v>
      </c>
      <c r="AM124" s="1">
        <f t="shared" si="91"/>
        <v>74</v>
      </c>
      <c r="AN124" s="1">
        <f t="shared" si="92"/>
        <v>38</v>
      </c>
      <c r="AO124" s="1">
        <f t="shared" si="87"/>
        <v>0</v>
      </c>
      <c r="AP124" s="1">
        <f t="shared" si="88"/>
        <v>0.5957446808510638</v>
      </c>
      <c r="AQ124" s="1">
        <f t="shared" si="89"/>
        <v>0</v>
      </c>
    </row>
    <row r="125" spans="2:43" x14ac:dyDescent="0.2">
      <c r="B125" s="3">
        <v>1936</v>
      </c>
      <c r="C125" s="1">
        <v>1</v>
      </c>
      <c r="I125" s="1">
        <f t="shared" ref="I125:J125" si="139">B118</f>
        <v>1934</v>
      </c>
      <c r="J125" s="9">
        <f t="shared" si="139"/>
        <v>1</v>
      </c>
      <c r="K125" s="10">
        <f t="shared" si="79"/>
        <v>0</v>
      </c>
      <c r="L125" s="11">
        <f t="shared" si="80"/>
        <v>1</v>
      </c>
      <c r="M125" s="1">
        <f t="shared" si="81"/>
        <v>1</v>
      </c>
      <c r="N125" s="1">
        <f t="shared" si="82"/>
        <v>0.99998792800295899</v>
      </c>
      <c r="O125" s="9">
        <f t="shared" si="83"/>
        <v>0.99998792800295899</v>
      </c>
      <c r="P125" s="11">
        <f t="shared" si="84"/>
        <v>1.2071997041007698E-5</v>
      </c>
      <c r="Q125" s="9">
        <f t="shared" si="85"/>
        <v>-1.2072069908150412E-5</v>
      </c>
      <c r="R125" s="11">
        <f t="shared" si="86"/>
        <v>100</v>
      </c>
      <c r="AJ125" s="1">
        <v>0.99423343021290367</v>
      </c>
      <c r="AK125" s="1">
        <v>0</v>
      </c>
      <c r="AL125" s="1">
        <v>1</v>
      </c>
      <c r="AM125" s="1">
        <f t="shared" si="91"/>
        <v>74</v>
      </c>
      <c r="AN125" s="1">
        <f t="shared" si="92"/>
        <v>39</v>
      </c>
      <c r="AO125" s="1">
        <f t="shared" si="87"/>
        <v>0</v>
      </c>
      <c r="AP125" s="1">
        <f t="shared" si="88"/>
        <v>0.58510638297872342</v>
      </c>
      <c r="AQ125" s="1">
        <f t="shared" si="89"/>
        <v>0</v>
      </c>
    </row>
    <row r="126" spans="2:43" x14ac:dyDescent="0.2">
      <c r="B126" s="3">
        <v>1572</v>
      </c>
      <c r="C126" s="1">
        <v>0</v>
      </c>
      <c r="I126" s="1">
        <f t="shared" ref="I126:J126" si="140">B119</f>
        <v>1625</v>
      </c>
      <c r="J126" s="9">
        <f t="shared" si="140"/>
        <v>0</v>
      </c>
      <c r="K126" s="10">
        <f t="shared" si="79"/>
        <v>1</v>
      </c>
      <c r="L126" s="11">
        <f t="shared" si="80"/>
        <v>1</v>
      </c>
      <c r="M126" s="1">
        <f t="shared" si="81"/>
        <v>0</v>
      </c>
      <c r="N126" s="1">
        <f t="shared" si="82"/>
        <v>0.16044863511501542</v>
      </c>
      <c r="O126" s="9">
        <f t="shared" si="83"/>
        <v>0.16044863511501542</v>
      </c>
      <c r="P126" s="11">
        <f t="shared" si="84"/>
        <v>0.83955136488498461</v>
      </c>
      <c r="Q126" s="9">
        <f t="shared" si="85"/>
        <v>-0.17488761924397445</v>
      </c>
      <c r="R126" s="11">
        <f t="shared" si="86"/>
        <v>100</v>
      </c>
      <c r="AJ126" s="1">
        <v>0.99532071149605272</v>
      </c>
      <c r="AK126" s="1">
        <v>0</v>
      </c>
      <c r="AL126" s="1">
        <v>1</v>
      </c>
      <c r="AM126" s="1">
        <f t="shared" si="91"/>
        <v>74</v>
      </c>
      <c r="AN126" s="1">
        <f t="shared" si="92"/>
        <v>40</v>
      </c>
      <c r="AO126" s="1">
        <f t="shared" si="87"/>
        <v>0</v>
      </c>
      <c r="AP126" s="1">
        <f t="shared" si="88"/>
        <v>0.57446808510638303</v>
      </c>
      <c r="AQ126" s="1">
        <f t="shared" si="89"/>
        <v>0</v>
      </c>
    </row>
    <row r="127" spans="2:43" x14ac:dyDescent="0.2">
      <c r="B127" s="3">
        <v>1508</v>
      </c>
      <c r="C127" s="1">
        <v>0</v>
      </c>
      <c r="I127" s="1">
        <f t="shared" ref="I127:J127" si="141">B120</f>
        <v>1334</v>
      </c>
      <c r="J127" s="9">
        <f t="shared" si="141"/>
        <v>0</v>
      </c>
      <c r="K127" s="10">
        <f t="shared" si="79"/>
        <v>1</v>
      </c>
      <c r="L127" s="11">
        <f t="shared" si="80"/>
        <v>1</v>
      </c>
      <c r="M127" s="1">
        <f t="shared" si="81"/>
        <v>0</v>
      </c>
      <c r="N127" s="1">
        <f t="shared" si="82"/>
        <v>9.3913091689546413E-7</v>
      </c>
      <c r="O127" s="9">
        <f t="shared" si="83"/>
        <v>9.3913091689546413E-7</v>
      </c>
      <c r="P127" s="11">
        <f t="shared" si="84"/>
        <v>0.99999906086908308</v>
      </c>
      <c r="Q127" s="9">
        <f t="shared" si="85"/>
        <v>-9.3913135790526463E-7</v>
      </c>
      <c r="R127" s="11">
        <f t="shared" si="86"/>
        <v>100</v>
      </c>
      <c r="AJ127" s="1">
        <v>0.99569613501252707</v>
      </c>
      <c r="AK127" s="1">
        <v>0</v>
      </c>
      <c r="AL127" s="1">
        <v>1</v>
      </c>
      <c r="AM127" s="1">
        <f t="shared" si="91"/>
        <v>74</v>
      </c>
      <c r="AN127" s="1">
        <f t="shared" si="92"/>
        <v>41</v>
      </c>
      <c r="AO127" s="1">
        <f t="shared" si="87"/>
        <v>0</v>
      </c>
      <c r="AP127" s="1">
        <f t="shared" si="88"/>
        <v>0.56382978723404253</v>
      </c>
      <c r="AQ127" s="1">
        <f t="shared" si="89"/>
        <v>0</v>
      </c>
    </row>
    <row r="128" spans="2:43" x14ac:dyDescent="0.2">
      <c r="B128" s="3">
        <v>1430</v>
      </c>
      <c r="C128" s="1">
        <v>0</v>
      </c>
      <c r="I128" s="1">
        <f t="shared" ref="I128:J128" si="142">B121</f>
        <v>1721</v>
      </c>
      <c r="J128" s="9">
        <f t="shared" si="142"/>
        <v>1</v>
      </c>
      <c r="K128" s="10">
        <f t="shared" si="79"/>
        <v>0</v>
      </c>
      <c r="L128" s="11">
        <f t="shared" si="80"/>
        <v>1</v>
      </c>
      <c r="M128" s="1">
        <f t="shared" si="81"/>
        <v>1</v>
      </c>
      <c r="N128" s="1">
        <f t="shared" si="82"/>
        <v>0.915101099193249</v>
      </c>
      <c r="O128" s="9">
        <f t="shared" si="83"/>
        <v>0.915101099193249</v>
      </c>
      <c r="P128" s="11">
        <f t="shared" si="84"/>
        <v>8.4898900806750999E-2</v>
      </c>
      <c r="Q128" s="9">
        <f t="shared" si="85"/>
        <v>-8.8720728888704414E-2</v>
      </c>
      <c r="R128" s="11">
        <f t="shared" si="86"/>
        <v>100</v>
      </c>
      <c r="AJ128" s="1">
        <v>0.99692069593622545</v>
      </c>
      <c r="AK128" s="1">
        <v>0</v>
      </c>
      <c r="AL128" s="1">
        <v>1</v>
      </c>
      <c r="AM128" s="1">
        <f t="shared" si="91"/>
        <v>74</v>
      </c>
      <c r="AN128" s="1">
        <f t="shared" si="92"/>
        <v>42</v>
      </c>
      <c r="AO128" s="1">
        <f t="shared" si="87"/>
        <v>0</v>
      </c>
      <c r="AP128" s="1">
        <f t="shared" si="88"/>
        <v>0.55319148936170215</v>
      </c>
      <c r="AQ128" s="1">
        <f t="shared" si="89"/>
        <v>0</v>
      </c>
    </row>
    <row r="129" spans="2:43" x14ac:dyDescent="0.2">
      <c r="B129" s="3">
        <v>1891</v>
      </c>
      <c r="C129" s="1">
        <v>1</v>
      </c>
      <c r="I129" s="1">
        <f t="shared" ref="I129:J129" si="143">B122</f>
        <v>1475</v>
      </c>
      <c r="J129" s="9">
        <f t="shared" si="143"/>
        <v>0</v>
      </c>
      <c r="K129" s="10">
        <f t="shared" si="79"/>
        <v>1</v>
      </c>
      <c r="L129" s="11">
        <f t="shared" si="80"/>
        <v>1</v>
      </c>
      <c r="M129" s="1">
        <f t="shared" si="81"/>
        <v>0</v>
      </c>
      <c r="N129" s="1">
        <f t="shared" si="82"/>
        <v>3.5056149208260708E-4</v>
      </c>
      <c r="O129" s="9">
        <f t="shared" si="83"/>
        <v>3.5056149208260708E-4</v>
      </c>
      <c r="P129" s="11">
        <f t="shared" si="84"/>
        <v>0.99964943850791743</v>
      </c>
      <c r="Q129" s="9">
        <f t="shared" si="85"/>
        <v>-3.5062295312677057E-4</v>
      </c>
      <c r="R129" s="11">
        <f t="shared" si="86"/>
        <v>100</v>
      </c>
      <c r="AJ129" s="1">
        <v>0.99760505406990518</v>
      </c>
      <c r="AK129" s="1">
        <v>0</v>
      </c>
      <c r="AL129" s="1">
        <v>1</v>
      </c>
      <c r="AM129" s="1">
        <f t="shared" si="91"/>
        <v>74</v>
      </c>
      <c r="AN129" s="1">
        <f t="shared" si="92"/>
        <v>43</v>
      </c>
      <c r="AO129" s="1">
        <f t="shared" si="87"/>
        <v>0</v>
      </c>
      <c r="AP129" s="1">
        <f t="shared" si="88"/>
        <v>0.54255319148936176</v>
      </c>
      <c r="AQ129" s="1">
        <f t="shared" si="89"/>
        <v>0</v>
      </c>
    </row>
    <row r="130" spans="2:43" x14ac:dyDescent="0.2">
      <c r="B130" s="3">
        <v>1550</v>
      </c>
      <c r="C130" s="1">
        <v>0</v>
      </c>
      <c r="I130" s="1">
        <f t="shared" ref="I130:J130" si="144">B123</f>
        <v>1662</v>
      </c>
      <c r="J130" s="9">
        <f t="shared" si="144"/>
        <v>1</v>
      </c>
      <c r="K130" s="10">
        <f t="shared" si="79"/>
        <v>0</v>
      </c>
      <c r="L130" s="11">
        <f t="shared" si="80"/>
        <v>1</v>
      </c>
      <c r="M130" s="1">
        <f t="shared" si="81"/>
        <v>1</v>
      </c>
      <c r="N130" s="1">
        <f t="shared" si="82"/>
        <v>0.47484282825250002</v>
      </c>
      <c r="O130" s="9">
        <f t="shared" si="83"/>
        <v>0.47484282825250002</v>
      </c>
      <c r="P130" s="11">
        <f t="shared" si="84"/>
        <v>0.52515717174749998</v>
      </c>
      <c r="Q130" s="9">
        <f t="shared" si="85"/>
        <v>-0.74477141759244614</v>
      </c>
      <c r="R130" s="11">
        <f t="shared" si="86"/>
        <v>0</v>
      </c>
      <c r="AJ130" s="1">
        <v>0.99760505406990518</v>
      </c>
      <c r="AK130" s="1">
        <v>0</v>
      </c>
      <c r="AL130" s="1">
        <v>1</v>
      </c>
      <c r="AM130" s="1">
        <f t="shared" si="91"/>
        <v>74</v>
      </c>
      <c r="AN130" s="1">
        <f t="shared" si="92"/>
        <v>44</v>
      </c>
      <c r="AO130" s="1">
        <f t="shared" si="87"/>
        <v>0</v>
      </c>
      <c r="AP130" s="1">
        <f t="shared" si="88"/>
        <v>0.53191489361702127</v>
      </c>
      <c r="AQ130" s="1">
        <f t="shared" si="89"/>
        <v>0</v>
      </c>
    </row>
    <row r="131" spans="2:43" x14ac:dyDescent="0.2">
      <c r="B131" s="3">
        <v>1741</v>
      </c>
      <c r="C131" s="1">
        <v>1</v>
      </c>
      <c r="I131" s="1">
        <f t="shared" ref="I131:J131" si="145">B124</f>
        <v>1861</v>
      </c>
      <c r="J131" s="9">
        <f t="shared" si="145"/>
        <v>1</v>
      </c>
      <c r="K131" s="10">
        <f t="shared" si="79"/>
        <v>0</v>
      </c>
      <c r="L131" s="11">
        <f t="shared" si="80"/>
        <v>1</v>
      </c>
      <c r="M131" s="1">
        <f t="shared" si="81"/>
        <v>1</v>
      </c>
      <c r="N131" s="1">
        <f t="shared" si="82"/>
        <v>0.99974095630868443</v>
      </c>
      <c r="O131" s="9">
        <f t="shared" si="83"/>
        <v>0.99974095630868443</v>
      </c>
      <c r="P131" s="11">
        <f t="shared" si="84"/>
        <v>2.590436913155747E-4</v>
      </c>
      <c r="Q131" s="9">
        <f t="shared" si="85"/>
        <v>-2.5907724892796356E-4</v>
      </c>
      <c r="R131" s="11">
        <f t="shared" si="86"/>
        <v>100</v>
      </c>
      <c r="AJ131" s="1">
        <v>0.99779760827207942</v>
      </c>
      <c r="AK131" s="1">
        <v>0</v>
      </c>
      <c r="AL131" s="1">
        <v>1</v>
      </c>
      <c r="AM131" s="1">
        <f t="shared" si="91"/>
        <v>74</v>
      </c>
      <c r="AN131" s="1">
        <f t="shared" si="92"/>
        <v>45</v>
      </c>
      <c r="AO131" s="1">
        <f t="shared" si="87"/>
        <v>0</v>
      </c>
      <c r="AP131" s="1">
        <f t="shared" si="88"/>
        <v>0.52127659574468077</v>
      </c>
      <c r="AQ131" s="1">
        <f t="shared" si="89"/>
        <v>0</v>
      </c>
    </row>
    <row r="132" spans="2:43" x14ac:dyDescent="0.2">
      <c r="B132" s="3">
        <v>1690</v>
      </c>
      <c r="C132" s="1">
        <v>0</v>
      </c>
      <c r="I132" s="1">
        <f t="shared" ref="I132:J132" si="146">B125</f>
        <v>1936</v>
      </c>
      <c r="J132" s="9">
        <f t="shared" si="146"/>
        <v>1</v>
      </c>
      <c r="K132" s="10">
        <f t="shared" si="79"/>
        <v>0</v>
      </c>
      <c r="L132" s="11">
        <f t="shared" si="80"/>
        <v>1</v>
      </c>
      <c r="M132" s="1">
        <f t="shared" si="81"/>
        <v>1</v>
      </c>
      <c r="N132" s="1">
        <f t="shared" si="82"/>
        <v>0.99998890072583446</v>
      </c>
      <c r="O132" s="9">
        <f t="shared" si="83"/>
        <v>0.99998890072583446</v>
      </c>
      <c r="P132" s="11">
        <f t="shared" si="84"/>
        <v>1.109927416553802E-5</v>
      </c>
      <c r="Q132" s="9">
        <f t="shared" si="85"/>
        <v>-1.1099335762937312E-5</v>
      </c>
      <c r="R132" s="11">
        <f t="shared" si="86"/>
        <v>100</v>
      </c>
      <c r="AJ132" s="1">
        <v>0.99861138669413696</v>
      </c>
      <c r="AK132" s="1">
        <v>0</v>
      </c>
      <c r="AL132" s="1">
        <v>1</v>
      </c>
      <c r="AM132" s="1">
        <f t="shared" si="91"/>
        <v>74</v>
      </c>
      <c r="AN132" s="1">
        <f t="shared" si="92"/>
        <v>46</v>
      </c>
      <c r="AO132" s="1">
        <f t="shared" si="87"/>
        <v>0</v>
      </c>
      <c r="AP132" s="1">
        <f t="shared" si="88"/>
        <v>0.5106382978723405</v>
      </c>
      <c r="AQ132" s="1">
        <f t="shared" si="89"/>
        <v>0</v>
      </c>
    </row>
    <row r="133" spans="2:43" x14ac:dyDescent="0.2">
      <c r="B133" s="3">
        <v>1687</v>
      </c>
      <c r="C133" s="1">
        <v>1</v>
      </c>
      <c r="I133" s="1">
        <f t="shared" ref="I133:J133" si="147">B126</f>
        <v>1572</v>
      </c>
      <c r="J133" s="9">
        <f t="shared" si="147"/>
        <v>0</v>
      </c>
      <c r="K133" s="10">
        <f t="shared" si="79"/>
        <v>1</v>
      </c>
      <c r="L133" s="11">
        <f t="shared" si="80"/>
        <v>1</v>
      </c>
      <c r="M133" s="1">
        <f t="shared" si="81"/>
        <v>0</v>
      </c>
      <c r="N133" s="1">
        <f t="shared" si="82"/>
        <v>2.0210178174730777E-2</v>
      </c>
      <c r="O133" s="9">
        <f t="shared" si="83"/>
        <v>2.0210178174730777E-2</v>
      </c>
      <c r="P133" s="11">
        <f t="shared" si="84"/>
        <v>0.97978982182526919</v>
      </c>
      <c r="Q133" s="9">
        <f t="shared" si="85"/>
        <v>-2.0417197844203424E-2</v>
      </c>
      <c r="R133" s="11">
        <f t="shared" si="86"/>
        <v>100</v>
      </c>
      <c r="AJ133" s="1">
        <v>0.99877559446334307</v>
      </c>
      <c r="AK133" s="1">
        <v>0</v>
      </c>
      <c r="AL133" s="1">
        <v>1</v>
      </c>
      <c r="AM133" s="1">
        <f t="shared" si="91"/>
        <v>74</v>
      </c>
      <c r="AN133" s="1">
        <f t="shared" si="92"/>
        <v>47</v>
      </c>
      <c r="AO133" s="1">
        <f t="shared" si="87"/>
        <v>0</v>
      </c>
      <c r="AP133" s="1">
        <f t="shared" si="88"/>
        <v>0.5</v>
      </c>
      <c r="AQ133" s="1">
        <f t="shared" si="89"/>
        <v>0</v>
      </c>
    </row>
    <row r="134" spans="2:43" x14ac:dyDescent="0.2">
      <c r="B134" s="3">
        <v>1730</v>
      </c>
      <c r="C134" s="1">
        <v>1</v>
      </c>
      <c r="I134" s="1">
        <f t="shared" ref="I134:J134" si="148">B127</f>
        <v>1508</v>
      </c>
      <c r="J134" s="9">
        <f t="shared" si="148"/>
        <v>0</v>
      </c>
      <c r="K134" s="10">
        <f t="shared" si="79"/>
        <v>1</v>
      </c>
      <c r="L134" s="11">
        <f t="shared" si="80"/>
        <v>1</v>
      </c>
      <c r="M134" s="1">
        <f t="shared" si="81"/>
        <v>0</v>
      </c>
      <c r="N134" s="1">
        <f t="shared" si="82"/>
        <v>1.4005857045769747E-3</v>
      </c>
      <c r="O134" s="9">
        <f t="shared" si="83"/>
        <v>1.4005857045769747E-3</v>
      </c>
      <c r="P134" s="11">
        <f t="shared" si="84"/>
        <v>0.99859941429542298</v>
      </c>
      <c r="Q134" s="9">
        <f t="shared" si="85"/>
        <v>-1.4015674415131657E-3</v>
      </c>
      <c r="R134" s="11">
        <f t="shared" si="86"/>
        <v>100</v>
      </c>
      <c r="AJ134" s="1">
        <v>0.99887414316005396</v>
      </c>
      <c r="AK134" s="1">
        <v>0</v>
      </c>
      <c r="AL134" s="1">
        <v>1</v>
      </c>
      <c r="AM134" s="1">
        <f t="shared" si="91"/>
        <v>74</v>
      </c>
      <c r="AN134" s="1">
        <f t="shared" si="92"/>
        <v>48</v>
      </c>
      <c r="AO134" s="1">
        <f t="shared" si="87"/>
        <v>0</v>
      </c>
      <c r="AP134" s="1">
        <f t="shared" si="88"/>
        <v>0.48936170212765961</v>
      </c>
      <c r="AQ134" s="1">
        <f t="shared" si="89"/>
        <v>0</v>
      </c>
    </row>
    <row r="135" spans="2:43" x14ac:dyDescent="0.2">
      <c r="B135" s="3">
        <v>1674</v>
      </c>
      <c r="C135" s="1">
        <v>1</v>
      </c>
      <c r="I135" s="1">
        <f t="shared" ref="I135:J135" si="149">B128</f>
        <v>1430</v>
      </c>
      <c r="J135" s="9">
        <f t="shared" si="149"/>
        <v>0</v>
      </c>
      <c r="K135" s="10">
        <f t="shared" si="79"/>
        <v>1</v>
      </c>
      <c r="L135" s="11">
        <f t="shared" si="80"/>
        <v>1</v>
      </c>
      <c r="M135" s="1">
        <f t="shared" si="81"/>
        <v>0</v>
      </c>
      <c r="N135" s="1">
        <f t="shared" si="82"/>
        <v>5.2964124510572313E-5</v>
      </c>
      <c r="O135" s="9">
        <f t="shared" si="83"/>
        <v>5.2964124510572313E-5</v>
      </c>
      <c r="P135" s="11">
        <f t="shared" si="84"/>
        <v>0.99994703587548939</v>
      </c>
      <c r="Q135" s="9">
        <f t="shared" si="85"/>
        <v>-5.2965527159382233E-5</v>
      </c>
      <c r="R135" s="11">
        <f t="shared" si="86"/>
        <v>100</v>
      </c>
      <c r="AJ135" s="1">
        <v>0.99908722571484976</v>
      </c>
      <c r="AK135" s="1">
        <v>0</v>
      </c>
      <c r="AL135" s="1">
        <v>1</v>
      </c>
      <c r="AM135" s="1">
        <f t="shared" si="91"/>
        <v>74</v>
      </c>
      <c r="AN135" s="1">
        <f t="shared" si="92"/>
        <v>49</v>
      </c>
      <c r="AO135" s="1">
        <f t="shared" si="87"/>
        <v>0</v>
      </c>
      <c r="AP135" s="1">
        <f t="shared" si="88"/>
        <v>0.47872340425531912</v>
      </c>
      <c r="AQ135" s="1">
        <f t="shared" si="89"/>
        <v>0</v>
      </c>
    </row>
    <row r="136" spans="2:43" x14ac:dyDescent="0.2">
      <c r="B136" s="3">
        <v>1475</v>
      </c>
      <c r="C136" s="1">
        <v>0</v>
      </c>
      <c r="I136" s="1">
        <f t="shared" ref="I136:J136" si="150">B129</f>
        <v>1891</v>
      </c>
      <c r="J136" s="9">
        <f t="shared" si="150"/>
        <v>1</v>
      </c>
      <c r="K136" s="10">
        <f t="shared" si="79"/>
        <v>0</v>
      </c>
      <c r="L136" s="11">
        <f t="shared" si="80"/>
        <v>1</v>
      </c>
      <c r="M136" s="1">
        <f t="shared" si="81"/>
        <v>1</v>
      </c>
      <c r="N136" s="1">
        <f t="shared" si="82"/>
        <v>0.99992651830468626</v>
      </c>
      <c r="O136" s="9">
        <f t="shared" si="83"/>
        <v>0.99992651830468626</v>
      </c>
      <c r="P136" s="11">
        <f t="shared" si="84"/>
        <v>7.3481695313737383E-5</v>
      </c>
      <c r="Q136" s="9">
        <f t="shared" si="85"/>
        <v>-7.3484395225774027E-5</v>
      </c>
      <c r="R136" s="11">
        <f t="shared" si="86"/>
        <v>100</v>
      </c>
      <c r="AJ136" s="1">
        <v>0.99912473971767923</v>
      </c>
      <c r="AK136" s="1">
        <v>0</v>
      </c>
      <c r="AL136" s="1">
        <v>1</v>
      </c>
      <c r="AM136" s="1">
        <f t="shared" si="91"/>
        <v>74</v>
      </c>
      <c r="AN136" s="1">
        <f t="shared" si="92"/>
        <v>50</v>
      </c>
      <c r="AO136" s="1">
        <f t="shared" si="87"/>
        <v>0</v>
      </c>
      <c r="AP136" s="1">
        <f t="shared" si="88"/>
        <v>0.46808510638297873</v>
      </c>
      <c r="AQ136" s="1">
        <f t="shared" si="89"/>
        <v>0</v>
      </c>
    </row>
    <row r="137" spans="2:43" x14ac:dyDescent="0.2">
      <c r="B137" s="3">
        <v>1962</v>
      </c>
      <c r="C137" s="1">
        <v>1</v>
      </c>
      <c r="I137" s="1">
        <f t="shared" ref="I137:J137" si="151">B130</f>
        <v>1550</v>
      </c>
      <c r="J137" s="9">
        <f t="shared" si="151"/>
        <v>0</v>
      </c>
      <c r="K137" s="10">
        <f t="shared" si="79"/>
        <v>1</v>
      </c>
      <c r="L137" s="11">
        <f t="shared" si="80"/>
        <v>1</v>
      </c>
      <c r="M137" s="1">
        <f t="shared" si="81"/>
        <v>0</v>
      </c>
      <c r="N137" s="1">
        <f t="shared" si="82"/>
        <v>8.1201061306792697E-3</v>
      </c>
      <c r="O137" s="9">
        <f t="shared" si="83"/>
        <v>8.1201061306792697E-3</v>
      </c>
      <c r="P137" s="11">
        <f t="shared" si="84"/>
        <v>0.99187989386932074</v>
      </c>
      <c r="Q137" s="9">
        <f t="shared" si="85"/>
        <v>-8.1532537559081894E-3</v>
      </c>
      <c r="R137" s="11">
        <f t="shared" si="86"/>
        <v>100</v>
      </c>
      <c r="AJ137" s="1">
        <v>0.99942476831674198</v>
      </c>
      <c r="AK137" s="1">
        <v>0</v>
      </c>
      <c r="AL137" s="1">
        <v>1</v>
      </c>
      <c r="AM137" s="1">
        <f t="shared" si="91"/>
        <v>74</v>
      </c>
      <c r="AN137" s="1">
        <f t="shared" si="92"/>
        <v>51</v>
      </c>
      <c r="AO137" s="1">
        <f t="shared" si="87"/>
        <v>0</v>
      </c>
      <c r="AP137" s="1">
        <f t="shared" si="88"/>
        <v>0.45744680851063835</v>
      </c>
      <c r="AQ137" s="1">
        <f t="shared" si="89"/>
        <v>0</v>
      </c>
    </row>
    <row r="138" spans="2:43" x14ac:dyDescent="0.2">
      <c r="B138" s="3">
        <v>1532</v>
      </c>
      <c r="C138" s="1">
        <v>0</v>
      </c>
      <c r="I138" s="1">
        <f t="shared" ref="I138:J138" si="152">B131</f>
        <v>1741</v>
      </c>
      <c r="J138" s="9">
        <f t="shared" si="152"/>
        <v>1</v>
      </c>
      <c r="K138" s="10">
        <f t="shared" si="79"/>
        <v>0</v>
      </c>
      <c r="L138" s="11">
        <f t="shared" si="80"/>
        <v>1</v>
      </c>
      <c r="M138" s="1">
        <f t="shared" si="81"/>
        <v>1</v>
      </c>
      <c r="N138" s="1">
        <f t="shared" si="82"/>
        <v>0.9614938699073462</v>
      </c>
      <c r="O138" s="9">
        <f t="shared" si="83"/>
        <v>0.9614938699073462</v>
      </c>
      <c r="P138" s="11">
        <f t="shared" si="84"/>
        <v>3.8506130092653801E-2</v>
      </c>
      <c r="Q138" s="9">
        <f t="shared" si="85"/>
        <v>-3.9267089525008556E-2</v>
      </c>
      <c r="R138" s="11">
        <f t="shared" si="86"/>
        <v>100</v>
      </c>
      <c r="AJ138" s="1">
        <v>0.99944841735482493</v>
      </c>
      <c r="AK138" s="1">
        <v>0</v>
      </c>
      <c r="AL138" s="1">
        <v>1</v>
      </c>
      <c r="AM138" s="1">
        <f t="shared" si="91"/>
        <v>74</v>
      </c>
      <c r="AN138" s="1">
        <f t="shared" si="92"/>
        <v>52</v>
      </c>
      <c r="AO138" s="1">
        <f t="shared" si="87"/>
        <v>0</v>
      </c>
      <c r="AP138" s="1">
        <f t="shared" si="88"/>
        <v>0.44680851063829785</v>
      </c>
      <c r="AQ138" s="1">
        <f t="shared" si="89"/>
        <v>0</v>
      </c>
    </row>
    <row r="139" spans="2:43" x14ac:dyDescent="0.2">
      <c r="B139" s="3">
        <v>1492</v>
      </c>
      <c r="C139" s="1">
        <v>0</v>
      </c>
      <c r="I139" s="1">
        <f t="shared" ref="I139:J139" si="153">B132</f>
        <v>1690</v>
      </c>
      <c r="J139" s="9">
        <f t="shared" si="153"/>
        <v>0</v>
      </c>
      <c r="K139" s="10">
        <f t="shared" si="79"/>
        <v>1</v>
      </c>
      <c r="L139" s="11">
        <f t="shared" si="80"/>
        <v>1</v>
      </c>
      <c r="M139" s="1">
        <f t="shared" si="81"/>
        <v>0</v>
      </c>
      <c r="N139" s="1">
        <f t="shared" si="82"/>
        <v>0.74562676383864823</v>
      </c>
      <c r="O139" s="9">
        <f t="shared" si="83"/>
        <v>0.74562676383864823</v>
      </c>
      <c r="P139" s="11">
        <f t="shared" si="84"/>
        <v>0.25437323616135177</v>
      </c>
      <c r="Q139" s="9">
        <f t="shared" si="85"/>
        <v>-1.368952656818746</v>
      </c>
      <c r="R139" s="11">
        <f t="shared" si="86"/>
        <v>0</v>
      </c>
      <c r="AJ139" s="1">
        <v>0.99957124512418971</v>
      </c>
      <c r="AK139" s="1">
        <v>0</v>
      </c>
      <c r="AL139" s="1">
        <v>1</v>
      </c>
      <c r="AM139" s="1">
        <f t="shared" si="91"/>
        <v>74</v>
      </c>
      <c r="AN139" s="1">
        <f t="shared" si="92"/>
        <v>53</v>
      </c>
      <c r="AO139" s="1">
        <f t="shared" si="87"/>
        <v>0</v>
      </c>
      <c r="AP139" s="1">
        <f t="shared" si="88"/>
        <v>0.43617021276595747</v>
      </c>
      <c r="AQ139" s="1">
        <f t="shared" si="89"/>
        <v>0</v>
      </c>
    </row>
    <row r="140" spans="2:43" x14ac:dyDescent="0.2">
      <c r="B140" s="3">
        <v>1502</v>
      </c>
      <c r="C140" s="1">
        <v>0</v>
      </c>
      <c r="I140" s="1">
        <f t="shared" ref="I140:J140" si="154">B133</f>
        <v>1687</v>
      </c>
      <c r="J140" s="9">
        <f t="shared" si="154"/>
        <v>1</v>
      </c>
      <c r="K140" s="10">
        <f t="shared" si="79"/>
        <v>0</v>
      </c>
      <c r="L140" s="11">
        <f t="shared" si="80"/>
        <v>1</v>
      </c>
      <c r="M140" s="1">
        <f t="shared" si="81"/>
        <v>1</v>
      </c>
      <c r="N140" s="1">
        <f t="shared" si="82"/>
        <v>0.72099609362133743</v>
      </c>
      <c r="O140" s="9">
        <f t="shared" si="83"/>
        <v>0.72099609362133743</v>
      </c>
      <c r="P140" s="11">
        <f t="shared" si="84"/>
        <v>0.27900390637866257</v>
      </c>
      <c r="Q140" s="9">
        <f t="shared" si="85"/>
        <v>-0.32712155971278434</v>
      </c>
      <c r="R140" s="11">
        <f t="shared" si="86"/>
        <v>100</v>
      </c>
      <c r="AJ140" s="1">
        <v>0.99958887465617485</v>
      </c>
      <c r="AK140" s="1">
        <v>0</v>
      </c>
      <c r="AL140" s="1">
        <v>1</v>
      </c>
      <c r="AM140" s="1">
        <f t="shared" si="91"/>
        <v>74</v>
      </c>
      <c r="AN140" s="1">
        <f t="shared" si="92"/>
        <v>54</v>
      </c>
      <c r="AO140" s="1">
        <f t="shared" si="87"/>
        <v>0</v>
      </c>
      <c r="AP140" s="1">
        <f t="shared" si="88"/>
        <v>0.42553191489361697</v>
      </c>
      <c r="AQ140" s="1">
        <f t="shared" si="89"/>
        <v>0</v>
      </c>
    </row>
    <row r="141" spans="2:43" x14ac:dyDescent="0.2">
      <c r="B141" s="3">
        <v>1974</v>
      </c>
      <c r="C141" s="1">
        <v>1</v>
      </c>
      <c r="I141" s="1">
        <f t="shared" ref="I141:J141" si="155">B134</f>
        <v>1730</v>
      </c>
      <c r="J141" s="9">
        <f t="shared" si="155"/>
        <v>1</v>
      </c>
      <c r="K141" s="10">
        <f t="shared" ref="K141:K179" si="156">1-J141</f>
        <v>0</v>
      </c>
      <c r="L141" s="11">
        <f t="shared" ref="L141:L179" si="157">J141+K141</f>
        <v>1</v>
      </c>
      <c r="M141" s="1">
        <f t="shared" ref="M141:M179" si="158">IF(L141=0,"",J141/L141)</f>
        <v>1</v>
      </c>
      <c r="N141" s="1">
        <f t="shared" ref="N141:N179" si="159">1/(1+EXP(-$U$13-$U$14*I141))</f>
        <v>0.94022980559391833</v>
      </c>
      <c r="O141" s="9">
        <f t="shared" ref="O141:O179" si="160">L141*N141</f>
        <v>0.94022980559391833</v>
      </c>
      <c r="P141" s="11">
        <f t="shared" ref="P141:P179" si="161">L141-O141</f>
        <v>5.9770194406081667E-2</v>
      </c>
      <c r="Q141" s="9">
        <f t="shared" ref="Q141:Q179" si="162">IFERROR(L141*(M141*LN(N141)+(1-M141)*LN(1-N141)),0)</f>
        <v>-6.163095956091165E-2</v>
      </c>
      <c r="R141" s="11">
        <f t="shared" ref="R141:R179" si="163">100*IF(N141&gt;=$AF$18,J141/L141,K141/L141)</f>
        <v>100</v>
      </c>
      <c r="AJ141" s="1">
        <v>0.99958887465617485</v>
      </c>
      <c r="AK141" s="1">
        <v>0</v>
      </c>
      <c r="AL141" s="1">
        <v>1</v>
      </c>
      <c r="AM141" s="1">
        <f t="shared" si="91"/>
        <v>74</v>
      </c>
      <c r="AN141" s="1">
        <f t="shared" si="92"/>
        <v>55</v>
      </c>
      <c r="AO141" s="1">
        <f t="shared" ref="AO141:AO180" si="164">1-AM141/AM$180</f>
        <v>0</v>
      </c>
      <c r="AP141" s="1">
        <f t="shared" ref="AP141:AP180" si="165">1-AN141/AN$180</f>
        <v>0.41489361702127658</v>
      </c>
      <c r="AQ141" s="1">
        <f t="shared" ref="AQ141:AQ180" si="166">(AO141-AO142)*AP141</f>
        <v>0</v>
      </c>
    </row>
    <row r="142" spans="2:43" x14ac:dyDescent="0.2">
      <c r="B142" s="3">
        <v>1607</v>
      </c>
      <c r="C142" s="1">
        <v>0</v>
      </c>
      <c r="I142" s="1">
        <f t="shared" ref="I142:J142" si="167">B135</f>
        <v>1674</v>
      </c>
      <c r="J142" s="9">
        <f t="shared" si="167"/>
        <v>1</v>
      </c>
      <c r="K142" s="10">
        <f t="shared" si="156"/>
        <v>0</v>
      </c>
      <c r="L142" s="11">
        <f t="shared" si="157"/>
        <v>1</v>
      </c>
      <c r="M142" s="1">
        <f t="shared" si="158"/>
        <v>1</v>
      </c>
      <c r="N142" s="1">
        <f t="shared" si="159"/>
        <v>0.59949098691239955</v>
      </c>
      <c r="O142" s="9">
        <f t="shared" si="160"/>
        <v>0.59949098691239955</v>
      </c>
      <c r="P142" s="11">
        <f t="shared" si="161"/>
        <v>0.40050901308760045</v>
      </c>
      <c r="Q142" s="9">
        <f t="shared" si="162"/>
        <v>-0.51167433896887016</v>
      </c>
      <c r="R142" s="11">
        <f t="shared" si="163"/>
        <v>100</v>
      </c>
      <c r="AJ142" s="1">
        <v>0.99958887465617485</v>
      </c>
      <c r="AK142" s="1">
        <v>0</v>
      </c>
      <c r="AL142" s="1">
        <v>1</v>
      </c>
      <c r="AM142" s="1">
        <f t="shared" ref="AM142:AM180" si="168">AM141+AK142</f>
        <v>74</v>
      </c>
      <c r="AN142" s="1">
        <f t="shared" ref="AN142:AN180" si="169">AN141+AL142</f>
        <v>56</v>
      </c>
      <c r="AO142" s="1">
        <f t="shared" si="164"/>
        <v>0</v>
      </c>
      <c r="AP142" s="1">
        <f t="shared" si="165"/>
        <v>0.4042553191489362</v>
      </c>
      <c r="AQ142" s="1">
        <f t="shared" si="166"/>
        <v>0</v>
      </c>
    </row>
    <row r="143" spans="2:43" x14ac:dyDescent="0.2">
      <c r="B143" s="3">
        <v>1412</v>
      </c>
      <c r="C143" s="1">
        <v>0</v>
      </c>
      <c r="I143" s="1">
        <f t="shared" ref="I143:J143" si="170">B136</f>
        <v>1475</v>
      </c>
      <c r="J143" s="9">
        <f t="shared" si="170"/>
        <v>0</v>
      </c>
      <c r="K143" s="10">
        <f t="shared" si="156"/>
        <v>1</v>
      </c>
      <c r="L143" s="11">
        <f t="shared" si="157"/>
        <v>1</v>
      </c>
      <c r="M143" s="1">
        <f t="shared" si="158"/>
        <v>0</v>
      </c>
      <c r="N143" s="1">
        <f t="shared" si="159"/>
        <v>3.5056149208260708E-4</v>
      </c>
      <c r="O143" s="9">
        <f t="shared" si="160"/>
        <v>3.5056149208260708E-4</v>
      </c>
      <c r="P143" s="11">
        <f t="shared" si="161"/>
        <v>0.99964943850791743</v>
      </c>
      <c r="Q143" s="9">
        <f t="shared" si="162"/>
        <v>-3.5062295312677057E-4</v>
      </c>
      <c r="R143" s="11">
        <f t="shared" si="163"/>
        <v>100</v>
      </c>
      <c r="AJ143" s="1">
        <v>0.99966673042663845</v>
      </c>
      <c r="AK143" s="1">
        <v>0</v>
      </c>
      <c r="AL143" s="1">
        <v>1</v>
      </c>
      <c r="AM143" s="1">
        <f t="shared" si="168"/>
        <v>74</v>
      </c>
      <c r="AN143" s="1">
        <f t="shared" si="169"/>
        <v>57</v>
      </c>
      <c r="AO143" s="1">
        <f t="shared" si="164"/>
        <v>0</v>
      </c>
      <c r="AP143" s="1">
        <f t="shared" si="165"/>
        <v>0.3936170212765957</v>
      </c>
      <c r="AQ143" s="1">
        <f t="shared" si="166"/>
        <v>0</v>
      </c>
    </row>
    <row r="144" spans="2:43" x14ac:dyDescent="0.2">
      <c r="B144" s="3">
        <v>1557</v>
      </c>
      <c r="C144" s="1">
        <v>0</v>
      </c>
      <c r="I144" s="1">
        <f t="shared" ref="I144:J144" si="171">B137</f>
        <v>1962</v>
      </c>
      <c r="J144" s="9">
        <f t="shared" si="171"/>
        <v>1</v>
      </c>
      <c r="K144" s="10">
        <f t="shared" si="156"/>
        <v>0</v>
      </c>
      <c r="L144" s="11">
        <f t="shared" si="157"/>
        <v>1</v>
      </c>
      <c r="M144" s="1">
        <f t="shared" si="158"/>
        <v>1</v>
      </c>
      <c r="N144" s="1">
        <f t="shared" si="159"/>
        <v>0.99999627614077302</v>
      </c>
      <c r="O144" s="9">
        <f t="shared" si="160"/>
        <v>0.99999627614077302</v>
      </c>
      <c r="P144" s="11">
        <f t="shared" si="161"/>
        <v>3.7238592269783766E-6</v>
      </c>
      <c r="Q144" s="9">
        <f t="shared" si="162"/>
        <v>-3.7238661605593608E-6</v>
      </c>
      <c r="R144" s="11">
        <f t="shared" si="163"/>
        <v>100</v>
      </c>
      <c r="AJ144" s="1">
        <v>0.99966673042663845</v>
      </c>
      <c r="AK144" s="1">
        <v>0</v>
      </c>
      <c r="AL144" s="1">
        <v>1</v>
      </c>
      <c r="AM144" s="1">
        <f t="shared" si="168"/>
        <v>74</v>
      </c>
      <c r="AN144" s="1">
        <f t="shared" si="169"/>
        <v>58</v>
      </c>
      <c r="AO144" s="1">
        <f t="shared" si="164"/>
        <v>0</v>
      </c>
      <c r="AP144" s="1">
        <f t="shared" si="165"/>
        <v>0.38297872340425532</v>
      </c>
      <c r="AQ144" s="1">
        <f t="shared" si="166"/>
        <v>0</v>
      </c>
    </row>
    <row r="145" spans="2:43" x14ac:dyDescent="0.2">
      <c r="B145" s="3">
        <v>1821</v>
      </c>
      <c r="C145" s="1">
        <v>1</v>
      </c>
      <c r="I145" s="1">
        <f t="shared" ref="I145:J145" si="172">B138</f>
        <v>1532</v>
      </c>
      <c r="J145" s="9">
        <f t="shared" si="172"/>
        <v>0</v>
      </c>
      <c r="K145" s="10">
        <f t="shared" si="156"/>
        <v>1</v>
      </c>
      <c r="L145" s="11">
        <f t="shared" si="157"/>
        <v>1</v>
      </c>
      <c r="M145" s="1">
        <f t="shared" si="158"/>
        <v>0</v>
      </c>
      <c r="N145" s="1">
        <f t="shared" si="159"/>
        <v>3.8288812071339989E-3</v>
      </c>
      <c r="O145" s="9">
        <f t="shared" si="160"/>
        <v>3.8288812071339989E-3</v>
      </c>
      <c r="P145" s="11">
        <f t="shared" si="161"/>
        <v>0.99617111879286602</v>
      </c>
      <c r="Q145" s="9">
        <f t="shared" si="162"/>
        <v>-3.8362301375685945E-3</v>
      </c>
      <c r="R145" s="11">
        <f t="shared" si="163"/>
        <v>100</v>
      </c>
      <c r="AJ145" s="1">
        <v>0.99969357629129019</v>
      </c>
      <c r="AK145" s="1">
        <v>0</v>
      </c>
      <c r="AL145" s="1">
        <v>1</v>
      </c>
      <c r="AM145" s="1">
        <f t="shared" si="168"/>
        <v>74</v>
      </c>
      <c r="AN145" s="1">
        <f t="shared" si="169"/>
        <v>59</v>
      </c>
      <c r="AO145" s="1">
        <f t="shared" si="164"/>
        <v>0</v>
      </c>
      <c r="AP145" s="1">
        <f t="shared" si="165"/>
        <v>0.37234042553191493</v>
      </c>
      <c r="AQ145" s="1">
        <f t="shared" si="166"/>
        <v>0</v>
      </c>
    </row>
    <row r="146" spans="2:43" x14ac:dyDescent="0.2">
      <c r="B146" s="3">
        <v>1760</v>
      </c>
      <c r="C146" s="1">
        <v>1</v>
      </c>
      <c r="I146" s="1">
        <f t="shared" ref="I146:J146" si="173">B139</f>
        <v>1492</v>
      </c>
      <c r="J146" s="9">
        <f t="shared" si="173"/>
        <v>0</v>
      </c>
      <c r="K146" s="10">
        <f t="shared" si="156"/>
        <v>1</v>
      </c>
      <c r="L146" s="11">
        <f t="shared" si="157"/>
        <v>1</v>
      </c>
      <c r="M146" s="1">
        <f t="shared" si="158"/>
        <v>0</v>
      </c>
      <c r="N146" s="1">
        <f t="shared" si="159"/>
        <v>7.1569459884243073E-4</v>
      </c>
      <c r="O146" s="9">
        <f t="shared" si="160"/>
        <v>7.1569459884243073E-4</v>
      </c>
      <c r="P146" s="11">
        <f t="shared" si="161"/>
        <v>0.99928430540115754</v>
      </c>
      <c r="Q146" s="9">
        <f t="shared" si="162"/>
        <v>-7.1595083048489995E-4</v>
      </c>
      <c r="R146" s="11">
        <f t="shared" si="163"/>
        <v>100</v>
      </c>
      <c r="AJ146" s="1">
        <v>0.99974095630868443</v>
      </c>
      <c r="AK146" s="1">
        <v>0</v>
      </c>
      <c r="AL146" s="1">
        <v>1</v>
      </c>
      <c r="AM146" s="1">
        <f t="shared" si="168"/>
        <v>74</v>
      </c>
      <c r="AN146" s="1">
        <f t="shared" si="169"/>
        <v>60</v>
      </c>
      <c r="AO146" s="1">
        <f t="shared" si="164"/>
        <v>0</v>
      </c>
      <c r="AP146" s="1">
        <f t="shared" si="165"/>
        <v>0.36170212765957444</v>
      </c>
      <c r="AQ146" s="1">
        <f t="shared" si="166"/>
        <v>0</v>
      </c>
    </row>
    <row r="147" spans="2:43" x14ac:dyDescent="0.2">
      <c r="B147" s="3">
        <v>1685</v>
      </c>
      <c r="C147" s="1">
        <v>1</v>
      </c>
      <c r="I147" s="1">
        <f t="shared" ref="I147:J147" si="174">B140</f>
        <v>1502</v>
      </c>
      <c r="J147" s="9">
        <f t="shared" si="174"/>
        <v>0</v>
      </c>
      <c r="K147" s="10">
        <f t="shared" si="156"/>
        <v>1</v>
      </c>
      <c r="L147" s="11">
        <f t="shared" si="157"/>
        <v>1</v>
      </c>
      <c r="M147" s="1">
        <f t="shared" si="158"/>
        <v>0</v>
      </c>
      <c r="N147" s="1">
        <f t="shared" si="159"/>
        <v>1.0889058423159239E-3</v>
      </c>
      <c r="O147" s="9">
        <f t="shared" si="160"/>
        <v>1.0889058423159239E-3</v>
      </c>
      <c r="P147" s="11">
        <f t="shared" si="161"/>
        <v>0.99891109415768409</v>
      </c>
      <c r="Q147" s="9">
        <f t="shared" si="162"/>
        <v>-1.0894991310120836E-3</v>
      </c>
      <c r="R147" s="11">
        <f t="shared" si="163"/>
        <v>100</v>
      </c>
      <c r="AJ147" s="1">
        <v>0.99978101191143676</v>
      </c>
      <c r="AK147" s="1">
        <v>0</v>
      </c>
      <c r="AL147" s="1">
        <v>1</v>
      </c>
      <c r="AM147" s="1">
        <f t="shared" si="168"/>
        <v>74</v>
      </c>
      <c r="AN147" s="1">
        <f t="shared" si="169"/>
        <v>61</v>
      </c>
      <c r="AO147" s="1">
        <f t="shared" si="164"/>
        <v>0</v>
      </c>
      <c r="AP147" s="1">
        <f t="shared" si="165"/>
        <v>0.35106382978723405</v>
      </c>
      <c r="AQ147" s="1">
        <f t="shared" si="166"/>
        <v>0</v>
      </c>
    </row>
    <row r="148" spans="2:43" x14ac:dyDescent="0.2">
      <c r="B148" s="3">
        <v>1773</v>
      </c>
      <c r="C148" s="1">
        <v>1</v>
      </c>
      <c r="I148" s="1">
        <f t="shared" ref="I148:J148" si="175">B141</f>
        <v>1974</v>
      </c>
      <c r="J148" s="9">
        <f t="shared" si="175"/>
        <v>1</v>
      </c>
      <c r="K148" s="10">
        <f t="shared" si="156"/>
        <v>0</v>
      </c>
      <c r="L148" s="11">
        <f t="shared" si="157"/>
        <v>1</v>
      </c>
      <c r="M148" s="1">
        <f t="shared" si="158"/>
        <v>1</v>
      </c>
      <c r="N148" s="1">
        <f t="shared" si="159"/>
        <v>0.99999775050975859</v>
      </c>
      <c r="O148" s="9">
        <f t="shared" si="160"/>
        <v>0.99999775050975859</v>
      </c>
      <c r="P148" s="11">
        <f t="shared" si="161"/>
        <v>2.2494902414127438E-6</v>
      </c>
      <c r="Q148" s="9">
        <f t="shared" si="162"/>
        <v>-2.249492771519711E-6</v>
      </c>
      <c r="R148" s="11">
        <f t="shared" si="163"/>
        <v>100</v>
      </c>
      <c r="AJ148" s="1">
        <v>0.99983678978052715</v>
      </c>
      <c r="AK148" s="1">
        <v>0</v>
      </c>
      <c r="AL148" s="1">
        <v>1</v>
      </c>
      <c r="AM148" s="1">
        <f t="shared" si="168"/>
        <v>74</v>
      </c>
      <c r="AN148" s="1">
        <f t="shared" si="169"/>
        <v>62</v>
      </c>
      <c r="AO148" s="1">
        <f t="shared" si="164"/>
        <v>0</v>
      </c>
      <c r="AP148" s="1">
        <f t="shared" si="165"/>
        <v>0.34042553191489366</v>
      </c>
      <c r="AQ148" s="1">
        <f t="shared" si="166"/>
        <v>0</v>
      </c>
    </row>
    <row r="149" spans="2:43" x14ac:dyDescent="0.2">
      <c r="B149" s="3">
        <v>1826</v>
      </c>
      <c r="C149" s="1">
        <v>1</v>
      </c>
      <c r="I149" s="1">
        <f t="shared" ref="I149:J149" si="176">B142</f>
        <v>1607</v>
      </c>
      <c r="J149" s="9">
        <f t="shared" si="176"/>
        <v>0</v>
      </c>
      <c r="K149" s="10">
        <f t="shared" si="156"/>
        <v>1</v>
      </c>
      <c r="L149" s="11">
        <f t="shared" si="157"/>
        <v>1</v>
      </c>
      <c r="M149" s="1">
        <f t="shared" si="158"/>
        <v>0</v>
      </c>
      <c r="N149" s="1">
        <f t="shared" si="159"/>
        <v>8.2339133782254076E-2</v>
      </c>
      <c r="O149" s="9">
        <f t="shared" si="160"/>
        <v>8.2339133782254076E-2</v>
      </c>
      <c r="P149" s="11">
        <f t="shared" si="161"/>
        <v>0.9176608662177459</v>
      </c>
      <c r="Q149" s="9">
        <f t="shared" si="162"/>
        <v>-8.5927383394583973E-2</v>
      </c>
      <c r="R149" s="11">
        <f t="shared" si="163"/>
        <v>100</v>
      </c>
      <c r="AJ149" s="1">
        <v>0.99987836234656979</v>
      </c>
      <c r="AK149" s="1">
        <v>0</v>
      </c>
      <c r="AL149" s="1">
        <v>1</v>
      </c>
      <c r="AM149" s="1">
        <f t="shared" si="168"/>
        <v>74</v>
      </c>
      <c r="AN149" s="1">
        <f t="shared" si="169"/>
        <v>63</v>
      </c>
      <c r="AO149" s="1">
        <f t="shared" si="164"/>
        <v>0</v>
      </c>
      <c r="AP149" s="1">
        <f t="shared" si="165"/>
        <v>0.32978723404255317</v>
      </c>
      <c r="AQ149" s="1">
        <f t="shared" si="166"/>
        <v>0</v>
      </c>
    </row>
    <row r="150" spans="2:43" x14ac:dyDescent="0.2">
      <c r="B150" s="3">
        <v>1565</v>
      </c>
      <c r="C150" s="1">
        <v>0</v>
      </c>
      <c r="I150" s="1">
        <f t="shared" ref="I150:J150" si="177">B143</f>
        <v>1412</v>
      </c>
      <c r="J150" s="9">
        <f t="shared" si="177"/>
        <v>0</v>
      </c>
      <c r="K150" s="10">
        <f t="shared" si="156"/>
        <v>1</v>
      </c>
      <c r="L150" s="11">
        <f t="shared" si="157"/>
        <v>1</v>
      </c>
      <c r="M150" s="1">
        <f t="shared" si="158"/>
        <v>0</v>
      </c>
      <c r="N150" s="1">
        <f t="shared" si="159"/>
        <v>2.4867339746229645E-5</v>
      </c>
      <c r="O150" s="9">
        <f t="shared" si="160"/>
        <v>2.4867339746229645E-5</v>
      </c>
      <c r="P150" s="11">
        <f t="shared" si="161"/>
        <v>0.99997513266025373</v>
      </c>
      <c r="Q150" s="9">
        <f t="shared" si="162"/>
        <v>-2.4867648943689629E-5</v>
      </c>
      <c r="R150" s="11">
        <f t="shared" si="163"/>
        <v>100</v>
      </c>
      <c r="AJ150" s="1">
        <v>0.99988336531398214</v>
      </c>
      <c r="AK150" s="1">
        <v>0</v>
      </c>
      <c r="AL150" s="1">
        <v>1</v>
      </c>
      <c r="AM150" s="1">
        <f t="shared" si="168"/>
        <v>74</v>
      </c>
      <c r="AN150" s="1">
        <f t="shared" si="169"/>
        <v>64</v>
      </c>
      <c r="AO150" s="1">
        <f t="shared" si="164"/>
        <v>0</v>
      </c>
      <c r="AP150" s="1">
        <f t="shared" si="165"/>
        <v>0.31914893617021278</v>
      </c>
      <c r="AQ150" s="1">
        <f t="shared" si="166"/>
        <v>0</v>
      </c>
    </row>
    <row r="151" spans="2:43" x14ac:dyDescent="0.2">
      <c r="B151" s="3">
        <v>1510</v>
      </c>
      <c r="C151" s="1">
        <v>0</v>
      </c>
      <c r="I151" s="1">
        <f t="shared" ref="I151:J151" si="178">B144</f>
        <v>1557</v>
      </c>
      <c r="J151" s="9">
        <f t="shared" si="178"/>
        <v>0</v>
      </c>
      <c r="K151" s="10">
        <f t="shared" si="156"/>
        <v>1</v>
      </c>
      <c r="L151" s="11">
        <f t="shared" si="157"/>
        <v>1</v>
      </c>
      <c r="M151" s="1">
        <f t="shared" si="158"/>
        <v>0</v>
      </c>
      <c r="N151" s="1">
        <f t="shared" si="159"/>
        <v>1.0865639205530082E-2</v>
      </c>
      <c r="O151" s="9">
        <f t="shared" si="160"/>
        <v>1.0865639205530082E-2</v>
      </c>
      <c r="P151" s="11">
        <f t="shared" si="161"/>
        <v>0.98913436079446992</v>
      </c>
      <c r="Q151" s="9">
        <f t="shared" si="162"/>
        <v>-1.0925101385218627E-2</v>
      </c>
      <c r="R151" s="11">
        <f t="shared" si="163"/>
        <v>100</v>
      </c>
      <c r="AJ151" s="1">
        <v>0.99991307528888274</v>
      </c>
      <c r="AK151" s="1">
        <v>0</v>
      </c>
      <c r="AL151" s="1">
        <v>1</v>
      </c>
      <c r="AM151" s="1">
        <f t="shared" si="168"/>
        <v>74</v>
      </c>
      <c r="AN151" s="1">
        <f t="shared" si="169"/>
        <v>65</v>
      </c>
      <c r="AO151" s="1">
        <f t="shared" si="164"/>
        <v>0</v>
      </c>
      <c r="AP151" s="1">
        <f t="shared" si="165"/>
        <v>0.30851063829787229</v>
      </c>
      <c r="AQ151" s="1">
        <f t="shared" si="166"/>
        <v>0</v>
      </c>
    </row>
    <row r="152" spans="2:43" x14ac:dyDescent="0.2">
      <c r="B152" s="3">
        <v>1374</v>
      </c>
      <c r="C152" s="1">
        <v>0</v>
      </c>
      <c r="I152" s="1">
        <f t="shared" ref="I152:J152" si="179">B145</f>
        <v>1821</v>
      </c>
      <c r="J152" s="9">
        <f t="shared" si="179"/>
        <v>1</v>
      </c>
      <c r="K152" s="10">
        <f t="shared" si="156"/>
        <v>0</v>
      </c>
      <c r="L152" s="11">
        <f t="shared" si="157"/>
        <v>1</v>
      </c>
      <c r="M152" s="1">
        <f t="shared" si="158"/>
        <v>1</v>
      </c>
      <c r="N152" s="1">
        <f t="shared" si="159"/>
        <v>0.99861138669413696</v>
      </c>
      <c r="O152" s="9">
        <f t="shared" si="160"/>
        <v>0.99861138669413696</v>
      </c>
      <c r="P152" s="11">
        <f t="shared" si="161"/>
        <v>1.3886133058630401E-3</v>
      </c>
      <c r="Q152" s="9">
        <f t="shared" si="162"/>
        <v>-1.3895783227799914E-3</v>
      </c>
      <c r="R152" s="11">
        <f t="shared" si="163"/>
        <v>100</v>
      </c>
      <c r="AJ152" s="1">
        <v>0.99992651830468626</v>
      </c>
      <c r="AK152" s="1">
        <v>0</v>
      </c>
      <c r="AL152" s="1">
        <v>1</v>
      </c>
      <c r="AM152" s="1">
        <f t="shared" si="168"/>
        <v>74</v>
      </c>
      <c r="AN152" s="1">
        <f t="shared" si="169"/>
        <v>66</v>
      </c>
      <c r="AO152" s="1">
        <f t="shared" si="164"/>
        <v>0</v>
      </c>
      <c r="AP152" s="1">
        <f t="shared" si="165"/>
        <v>0.2978723404255319</v>
      </c>
      <c r="AQ152" s="1">
        <f t="shared" si="166"/>
        <v>0</v>
      </c>
    </row>
    <row r="153" spans="2:43" x14ac:dyDescent="0.2">
      <c r="B153" s="3">
        <v>1402</v>
      </c>
      <c r="C153" s="1">
        <v>0</v>
      </c>
      <c r="I153" s="1">
        <f t="shared" ref="I153:J153" si="180">B146</f>
        <v>1760</v>
      </c>
      <c r="J153" s="9">
        <f t="shared" si="180"/>
        <v>1</v>
      </c>
      <c r="K153" s="10">
        <f t="shared" si="156"/>
        <v>0</v>
      </c>
      <c r="L153" s="11">
        <f t="shared" si="157"/>
        <v>1</v>
      </c>
      <c r="M153" s="1">
        <f t="shared" si="158"/>
        <v>1</v>
      </c>
      <c r="N153" s="1">
        <f t="shared" si="159"/>
        <v>0.98229010570323516</v>
      </c>
      <c r="O153" s="9">
        <f t="shared" si="160"/>
        <v>0.98229010570323516</v>
      </c>
      <c r="P153" s="11">
        <f t="shared" si="161"/>
        <v>1.7709894296764839E-2</v>
      </c>
      <c r="Q153" s="9">
        <f t="shared" si="162"/>
        <v>-1.7868590933498556E-2</v>
      </c>
      <c r="R153" s="11">
        <f t="shared" si="163"/>
        <v>100</v>
      </c>
      <c r="AJ153" s="1">
        <v>0.99993243889014705</v>
      </c>
      <c r="AK153" s="1">
        <v>0</v>
      </c>
      <c r="AL153" s="1">
        <v>1</v>
      </c>
      <c r="AM153" s="1">
        <f t="shared" si="168"/>
        <v>74</v>
      </c>
      <c r="AN153" s="1">
        <f t="shared" si="169"/>
        <v>67</v>
      </c>
      <c r="AO153" s="1">
        <f t="shared" si="164"/>
        <v>0</v>
      </c>
      <c r="AP153" s="1">
        <f t="shared" si="165"/>
        <v>0.28723404255319152</v>
      </c>
      <c r="AQ153" s="1">
        <f t="shared" si="166"/>
        <v>0</v>
      </c>
    </row>
    <row r="154" spans="2:43" x14ac:dyDescent="0.2">
      <c r="B154" s="3">
        <v>1702</v>
      </c>
      <c r="C154" s="1">
        <v>1</v>
      </c>
      <c r="I154" s="1">
        <f t="shared" ref="I154:J154" si="181">B147</f>
        <v>1685</v>
      </c>
      <c r="J154" s="9">
        <f t="shared" si="181"/>
        <v>1</v>
      </c>
      <c r="K154" s="10">
        <f t="shared" si="156"/>
        <v>0</v>
      </c>
      <c r="L154" s="11">
        <f t="shared" si="157"/>
        <v>1</v>
      </c>
      <c r="M154" s="1">
        <f t="shared" si="158"/>
        <v>1</v>
      </c>
      <c r="N154" s="1">
        <f t="shared" si="159"/>
        <v>0.70378725837361988</v>
      </c>
      <c r="O154" s="9">
        <f t="shared" si="160"/>
        <v>0.70378725837361988</v>
      </c>
      <c r="P154" s="11">
        <f t="shared" si="161"/>
        <v>0.29621274162638012</v>
      </c>
      <c r="Q154" s="9">
        <f t="shared" si="162"/>
        <v>-0.35127915830283496</v>
      </c>
      <c r="R154" s="11">
        <f t="shared" si="163"/>
        <v>100</v>
      </c>
      <c r="AJ154" s="1">
        <v>0.99993243889014705</v>
      </c>
      <c r="AK154" s="1">
        <v>0</v>
      </c>
      <c r="AL154" s="1">
        <v>1</v>
      </c>
      <c r="AM154" s="1">
        <f t="shared" si="168"/>
        <v>74</v>
      </c>
      <c r="AN154" s="1">
        <f t="shared" si="169"/>
        <v>68</v>
      </c>
      <c r="AO154" s="1">
        <f t="shared" si="164"/>
        <v>0</v>
      </c>
      <c r="AP154" s="1">
        <f t="shared" si="165"/>
        <v>0.27659574468085102</v>
      </c>
      <c r="AQ154" s="1">
        <f t="shared" si="166"/>
        <v>0</v>
      </c>
    </row>
    <row r="155" spans="2:43" x14ac:dyDescent="0.2">
      <c r="B155" s="3">
        <v>1956</v>
      </c>
      <c r="C155" s="1">
        <v>1</v>
      </c>
      <c r="I155" s="1">
        <f t="shared" ref="I155:J155" si="182">B148</f>
        <v>1773</v>
      </c>
      <c r="J155" s="9">
        <f t="shared" si="182"/>
        <v>1</v>
      </c>
      <c r="K155" s="10">
        <f t="shared" si="156"/>
        <v>0</v>
      </c>
      <c r="L155" s="11">
        <f t="shared" si="157"/>
        <v>1</v>
      </c>
      <c r="M155" s="1">
        <f t="shared" si="158"/>
        <v>1</v>
      </c>
      <c r="N155" s="1">
        <f t="shared" si="159"/>
        <v>0.98966496075397115</v>
      </c>
      <c r="O155" s="9">
        <f t="shared" si="160"/>
        <v>0.98966496075397115</v>
      </c>
      <c r="P155" s="11">
        <f t="shared" si="161"/>
        <v>1.0335039246028854E-2</v>
      </c>
      <c r="Q155" s="9">
        <f t="shared" si="162"/>
        <v>-1.0388816612488071E-2</v>
      </c>
      <c r="R155" s="11">
        <f t="shared" si="163"/>
        <v>100</v>
      </c>
      <c r="AJ155" s="1">
        <v>0.99996247548608019</v>
      </c>
      <c r="AK155" s="1">
        <v>0</v>
      </c>
      <c r="AL155" s="1">
        <v>1</v>
      </c>
      <c r="AM155" s="1">
        <f t="shared" si="168"/>
        <v>74</v>
      </c>
      <c r="AN155" s="1">
        <f t="shared" si="169"/>
        <v>69</v>
      </c>
      <c r="AO155" s="1">
        <f t="shared" si="164"/>
        <v>0</v>
      </c>
      <c r="AP155" s="1">
        <f t="shared" si="165"/>
        <v>0.26595744680851063</v>
      </c>
      <c r="AQ155" s="1">
        <f t="shared" si="166"/>
        <v>0</v>
      </c>
    </row>
    <row r="156" spans="2:43" x14ac:dyDescent="0.2">
      <c r="B156" s="3">
        <v>1933</v>
      </c>
      <c r="C156" s="1">
        <v>1</v>
      </c>
      <c r="I156" s="1">
        <f t="shared" ref="I156:J156" si="183">B149</f>
        <v>1826</v>
      </c>
      <c r="J156" s="9">
        <f t="shared" si="183"/>
        <v>1</v>
      </c>
      <c r="K156" s="10">
        <f t="shared" si="156"/>
        <v>0</v>
      </c>
      <c r="L156" s="11">
        <f t="shared" si="157"/>
        <v>1</v>
      </c>
      <c r="M156" s="1">
        <f t="shared" si="158"/>
        <v>1</v>
      </c>
      <c r="N156" s="1">
        <f t="shared" si="159"/>
        <v>0.99887414316005396</v>
      </c>
      <c r="O156" s="9">
        <f t="shared" si="160"/>
        <v>0.99887414316005396</v>
      </c>
      <c r="P156" s="11">
        <f t="shared" si="161"/>
        <v>1.1258568399460378E-3</v>
      </c>
      <c r="Q156" s="9">
        <f t="shared" si="162"/>
        <v>-1.1264910928547387E-3</v>
      </c>
      <c r="R156" s="11">
        <f t="shared" si="163"/>
        <v>100</v>
      </c>
      <c r="AJ156" s="1">
        <v>0.99998238190092115</v>
      </c>
      <c r="AK156" s="1">
        <v>0</v>
      </c>
      <c r="AL156" s="1">
        <v>1</v>
      </c>
      <c r="AM156" s="1">
        <f t="shared" si="168"/>
        <v>74</v>
      </c>
      <c r="AN156" s="1">
        <f t="shared" si="169"/>
        <v>70</v>
      </c>
      <c r="AO156" s="1">
        <f t="shared" si="164"/>
        <v>0</v>
      </c>
      <c r="AP156" s="1">
        <f t="shared" si="165"/>
        <v>0.25531914893617025</v>
      </c>
      <c r="AQ156" s="1">
        <f t="shared" si="166"/>
        <v>0</v>
      </c>
    </row>
    <row r="157" spans="2:43" x14ac:dyDescent="0.2">
      <c r="B157" s="3">
        <v>1832</v>
      </c>
      <c r="C157" s="1">
        <v>1</v>
      </c>
      <c r="I157" s="1">
        <f t="shared" ref="I157:J157" si="184">B150</f>
        <v>1565</v>
      </c>
      <c r="J157" s="9">
        <f t="shared" si="184"/>
        <v>0</v>
      </c>
      <c r="K157" s="10">
        <f t="shared" si="156"/>
        <v>1</v>
      </c>
      <c r="L157" s="11">
        <f t="shared" si="157"/>
        <v>1</v>
      </c>
      <c r="M157" s="1">
        <f t="shared" si="158"/>
        <v>0</v>
      </c>
      <c r="N157" s="1">
        <f t="shared" si="159"/>
        <v>1.513960413327807E-2</v>
      </c>
      <c r="O157" s="9">
        <f t="shared" si="160"/>
        <v>1.513960413327807E-2</v>
      </c>
      <c r="P157" s="11">
        <f t="shared" si="161"/>
        <v>0.98486039586672192</v>
      </c>
      <c r="Q157" s="9">
        <f t="shared" si="162"/>
        <v>-1.5255377939251979E-2</v>
      </c>
      <c r="R157" s="11">
        <f t="shared" si="163"/>
        <v>100</v>
      </c>
      <c r="AJ157" s="1">
        <v>0.99998630677129996</v>
      </c>
      <c r="AK157" s="1">
        <v>0</v>
      </c>
      <c r="AL157" s="1">
        <v>1</v>
      </c>
      <c r="AM157" s="1">
        <f t="shared" si="168"/>
        <v>74</v>
      </c>
      <c r="AN157" s="1">
        <f t="shared" si="169"/>
        <v>71</v>
      </c>
      <c r="AO157" s="1">
        <f t="shared" si="164"/>
        <v>0</v>
      </c>
      <c r="AP157" s="1">
        <f t="shared" si="165"/>
        <v>0.24468085106382975</v>
      </c>
      <c r="AQ157" s="1">
        <f t="shared" si="166"/>
        <v>0</v>
      </c>
    </row>
    <row r="158" spans="2:43" x14ac:dyDescent="0.2">
      <c r="B158" s="3">
        <v>1893</v>
      </c>
      <c r="C158" s="1">
        <v>1</v>
      </c>
      <c r="I158" s="1">
        <f t="shared" ref="I158:J158" si="185">B151</f>
        <v>1510</v>
      </c>
      <c r="J158" s="9">
        <f t="shared" si="185"/>
        <v>0</v>
      </c>
      <c r="K158" s="10">
        <f t="shared" si="156"/>
        <v>1</v>
      </c>
      <c r="L158" s="11">
        <f t="shared" si="157"/>
        <v>1</v>
      </c>
      <c r="M158" s="1">
        <f t="shared" si="158"/>
        <v>0</v>
      </c>
      <c r="N158" s="1">
        <f t="shared" si="159"/>
        <v>1.5231453467477191E-3</v>
      </c>
      <c r="O158" s="9">
        <f t="shared" si="160"/>
        <v>1.5231453467477191E-3</v>
      </c>
      <c r="P158" s="11">
        <f t="shared" si="161"/>
        <v>0.99847685465325231</v>
      </c>
      <c r="Q158" s="9">
        <f t="shared" si="162"/>
        <v>-1.524306511853282E-3</v>
      </c>
      <c r="R158" s="11">
        <f t="shared" si="163"/>
        <v>100</v>
      </c>
      <c r="AJ158" s="1">
        <v>0.99998741012618775</v>
      </c>
      <c r="AK158" s="1">
        <v>0</v>
      </c>
      <c r="AL158" s="1">
        <v>1</v>
      </c>
      <c r="AM158" s="1">
        <f t="shared" si="168"/>
        <v>74</v>
      </c>
      <c r="AN158" s="1">
        <f t="shared" si="169"/>
        <v>72</v>
      </c>
      <c r="AO158" s="1">
        <f t="shared" si="164"/>
        <v>0</v>
      </c>
      <c r="AP158" s="1">
        <f t="shared" si="165"/>
        <v>0.23404255319148937</v>
      </c>
      <c r="AQ158" s="1">
        <f t="shared" si="166"/>
        <v>0</v>
      </c>
    </row>
    <row r="159" spans="2:43" x14ac:dyDescent="0.2">
      <c r="B159" s="3">
        <v>1831</v>
      </c>
      <c r="C159" s="1">
        <v>1</v>
      </c>
      <c r="I159" s="1">
        <f t="shared" ref="I159:J159" si="186">B152</f>
        <v>1374</v>
      </c>
      <c r="J159" s="9">
        <f t="shared" si="186"/>
        <v>0</v>
      </c>
      <c r="K159" s="10">
        <f t="shared" si="156"/>
        <v>1</v>
      </c>
      <c r="L159" s="11">
        <f t="shared" si="157"/>
        <v>1</v>
      </c>
      <c r="M159" s="1">
        <f t="shared" si="158"/>
        <v>0</v>
      </c>
      <c r="N159" s="1">
        <f t="shared" si="159"/>
        <v>5.0399198494567593E-6</v>
      </c>
      <c r="O159" s="9">
        <f t="shared" si="160"/>
        <v>5.0399198494567593E-6</v>
      </c>
      <c r="P159" s="11">
        <f t="shared" si="161"/>
        <v>0.99999496008015054</v>
      </c>
      <c r="Q159" s="9">
        <f t="shared" si="162"/>
        <v>-5.0399325498975577E-6</v>
      </c>
      <c r="R159" s="11">
        <f t="shared" si="163"/>
        <v>100</v>
      </c>
      <c r="AJ159" s="1">
        <v>0.99998792800295899</v>
      </c>
      <c r="AK159" s="1">
        <v>0</v>
      </c>
      <c r="AL159" s="1">
        <v>1</v>
      </c>
      <c r="AM159" s="1">
        <f t="shared" si="168"/>
        <v>74</v>
      </c>
      <c r="AN159" s="1">
        <f t="shared" si="169"/>
        <v>73</v>
      </c>
      <c r="AO159" s="1">
        <f t="shared" si="164"/>
        <v>0</v>
      </c>
      <c r="AP159" s="1">
        <f t="shared" si="165"/>
        <v>0.22340425531914898</v>
      </c>
      <c r="AQ159" s="1">
        <f t="shared" si="166"/>
        <v>0</v>
      </c>
    </row>
    <row r="160" spans="2:43" x14ac:dyDescent="0.2">
      <c r="B160" s="3">
        <v>1487</v>
      </c>
      <c r="C160" s="1">
        <v>0</v>
      </c>
      <c r="I160" s="1">
        <f t="shared" ref="I160:J160" si="187">B153</f>
        <v>1402</v>
      </c>
      <c r="J160" s="9">
        <f t="shared" si="187"/>
        <v>0</v>
      </c>
      <c r="K160" s="10">
        <f t="shared" si="156"/>
        <v>1</v>
      </c>
      <c r="L160" s="11">
        <f t="shared" si="157"/>
        <v>1</v>
      </c>
      <c r="M160" s="1">
        <f t="shared" si="158"/>
        <v>0</v>
      </c>
      <c r="N160" s="1">
        <f t="shared" si="159"/>
        <v>1.6338350699349726E-5</v>
      </c>
      <c r="O160" s="9">
        <f t="shared" si="160"/>
        <v>1.6338350699349726E-5</v>
      </c>
      <c r="P160" s="11">
        <f t="shared" si="161"/>
        <v>0.99998366164930064</v>
      </c>
      <c r="Q160" s="9">
        <f t="shared" si="162"/>
        <v>-1.6338484171668671E-5</v>
      </c>
      <c r="R160" s="11">
        <f t="shared" si="163"/>
        <v>100</v>
      </c>
      <c r="AJ160" s="1">
        <v>0.99998792800295899</v>
      </c>
      <c r="AK160" s="1">
        <v>0</v>
      </c>
      <c r="AL160" s="1">
        <v>1</v>
      </c>
      <c r="AM160" s="1">
        <f t="shared" si="168"/>
        <v>74</v>
      </c>
      <c r="AN160" s="1">
        <f t="shared" si="169"/>
        <v>74</v>
      </c>
      <c r="AO160" s="1">
        <f t="shared" si="164"/>
        <v>0</v>
      </c>
      <c r="AP160" s="1">
        <f t="shared" si="165"/>
        <v>0.21276595744680848</v>
      </c>
      <c r="AQ160" s="1">
        <f t="shared" si="166"/>
        <v>0</v>
      </c>
    </row>
    <row r="161" spans="2:43" x14ac:dyDescent="0.2">
      <c r="B161" s="3">
        <v>2041</v>
      </c>
      <c r="C161" s="1">
        <v>1</v>
      </c>
      <c r="I161" s="1">
        <f t="shared" ref="I161:J161" si="188">B154</f>
        <v>1702</v>
      </c>
      <c r="J161" s="9">
        <f t="shared" si="188"/>
        <v>1</v>
      </c>
      <c r="K161" s="10">
        <f t="shared" si="156"/>
        <v>0</v>
      </c>
      <c r="L161" s="11">
        <f t="shared" si="157"/>
        <v>1</v>
      </c>
      <c r="M161" s="1">
        <f t="shared" si="158"/>
        <v>1</v>
      </c>
      <c r="N161" s="1">
        <f t="shared" si="159"/>
        <v>0.82913099337989449</v>
      </c>
      <c r="O161" s="9">
        <f t="shared" si="160"/>
        <v>0.82913099337989449</v>
      </c>
      <c r="P161" s="11">
        <f t="shared" si="161"/>
        <v>0.17086900662010551</v>
      </c>
      <c r="Q161" s="9">
        <f t="shared" si="162"/>
        <v>-0.18737712260244102</v>
      </c>
      <c r="R161" s="11">
        <f t="shared" si="163"/>
        <v>100</v>
      </c>
      <c r="AJ161" s="1">
        <v>0.99998792800295899</v>
      </c>
      <c r="AK161" s="1">
        <v>0</v>
      </c>
      <c r="AL161" s="1">
        <v>1</v>
      </c>
      <c r="AM161" s="1">
        <f t="shared" si="168"/>
        <v>74</v>
      </c>
      <c r="AN161" s="1">
        <f t="shared" si="169"/>
        <v>75</v>
      </c>
      <c r="AO161" s="1">
        <f t="shared" si="164"/>
        <v>0</v>
      </c>
      <c r="AP161" s="1">
        <f t="shared" si="165"/>
        <v>0.2021276595744681</v>
      </c>
      <c r="AQ161" s="1">
        <f t="shared" si="166"/>
        <v>0</v>
      </c>
    </row>
    <row r="162" spans="2:43" x14ac:dyDescent="0.2">
      <c r="B162" s="3">
        <v>1850</v>
      </c>
      <c r="C162" s="1">
        <v>1</v>
      </c>
      <c r="I162" s="1">
        <f t="shared" ref="I162:J162" si="189">B155</f>
        <v>1956</v>
      </c>
      <c r="J162" s="9">
        <f t="shared" si="189"/>
        <v>1</v>
      </c>
      <c r="K162" s="10">
        <f t="shared" si="156"/>
        <v>0</v>
      </c>
      <c r="L162" s="11">
        <f t="shared" si="157"/>
        <v>1</v>
      </c>
      <c r="M162" s="1">
        <f t="shared" si="158"/>
        <v>1</v>
      </c>
      <c r="N162" s="1">
        <f t="shared" si="159"/>
        <v>0.99999520876268622</v>
      </c>
      <c r="O162" s="9">
        <f t="shared" si="160"/>
        <v>0.99999520876268622</v>
      </c>
      <c r="P162" s="11">
        <f t="shared" si="161"/>
        <v>4.791237313783725E-6</v>
      </c>
      <c r="Q162" s="9">
        <f t="shared" si="162"/>
        <v>-4.791248791797886E-6</v>
      </c>
      <c r="R162" s="11">
        <f t="shared" si="163"/>
        <v>100</v>
      </c>
      <c r="AJ162" s="1">
        <v>0.99998890072583446</v>
      </c>
      <c r="AK162" s="1">
        <v>0</v>
      </c>
      <c r="AL162" s="1">
        <v>1</v>
      </c>
      <c r="AM162" s="1">
        <f t="shared" si="168"/>
        <v>74</v>
      </c>
      <c r="AN162" s="1">
        <f t="shared" si="169"/>
        <v>76</v>
      </c>
      <c r="AO162" s="1">
        <f t="shared" si="164"/>
        <v>0</v>
      </c>
      <c r="AP162" s="1">
        <f t="shared" si="165"/>
        <v>0.19148936170212771</v>
      </c>
      <c r="AQ162" s="1">
        <f t="shared" si="166"/>
        <v>0</v>
      </c>
    </row>
    <row r="163" spans="2:43" x14ac:dyDescent="0.2">
      <c r="B163" s="3">
        <v>1555</v>
      </c>
      <c r="C163" s="1">
        <v>0</v>
      </c>
      <c r="I163" s="1">
        <f t="shared" ref="I163:J163" si="190">B156</f>
        <v>1933</v>
      </c>
      <c r="J163" s="9">
        <f t="shared" si="190"/>
        <v>1</v>
      </c>
      <c r="K163" s="10">
        <f t="shared" si="156"/>
        <v>0</v>
      </c>
      <c r="L163" s="11">
        <f t="shared" si="157"/>
        <v>1</v>
      </c>
      <c r="M163" s="1">
        <f t="shared" si="158"/>
        <v>1</v>
      </c>
      <c r="N163" s="1">
        <f t="shared" si="159"/>
        <v>0.99998741012618775</v>
      </c>
      <c r="O163" s="9">
        <f t="shared" si="160"/>
        <v>0.99998741012618775</v>
      </c>
      <c r="P163" s="11">
        <f t="shared" si="161"/>
        <v>1.2589873812252073E-5</v>
      </c>
      <c r="Q163" s="9">
        <f t="shared" si="162"/>
        <v>-1.258995306537857E-5</v>
      </c>
      <c r="R163" s="11">
        <f t="shared" si="163"/>
        <v>100</v>
      </c>
      <c r="AJ163" s="1">
        <v>0.99999456530910169</v>
      </c>
      <c r="AK163" s="1">
        <v>0</v>
      </c>
      <c r="AL163" s="1">
        <v>1</v>
      </c>
      <c r="AM163" s="1">
        <f t="shared" si="168"/>
        <v>74</v>
      </c>
      <c r="AN163" s="1">
        <f t="shared" si="169"/>
        <v>77</v>
      </c>
      <c r="AO163" s="1">
        <f t="shared" si="164"/>
        <v>0</v>
      </c>
      <c r="AP163" s="1">
        <f t="shared" si="165"/>
        <v>0.18085106382978722</v>
      </c>
      <c r="AQ163" s="1">
        <f t="shared" si="166"/>
        <v>0</v>
      </c>
    </row>
    <row r="164" spans="2:43" x14ac:dyDescent="0.2">
      <c r="B164" s="3">
        <v>2020</v>
      </c>
      <c r="C164" s="1">
        <v>1</v>
      </c>
      <c r="I164" s="1">
        <f t="shared" ref="I164:J164" si="191">B157</f>
        <v>1832</v>
      </c>
      <c r="J164" s="9">
        <f t="shared" si="191"/>
        <v>1</v>
      </c>
      <c r="K164" s="10">
        <f t="shared" si="156"/>
        <v>0</v>
      </c>
      <c r="L164" s="11">
        <f t="shared" si="157"/>
        <v>1</v>
      </c>
      <c r="M164" s="1">
        <f t="shared" si="158"/>
        <v>1</v>
      </c>
      <c r="N164" s="1">
        <f t="shared" si="159"/>
        <v>0.99912473971767923</v>
      </c>
      <c r="O164" s="9">
        <f t="shared" si="160"/>
        <v>0.99912473971767923</v>
      </c>
      <c r="P164" s="11">
        <f t="shared" si="161"/>
        <v>8.7526028232076669E-4</v>
      </c>
      <c r="Q164" s="9">
        <f t="shared" si="162"/>
        <v>-8.7564354625512312E-4</v>
      </c>
      <c r="R164" s="11">
        <f t="shared" si="163"/>
        <v>100</v>
      </c>
      <c r="AJ164" s="1">
        <v>0.99999478886332693</v>
      </c>
      <c r="AK164" s="1">
        <v>0</v>
      </c>
      <c r="AL164" s="1">
        <v>1</v>
      </c>
      <c r="AM164" s="1">
        <f t="shared" si="168"/>
        <v>74</v>
      </c>
      <c r="AN164" s="1">
        <f t="shared" si="169"/>
        <v>78</v>
      </c>
      <c r="AO164" s="1">
        <f t="shared" si="164"/>
        <v>0</v>
      </c>
      <c r="AP164" s="1">
        <f t="shared" si="165"/>
        <v>0.17021276595744683</v>
      </c>
      <c r="AQ164" s="1">
        <f t="shared" si="166"/>
        <v>0</v>
      </c>
    </row>
    <row r="165" spans="2:43" x14ac:dyDescent="0.2">
      <c r="B165" s="3">
        <v>1593</v>
      </c>
      <c r="C165" s="1">
        <v>0</v>
      </c>
      <c r="I165" s="1">
        <f t="shared" ref="I165:J165" si="192">B158</f>
        <v>1893</v>
      </c>
      <c r="J165" s="9">
        <f t="shared" si="192"/>
        <v>1</v>
      </c>
      <c r="K165" s="10">
        <f t="shared" si="156"/>
        <v>0</v>
      </c>
      <c r="L165" s="11">
        <f t="shared" si="157"/>
        <v>1</v>
      </c>
      <c r="M165" s="1">
        <f t="shared" si="158"/>
        <v>1</v>
      </c>
      <c r="N165" s="1">
        <f t="shared" si="159"/>
        <v>0.99993243889014705</v>
      </c>
      <c r="O165" s="9">
        <f t="shared" si="160"/>
        <v>0.99993243889014705</v>
      </c>
      <c r="P165" s="11">
        <f t="shared" si="161"/>
        <v>6.7561109852953827E-5</v>
      </c>
      <c r="Q165" s="9">
        <f t="shared" si="162"/>
        <v>-6.7563392207535631E-5</v>
      </c>
      <c r="R165" s="11">
        <f t="shared" si="163"/>
        <v>100</v>
      </c>
      <c r="AJ165" s="1">
        <v>0.99999520876268622</v>
      </c>
      <c r="AK165" s="1">
        <v>0</v>
      </c>
      <c r="AL165" s="1">
        <v>1</v>
      </c>
      <c r="AM165" s="1">
        <f t="shared" si="168"/>
        <v>74</v>
      </c>
      <c r="AN165" s="1">
        <f t="shared" si="169"/>
        <v>79</v>
      </c>
      <c r="AO165" s="1">
        <f t="shared" si="164"/>
        <v>0</v>
      </c>
      <c r="AP165" s="1">
        <f t="shared" si="165"/>
        <v>0.15957446808510634</v>
      </c>
      <c r="AQ165" s="1">
        <f t="shared" si="166"/>
        <v>0</v>
      </c>
    </row>
    <row r="166" spans="2:43" x14ac:dyDescent="0.2">
      <c r="B166" s="3">
        <v>1934</v>
      </c>
      <c r="C166" s="1">
        <v>1</v>
      </c>
      <c r="I166" s="1">
        <f t="shared" ref="I166:J166" si="193">B159</f>
        <v>1831</v>
      </c>
      <c r="J166" s="9">
        <f t="shared" si="193"/>
        <v>1</v>
      </c>
      <c r="K166" s="10">
        <f t="shared" si="156"/>
        <v>0</v>
      </c>
      <c r="L166" s="11">
        <f t="shared" si="157"/>
        <v>1</v>
      </c>
      <c r="M166" s="1">
        <f t="shared" si="158"/>
        <v>1</v>
      </c>
      <c r="N166" s="1">
        <f t="shared" si="159"/>
        <v>0.99908722571484976</v>
      </c>
      <c r="O166" s="9">
        <f t="shared" si="160"/>
        <v>0.99908722571484976</v>
      </c>
      <c r="P166" s="11">
        <f t="shared" si="161"/>
        <v>9.1277428515024184E-4</v>
      </c>
      <c r="Q166" s="9">
        <f t="shared" si="162"/>
        <v>-9.1319111726645202E-4</v>
      </c>
      <c r="R166" s="11">
        <f t="shared" si="163"/>
        <v>100</v>
      </c>
      <c r="AJ166" s="1">
        <v>0.99999627614077302</v>
      </c>
      <c r="AK166" s="1">
        <v>0</v>
      </c>
      <c r="AL166" s="1">
        <v>1</v>
      </c>
      <c r="AM166" s="1">
        <f t="shared" si="168"/>
        <v>74</v>
      </c>
      <c r="AN166" s="1">
        <f t="shared" si="169"/>
        <v>80</v>
      </c>
      <c r="AO166" s="1">
        <f t="shared" si="164"/>
        <v>0</v>
      </c>
      <c r="AP166" s="1">
        <f t="shared" si="165"/>
        <v>0.14893617021276595</v>
      </c>
      <c r="AQ166" s="1">
        <f t="shared" si="166"/>
        <v>0</v>
      </c>
    </row>
    <row r="167" spans="2:43" x14ac:dyDescent="0.2">
      <c r="B167" s="3">
        <v>1808</v>
      </c>
      <c r="C167" s="1">
        <v>1</v>
      </c>
      <c r="I167" s="1">
        <f t="shared" ref="I167:J167" si="194">B160</f>
        <v>1487</v>
      </c>
      <c r="J167" s="9">
        <f t="shared" si="194"/>
        <v>0</v>
      </c>
      <c r="K167" s="10">
        <f t="shared" si="156"/>
        <v>1</v>
      </c>
      <c r="L167" s="11">
        <f t="shared" si="157"/>
        <v>1</v>
      </c>
      <c r="M167" s="1">
        <f t="shared" si="158"/>
        <v>0</v>
      </c>
      <c r="N167" s="1">
        <f t="shared" si="159"/>
        <v>5.801953120155868E-4</v>
      </c>
      <c r="O167" s="9">
        <f t="shared" si="160"/>
        <v>5.801953120155868E-4</v>
      </c>
      <c r="P167" s="11">
        <f t="shared" si="161"/>
        <v>0.99941980468798441</v>
      </c>
      <c r="Q167" s="9">
        <f t="shared" si="162"/>
        <v>-5.8036369044702895E-4</v>
      </c>
      <c r="R167" s="11">
        <f t="shared" si="163"/>
        <v>100</v>
      </c>
      <c r="AJ167" s="1">
        <v>0.99999657619973137</v>
      </c>
      <c r="AK167" s="1">
        <v>0</v>
      </c>
      <c r="AL167" s="1">
        <v>1</v>
      </c>
      <c r="AM167" s="1">
        <f t="shared" si="168"/>
        <v>74</v>
      </c>
      <c r="AN167" s="1">
        <f t="shared" si="169"/>
        <v>81</v>
      </c>
      <c r="AO167" s="1">
        <f t="shared" si="164"/>
        <v>0</v>
      </c>
      <c r="AP167" s="1">
        <f t="shared" si="165"/>
        <v>0.13829787234042556</v>
      </c>
      <c r="AQ167" s="1">
        <f t="shared" si="166"/>
        <v>0</v>
      </c>
    </row>
    <row r="168" spans="2:43" x14ac:dyDescent="0.2">
      <c r="B168" s="3">
        <v>1722</v>
      </c>
      <c r="C168" s="1">
        <v>1</v>
      </c>
      <c r="I168" s="1">
        <f t="shared" ref="I168:J168" si="195">B161</f>
        <v>2041</v>
      </c>
      <c r="J168" s="9">
        <f t="shared" si="195"/>
        <v>1</v>
      </c>
      <c r="K168" s="10">
        <f t="shared" si="156"/>
        <v>0</v>
      </c>
      <c r="L168" s="11">
        <f t="shared" si="157"/>
        <v>1</v>
      </c>
      <c r="M168" s="1">
        <f t="shared" si="158"/>
        <v>1</v>
      </c>
      <c r="N168" s="1">
        <f t="shared" si="159"/>
        <v>0.99999986515378825</v>
      </c>
      <c r="O168" s="9">
        <f t="shared" si="160"/>
        <v>0.99999986515378825</v>
      </c>
      <c r="P168" s="11">
        <f t="shared" si="161"/>
        <v>1.3484621175230416E-7</v>
      </c>
      <c r="Q168" s="9">
        <f t="shared" si="162"/>
        <v>-1.3484622084405538E-7</v>
      </c>
      <c r="R168" s="11">
        <f t="shared" si="163"/>
        <v>100</v>
      </c>
      <c r="AJ168" s="1">
        <v>0.99999685208079003</v>
      </c>
      <c r="AK168" s="1">
        <v>0</v>
      </c>
      <c r="AL168" s="1">
        <v>1</v>
      </c>
      <c r="AM168" s="1">
        <f t="shared" si="168"/>
        <v>74</v>
      </c>
      <c r="AN168" s="1">
        <f t="shared" si="169"/>
        <v>82</v>
      </c>
      <c r="AO168" s="1">
        <f t="shared" si="164"/>
        <v>0</v>
      </c>
      <c r="AP168" s="1">
        <f t="shared" si="165"/>
        <v>0.12765957446808507</v>
      </c>
      <c r="AQ168" s="1">
        <f t="shared" si="166"/>
        <v>0</v>
      </c>
    </row>
    <row r="169" spans="2:43" x14ac:dyDescent="0.2">
      <c r="B169" s="3">
        <v>1750</v>
      </c>
      <c r="C169" s="1">
        <v>1</v>
      </c>
      <c r="I169" s="1">
        <f t="shared" ref="I169:J169" si="196">B162</f>
        <v>1850</v>
      </c>
      <c r="J169" s="9">
        <f t="shared" si="196"/>
        <v>1</v>
      </c>
      <c r="K169" s="10">
        <f t="shared" si="156"/>
        <v>0</v>
      </c>
      <c r="L169" s="11">
        <f t="shared" si="157"/>
        <v>1</v>
      </c>
      <c r="M169" s="1">
        <f t="shared" si="158"/>
        <v>1</v>
      </c>
      <c r="N169" s="1">
        <f t="shared" si="159"/>
        <v>0.99958887465617485</v>
      </c>
      <c r="O169" s="9">
        <f t="shared" si="160"/>
        <v>0.99958887465617485</v>
      </c>
      <c r="P169" s="11">
        <f t="shared" si="161"/>
        <v>4.111253438251472E-4</v>
      </c>
      <c r="Q169" s="9">
        <f t="shared" si="162"/>
        <v>-4.1120987901981619E-4</v>
      </c>
      <c r="R169" s="11">
        <f t="shared" si="163"/>
        <v>100</v>
      </c>
      <c r="AJ169" s="1">
        <v>0.99999775050975859</v>
      </c>
      <c r="AK169" s="1">
        <v>0</v>
      </c>
      <c r="AL169" s="1">
        <v>1</v>
      </c>
      <c r="AM169" s="1">
        <f t="shared" si="168"/>
        <v>74</v>
      </c>
      <c r="AN169" s="1">
        <f t="shared" si="169"/>
        <v>83</v>
      </c>
      <c r="AO169" s="1">
        <f t="shared" si="164"/>
        <v>0</v>
      </c>
      <c r="AP169" s="1">
        <f t="shared" si="165"/>
        <v>0.11702127659574468</v>
      </c>
      <c r="AQ169" s="1">
        <f t="shared" si="166"/>
        <v>0</v>
      </c>
    </row>
    <row r="170" spans="2:43" x14ac:dyDescent="0.2">
      <c r="B170" s="3">
        <v>1555</v>
      </c>
      <c r="C170" s="1">
        <v>0</v>
      </c>
      <c r="I170" s="1">
        <f t="shared" ref="I170:J170" si="197">B163</f>
        <v>1555</v>
      </c>
      <c r="J170" s="9">
        <f t="shared" si="197"/>
        <v>0</v>
      </c>
      <c r="K170" s="10">
        <f t="shared" si="156"/>
        <v>1</v>
      </c>
      <c r="L170" s="11">
        <f t="shared" si="157"/>
        <v>1</v>
      </c>
      <c r="M170" s="1">
        <f t="shared" si="158"/>
        <v>0</v>
      </c>
      <c r="N170" s="1">
        <f t="shared" si="159"/>
        <v>9.9988653529118794E-3</v>
      </c>
      <c r="O170" s="9">
        <f t="shared" si="160"/>
        <v>9.9988653529118794E-3</v>
      </c>
      <c r="P170" s="11">
        <f t="shared" si="161"/>
        <v>0.99000113464708817</v>
      </c>
      <c r="Q170" s="9">
        <f t="shared" si="162"/>
        <v>-1.0049189745988358E-2</v>
      </c>
      <c r="R170" s="11">
        <f t="shared" si="163"/>
        <v>100</v>
      </c>
      <c r="AJ170" s="1">
        <v>0.9999978430420835</v>
      </c>
      <c r="AK170" s="1">
        <v>0</v>
      </c>
      <c r="AL170" s="1">
        <v>1</v>
      </c>
      <c r="AM170" s="1">
        <f t="shared" si="168"/>
        <v>74</v>
      </c>
      <c r="AN170" s="1">
        <f t="shared" si="169"/>
        <v>84</v>
      </c>
      <c r="AO170" s="1">
        <f t="shared" si="164"/>
        <v>0</v>
      </c>
      <c r="AP170" s="1">
        <f t="shared" si="165"/>
        <v>0.1063829787234043</v>
      </c>
      <c r="AQ170" s="1">
        <f t="shared" si="166"/>
        <v>0</v>
      </c>
    </row>
    <row r="171" spans="2:43" x14ac:dyDescent="0.2">
      <c r="B171" s="3">
        <v>1524</v>
      </c>
      <c r="C171" s="1">
        <v>0</v>
      </c>
      <c r="I171" s="1">
        <f t="shared" ref="I171:J171" si="198">B164</f>
        <v>2020</v>
      </c>
      <c r="J171" s="9">
        <f t="shared" si="198"/>
        <v>1</v>
      </c>
      <c r="K171" s="10">
        <f t="shared" si="156"/>
        <v>0</v>
      </c>
      <c r="L171" s="11">
        <f t="shared" si="157"/>
        <v>1</v>
      </c>
      <c r="M171" s="1">
        <f t="shared" si="158"/>
        <v>1</v>
      </c>
      <c r="N171" s="1">
        <f t="shared" si="159"/>
        <v>0.9999996742152244</v>
      </c>
      <c r="O171" s="9">
        <f t="shared" si="160"/>
        <v>0.9999996742152244</v>
      </c>
      <c r="P171" s="11">
        <f t="shared" si="161"/>
        <v>3.2578477560107899E-7</v>
      </c>
      <c r="Q171" s="9">
        <f t="shared" si="162"/>
        <v>-3.257848286689505E-7</v>
      </c>
      <c r="R171" s="11">
        <f t="shared" si="163"/>
        <v>100</v>
      </c>
      <c r="AJ171" s="1">
        <v>0.999998176642241</v>
      </c>
      <c r="AK171" s="1">
        <v>0</v>
      </c>
      <c r="AL171" s="1">
        <v>1</v>
      </c>
      <c r="AM171" s="1">
        <f t="shared" si="168"/>
        <v>74</v>
      </c>
      <c r="AN171" s="1">
        <f t="shared" si="169"/>
        <v>85</v>
      </c>
      <c r="AO171" s="1">
        <f t="shared" si="164"/>
        <v>0</v>
      </c>
      <c r="AP171" s="1">
        <f t="shared" si="165"/>
        <v>9.5744680851063801E-2</v>
      </c>
      <c r="AQ171" s="1">
        <f t="shared" si="166"/>
        <v>0</v>
      </c>
    </row>
    <row r="172" spans="2:43" x14ac:dyDescent="0.2">
      <c r="B172" s="3">
        <v>1461</v>
      </c>
      <c r="C172" s="1">
        <v>0</v>
      </c>
      <c r="I172" s="1">
        <f t="shared" ref="I172:J172" si="199">B165</f>
        <v>1593</v>
      </c>
      <c r="J172" s="9">
        <f t="shared" si="199"/>
        <v>0</v>
      </c>
      <c r="K172" s="10">
        <f t="shared" si="156"/>
        <v>1</v>
      </c>
      <c r="L172" s="11">
        <f t="shared" si="157"/>
        <v>1</v>
      </c>
      <c r="M172" s="1">
        <f t="shared" si="158"/>
        <v>0</v>
      </c>
      <c r="N172" s="1">
        <f t="shared" si="159"/>
        <v>4.7468830575847096E-2</v>
      </c>
      <c r="O172" s="9">
        <f t="shared" si="160"/>
        <v>4.7468830575847096E-2</v>
      </c>
      <c r="P172" s="11">
        <f t="shared" si="161"/>
        <v>0.95253116942415295</v>
      </c>
      <c r="Q172" s="9">
        <f t="shared" si="162"/>
        <v>-4.8632448711808066E-2</v>
      </c>
      <c r="R172" s="11">
        <f t="shared" si="163"/>
        <v>100</v>
      </c>
      <c r="AJ172" s="1">
        <v>0.99999869703646715</v>
      </c>
      <c r="AK172" s="1">
        <v>0</v>
      </c>
      <c r="AL172" s="1">
        <v>1</v>
      </c>
      <c r="AM172" s="1">
        <f t="shared" si="168"/>
        <v>74</v>
      </c>
      <c r="AN172" s="1">
        <f t="shared" si="169"/>
        <v>86</v>
      </c>
      <c r="AO172" s="1">
        <f t="shared" si="164"/>
        <v>0</v>
      </c>
      <c r="AP172" s="1">
        <f t="shared" si="165"/>
        <v>8.5106382978723416E-2</v>
      </c>
      <c r="AQ172" s="1">
        <f t="shared" si="166"/>
        <v>0</v>
      </c>
    </row>
    <row r="173" spans="2:43" x14ac:dyDescent="0.2">
      <c r="I173" s="1">
        <f t="shared" ref="I173:J173" si="200">B166</f>
        <v>1934</v>
      </c>
      <c r="J173" s="9">
        <f t="shared" si="200"/>
        <v>1</v>
      </c>
      <c r="K173" s="10">
        <f t="shared" si="156"/>
        <v>0</v>
      </c>
      <c r="L173" s="11">
        <f t="shared" si="157"/>
        <v>1</v>
      </c>
      <c r="M173" s="1">
        <f t="shared" si="158"/>
        <v>1</v>
      </c>
      <c r="N173" s="1">
        <f t="shared" si="159"/>
        <v>0.99998792800295899</v>
      </c>
      <c r="O173" s="9">
        <f t="shared" si="160"/>
        <v>0.99998792800295899</v>
      </c>
      <c r="P173" s="11">
        <f t="shared" si="161"/>
        <v>1.2071997041007698E-5</v>
      </c>
      <c r="Q173" s="9">
        <f t="shared" si="162"/>
        <v>-1.2072069908150412E-5</v>
      </c>
      <c r="R173" s="11">
        <f t="shared" si="163"/>
        <v>100</v>
      </c>
      <c r="AJ173" s="1">
        <v>0.99999885130459865</v>
      </c>
      <c r="AK173" s="1">
        <v>0</v>
      </c>
      <c r="AL173" s="1">
        <v>1</v>
      </c>
      <c r="AM173" s="1">
        <f t="shared" si="168"/>
        <v>74</v>
      </c>
      <c r="AN173" s="1">
        <f t="shared" si="169"/>
        <v>87</v>
      </c>
      <c r="AO173" s="1">
        <f t="shared" si="164"/>
        <v>0</v>
      </c>
      <c r="AP173" s="1">
        <f t="shared" si="165"/>
        <v>7.4468085106383031E-2</v>
      </c>
      <c r="AQ173" s="1">
        <f t="shared" si="166"/>
        <v>0</v>
      </c>
    </row>
    <row r="174" spans="2:43" x14ac:dyDescent="0.2">
      <c r="I174" s="1">
        <f t="shared" ref="I174:J174" si="201">B167</f>
        <v>1808</v>
      </c>
      <c r="J174" s="9">
        <f t="shared" si="201"/>
        <v>1</v>
      </c>
      <c r="K174" s="10">
        <f t="shared" si="156"/>
        <v>0</v>
      </c>
      <c r="L174" s="11">
        <f t="shared" si="157"/>
        <v>1</v>
      </c>
      <c r="M174" s="1">
        <f t="shared" si="158"/>
        <v>1</v>
      </c>
      <c r="N174" s="1">
        <f t="shared" si="159"/>
        <v>0.99760505406990518</v>
      </c>
      <c r="O174" s="9">
        <f t="shared" si="160"/>
        <v>0.99760505406990518</v>
      </c>
      <c r="P174" s="11">
        <f t="shared" si="161"/>
        <v>2.3949459300948162E-3</v>
      </c>
      <c r="Q174" s="9">
        <f t="shared" si="162"/>
        <v>-2.3978184002892166E-3</v>
      </c>
      <c r="R174" s="11">
        <f t="shared" si="163"/>
        <v>100</v>
      </c>
      <c r="AJ174" s="1">
        <v>0.99999914393323508</v>
      </c>
      <c r="AK174" s="1">
        <v>0</v>
      </c>
      <c r="AL174" s="1">
        <v>1</v>
      </c>
      <c r="AM174" s="1">
        <f t="shared" si="168"/>
        <v>74</v>
      </c>
      <c r="AN174" s="1">
        <f t="shared" si="169"/>
        <v>88</v>
      </c>
      <c r="AO174" s="1">
        <f t="shared" si="164"/>
        <v>0</v>
      </c>
      <c r="AP174" s="1">
        <f t="shared" si="165"/>
        <v>6.3829787234042534E-2</v>
      </c>
      <c r="AQ174" s="1">
        <f t="shared" si="166"/>
        <v>0</v>
      </c>
    </row>
    <row r="175" spans="2:43" x14ac:dyDescent="0.2">
      <c r="I175" s="1">
        <f t="shared" ref="I175:J175" si="202">B168</f>
        <v>1722</v>
      </c>
      <c r="J175" s="9">
        <f t="shared" si="202"/>
        <v>1</v>
      </c>
      <c r="K175" s="10">
        <f t="shared" si="156"/>
        <v>0</v>
      </c>
      <c r="L175" s="11">
        <f t="shared" si="157"/>
        <v>1</v>
      </c>
      <c r="M175" s="1">
        <f t="shared" si="158"/>
        <v>1</v>
      </c>
      <c r="N175" s="1">
        <f t="shared" si="159"/>
        <v>0.91830811267714729</v>
      </c>
      <c r="O175" s="9">
        <f t="shared" si="160"/>
        <v>0.91830811267714729</v>
      </c>
      <c r="P175" s="11">
        <f t="shared" si="161"/>
        <v>8.1691887322852708E-2</v>
      </c>
      <c r="Q175" s="9">
        <f t="shared" si="162"/>
        <v>-8.5222309949819441E-2</v>
      </c>
      <c r="R175" s="11">
        <f t="shared" si="163"/>
        <v>100</v>
      </c>
      <c r="AJ175" s="1">
        <v>0.99999959807672056</v>
      </c>
      <c r="AK175" s="1">
        <v>0</v>
      </c>
      <c r="AL175" s="1">
        <v>1</v>
      </c>
      <c r="AM175" s="1">
        <f t="shared" si="168"/>
        <v>74</v>
      </c>
      <c r="AN175" s="1">
        <f t="shared" si="169"/>
        <v>89</v>
      </c>
      <c r="AO175" s="1">
        <f t="shared" si="164"/>
        <v>0</v>
      </c>
      <c r="AP175" s="1">
        <f t="shared" si="165"/>
        <v>5.3191489361702149E-2</v>
      </c>
      <c r="AQ175" s="1">
        <f t="shared" si="166"/>
        <v>0</v>
      </c>
    </row>
    <row r="176" spans="2:43" x14ac:dyDescent="0.2">
      <c r="I176" s="1">
        <f t="shared" ref="I176:J176" si="203">B169</f>
        <v>1750</v>
      </c>
      <c r="J176" s="9">
        <f t="shared" si="203"/>
        <v>1</v>
      </c>
      <c r="K176" s="10">
        <f t="shared" si="156"/>
        <v>0</v>
      </c>
      <c r="L176" s="11">
        <f t="shared" si="157"/>
        <v>1</v>
      </c>
      <c r="M176" s="1">
        <f t="shared" si="158"/>
        <v>1</v>
      </c>
      <c r="N176" s="1">
        <f t="shared" si="159"/>
        <v>0.97329183217658533</v>
      </c>
      <c r="O176" s="9">
        <f t="shared" si="160"/>
        <v>0.97329183217658533</v>
      </c>
      <c r="P176" s="11">
        <f t="shared" si="161"/>
        <v>2.6708167823414675E-2</v>
      </c>
      <c r="Q176" s="9">
        <f t="shared" si="162"/>
        <v>-2.7071311471693227E-2</v>
      </c>
      <c r="R176" s="11">
        <f t="shared" si="163"/>
        <v>100</v>
      </c>
      <c r="AJ176" s="1">
        <v>0.9999996742152244</v>
      </c>
      <c r="AK176" s="1">
        <v>0</v>
      </c>
      <c r="AL176" s="1">
        <v>1</v>
      </c>
      <c r="AM176" s="1">
        <f t="shared" si="168"/>
        <v>74</v>
      </c>
      <c r="AN176" s="1">
        <f t="shared" si="169"/>
        <v>90</v>
      </c>
      <c r="AO176" s="1">
        <f t="shared" si="164"/>
        <v>0</v>
      </c>
      <c r="AP176" s="1">
        <f t="shared" si="165"/>
        <v>4.2553191489361653E-2</v>
      </c>
      <c r="AQ176" s="1">
        <f t="shared" si="166"/>
        <v>0</v>
      </c>
    </row>
    <row r="177" spans="9:43" x14ac:dyDescent="0.2">
      <c r="I177" s="1">
        <f t="shared" ref="I177:J177" si="204">B170</f>
        <v>1555</v>
      </c>
      <c r="J177" s="9">
        <f t="shared" si="204"/>
        <v>0</v>
      </c>
      <c r="K177" s="10">
        <f t="shared" si="156"/>
        <v>1</v>
      </c>
      <c r="L177" s="11">
        <f t="shared" si="157"/>
        <v>1</v>
      </c>
      <c r="M177" s="1">
        <f t="shared" si="158"/>
        <v>0</v>
      </c>
      <c r="N177" s="1">
        <f t="shared" si="159"/>
        <v>9.9988653529118794E-3</v>
      </c>
      <c r="O177" s="9">
        <f t="shared" si="160"/>
        <v>9.9988653529118794E-3</v>
      </c>
      <c r="P177" s="11">
        <f t="shared" si="161"/>
        <v>0.99000113464708817</v>
      </c>
      <c r="Q177" s="9">
        <f t="shared" si="162"/>
        <v>-1.0049189745988358E-2</v>
      </c>
      <c r="R177" s="11">
        <f t="shared" si="163"/>
        <v>100</v>
      </c>
      <c r="AJ177" s="1">
        <v>0.9999996742152244</v>
      </c>
      <c r="AK177" s="1">
        <v>0</v>
      </c>
      <c r="AL177" s="1">
        <v>1</v>
      </c>
      <c r="AM177" s="1">
        <f t="shared" si="168"/>
        <v>74</v>
      </c>
      <c r="AN177" s="1">
        <f t="shared" si="169"/>
        <v>91</v>
      </c>
      <c r="AO177" s="1">
        <f t="shared" si="164"/>
        <v>0</v>
      </c>
      <c r="AP177" s="1">
        <f t="shared" si="165"/>
        <v>3.1914893617021267E-2</v>
      </c>
      <c r="AQ177" s="1">
        <f t="shared" si="166"/>
        <v>0</v>
      </c>
    </row>
    <row r="178" spans="9:43" x14ac:dyDescent="0.2">
      <c r="I178" s="1">
        <f t="shared" ref="I178:J178" si="205">B171</f>
        <v>1524</v>
      </c>
      <c r="J178" s="9">
        <f t="shared" si="205"/>
        <v>0</v>
      </c>
      <c r="K178" s="10">
        <f t="shared" si="156"/>
        <v>1</v>
      </c>
      <c r="L178" s="11">
        <f t="shared" si="157"/>
        <v>1</v>
      </c>
      <c r="M178" s="1">
        <f t="shared" si="158"/>
        <v>0</v>
      </c>
      <c r="N178" s="1">
        <f t="shared" si="159"/>
        <v>2.7390936807261258E-3</v>
      </c>
      <c r="O178" s="9">
        <f t="shared" si="160"/>
        <v>2.7390936807261258E-3</v>
      </c>
      <c r="P178" s="11">
        <f t="shared" si="161"/>
        <v>0.99726090631927389</v>
      </c>
      <c r="Q178" s="9">
        <f t="shared" si="162"/>
        <v>-2.7428518620645974E-3</v>
      </c>
      <c r="R178" s="11">
        <f t="shared" si="163"/>
        <v>100</v>
      </c>
      <c r="AJ178" s="1">
        <v>0.99999968761633984</v>
      </c>
      <c r="AK178" s="1">
        <v>0</v>
      </c>
      <c r="AL178" s="1">
        <v>1</v>
      </c>
      <c r="AM178" s="1">
        <f t="shared" si="168"/>
        <v>74</v>
      </c>
      <c r="AN178" s="1">
        <f t="shared" si="169"/>
        <v>92</v>
      </c>
      <c r="AO178" s="1">
        <f t="shared" si="164"/>
        <v>0</v>
      </c>
      <c r="AP178" s="1">
        <f t="shared" si="165"/>
        <v>2.1276595744680882E-2</v>
      </c>
      <c r="AQ178" s="1">
        <f t="shared" si="166"/>
        <v>0</v>
      </c>
    </row>
    <row r="179" spans="9:43" x14ac:dyDescent="0.2">
      <c r="I179" s="1">
        <f t="shared" ref="I179:J179" si="206">B172</f>
        <v>1461</v>
      </c>
      <c r="J179" s="12">
        <f t="shared" si="206"/>
        <v>0</v>
      </c>
      <c r="K179" s="13">
        <f t="shared" si="156"/>
        <v>1</v>
      </c>
      <c r="L179" s="11">
        <f t="shared" si="157"/>
        <v>1</v>
      </c>
      <c r="M179" s="1">
        <f t="shared" si="158"/>
        <v>0</v>
      </c>
      <c r="N179" s="1">
        <f t="shared" si="159"/>
        <v>1.9473192525831573E-4</v>
      </c>
      <c r="O179" s="9">
        <f t="shared" si="160"/>
        <v>1.9473192525831573E-4</v>
      </c>
      <c r="P179" s="11">
        <f t="shared" si="161"/>
        <v>0.99980526807474168</v>
      </c>
      <c r="Q179" s="9">
        <f t="shared" si="162"/>
        <v>-1.9475088798148036E-4</v>
      </c>
      <c r="R179" s="11">
        <f t="shared" si="163"/>
        <v>100</v>
      </c>
      <c r="AJ179" s="1">
        <v>0.99999986515378825</v>
      </c>
      <c r="AK179" s="1">
        <v>0</v>
      </c>
      <c r="AL179" s="1">
        <v>1</v>
      </c>
      <c r="AM179" s="1">
        <f t="shared" si="168"/>
        <v>74</v>
      </c>
      <c r="AN179" s="1">
        <f t="shared" si="169"/>
        <v>93</v>
      </c>
      <c r="AO179" s="1">
        <f t="shared" si="164"/>
        <v>0</v>
      </c>
      <c r="AP179" s="1">
        <f t="shared" si="165"/>
        <v>1.0638297872340385E-2</v>
      </c>
      <c r="AQ179" s="1">
        <f t="shared" si="166"/>
        <v>0</v>
      </c>
    </row>
    <row r="180" spans="9:43" x14ac:dyDescent="0.2">
      <c r="I180" s="6"/>
      <c r="J180" s="6">
        <f>SUM(J12:J179)</f>
        <v>94</v>
      </c>
      <c r="K180" s="6">
        <f t="shared" ref="K180:L180" si="207">SUM(K12:K179)</f>
        <v>74</v>
      </c>
      <c r="L180" s="16">
        <f t="shared" si="207"/>
        <v>168</v>
      </c>
      <c r="M180" s="16"/>
      <c r="N180" s="16"/>
      <c r="O180" s="16">
        <f>SUM(O12:O179)</f>
        <v>93.999999999999915</v>
      </c>
      <c r="P180" s="16">
        <f t="shared" ref="P180:Q180" si="208">SUM(P12:P179)</f>
        <v>74.000000000000114</v>
      </c>
      <c r="Q180" s="16">
        <f t="shared" si="208"/>
        <v>-23.144749099221972</v>
      </c>
      <c r="R180" s="16">
        <f>SUMPRODUCT(R12:R179,L12:L179)/L180</f>
        <v>91.666666666666671</v>
      </c>
      <c r="AJ180" s="22">
        <v>0.99999990760330604</v>
      </c>
      <c r="AK180" s="22">
        <v>0</v>
      </c>
      <c r="AL180" s="22">
        <v>1</v>
      </c>
      <c r="AM180" s="22">
        <f t="shared" si="168"/>
        <v>74</v>
      </c>
      <c r="AN180" s="22">
        <f t="shared" si="169"/>
        <v>94</v>
      </c>
      <c r="AO180" s="22">
        <f t="shared" si="164"/>
        <v>0</v>
      </c>
      <c r="AP180" s="22">
        <f t="shared" si="165"/>
        <v>0</v>
      </c>
      <c r="AQ180" s="22">
        <f t="shared" si="166"/>
        <v>0</v>
      </c>
    </row>
    <row r="181" spans="9:43" ht="12.75" thickBot="1" x14ac:dyDescent="0.25">
      <c r="AQ181" s="1">
        <f>SUM(AQ12:AQ180)</f>
        <v>0.98663024726854509</v>
      </c>
    </row>
    <row r="182" spans="9:43" ht="12.75" thickTop="1" x14ac:dyDescent="0.2">
      <c r="I182" s="21"/>
      <c r="J182" s="21" t="s">
        <v>27</v>
      </c>
      <c r="K182" s="21" t="s">
        <v>28</v>
      </c>
      <c r="L182" s="21" t="s">
        <v>29</v>
      </c>
      <c r="M182" s="21" t="s">
        <v>18</v>
      </c>
      <c r="N182" s="21" t="s">
        <v>30</v>
      </c>
      <c r="O182" s="21" t="s">
        <v>31</v>
      </c>
      <c r="P182" s="21" t="s">
        <v>32</v>
      </c>
    </row>
    <row r="183" spans="9:43" x14ac:dyDescent="0.2">
      <c r="I183" s="1" t="s">
        <v>33</v>
      </c>
      <c r="J183" s="1">
        <f t="array" ref="J183:J184">U13:U14</f>
        <v>-69.912802176197147</v>
      </c>
      <c r="K183" s="1">
        <f t="array" ref="K183:K184">SQRT([1]!DIAG(Z12:AA13))</f>
        <v>15.736571399735894</v>
      </c>
      <c r="L183" s="1">
        <f>(J183/K183)^2</f>
        <v>19.7375473898039</v>
      </c>
      <c r="M183" s="1">
        <f>_xlfn.CHISQ.DIST.RT(L183,1)</f>
        <v>8.883866014689608E-6</v>
      </c>
      <c r="N183" s="1">
        <f>EXP(J183)</f>
        <v>4.337662925395033E-31</v>
      </c>
    </row>
    <row r="184" spans="9:43" x14ac:dyDescent="0.2">
      <c r="I184" s="22" t="str">
        <f t="array" ref="I184">TRANSPOSE(I11)</f>
        <v>SAT</v>
      </c>
      <c r="J184" s="22">
        <v>4.2004866693767601E-2</v>
      </c>
      <c r="K184" s="22">
        <v>9.4311975727134293E-3</v>
      </c>
      <c r="L184" s="22">
        <f>(J184/K184)^2</f>
        <v>19.836522339942466</v>
      </c>
      <c r="M184" s="22">
        <f>_xlfn.CHISQ.DIST.RT(L184,1)</f>
        <v>8.435539830202644E-6</v>
      </c>
      <c r="N184" s="22">
        <f>EXP(J184)</f>
        <v>1.0428995542111736</v>
      </c>
      <c r="O184" s="22">
        <f>EXP(J184-K184*_xlfn.NORM.S.INV(1-$X$17/2))</f>
        <v>1.0237988370445583</v>
      </c>
      <c r="P184" s="22">
        <f>EXP(J184+K184*_xlfn.NORM.S.INV(1-$X$17/2))</f>
        <v>1.06235662790319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Admittance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Hmz</cp:lastModifiedBy>
  <dcterms:created xsi:type="dcterms:W3CDTF">2021-06-21T07:56:19Z</dcterms:created>
  <dcterms:modified xsi:type="dcterms:W3CDTF">2022-06-04T12:07:34Z</dcterms:modified>
</cp:coreProperties>
</file>