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h\Downloads\"/>
    </mc:Choice>
  </mc:AlternateContent>
  <xr:revisionPtr revIDLastSave="2163" documentId="8_{9800215A-E8AB-4E7F-85DC-04CF21824F7E}" xr6:coauthVersionLast="48" xr6:coauthVersionMax="48" xr10:uidLastSave="{2CD1B4CA-2351-49B8-B80F-E14A7DAA50A4}"/>
  <bookViews>
    <workbookView xWindow="28680" yWindow="-120" windowWidth="29040" windowHeight="15840" firstSheet="12" activeTab="12" xr2:uid="{28C702CC-9885-4586-9BA1-D6C2FB65F573}"/>
  </bookViews>
  <sheets>
    <sheet name="William" sheetId="6" r:id="rId1"/>
    <sheet name="Bowen" sheetId="8" r:id="rId2"/>
    <sheet name="Langning" sheetId="7" r:id="rId3"/>
    <sheet name="Shashvat" sheetId="14" r:id="rId4"/>
    <sheet name="Andrew" sheetId="15" r:id="rId5"/>
    <sheet name="Lucy" sheetId="11" r:id="rId6"/>
    <sheet name="Jack" sheetId="13" r:id="rId7"/>
    <sheet name="Hyun" sheetId="10" r:id="rId8"/>
    <sheet name="Gouri" sheetId="12" r:id="rId9"/>
    <sheet name="Anh Quan" sheetId="4" r:id="rId10"/>
    <sheet name="Anh Linh" sheetId="18" r:id="rId11"/>
    <sheet name="Muzammil" sheetId="9" r:id="rId12"/>
    <sheet name="Vinay Ratta" sheetId="20" r:id="rId13"/>
    <sheet name="Xiaolu" sheetId="19" r:id="rId14"/>
    <sheet name="ListOpt" sheetId="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4" i="20" l="1"/>
  <c r="H48" i="7"/>
  <c r="H11" i="15"/>
  <c r="H10" i="15"/>
  <c r="H9" i="15"/>
  <c r="H7" i="15"/>
  <c r="H6" i="15"/>
  <c r="H5" i="15"/>
  <c r="H3" i="15"/>
  <c r="H2" i="15"/>
  <c r="H13" i="15" s="1"/>
  <c r="H11" i="19"/>
  <c r="H9" i="18"/>
  <c r="H8" i="18"/>
  <c r="H7" i="18"/>
  <c r="H6" i="18"/>
  <c r="H5" i="18"/>
  <c r="H4" i="18"/>
  <c r="H3" i="18"/>
  <c r="H2" i="18"/>
  <c r="H11" i="18" s="1"/>
  <c r="H9" i="14"/>
  <c r="H8" i="14"/>
  <c r="H7" i="14"/>
  <c r="H6" i="14"/>
  <c r="H5" i="14"/>
  <c r="H4" i="14"/>
  <c r="H3" i="14"/>
  <c r="H2" i="14"/>
  <c r="H11" i="14" s="1"/>
  <c r="H9" i="13"/>
  <c r="H8" i="13"/>
  <c r="H7" i="13"/>
  <c r="H6" i="13"/>
  <c r="H5" i="13"/>
  <c r="H4" i="13"/>
  <c r="H3" i="13"/>
  <c r="H2" i="13"/>
  <c r="H11" i="13" s="1"/>
  <c r="H9" i="12"/>
  <c r="H8" i="12"/>
  <c r="H7" i="12"/>
  <c r="H6" i="12"/>
  <c r="H5" i="12"/>
  <c r="H4" i="12"/>
  <c r="H3" i="12"/>
  <c r="H2" i="12"/>
  <c r="H11" i="12" s="1"/>
  <c r="H9" i="11"/>
  <c r="H8" i="11"/>
  <c r="H7" i="11"/>
  <c r="H6" i="11"/>
  <c r="H5" i="11"/>
  <c r="H4" i="11"/>
  <c r="H3" i="11"/>
  <c r="H2" i="11"/>
  <c r="H11" i="11" s="1"/>
  <c r="H9" i="10"/>
  <c r="H8" i="10"/>
  <c r="H7" i="10"/>
  <c r="H6" i="10"/>
  <c r="H5" i="10"/>
  <c r="H4" i="10"/>
  <c r="H3" i="10"/>
  <c r="H2" i="10"/>
  <c r="H11" i="10" s="1"/>
  <c r="H9" i="9"/>
  <c r="H8" i="9"/>
  <c r="H7" i="9"/>
  <c r="H6" i="9"/>
  <c r="H5" i="9"/>
  <c r="H4" i="9"/>
  <c r="H3" i="9"/>
  <c r="H2" i="9"/>
  <c r="H11" i="9" s="1"/>
  <c r="H9" i="8"/>
  <c r="H8" i="8"/>
  <c r="H7" i="8"/>
  <c r="H6" i="8"/>
  <c r="H5" i="8"/>
  <c r="H4" i="8"/>
  <c r="H3" i="8"/>
  <c r="H2" i="8"/>
  <c r="H11" i="8" s="1"/>
  <c r="H9" i="6"/>
  <c r="H8" i="6"/>
  <c r="H7" i="6"/>
  <c r="H6" i="6"/>
  <c r="H5" i="6"/>
  <c r="H4" i="6"/>
  <c r="H3" i="6"/>
  <c r="H2" i="6"/>
  <c r="H9" i="4"/>
  <c r="H8" i="4"/>
  <c r="H7" i="4"/>
  <c r="H6" i="4"/>
  <c r="H5" i="4"/>
  <c r="H4" i="4"/>
  <c r="H3" i="4"/>
  <c r="H2" i="4"/>
  <c r="H11" i="4" s="1"/>
  <c r="H11" i="6" l="1"/>
</calcChain>
</file>

<file path=xl/sharedStrings.xml><?xml version="1.0" encoding="utf-8"?>
<sst xmlns="http://schemas.openxmlformats.org/spreadsheetml/2006/main" count="1227" uniqueCount="316">
  <si>
    <t>Project Team Member</t>
  </si>
  <si>
    <t>Itteration</t>
  </si>
  <si>
    <t>Date of Activity</t>
  </si>
  <si>
    <t>Duration (Minutes)</t>
  </si>
  <si>
    <t>Activity Type</t>
  </si>
  <si>
    <t>Short Description</t>
  </si>
  <si>
    <t>Activity</t>
  </si>
  <si>
    <t>Total Time</t>
  </si>
  <si>
    <t>William Hebblewhite</t>
  </si>
  <si>
    <t>Meeting</t>
  </si>
  <si>
    <t>Meeting b/w Company Directors + Leadership</t>
  </si>
  <si>
    <t>Lecture</t>
  </si>
  <si>
    <t>Meeting with Emily Chin to discuss Company Plans</t>
  </si>
  <si>
    <t>Weekly SIT782 Lecture</t>
  </si>
  <si>
    <t>Mentoring</t>
  </si>
  <si>
    <t>Other</t>
  </si>
  <si>
    <t xml:space="preserve">Created and Distributed a Team recruitment form to formalise team selections. </t>
  </si>
  <si>
    <t>On-Track Tasks</t>
  </si>
  <si>
    <t xml:space="preserve">Set up an Excel spread-sheet with Team distributions </t>
  </si>
  <si>
    <t>Research</t>
  </si>
  <si>
    <t>Meeting between Emily Chin &amp; Myself to finalise teams and team leaders, discuss projects and project structures</t>
  </si>
  <si>
    <t>Technical Work</t>
  </si>
  <si>
    <t xml:space="preserve">Administrative work - Answering student questions regarding worklog, hours to contribute for specific grades, team distributions. </t>
  </si>
  <si>
    <t>Up-Skilling</t>
  </si>
  <si>
    <t xml:space="preserve">Weekly Lecture - Agile, Waterfall, Scrum refresh. </t>
  </si>
  <si>
    <t>Administrative work - Answering student questions regarding worklog</t>
  </si>
  <si>
    <t>First Meeting for the Data Science and Analysis team</t>
  </si>
  <si>
    <t>TOTAL (Hours)</t>
  </si>
  <si>
    <t>Set up Data Science Wiki, Data Science Logbooks and Connected to Teams</t>
  </si>
  <si>
    <t>Database and Database storage research</t>
  </si>
  <si>
    <t>Cohort Leadership meeting</t>
  </si>
  <si>
    <t xml:space="preserve">Free courses for AI-DS Cohort students to allow them to upskill. </t>
  </si>
  <si>
    <t>Documenting free courses for AI-DS Cohort students</t>
  </si>
  <si>
    <t>Developing a preliminary schedule for Redback Operations (to be discussed with team leads/Directors)</t>
  </si>
  <si>
    <t>Meeting to discuss Research and Next projects</t>
  </si>
  <si>
    <t>SIT782 Lecture</t>
  </si>
  <si>
    <t>Time-series regression algorithm research</t>
  </si>
  <si>
    <t>Time-series regression algorithm research/Web-scrapping build prototype</t>
  </si>
  <si>
    <t>Data Science &amp; Analysis team meeting</t>
  </si>
  <si>
    <t>Task 2.1P Draft</t>
  </si>
  <si>
    <t>Meeting with Sharni Sujatha to discuss Task 2.1P</t>
  </si>
  <si>
    <t>Redback Operations Leadership Meeting</t>
  </si>
  <si>
    <t>Submission 2.1P</t>
  </si>
  <si>
    <t>Various discussions and updates with Data Science and Analytics Team members</t>
  </si>
  <si>
    <t xml:space="preserve">Meeting with Data Engineering subteam to discuss file conversion, data pre-processing pipelines. </t>
  </si>
  <si>
    <t>Task Submission for Task 5.1D</t>
  </si>
  <si>
    <t xml:space="preserve">Contacting sub-team leaders regarding student contributions; Contributions to re-structuring company. </t>
  </si>
  <si>
    <t xml:space="preserve">Undertook a Free Github refresh course via Udemy. </t>
  </si>
  <si>
    <t>Meeting w/ Directors to discuss Teams progress</t>
  </si>
  <si>
    <t xml:space="preserve">Writing up documents related to data governance and ethics. </t>
  </si>
  <si>
    <t>Setting up Data Registry AND setting up new channels of communication.</t>
  </si>
  <si>
    <t>Various discussions over the course of the semester related to mentoring</t>
  </si>
  <si>
    <t>Bowen Li</t>
  </si>
  <si>
    <t>7/3/2022</t>
  </si>
  <si>
    <t>Lecture for SIT782</t>
  </si>
  <si>
    <t>14/3/2022</t>
  </si>
  <si>
    <t>15/3/2022</t>
  </si>
  <si>
    <t>Squad meeting for preliminary assignment of tasks</t>
  </si>
  <si>
    <t>Upskilling on benchmark</t>
  </si>
  <si>
    <t>16/3/2022</t>
  </si>
  <si>
    <t>Upskilling on Zwiftalizer</t>
  </si>
  <si>
    <t>17/3/2022</t>
  </si>
  <si>
    <t>Upskilling on Peloton</t>
  </si>
  <si>
    <t>21/3/2022</t>
  </si>
  <si>
    <t>23/3/2022</t>
  </si>
  <si>
    <t>Finish the personal team task</t>
  </si>
  <si>
    <t>24/3/2022</t>
  </si>
  <si>
    <t>Optimize the code</t>
  </si>
  <si>
    <t xml:space="preserve">Upskilling on data cleaning </t>
  </si>
  <si>
    <t>25/3/2022</t>
  </si>
  <si>
    <t>Team Meeting - With Individual updates on tasks</t>
  </si>
  <si>
    <t>Upskilling on meraging data sets</t>
  </si>
  <si>
    <t>28/3/2022</t>
  </si>
  <si>
    <t>29/3/2022</t>
  </si>
  <si>
    <t>Watch Youtube video upskilling on exploring data and how to train model 1</t>
  </si>
  <si>
    <t>30/3/2022</t>
  </si>
  <si>
    <t>Watch Youtube video upskilling on exploring data and how to train model 2</t>
  </si>
  <si>
    <t>31/3/2022</t>
  </si>
  <si>
    <t>Watch Youtube video upskilling on exploring data and how to train model 3</t>
  </si>
  <si>
    <t>1/4/2022</t>
  </si>
  <si>
    <t>Weekly Team Meeting - Next set of Analysis Tasks</t>
  </si>
  <si>
    <t>4/4/2022</t>
  </si>
  <si>
    <t xml:space="preserve">langning bao </t>
  </si>
  <si>
    <t>Task 1.1p</t>
  </si>
  <si>
    <t xml:space="preserve">OnTrack task </t>
  </si>
  <si>
    <t>Week one lecture</t>
  </si>
  <si>
    <t>attending lectures</t>
  </si>
  <si>
    <t xml:space="preserve">Week two lecture </t>
  </si>
  <si>
    <t>Week three lecture</t>
  </si>
  <si>
    <t>Week 4 lecture</t>
  </si>
  <si>
    <t>Week 5 lecture</t>
  </si>
  <si>
    <t>Week 6 lecture</t>
  </si>
  <si>
    <t>Week 7 lecture</t>
  </si>
  <si>
    <t>langning bao</t>
  </si>
  <si>
    <t>watched previous lectures</t>
  </si>
  <si>
    <t>rewatching lecutres</t>
  </si>
  <si>
    <t>OnTrack task -completion</t>
  </si>
  <si>
    <t>Langning Bao</t>
  </si>
  <si>
    <t>First Company meeting</t>
  </si>
  <si>
    <t>attended meeting</t>
  </si>
  <si>
    <t>company meeting</t>
  </si>
  <si>
    <t>watched meeting recordings</t>
  </si>
  <si>
    <t>reviewing materials from members of Redback</t>
  </si>
  <si>
    <t>Reviewing materials</t>
  </si>
  <si>
    <t>Learning from online resources</t>
  </si>
  <si>
    <t>Self-teaching</t>
  </si>
  <si>
    <t>Python coding (data-clearning and analysis)</t>
  </si>
  <si>
    <t>Direct Contribution</t>
  </si>
  <si>
    <t>Python coding (data-clearning and analysis)-completed</t>
  </si>
  <si>
    <t>Coding a trainable model (steps vs cal burned)</t>
  </si>
  <si>
    <t>Coding a trainable model (steps vs cal burned)-completed</t>
  </si>
  <si>
    <t>Putting together a report to explain what the model does</t>
  </si>
  <si>
    <t>Report writing</t>
  </si>
  <si>
    <t>E.g 01/01/2022
Be sure to include dates only between Week 0 - Week 13</t>
  </si>
  <si>
    <t xml:space="preserve">Please fill out with succint detail </t>
  </si>
  <si>
    <t>Andrew Mayes</t>
  </si>
  <si>
    <t xml:space="preserve">On-Track Task 1.1 </t>
  </si>
  <si>
    <t>Data Science &amp; Analysis team meeting (Recording)</t>
  </si>
  <si>
    <t>Time series algorithms for predicting oxygen consumption</t>
  </si>
  <si>
    <t>Research Summary</t>
  </si>
  <si>
    <t>Creating Algorithm</t>
  </si>
  <si>
    <t>Python and Pytorch</t>
  </si>
  <si>
    <t xml:space="preserve">On-Track Task 6.1 </t>
  </si>
  <si>
    <t>Iteration</t>
  </si>
  <si>
    <t>Lucy Mann</t>
  </si>
  <si>
    <t>SIT378 week 1 class</t>
  </si>
  <si>
    <t>Registering interest for Redback Operations through filling out online forms</t>
  </si>
  <si>
    <t>Brief refresher on working with databases (e.g. creating databases and implementing features)</t>
  </si>
  <si>
    <t>Introduction to data analysis and data science (e.g. watching informational videos and reading online articles)</t>
  </si>
  <si>
    <t>SIT378 week 2 class</t>
  </si>
  <si>
    <t>Data Science and Analysis weekly team meeting</t>
  </si>
  <si>
    <t>Task 1.1P completion</t>
  </si>
  <si>
    <t>Data storage options research and summarisation</t>
  </si>
  <si>
    <t>Task 1.1P completion and submission</t>
  </si>
  <si>
    <t>Data Storage Solutions project task allocation on Trello</t>
  </si>
  <si>
    <t>SIT378 week 3 class</t>
  </si>
  <si>
    <t>Data Storage Solutions project meeting with Muzammil and Muhammad</t>
  </si>
  <si>
    <t>SIT378 week 4 class</t>
  </si>
  <si>
    <t>Data Storage Solutions, Data Science, DevOps, IoT and Cyber Security leaders meeting</t>
  </si>
  <si>
    <t>Task 5.1D completion</t>
  </si>
  <si>
    <t>MongoDB vs. Firebase comparison research</t>
  </si>
  <si>
    <t>SIT378 week 5 class</t>
  </si>
  <si>
    <t>Up-skilling on MongoDB through MongoDB University</t>
  </si>
  <si>
    <t>Setting up MongoDB database testing environment</t>
  </si>
  <si>
    <t>Task 5.1D completion and submission</t>
  </si>
  <si>
    <t>Teaching Data Storage Solutions project members how MongoDB works</t>
  </si>
  <si>
    <t>SIT378 week 6 class</t>
  </si>
  <si>
    <t>Task 6.1P completion</t>
  </si>
  <si>
    <t>Data Storage Solutions Project roadmap completion</t>
  </si>
  <si>
    <t>Database Solutions Meeting with Akshat, Mason and Michael</t>
  </si>
  <si>
    <t>Testing MongoDB database with sample dataset</t>
  </si>
  <si>
    <t>Task 6.3C completion</t>
  </si>
  <si>
    <t>Sprint Plan write-up</t>
  </si>
  <si>
    <t>Task 6.3C completion and submission</t>
  </si>
  <si>
    <t>Task 6.1P completion and submission</t>
  </si>
  <si>
    <t>Watched Data Science and Analytics weekly meeting recording</t>
  </si>
  <si>
    <t>Aims, goals, and processes write-up</t>
  </si>
  <si>
    <t>SIT378 week 7 class</t>
  </si>
  <si>
    <t xml:space="preserve">Up-skilling on RESTful API </t>
  </si>
  <si>
    <t>SIT378 week 8 class</t>
  </si>
  <si>
    <t>Team leader meeting with Mason (Cyber Security), Michael (Cyber Security) and Akshat (DevOps)</t>
  </si>
  <si>
    <t>Planning for company workshop</t>
  </si>
  <si>
    <t>SIT378 week 9 class</t>
  </si>
  <si>
    <t>Company workshop with Cyber Security and DevOps</t>
  </si>
  <si>
    <t>Task 10.1D completion and submission</t>
  </si>
  <si>
    <t>SIT378 week 10 class</t>
  </si>
  <si>
    <t>Data Storage Solutions system guide write-up</t>
  </si>
  <si>
    <t>Jack</t>
  </si>
  <si>
    <t>Hyun Dong Kim</t>
  </si>
  <si>
    <t>Week 1 lecture</t>
  </si>
  <si>
    <t>Joining the "Red Back Opeartions" team and filling out some forms</t>
  </si>
  <si>
    <t>Research on health-related articles to see what the project is about (project research)</t>
  </si>
  <si>
    <t>Revisiting past studies (R, SIT720 Python and many more)</t>
  </si>
  <si>
    <t>Started on git learning from LinkedIn (Still in progress)</t>
  </si>
  <si>
    <t>Week 2 lecture</t>
  </si>
  <si>
    <t>Week 1 meeting</t>
  </si>
  <si>
    <t>After the initial meeting with the team, I have initiated the sub-research group to have the members on board</t>
  </si>
  <si>
    <t>Research on benchmar (Zwift) and noting down interesting points</t>
  </si>
  <si>
    <t>Dicussing with teammates to see what points we could present in the weekly meeting (Documented)</t>
  </si>
  <si>
    <t>Weekly meeting &amp; taking miniutes (script)</t>
  </si>
  <si>
    <t>Discussing with Shashvat on Wiki Page and Week 2 Meeting attendance &amp; minutes</t>
  </si>
  <si>
    <t>Making agenda &amp; minute template and submitting for Week 2</t>
  </si>
  <si>
    <t>Tasks P1.1 Submission</t>
  </si>
  <si>
    <t xml:space="preserve">Wiki - file upload </t>
  </si>
  <si>
    <t>Gouri Nandan Reddy Gangavaram</t>
  </si>
  <si>
    <t>Weekly Lecture for SIT782</t>
  </si>
  <si>
    <t>Weekly Lecture for SIT782 - Agile, Waterfall, Scrum refresh.</t>
  </si>
  <si>
    <t>Team Meeting - Discussion of roles and responsibilities along with division of tasks and groups with intial goals mapped out.</t>
  </si>
  <si>
    <t>Research into open-source data for Data Analysis</t>
  </si>
  <si>
    <t>Documentation of results found from researching open-source data available.</t>
  </si>
  <si>
    <t>Team Meeting - Discussion of results achieved through research about the availability of data and brainstorming of new tasks and ideas.</t>
  </si>
  <si>
    <t>Upskilling in Python by following tutorials</t>
  </si>
  <si>
    <t>Upskilling in Python for data cleaning &amp; visualization</t>
  </si>
  <si>
    <t>Team Meeting - With Individual updates on tasks covered both as an individual and team over the week.</t>
  </si>
  <si>
    <t>Meeting with 'Anh Ling Le' (Teammate) in which he upskilled me in using Tableau software and using different plots and clean dataset.</t>
  </si>
  <si>
    <t>Tableue tool for better interpretation of results using Dashboards</t>
  </si>
  <si>
    <t>Game Sales Analysis &amp; Documentation</t>
  </si>
  <si>
    <t>Task 2.1P - Company Structure &amp; Objectives</t>
  </si>
  <si>
    <t>Research into open-source fitbit tracker analysis to relate towards exercise fitness</t>
  </si>
  <si>
    <t>Task 5.1D - Exemplary work and Leadership - Initial</t>
  </si>
  <si>
    <t>Fitness dataset Feature Extraction and Cleaning of Data</t>
  </si>
  <si>
    <t>Fitness dataset Analysis &amp; Documentation</t>
  </si>
  <si>
    <t>Meeting with 'Anh Quan' (Teammate) to get insights and help each other out for upcoming tasks.</t>
  </si>
  <si>
    <t>Weekly Team Meeting - Sprint discussion</t>
  </si>
  <si>
    <t>Internal Games Sales Analysis Team Meeting - Sprint Goals and Tasks</t>
  </si>
  <si>
    <t>ANH LINH LE</t>
  </si>
  <si>
    <t>Week 1 Lecture</t>
  </si>
  <si>
    <t>Filling interest online form of Redback Operation</t>
  </si>
  <si>
    <t>Visualizing by Seaborn (Python)</t>
  </si>
  <si>
    <t>Reading Articles related to fitness analysis</t>
  </si>
  <si>
    <t>Week 2 Lecture</t>
  </si>
  <si>
    <t>Data Science and Analytics team weekly meeting</t>
  </si>
  <si>
    <t>Completing Task 1.1</t>
  </si>
  <si>
    <t>Finding datasets related to fitness analysis</t>
  </si>
  <si>
    <t>Task Allocation on Trello</t>
  </si>
  <si>
    <t>Discussing with Anh Quan</t>
  </si>
  <si>
    <t>Week 3 Lecture</t>
  </si>
  <si>
    <t>Datasets option and summarization</t>
  </si>
  <si>
    <t>Guiding how to set up Tableau as well as seaborn with Anh Quan</t>
  </si>
  <si>
    <t>Guiding how to set up Tableau as well as seaborn with Gouri</t>
  </si>
  <si>
    <t>Cleaning data by Python</t>
  </si>
  <si>
    <t>Week 4 Lecture</t>
  </si>
  <si>
    <t>Fix bug Python</t>
  </si>
  <si>
    <t>Completing Task 6.1</t>
  </si>
  <si>
    <t>Week 5 Lecture</t>
  </si>
  <si>
    <t>Visualizing by Python</t>
  </si>
  <si>
    <t>Guiding how to find and analyse the fitbit fitness dataset with Anh Quan</t>
  </si>
  <si>
    <t>Analyzing by Python and Tableau</t>
  </si>
  <si>
    <t>Finding direction of analysing the insight of fitbit dataset</t>
  </si>
  <si>
    <t>Weel 6 Lecture</t>
  </si>
  <si>
    <t>Roadmap of Data Analytics team</t>
  </si>
  <si>
    <t>Analyzing by Python (Panda profiling report)</t>
  </si>
  <si>
    <t>Making the report of fitbit analysis</t>
  </si>
  <si>
    <t>Completing Task 6.3</t>
  </si>
  <si>
    <t>Started Linkeidn Learning course in Data Analysis using SQL</t>
  </si>
  <si>
    <t>Data Storage Solutions project meeting</t>
  </si>
  <si>
    <t>Data storage options research (Azure, Workflow86 and SQL)</t>
  </si>
  <si>
    <t xml:space="preserve">Research on MongoDB </t>
  </si>
  <si>
    <t>Clearing roadblocks in the testing environment of MongoDB</t>
  </si>
  <si>
    <t>Working on On track task 6.1p</t>
  </si>
  <si>
    <t>Completion of 6.1p and submission</t>
  </si>
  <si>
    <t>Date Of Activity</t>
  </si>
  <si>
    <t>Duration(In minutes)</t>
  </si>
  <si>
    <t xml:space="preserve">Acticity Type </t>
  </si>
  <si>
    <t xml:space="preserve">                                                                  Short Description </t>
  </si>
  <si>
    <t>Attended Weekly Lecture - Learnt about the Companies and how we gonna join them.</t>
  </si>
  <si>
    <t>Deakin sync</t>
  </si>
  <si>
    <t xml:space="preserve">Watched Important videos uploaded by Andrew on unit site to get more familiar with the changes introduced in Capstone </t>
  </si>
  <si>
    <t>Company Selection</t>
  </si>
  <si>
    <t xml:space="preserve">Walked through the advertisements of different Companies for selection criteria and learning their focuses. </t>
  </si>
  <si>
    <t>On Track Task</t>
  </si>
  <si>
    <t>Start Doing On - track Task 1.1</t>
  </si>
  <si>
    <t>Submitting On track Task 1.1</t>
  </si>
  <si>
    <t>Attended Weekly Lecture - Learnt about Agile/Scrum.</t>
  </si>
  <si>
    <t>Team Meeting</t>
  </si>
  <si>
    <t>Attended First Company Meeting after joining Data Science and Analytics Team - Got to learn about members of Team.</t>
  </si>
  <si>
    <t>other</t>
  </si>
  <si>
    <t>Went through the files uploaded by Team Lead like wiki, Team Log book.</t>
  </si>
  <si>
    <t>Had a meeting with Team Lead and other Team member to decide on Time for weekly meetings</t>
  </si>
  <si>
    <t>After Having Disagreements on Times, suggested my Whole Time and Team Leader to use the software WhenIsGood to vote up.</t>
  </si>
  <si>
    <t xml:space="preserve">Up Skilling </t>
  </si>
  <si>
    <t>Up Skilling In Python.</t>
  </si>
  <si>
    <t xml:space="preserve">Cohorts </t>
  </si>
  <si>
    <t>Leant about differnt Cohorts available and how can I contribute in these Cohorts.</t>
  </si>
  <si>
    <t xml:space="preserve">Weekly Lecture </t>
  </si>
  <si>
    <t xml:space="preserve">Attended Weekly Lecture for Week 3 </t>
  </si>
  <si>
    <t xml:space="preserve">Trello Board </t>
  </si>
  <si>
    <t xml:space="preserve">Setting up Trello Board </t>
  </si>
  <si>
    <t>Learnt some basics for Machine Learning.</t>
  </si>
  <si>
    <t>Notes</t>
  </si>
  <si>
    <t>Preparing Notes for the Sub-Team Meeting.</t>
  </si>
  <si>
    <t xml:space="preserve">other </t>
  </si>
  <si>
    <t>Had a Team Meeting with my sub Team members to discuss how can we generate data.</t>
  </si>
  <si>
    <t xml:space="preserve">Attended Weekly Team Meeting - Learnt about the Team and start exploring the options to decide on Sub Teams </t>
  </si>
  <si>
    <t xml:space="preserve">Setting up Colour Code as per Ongoing, Done and Future Tasks </t>
  </si>
  <si>
    <t>Did Modifications in the submission for the On track Task 1.1 - as per requirements.</t>
  </si>
  <si>
    <t>Attended Weekly Lecture for Week 4</t>
  </si>
  <si>
    <t>Attended the company Team meeting - Data Science and Analytics - Learnt different roles in the Team - and stepped up to Lead the sub Team - Data Engineering</t>
  </si>
  <si>
    <t xml:space="preserve">Watched diffrerent Tutorials on to generate random values in data </t>
  </si>
  <si>
    <t xml:space="preserve">Documentation </t>
  </si>
  <si>
    <t xml:space="preserve">Produced a very basic document to learn the aspects of our Team </t>
  </si>
  <si>
    <t>Had a meeting with Shashwat to discuss the issues our team is facing</t>
  </si>
  <si>
    <t>Attended Weekly Lecture for Week 5</t>
  </si>
  <si>
    <t>Had a meeting with other Team member Shasvat to discuss about Integrating Training Data</t>
  </si>
  <si>
    <t>Updating Trello Board</t>
  </si>
  <si>
    <t>Learnt Tableau and experimented with some data.</t>
  </si>
  <si>
    <t>Tableau and the data analysis.</t>
  </si>
  <si>
    <t>Made the Sprrint Document For out Sub Team to present in the team Weekly meeting.</t>
  </si>
  <si>
    <t>Start Doing On - track Task 5.1 D</t>
  </si>
  <si>
    <t>Finalise and Submit the On Track Task 5.1</t>
  </si>
  <si>
    <t>attended Deakin HelHub Session for my Python Queries.</t>
  </si>
  <si>
    <t>Produced Document to contribite to the showcase video</t>
  </si>
  <si>
    <t>Attended team meeting to share the work we have done so far</t>
  </si>
  <si>
    <t>Had a meeting with Shashwat to finalise the showcase document</t>
  </si>
  <si>
    <t>Week 1 - 11</t>
  </si>
  <si>
    <t xml:space="preserve">Log Book </t>
  </si>
  <si>
    <t>Spent 5 minutes every week to fill up the Log Book.</t>
  </si>
  <si>
    <t>Xiaolu Li</t>
  </si>
  <si>
    <t xml:space="preserve">Lecture </t>
  </si>
  <si>
    <t xml:space="preserve">Meeting </t>
  </si>
  <si>
    <t xml:space="preserve">Benchamark research - Zwift </t>
  </si>
  <si>
    <t xml:space="preserve">Reserach </t>
  </si>
  <si>
    <t xml:space="preserve">Benchamark research - Peloton </t>
  </si>
  <si>
    <t xml:space="preserve">Research </t>
  </si>
  <si>
    <t>Group Discussion</t>
  </si>
  <si>
    <t xml:space="preserve">Discussion </t>
  </si>
  <si>
    <t>1.1 P</t>
  </si>
  <si>
    <t xml:space="preserve">Ontrack </t>
  </si>
  <si>
    <t>Activity Types</t>
  </si>
  <si>
    <t>Duration (minutes)</t>
  </si>
  <si>
    <t>Vinay Ratta</t>
  </si>
  <si>
    <t>Anh Linh Le</t>
  </si>
  <si>
    <t>Shashvat Joshi</t>
  </si>
  <si>
    <t>Jack Fleming</t>
  </si>
  <si>
    <t>Anh Quan Hua</t>
  </si>
  <si>
    <t>Muzammil 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</si>
</sst>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34"/>
    </font>
    <font>
      <sz val="12"/>
      <color theme="1"/>
      <name val="Times New Roman"/>
      <family val="1"/>
      <charset val="1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ED7D31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 applyProtection="1">
      <alignment horizontal="right"/>
      <protection locked="0"/>
    </xf>
    <xf numFmtId="0" fontId="6" fillId="0" borderId="0" xfId="0" applyFont="1"/>
    <xf numFmtId="16" fontId="0" fillId="0" borderId="0" xfId="0" applyNumberForma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A4D4-3A55-47AA-92B7-B5BDE6E689BE}">
  <dimension ref="A1:H39"/>
  <sheetViews>
    <sheetView topLeftCell="C18" zoomScale="130" zoomScaleNormal="130" workbookViewId="0">
      <selection activeCell="C4" sqref="C4"/>
    </sheetView>
  </sheetViews>
  <sheetFormatPr defaultColWidth="8.85546875" defaultRowHeight="15"/>
  <cols>
    <col min="1" max="2" width="27.42578125" customWidth="1"/>
    <col min="3" max="3" width="65.85546875" bestFit="1" customWidth="1"/>
    <col min="4" max="4" width="23.5703125" bestFit="1" customWidth="1"/>
    <col min="5" max="5" width="29" customWidth="1"/>
    <col min="6" max="6" width="88.7109375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A2" t="s">
        <v>8</v>
      </c>
      <c r="B2">
        <v>1</v>
      </c>
      <c r="C2" s="5">
        <v>44623</v>
      </c>
      <c r="D2">
        <v>60</v>
      </c>
      <c r="E2" t="s">
        <v>9</v>
      </c>
      <c r="F2" t="s">
        <v>10</v>
      </c>
      <c r="G2" t="s">
        <v>11</v>
      </c>
      <c r="H2">
        <f>SUMIFS(D2:D3000,E2:E3000,"Lecture")</f>
        <v>240</v>
      </c>
    </row>
    <row r="3" spans="1:8">
      <c r="A3" t="s">
        <v>8</v>
      </c>
      <c r="B3">
        <v>1</v>
      </c>
      <c r="C3" s="4">
        <v>44624</v>
      </c>
      <c r="D3">
        <v>60</v>
      </c>
      <c r="E3" t="s">
        <v>9</v>
      </c>
      <c r="F3" t="s">
        <v>12</v>
      </c>
      <c r="G3" t="s">
        <v>9</v>
      </c>
      <c r="H3">
        <f>SUMIFS(D2:D3000,E2:E3000,"Meeting")</f>
        <v>930</v>
      </c>
    </row>
    <row r="4" spans="1:8">
      <c r="A4" t="s">
        <v>8</v>
      </c>
      <c r="B4">
        <v>1</v>
      </c>
      <c r="C4" s="4">
        <v>44627</v>
      </c>
      <c r="D4">
        <v>120</v>
      </c>
      <c r="E4" t="s">
        <v>11</v>
      </c>
      <c r="F4" t="s">
        <v>13</v>
      </c>
      <c r="G4" t="s">
        <v>14</v>
      </c>
      <c r="H4">
        <f>SUMIFS(D2:D3000,E2:E3000,"Mentoring")</f>
        <v>150</v>
      </c>
    </row>
    <row r="5" spans="1:8">
      <c r="A5" t="s">
        <v>8</v>
      </c>
      <c r="B5">
        <v>1</v>
      </c>
      <c r="C5" s="7">
        <v>44628</v>
      </c>
      <c r="D5">
        <v>120</v>
      </c>
      <c r="E5" t="s">
        <v>15</v>
      </c>
      <c r="F5" s="6" t="s">
        <v>16</v>
      </c>
      <c r="G5" t="s">
        <v>17</v>
      </c>
      <c r="H5">
        <f>SUMIFS(D2:D3000,E2:E3000,"On-Track Tasks")</f>
        <v>480</v>
      </c>
    </row>
    <row r="6" spans="1:8">
      <c r="A6" t="s">
        <v>8</v>
      </c>
      <c r="B6">
        <v>1</v>
      </c>
      <c r="C6" s="7">
        <v>44628</v>
      </c>
      <c r="D6">
        <v>60</v>
      </c>
      <c r="E6" t="s">
        <v>15</v>
      </c>
      <c r="F6" s="6" t="s">
        <v>18</v>
      </c>
      <c r="G6" t="s">
        <v>19</v>
      </c>
      <c r="H6">
        <f>SUMIFS(D2:D3000,E2:E3000,"Research")</f>
        <v>180</v>
      </c>
    </row>
    <row r="7" spans="1:8">
      <c r="A7" t="s">
        <v>8</v>
      </c>
      <c r="B7">
        <v>1</v>
      </c>
      <c r="C7" s="7">
        <v>44630</v>
      </c>
      <c r="D7">
        <v>60</v>
      </c>
      <c r="E7" t="s">
        <v>9</v>
      </c>
      <c r="F7" s="6" t="s">
        <v>20</v>
      </c>
      <c r="G7" t="s">
        <v>21</v>
      </c>
      <c r="H7">
        <f>SUMIFS(D2:D3000,E2:E3000,"Technical Work")</f>
        <v>120</v>
      </c>
    </row>
    <row r="8" spans="1:8">
      <c r="A8" t="s">
        <v>8</v>
      </c>
      <c r="B8">
        <v>1</v>
      </c>
      <c r="C8" s="7">
        <v>44631</v>
      </c>
      <c r="D8">
        <v>120</v>
      </c>
      <c r="E8" t="s">
        <v>15</v>
      </c>
      <c r="F8" s="6" t="s">
        <v>22</v>
      </c>
      <c r="G8" t="s">
        <v>23</v>
      </c>
      <c r="H8">
        <f>SUMIFS(D2:D3000,E2:E3000,"Up-Skilling")</f>
        <v>60</v>
      </c>
    </row>
    <row r="9" spans="1:8">
      <c r="A9" t="s">
        <v>8</v>
      </c>
      <c r="B9">
        <v>1</v>
      </c>
      <c r="C9" s="7">
        <v>44634</v>
      </c>
      <c r="D9">
        <v>60</v>
      </c>
      <c r="E9" t="s">
        <v>9</v>
      </c>
      <c r="F9" s="6" t="s">
        <v>24</v>
      </c>
      <c r="G9" t="s">
        <v>15</v>
      </c>
      <c r="H9">
        <f>SUMIFS(D2:D3000,E2:E3000,"Other")</f>
        <v>855</v>
      </c>
    </row>
    <row r="10" spans="1:8">
      <c r="A10" t="s">
        <v>8</v>
      </c>
      <c r="B10">
        <v>1</v>
      </c>
      <c r="C10" s="7">
        <v>44634</v>
      </c>
      <c r="D10">
        <v>120</v>
      </c>
      <c r="E10" t="s">
        <v>15</v>
      </c>
      <c r="F10" s="6" t="s">
        <v>25</v>
      </c>
    </row>
    <row r="11" spans="1:8">
      <c r="A11" t="s">
        <v>8</v>
      </c>
      <c r="B11">
        <v>1</v>
      </c>
      <c r="C11" s="7">
        <v>44634</v>
      </c>
      <c r="D11">
        <v>60</v>
      </c>
      <c r="E11" t="s">
        <v>9</v>
      </c>
      <c r="F11" s="6" t="s">
        <v>26</v>
      </c>
      <c r="G11" s="3" t="s">
        <v>27</v>
      </c>
      <c r="H11">
        <f>SUM(H2:H9)/60</f>
        <v>50.25</v>
      </c>
    </row>
    <row r="12" spans="1:8">
      <c r="A12" t="s">
        <v>8</v>
      </c>
      <c r="B12">
        <v>1</v>
      </c>
      <c r="C12" s="7">
        <v>44637</v>
      </c>
      <c r="D12">
        <v>60</v>
      </c>
      <c r="E12" t="s">
        <v>15</v>
      </c>
      <c r="F12" t="s">
        <v>28</v>
      </c>
    </row>
    <row r="13" spans="1:8">
      <c r="A13" t="s">
        <v>8</v>
      </c>
      <c r="B13">
        <v>1</v>
      </c>
      <c r="C13" s="4">
        <v>44638</v>
      </c>
      <c r="D13">
        <v>60</v>
      </c>
      <c r="E13" t="s">
        <v>19</v>
      </c>
      <c r="F13" t="s">
        <v>29</v>
      </c>
    </row>
    <row r="14" spans="1:8">
      <c r="A14" t="s">
        <v>8</v>
      </c>
      <c r="B14">
        <v>1</v>
      </c>
      <c r="C14" s="4">
        <v>44637</v>
      </c>
      <c r="D14">
        <v>60</v>
      </c>
      <c r="E14" t="s">
        <v>9</v>
      </c>
      <c r="F14" t="s">
        <v>30</v>
      </c>
    </row>
    <row r="15" spans="1:8">
      <c r="A15" t="s">
        <v>8</v>
      </c>
      <c r="B15">
        <v>1</v>
      </c>
      <c r="C15" s="4">
        <v>44638</v>
      </c>
      <c r="D15">
        <v>60</v>
      </c>
      <c r="E15" t="s">
        <v>19</v>
      </c>
      <c r="F15" t="s">
        <v>31</v>
      </c>
    </row>
    <row r="16" spans="1:8">
      <c r="A16" t="s">
        <v>8</v>
      </c>
      <c r="B16">
        <v>1</v>
      </c>
      <c r="C16" s="4">
        <v>44638</v>
      </c>
      <c r="D16">
        <v>30</v>
      </c>
      <c r="E16" t="s">
        <v>15</v>
      </c>
      <c r="F16" t="s">
        <v>32</v>
      </c>
    </row>
    <row r="17" spans="1:6">
      <c r="A17" t="s">
        <v>8</v>
      </c>
      <c r="B17">
        <v>1</v>
      </c>
      <c r="C17" s="4">
        <v>44638</v>
      </c>
      <c r="D17">
        <v>45</v>
      </c>
      <c r="E17" t="s">
        <v>15</v>
      </c>
      <c r="F17" t="s">
        <v>33</v>
      </c>
    </row>
    <row r="18" spans="1:6">
      <c r="A18" t="s">
        <v>8</v>
      </c>
      <c r="B18">
        <v>1</v>
      </c>
      <c r="C18" s="4">
        <v>44638</v>
      </c>
      <c r="D18">
        <v>60</v>
      </c>
      <c r="E18" t="s">
        <v>15</v>
      </c>
      <c r="F18" t="s">
        <v>34</v>
      </c>
    </row>
    <row r="19" spans="1:6">
      <c r="A19" t="s">
        <v>8</v>
      </c>
      <c r="B19">
        <v>1</v>
      </c>
      <c r="C19" s="4">
        <v>44641</v>
      </c>
      <c r="D19">
        <v>60</v>
      </c>
      <c r="E19" t="s">
        <v>11</v>
      </c>
      <c r="F19" t="s">
        <v>35</v>
      </c>
    </row>
    <row r="20" spans="1:6">
      <c r="A20" t="s">
        <v>8</v>
      </c>
      <c r="B20">
        <v>1</v>
      </c>
      <c r="C20" s="4">
        <v>44644</v>
      </c>
      <c r="D20">
        <v>60</v>
      </c>
      <c r="E20" t="s">
        <v>19</v>
      </c>
      <c r="F20" t="s">
        <v>36</v>
      </c>
    </row>
    <row r="21" spans="1:6">
      <c r="A21" t="s">
        <v>8</v>
      </c>
      <c r="B21">
        <v>1</v>
      </c>
      <c r="C21" s="4">
        <v>44645</v>
      </c>
      <c r="D21">
        <v>60</v>
      </c>
      <c r="E21" t="s">
        <v>21</v>
      </c>
      <c r="F21" t="s">
        <v>37</v>
      </c>
    </row>
    <row r="22" spans="1:6">
      <c r="A22" t="s">
        <v>8</v>
      </c>
      <c r="B22">
        <v>1</v>
      </c>
      <c r="C22" s="4">
        <v>44645</v>
      </c>
      <c r="D22">
        <v>60</v>
      </c>
      <c r="E22" t="s">
        <v>9</v>
      </c>
      <c r="F22" t="s">
        <v>38</v>
      </c>
    </row>
    <row r="23" spans="1:6">
      <c r="A23" t="s">
        <v>8</v>
      </c>
      <c r="B23">
        <v>1</v>
      </c>
      <c r="C23" s="4">
        <v>44646</v>
      </c>
      <c r="D23">
        <v>150</v>
      </c>
      <c r="E23" t="s">
        <v>17</v>
      </c>
      <c r="F23" t="s">
        <v>39</v>
      </c>
    </row>
    <row r="24" spans="1:6">
      <c r="A24" t="s">
        <v>8</v>
      </c>
      <c r="B24">
        <v>1</v>
      </c>
      <c r="C24" s="4">
        <v>44647</v>
      </c>
      <c r="D24">
        <v>120</v>
      </c>
      <c r="E24" t="s">
        <v>9</v>
      </c>
      <c r="F24" t="s">
        <v>40</v>
      </c>
    </row>
    <row r="25" spans="1:6">
      <c r="A25" t="s">
        <v>8</v>
      </c>
      <c r="B25">
        <v>1</v>
      </c>
      <c r="C25" s="4">
        <v>44647</v>
      </c>
      <c r="D25">
        <v>150</v>
      </c>
      <c r="E25" t="s">
        <v>17</v>
      </c>
      <c r="F25" t="s">
        <v>39</v>
      </c>
    </row>
    <row r="26" spans="1:6">
      <c r="A26" t="s">
        <v>8</v>
      </c>
      <c r="B26">
        <v>1</v>
      </c>
      <c r="C26" s="4">
        <v>44648</v>
      </c>
      <c r="D26">
        <v>60</v>
      </c>
      <c r="E26" t="s">
        <v>11</v>
      </c>
      <c r="F26" t="s">
        <v>13</v>
      </c>
    </row>
    <row r="27" spans="1:6">
      <c r="A27" t="s">
        <v>8</v>
      </c>
      <c r="B27">
        <v>1</v>
      </c>
      <c r="C27" s="4">
        <v>44649</v>
      </c>
      <c r="D27">
        <v>90</v>
      </c>
      <c r="E27" t="s">
        <v>9</v>
      </c>
      <c r="F27" t="s">
        <v>41</v>
      </c>
    </row>
    <row r="28" spans="1:6">
      <c r="A28" t="s">
        <v>8</v>
      </c>
      <c r="B28">
        <v>1</v>
      </c>
      <c r="C28" s="4">
        <v>44652</v>
      </c>
      <c r="D28">
        <v>60</v>
      </c>
      <c r="E28" t="s">
        <v>9</v>
      </c>
      <c r="F28" t="s">
        <v>38</v>
      </c>
    </row>
    <row r="29" spans="1:6">
      <c r="A29" t="s">
        <v>8</v>
      </c>
      <c r="B29">
        <v>1</v>
      </c>
      <c r="C29" s="4">
        <v>44652</v>
      </c>
      <c r="D29">
        <v>30</v>
      </c>
      <c r="E29" t="s">
        <v>17</v>
      </c>
      <c r="F29" t="s">
        <v>42</v>
      </c>
    </row>
    <row r="30" spans="1:6">
      <c r="A30" t="s">
        <v>8</v>
      </c>
      <c r="B30">
        <v>1</v>
      </c>
      <c r="C30" s="4">
        <v>44656</v>
      </c>
      <c r="D30">
        <v>120</v>
      </c>
      <c r="E30" t="s">
        <v>9</v>
      </c>
      <c r="F30" t="s">
        <v>41</v>
      </c>
    </row>
    <row r="31" spans="1:6">
      <c r="A31" t="s">
        <v>8</v>
      </c>
      <c r="B31">
        <v>1</v>
      </c>
      <c r="C31" s="4">
        <v>44658</v>
      </c>
      <c r="D31">
        <v>120</v>
      </c>
      <c r="E31" t="s">
        <v>15</v>
      </c>
      <c r="F31" t="s">
        <v>43</v>
      </c>
    </row>
    <row r="32" spans="1:6">
      <c r="A32" t="s">
        <v>8</v>
      </c>
      <c r="B32">
        <v>1</v>
      </c>
      <c r="C32" s="4">
        <v>44659</v>
      </c>
      <c r="D32">
        <v>60</v>
      </c>
      <c r="E32" t="s">
        <v>9</v>
      </c>
      <c r="F32" t="s">
        <v>44</v>
      </c>
    </row>
    <row r="33" spans="1:6">
      <c r="A33" t="s">
        <v>8</v>
      </c>
      <c r="B33">
        <v>1</v>
      </c>
      <c r="C33" s="4">
        <v>44660</v>
      </c>
      <c r="D33">
        <v>150</v>
      </c>
      <c r="E33" t="s">
        <v>17</v>
      </c>
      <c r="F33" t="s">
        <v>45</v>
      </c>
    </row>
    <row r="34" spans="1:6">
      <c r="A34" t="s">
        <v>8</v>
      </c>
      <c r="B34">
        <v>1</v>
      </c>
      <c r="C34" s="4">
        <v>44662</v>
      </c>
      <c r="D34">
        <v>90</v>
      </c>
      <c r="E34" t="s">
        <v>15</v>
      </c>
      <c r="F34" t="s">
        <v>46</v>
      </c>
    </row>
    <row r="35" spans="1:6">
      <c r="A35" t="s">
        <v>8</v>
      </c>
      <c r="B35">
        <v>1</v>
      </c>
      <c r="C35" s="4">
        <v>44663</v>
      </c>
      <c r="D35">
        <v>60</v>
      </c>
      <c r="E35" t="s">
        <v>23</v>
      </c>
      <c r="F35" t="s">
        <v>47</v>
      </c>
    </row>
    <row r="36" spans="1:6">
      <c r="A36" t="s">
        <v>8</v>
      </c>
      <c r="B36">
        <v>1</v>
      </c>
      <c r="C36" s="4">
        <v>44663</v>
      </c>
      <c r="D36">
        <v>60</v>
      </c>
      <c r="E36" t="s">
        <v>9</v>
      </c>
      <c r="F36" t="s">
        <v>48</v>
      </c>
    </row>
    <row r="37" spans="1:6">
      <c r="A37" t="s">
        <v>8</v>
      </c>
      <c r="B37">
        <v>1</v>
      </c>
      <c r="C37" s="4">
        <v>44663</v>
      </c>
      <c r="D37">
        <v>60</v>
      </c>
      <c r="E37" t="s">
        <v>21</v>
      </c>
      <c r="F37" t="s">
        <v>49</v>
      </c>
    </row>
    <row r="38" spans="1:6">
      <c r="A38" t="s">
        <v>8</v>
      </c>
      <c r="B38">
        <v>1</v>
      </c>
      <c r="C38" s="4">
        <v>44663</v>
      </c>
      <c r="D38">
        <v>30</v>
      </c>
      <c r="E38" t="s">
        <v>15</v>
      </c>
      <c r="F38" t="s">
        <v>50</v>
      </c>
    </row>
    <row r="39" spans="1:6">
      <c r="A39" t="s">
        <v>8</v>
      </c>
      <c r="B39">
        <v>1</v>
      </c>
      <c r="C39" s="4">
        <v>44663</v>
      </c>
      <c r="D39">
        <v>150</v>
      </c>
      <c r="E39" t="s">
        <v>14</v>
      </c>
      <c r="F39" t="s">
        <v>51</v>
      </c>
    </row>
  </sheetData>
  <dataValidations count="1">
    <dataValidation type="date" allowBlank="1" showInputMessage="1" showErrorMessage="1" sqref="C1" xr:uid="{A7974D07-4FBD-4FF7-A4AE-2DD3672F3939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C5D60BC-A16B-4FD3-9F7D-BCC4210EA481}">
          <x14:formula1>
            <xm:f>ListOpt!$A$2:$A$9</xm:f>
          </x14:formula1>
          <xm:sqref>E2:E1048576</xm:sqref>
        </x14:dataValidation>
        <x14:dataValidation type="list" allowBlank="1" showInputMessage="1" showErrorMessage="1" xr:uid="{AC178EBF-25B9-4C85-B8E4-25A9AB01F0A3}">
          <x14:formula1>
            <xm:f>ListOpt!$E$2:$E$12</xm:f>
          </x14:formula1>
          <xm:sqref>D2:D1048576</xm:sqref>
        </x14:dataValidation>
        <x14:dataValidation type="list" allowBlank="1" showInputMessage="1" showErrorMessage="1" xr:uid="{F1B95EC0-61D7-4375-A852-D7A7E1C27591}">
          <x14:formula1>
            <xm:f>ListOpt!$C$2:$C$15</xm:f>
          </x14:formula1>
          <xm:sqref>A2:A1048576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F24B-ED16-4EF9-B8EB-C2886780B27B}">
  <dimension ref="A1:H11"/>
  <sheetViews>
    <sheetView zoomScale="130" zoomScaleNormal="130" workbookViewId="0">
      <selection activeCell="C23" sqref="C23"/>
    </sheetView>
  </sheetViews>
  <sheetFormatPr defaultColWidth="8.85546875" defaultRowHeight="15"/>
  <cols>
    <col min="1" max="2" width="27.42578125" customWidth="1"/>
    <col min="3" max="3" width="65.85546875" bestFit="1" customWidth="1"/>
    <col min="4" max="4" width="23.5703125" bestFit="1" customWidth="1"/>
    <col min="5" max="5" width="29" customWidth="1"/>
    <col min="6" max="6" width="36.7109375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C2" t="s">
        <v>113</v>
      </c>
      <c r="D2">
        <v>60</v>
      </c>
      <c r="E2" t="s">
        <v>11</v>
      </c>
      <c r="F2" t="s">
        <v>114</v>
      </c>
      <c r="G2" t="s">
        <v>11</v>
      </c>
      <c r="H2">
        <f>SUMIFS(D2:D3000,E2:E3000,"Lecture")</f>
        <v>60</v>
      </c>
    </row>
    <row r="3" spans="1:8">
      <c r="C3" s="4"/>
      <c r="D3">
        <v>20</v>
      </c>
      <c r="E3" t="s">
        <v>9</v>
      </c>
      <c r="G3" t="s">
        <v>9</v>
      </c>
      <c r="H3">
        <f>SUMIFS(D2:D3000,E2:E3000,"Meeting")</f>
        <v>20</v>
      </c>
    </row>
    <row r="4" spans="1:8">
      <c r="C4" s="4"/>
      <c r="D4">
        <v>30</v>
      </c>
      <c r="E4" t="s">
        <v>14</v>
      </c>
      <c r="G4" t="s">
        <v>14</v>
      </c>
      <c r="H4">
        <f>SUMIFS(D2:D3000,E2:E3000,"Mentoring")</f>
        <v>30</v>
      </c>
    </row>
    <row r="5" spans="1:8">
      <c r="C5" s="4"/>
      <c r="D5">
        <v>45</v>
      </c>
      <c r="E5" t="s">
        <v>17</v>
      </c>
      <c r="G5" t="s">
        <v>17</v>
      </c>
      <c r="H5">
        <f>SUMIFS(D2:D3000,E2:E3000,"On-Track Tasks")</f>
        <v>45</v>
      </c>
    </row>
    <row r="6" spans="1:8">
      <c r="C6" s="4"/>
      <c r="D6">
        <v>60</v>
      </c>
      <c r="E6" t="s">
        <v>19</v>
      </c>
      <c r="G6" t="s">
        <v>19</v>
      </c>
      <c r="H6">
        <f>SUMIFS(D2:D3000,E2:E3000,"Research")</f>
        <v>60</v>
      </c>
    </row>
    <row r="7" spans="1:8">
      <c r="D7">
        <v>80</v>
      </c>
      <c r="E7" t="s">
        <v>21</v>
      </c>
      <c r="G7" t="s">
        <v>21</v>
      </c>
      <c r="H7">
        <f>SUMIFS(D2:D3000,E2:E3000,"Technical Work")</f>
        <v>80</v>
      </c>
    </row>
    <row r="8" spans="1:8">
      <c r="D8">
        <v>100</v>
      </c>
      <c r="E8" t="s">
        <v>23</v>
      </c>
      <c r="G8" t="s">
        <v>23</v>
      </c>
      <c r="H8">
        <f>SUMIFS(D2:D3000,E2:E3000,"Up-Skilling")</f>
        <v>100</v>
      </c>
    </row>
    <row r="9" spans="1:8">
      <c r="D9">
        <v>120</v>
      </c>
      <c r="E9" t="s">
        <v>15</v>
      </c>
      <c r="G9" t="s">
        <v>15</v>
      </c>
      <c r="H9">
        <f>SUMIFS(D2:D3000,E2:E3000,"Other")</f>
        <v>120</v>
      </c>
    </row>
    <row r="11" spans="1:8">
      <c r="G11" s="3" t="s">
        <v>27</v>
      </c>
      <c r="H11">
        <f>SUM(H2:H9)/60</f>
        <v>8.5833333333333339</v>
      </c>
    </row>
  </sheetData>
  <dataValidations count="1">
    <dataValidation type="date" allowBlank="1" showInputMessage="1" showErrorMessage="1" sqref="C1" xr:uid="{FDE635A8-B39D-4645-A83D-1FD0758AAF96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D84290-B64A-4385-8099-80CC77D077F2}">
          <x14:formula1>
            <xm:f>ListOpt!$A$2:$A$9</xm:f>
          </x14:formula1>
          <xm:sqref>E2:E1048576</xm:sqref>
        </x14:dataValidation>
        <x14:dataValidation type="list" allowBlank="1" showInputMessage="1" showErrorMessage="1" xr:uid="{B12876D9-817E-495F-9695-A3959533D380}">
          <x14:formula1>
            <xm:f>ListOpt!$C$2:$C$15</xm:f>
          </x14:formula1>
          <xm:sqref>A2:A1048576</xm:sqref>
        </x14:dataValidation>
        <x14:dataValidation type="list" allowBlank="1" showInputMessage="1" showErrorMessage="1" xr:uid="{A1F87D97-A7F3-4FC1-8104-37FCC0ED6AD9}">
          <x14:formula1>
            <xm:f>ListOpt!$E$2:$E$12</xm:f>
          </x14:formula1>
          <xm:sqref>D2:D1048576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5DAC-7BDF-4F00-8CCF-BD0DCBE38107}">
  <dimension ref="A1:H47"/>
  <sheetViews>
    <sheetView topLeftCell="C37" zoomScale="130" zoomScaleNormal="130" workbookViewId="0">
      <selection activeCell="D44" sqref="D44"/>
    </sheetView>
  </sheetViews>
  <sheetFormatPr defaultColWidth="8.85546875" defaultRowHeight="15"/>
  <cols>
    <col min="1" max="2" width="27.42578125" customWidth="1"/>
    <col min="3" max="3" width="65.85546875" bestFit="1" customWidth="1"/>
    <col min="4" max="4" width="23.5703125" bestFit="1" customWidth="1"/>
    <col min="5" max="5" width="29" customWidth="1"/>
    <col min="6" max="6" width="67.140625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A2" t="s">
        <v>205</v>
      </c>
      <c r="B2">
        <v>1</v>
      </c>
      <c r="C2" s="4">
        <v>44627</v>
      </c>
      <c r="D2">
        <v>120</v>
      </c>
      <c r="E2" t="s">
        <v>11</v>
      </c>
      <c r="F2" t="s">
        <v>206</v>
      </c>
      <c r="G2" t="s">
        <v>11</v>
      </c>
      <c r="H2">
        <f>SUMIFS(D2:D3000,E2:E3000,"Lecture")</f>
        <v>555</v>
      </c>
    </row>
    <row r="3" spans="1:8">
      <c r="A3" t="s">
        <v>205</v>
      </c>
      <c r="B3">
        <v>1</v>
      </c>
      <c r="C3" s="4">
        <v>44627</v>
      </c>
      <c r="D3">
        <v>45</v>
      </c>
      <c r="E3" t="s">
        <v>15</v>
      </c>
      <c r="F3" t="s">
        <v>207</v>
      </c>
      <c r="G3" t="s">
        <v>9</v>
      </c>
      <c r="H3">
        <f>SUMIFS(D2:D3000,E2:E3000,"Meeting")</f>
        <v>490</v>
      </c>
    </row>
    <row r="4" spans="1:8">
      <c r="A4" t="s">
        <v>205</v>
      </c>
      <c r="B4">
        <v>1</v>
      </c>
      <c r="C4" s="4">
        <v>44628</v>
      </c>
      <c r="D4">
        <v>90</v>
      </c>
      <c r="E4" t="s">
        <v>23</v>
      </c>
      <c r="F4" t="s">
        <v>208</v>
      </c>
      <c r="G4" t="s">
        <v>14</v>
      </c>
      <c r="H4">
        <f>SUMIFS(D2:D3000,E2:E3000,"Mentoring")</f>
        <v>290</v>
      </c>
    </row>
    <row r="5" spans="1:8">
      <c r="A5" t="s">
        <v>205</v>
      </c>
      <c r="B5">
        <v>1</v>
      </c>
      <c r="C5" s="4">
        <v>44630</v>
      </c>
      <c r="D5">
        <v>90</v>
      </c>
      <c r="E5" t="s">
        <v>19</v>
      </c>
      <c r="F5" t="s">
        <v>209</v>
      </c>
      <c r="G5" t="s">
        <v>17</v>
      </c>
      <c r="H5">
        <f>SUMIFS(D2:D3000,E2:E3000,"On-Track Tasks")</f>
        <v>660</v>
      </c>
    </row>
    <row r="6" spans="1:8">
      <c r="A6" t="s">
        <v>205</v>
      </c>
      <c r="B6">
        <v>1</v>
      </c>
      <c r="C6" s="4">
        <v>44631</v>
      </c>
      <c r="D6">
        <v>90</v>
      </c>
      <c r="E6" t="s">
        <v>19</v>
      </c>
      <c r="F6" t="s">
        <v>209</v>
      </c>
      <c r="G6" t="s">
        <v>19</v>
      </c>
      <c r="H6">
        <f>SUMIFS(D2:D3000,E2:E3000,"Research")</f>
        <v>660</v>
      </c>
    </row>
    <row r="7" spans="1:8">
      <c r="A7" t="s">
        <v>205</v>
      </c>
      <c r="B7">
        <v>1</v>
      </c>
      <c r="C7" s="4">
        <v>44634</v>
      </c>
      <c r="D7">
        <v>120</v>
      </c>
      <c r="E7" t="s">
        <v>11</v>
      </c>
      <c r="F7" t="s">
        <v>210</v>
      </c>
      <c r="G7" t="s">
        <v>21</v>
      </c>
      <c r="H7">
        <f>SUMIFS(D2:D3000,E2:E3000,"Technical Work")</f>
        <v>390</v>
      </c>
    </row>
    <row r="8" spans="1:8">
      <c r="A8" t="s">
        <v>205</v>
      </c>
      <c r="B8">
        <v>1</v>
      </c>
      <c r="C8" s="4">
        <v>44634</v>
      </c>
      <c r="D8">
        <v>60</v>
      </c>
      <c r="E8" t="s">
        <v>9</v>
      </c>
      <c r="F8" t="s">
        <v>211</v>
      </c>
      <c r="G8" t="s">
        <v>23</v>
      </c>
      <c r="H8">
        <f>SUMIFS(D2:D3000,E2:E3000,"Up-Skilling")</f>
        <v>480</v>
      </c>
    </row>
    <row r="9" spans="1:8">
      <c r="A9" t="s">
        <v>205</v>
      </c>
      <c r="B9">
        <v>1</v>
      </c>
      <c r="C9" s="4">
        <v>44635</v>
      </c>
      <c r="D9">
        <v>120</v>
      </c>
      <c r="E9" t="s">
        <v>19</v>
      </c>
      <c r="F9" t="s">
        <v>209</v>
      </c>
      <c r="G9" t="s">
        <v>15</v>
      </c>
      <c r="H9">
        <f>SUMIFS(D2:D3000,E2:E3000,"Other")</f>
        <v>175</v>
      </c>
    </row>
    <row r="10" spans="1:8">
      <c r="A10" t="s">
        <v>205</v>
      </c>
      <c r="B10">
        <v>1</v>
      </c>
      <c r="C10" s="4">
        <v>44636</v>
      </c>
      <c r="D10">
        <v>120</v>
      </c>
      <c r="E10" t="s">
        <v>17</v>
      </c>
      <c r="F10" t="s">
        <v>212</v>
      </c>
    </row>
    <row r="11" spans="1:8">
      <c r="A11" t="s">
        <v>205</v>
      </c>
      <c r="B11">
        <v>1</v>
      </c>
      <c r="C11" s="4">
        <v>44637</v>
      </c>
      <c r="D11">
        <v>120</v>
      </c>
      <c r="E11" t="s">
        <v>19</v>
      </c>
      <c r="F11" t="s">
        <v>213</v>
      </c>
      <c r="G11" s="3" t="s">
        <v>27</v>
      </c>
      <c r="H11">
        <f>SUM(H2:H9)/60</f>
        <v>61.666666666666664</v>
      </c>
    </row>
    <row r="12" spans="1:8">
      <c r="A12" t="s">
        <v>205</v>
      </c>
      <c r="B12">
        <v>1</v>
      </c>
      <c r="C12" s="4">
        <v>44638</v>
      </c>
      <c r="D12">
        <v>60</v>
      </c>
      <c r="E12" t="s">
        <v>9</v>
      </c>
      <c r="F12" t="s">
        <v>211</v>
      </c>
    </row>
    <row r="13" spans="1:8">
      <c r="A13" t="s">
        <v>205</v>
      </c>
      <c r="B13">
        <v>1</v>
      </c>
      <c r="C13" s="4">
        <v>44638</v>
      </c>
      <c r="D13">
        <v>90</v>
      </c>
      <c r="E13" t="s">
        <v>17</v>
      </c>
      <c r="F13" t="s">
        <v>212</v>
      </c>
    </row>
    <row r="14" spans="1:8">
      <c r="A14" t="s">
        <v>205</v>
      </c>
      <c r="B14">
        <v>1</v>
      </c>
      <c r="C14" s="4">
        <v>44639</v>
      </c>
      <c r="D14">
        <v>10</v>
      </c>
      <c r="E14" t="s">
        <v>15</v>
      </c>
      <c r="F14" t="s">
        <v>214</v>
      </c>
    </row>
    <row r="15" spans="1:8">
      <c r="A15" t="s">
        <v>205</v>
      </c>
      <c r="B15">
        <v>1</v>
      </c>
      <c r="C15" s="4">
        <v>44639</v>
      </c>
      <c r="D15">
        <v>10</v>
      </c>
      <c r="E15" t="s">
        <v>9</v>
      </c>
      <c r="F15" t="s">
        <v>215</v>
      </c>
    </row>
    <row r="16" spans="1:8">
      <c r="A16" t="s">
        <v>205</v>
      </c>
      <c r="B16">
        <v>1</v>
      </c>
      <c r="C16" s="4">
        <v>44641</v>
      </c>
      <c r="D16">
        <v>120</v>
      </c>
      <c r="E16" t="s">
        <v>11</v>
      </c>
      <c r="F16" t="s">
        <v>216</v>
      </c>
    </row>
    <row r="17" spans="1:6">
      <c r="A17" t="s">
        <v>205</v>
      </c>
      <c r="B17">
        <v>1</v>
      </c>
      <c r="C17" s="4">
        <v>44642</v>
      </c>
      <c r="D17">
        <v>120</v>
      </c>
      <c r="E17" t="s">
        <v>19</v>
      </c>
      <c r="F17" t="s">
        <v>217</v>
      </c>
    </row>
    <row r="18" spans="1:6">
      <c r="A18" t="s">
        <v>205</v>
      </c>
      <c r="B18">
        <v>1</v>
      </c>
      <c r="C18" s="4">
        <v>44645</v>
      </c>
      <c r="D18">
        <v>60</v>
      </c>
      <c r="E18" t="s">
        <v>9</v>
      </c>
      <c r="F18" t="s">
        <v>211</v>
      </c>
    </row>
    <row r="19" spans="1:6">
      <c r="A19" t="s">
        <v>205</v>
      </c>
      <c r="B19">
        <v>1</v>
      </c>
      <c r="C19" s="4">
        <v>44645</v>
      </c>
      <c r="D19">
        <v>120</v>
      </c>
      <c r="E19" t="s">
        <v>14</v>
      </c>
      <c r="F19" t="s">
        <v>218</v>
      </c>
    </row>
    <row r="20" spans="1:6">
      <c r="A20" t="s">
        <v>205</v>
      </c>
      <c r="B20">
        <v>1</v>
      </c>
      <c r="C20" s="4">
        <v>44645</v>
      </c>
      <c r="D20">
        <v>20</v>
      </c>
      <c r="E20" t="s">
        <v>14</v>
      </c>
      <c r="F20" t="s">
        <v>219</v>
      </c>
    </row>
    <row r="21" spans="1:6">
      <c r="A21" t="s">
        <v>205</v>
      </c>
      <c r="B21">
        <v>1</v>
      </c>
      <c r="C21" s="4">
        <v>44647</v>
      </c>
      <c r="D21">
        <v>90</v>
      </c>
      <c r="E21" t="s">
        <v>23</v>
      </c>
      <c r="F21" t="s">
        <v>220</v>
      </c>
    </row>
    <row r="22" spans="1:6">
      <c r="A22" t="s">
        <v>205</v>
      </c>
      <c r="B22">
        <v>1</v>
      </c>
      <c r="C22" s="4">
        <v>44648</v>
      </c>
      <c r="D22">
        <v>120</v>
      </c>
      <c r="E22" t="s">
        <v>11</v>
      </c>
      <c r="F22" t="s">
        <v>221</v>
      </c>
    </row>
    <row r="23" spans="1:6">
      <c r="A23" t="s">
        <v>205</v>
      </c>
      <c r="B23">
        <v>1</v>
      </c>
      <c r="C23" s="4">
        <v>44649</v>
      </c>
      <c r="D23">
        <v>90</v>
      </c>
      <c r="E23" t="s">
        <v>23</v>
      </c>
      <c r="F23" t="s">
        <v>222</v>
      </c>
    </row>
    <row r="24" spans="1:6">
      <c r="A24" t="s">
        <v>205</v>
      </c>
      <c r="B24">
        <v>1</v>
      </c>
      <c r="C24" s="4">
        <v>44652</v>
      </c>
      <c r="D24">
        <v>30</v>
      </c>
      <c r="E24" t="s">
        <v>9</v>
      </c>
      <c r="F24" t="s">
        <v>211</v>
      </c>
    </row>
    <row r="25" spans="1:6">
      <c r="A25" t="s">
        <v>205</v>
      </c>
      <c r="B25">
        <v>1</v>
      </c>
      <c r="C25" s="4">
        <v>44653</v>
      </c>
      <c r="D25">
        <v>120</v>
      </c>
      <c r="E25" t="s">
        <v>17</v>
      </c>
      <c r="F25" t="s">
        <v>223</v>
      </c>
    </row>
    <row r="26" spans="1:6">
      <c r="A26" t="s">
        <v>205</v>
      </c>
      <c r="B26">
        <v>1</v>
      </c>
      <c r="C26" s="4">
        <v>44655</v>
      </c>
      <c r="D26">
        <v>45</v>
      </c>
      <c r="E26" t="s">
        <v>11</v>
      </c>
      <c r="F26" t="s">
        <v>224</v>
      </c>
    </row>
    <row r="27" spans="1:6">
      <c r="A27" t="s">
        <v>205</v>
      </c>
      <c r="B27">
        <v>1</v>
      </c>
      <c r="C27" s="4">
        <v>44656</v>
      </c>
      <c r="D27">
        <v>120</v>
      </c>
      <c r="E27" t="s">
        <v>21</v>
      </c>
      <c r="F27" t="s">
        <v>225</v>
      </c>
    </row>
    <row r="28" spans="1:6">
      <c r="A28" t="s">
        <v>205</v>
      </c>
      <c r="B28">
        <v>1</v>
      </c>
      <c r="C28" s="4">
        <v>44657</v>
      </c>
      <c r="D28">
        <v>150</v>
      </c>
      <c r="E28" t="s">
        <v>14</v>
      </c>
      <c r="F28" t="s">
        <v>226</v>
      </c>
    </row>
    <row r="29" spans="1:6">
      <c r="A29" t="s">
        <v>205</v>
      </c>
      <c r="B29">
        <v>1</v>
      </c>
      <c r="C29" s="4">
        <v>44659</v>
      </c>
      <c r="D29">
        <v>90</v>
      </c>
      <c r="E29" t="s">
        <v>23</v>
      </c>
      <c r="F29" t="s">
        <v>227</v>
      </c>
    </row>
    <row r="30" spans="1:6">
      <c r="A30" t="s">
        <v>205</v>
      </c>
      <c r="B30">
        <v>1</v>
      </c>
      <c r="C30" s="4">
        <v>44660</v>
      </c>
      <c r="D30">
        <v>120</v>
      </c>
      <c r="E30" t="s">
        <v>19</v>
      </c>
      <c r="F30" t="s">
        <v>228</v>
      </c>
    </row>
    <row r="31" spans="1:6">
      <c r="A31" t="s">
        <v>205</v>
      </c>
      <c r="B31">
        <v>1</v>
      </c>
      <c r="C31" s="4">
        <v>44662</v>
      </c>
      <c r="D31">
        <v>30</v>
      </c>
      <c r="E31" t="s">
        <v>11</v>
      </c>
      <c r="F31" t="s">
        <v>229</v>
      </c>
    </row>
    <row r="32" spans="1:6">
      <c r="A32" t="s">
        <v>205</v>
      </c>
      <c r="B32">
        <v>1</v>
      </c>
      <c r="C32" s="4">
        <v>44663</v>
      </c>
      <c r="D32">
        <v>120</v>
      </c>
      <c r="E32" t="s">
        <v>15</v>
      </c>
      <c r="F32" t="s">
        <v>230</v>
      </c>
    </row>
    <row r="33" spans="1:6">
      <c r="A33" t="s">
        <v>205</v>
      </c>
      <c r="B33">
        <v>1</v>
      </c>
      <c r="C33" s="4">
        <v>44664</v>
      </c>
      <c r="D33">
        <v>120</v>
      </c>
      <c r="E33" t="s">
        <v>23</v>
      </c>
      <c r="F33" t="s">
        <v>231</v>
      </c>
    </row>
    <row r="34" spans="1:6">
      <c r="A34" t="s">
        <v>205</v>
      </c>
      <c r="B34">
        <v>1</v>
      </c>
      <c r="C34" s="4">
        <v>44665</v>
      </c>
      <c r="D34">
        <v>150</v>
      </c>
      <c r="E34" t="s">
        <v>17</v>
      </c>
      <c r="F34" t="s">
        <v>223</v>
      </c>
    </row>
    <row r="35" spans="1:6">
      <c r="A35" t="s">
        <v>205</v>
      </c>
      <c r="B35">
        <v>1</v>
      </c>
      <c r="C35" s="4">
        <v>44666</v>
      </c>
      <c r="D35">
        <v>120</v>
      </c>
      <c r="E35" t="s">
        <v>21</v>
      </c>
      <c r="F35" t="s">
        <v>222</v>
      </c>
    </row>
    <row r="36" spans="1:6">
      <c r="A36" t="s">
        <v>205</v>
      </c>
      <c r="B36">
        <v>1</v>
      </c>
      <c r="C36" s="4">
        <v>44667</v>
      </c>
      <c r="D36">
        <v>120</v>
      </c>
      <c r="E36" t="s">
        <v>9</v>
      </c>
      <c r="F36" t="s">
        <v>215</v>
      </c>
    </row>
    <row r="37" spans="1:6">
      <c r="A37" t="s">
        <v>205</v>
      </c>
      <c r="B37">
        <v>1</v>
      </c>
      <c r="C37" s="4">
        <v>44669</v>
      </c>
      <c r="D37">
        <v>150</v>
      </c>
      <c r="E37" t="s">
        <v>21</v>
      </c>
      <c r="F37" t="s">
        <v>232</v>
      </c>
    </row>
    <row r="38" spans="1:6">
      <c r="A38" t="s">
        <v>205</v>
      </c>
      <c r="B38">
        <v>1</v>
      </c>
      <c r="C38" s="4">
        <v>44671</v>
      </c>
      <c r="D38">
        <v>60</v>
      </c>
      <c r="E38" t="s">
        <v>17</v>
      </c>
      <c r="F38" t="s">
        <v>223</v>
      </c>
    </row>
    <row r="39" spans="1:6">
      <c r="A39" t="s">
        <v>205</v>
      </c>
      <c r="B39">
        <v>1</v>
      </c>
      <c r="C39" s="4">
        <v>44673</v>
      </c>
      <c r="D39">
        <v>30</v>
      </c>
      <c r="E39" t="s">
        <v>9</v>
      </c>
      <c r="F39" t="s">
        <v>211</v>
      </c>
    </row>
    <row r="40" spans="1:6">
      <c r="A40" t="s">
        <v>205</v>
      </c>
      <c r="B40">
        <v>1</v>
      </c>
      <c r="C40" s="4">
        <v>44673</v>
      </c>
      <c r="D40">
        <v>120</v>
      </c>
      <c r="E40" t="s">
        <v>9</v>
      </c>
      <c r="F40" t="s">
        <v>215</v>
      </c>
    </row>
    <row r="41" spans="1:6">
      <c r="A41" t="s">
        <v>205</v>
      </c>
      <c r="B41">
        <v>1</v>
      </c>
      <c r="C41" s="4">
        <v>44674</v>
      </c>
      <c r="D41">
        <v>120</v>
      </c>
      <c r="E41" t="s">
        <v>17</v>
      </c>
      <c r="F41" t="s">
        <v>233</v>
      </c>
    </row>
    <row r="42" spans="1:6">
      <c r="A42" t="s">
        <v>205</v>
      </c>
      <c r="B42">
        <v>1</v>
      </c>
    </row>
    <row r="43" spans="1:6">
      <c r="A43" t="s">
        <v>205</v>
      </c>
      <c r="B43">
        <v>1</v>
      </c>
    </row>
    <row r="44" spans="1:6">
      <c r="A44" t="s">
        <v>205</v>
      </c>
      <c r="B44">
        <v>1</v>
      </c>
    </row>
    <row r="45" spans="1:6">
      <c r="A45" t="s">
        <v>205</v>
      </c>
      <c r="B45">
        <v>1</v>
      </c>
    </row>
    <row r="46" spans="1:6">
      <c r="A46" t="s">
        <v>205</v>
      </c>
      <c r="B46">
        <v>1</v>
      </c>
    </row>
    <row r="47" spans="1:6">
      <c r="A47" t="s">
        <v>205</v>
      </c>
      <c r="B47">
        <v>1</v>
      </c>
    </row>
  </sheetData>
  <dataValidations count="1">
    <dataValidation type="date" allowBlank="1" showInputMessage="1" showErrorMessage="1" sqref="C1" xr:uid="{CC8BC0A3-F30C-4C07-99A1-035C842C8E71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D057B56-B69F-4E5A-8F98-CB0B1C49B945}">
          <x14:formula1>
            <xm:f>ListOpt!$C$2:$C$15</xm:f>
          </x14:formula1>
          <xm:sqref>A2:A1048576</xm:sqref>
        </x14:dataValidation>
        <x14:dataValidation type="list" allowBlank="1" showInputMessage="1" showErrorMessage="1" xr:uid="{1E8E78C2-0F3D-443A-B7E3-FA0325944BFB}">
          <x14:formula1>
            <xm:f>ListOpt!$A$2:$A$9</xm:f>
          </x14:formula1>
          <xm:sqref>E2:E17 E19:E1048576</xm:sqref>
        </x14:dataValidation>
        <x14:dataValidation type="list" allowBlank="1" showInputMessage="1" showErrorMessage="1" xr:uid="{B8816427-1498-4187-99CE-4F2AB3951FAE}">
          <x14:formula1>
            <xm:f>ListOpt!$E$2:$E$12</xm:f>
          </x14:formula1>
          <xm:sqref>D2:D17 D19:D1048576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D6F5-186D-49D7-B320-0942032523D3}">
  <dimension ref="A1:H26"/>
  <sheetViews>
    <sheetView topLeftCell="C1" zoomScale="130" zoomScaleNormal="130" workbookViewId="0">
      <selection activeCell="H11" sqref="H11"/>
    </sheetView>
  </sheetViews>
  <sheetFormatPr defaultColWidth="8.85546875" defaultRowHeight="15"/>
  <cols>
    <col min="1" max="2" width="27.42578125" hidden="1" customWidth="1"/>
    <col min="3" max="3" width="17.85546875" customWidth="1"/>
    <col min="4" max="4" width="23.5703125" bestFit="1" customWidth="1"/>
    <col min="5" max="5" width="29" customWidth="1"/>
    <col min="6" max="6" width="65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C2" s="7">
        <v>44630</v>
      </c>
      <c r="D2" s="6">
        <v>120</v>
      </c>
      <c r="E2" s="6" t="s">
        <v>11</v>
      </c>
      <c r="F2" s="6" t="s">
        <v>125</v>
      </c>
      <c r="G2" t="s">
        <v>11</v>
      </c>
      <c r="H2">
        <f>SUMIFS(D2:D3000,E2:E3000,"Lecture")</f>
        <v>435</v>
      </c>
    </row>
    <row r="3" spans="1:8">
      <c r="C3" s="7">
        <v>44632</v>
      </c>
      <c r="D3" s="6">
        <v>30</v>
      </c>
      <c r="E3" s="6" t="s">
        <v>15</v>
      </c>
      <c r="F3" s="6" t="s">
        <v>126</v>
      </c>
      <c r="G3" t="s">
        <v>9</v>
      </c>
      <c r="H3">
        <f>SUMIFS(D2:D3000,E2:E3000,"Meeting")</f>
        <v>255</v>
      </c>
    </row>
    <row r="4" spans="1:8">
      <c r="C4" s="7">
        <v>44636</v>
      </c>
      <c r="D4" s="6">
        <v>120</v>
      </c>
      <c r="E4" s="6" t="s">
        <v>23</v>
      </c>
      <c r="F4" s="6" t="s">
        <v>234</v>
      </c>
      <c r="G4" t="s">
        <v>14</v>
      </c>
      <c r="H4">
        <f>SUMIFS(D2:D3000,E2:E3000,"Mentoring")</f>
        <v>0</v>
      </c>
    </row>
    <row r="5" spans="1:8">
      <c r="C5" s="7">
        <v>44636</v>
      </c>
      <c r="D5" s="6">
        <v>120</v>
      </c>
      <c r="E5" s="6" t="s">
        <v>11</v>
      </c>
      <c r="F5" s="6" t="s">
        <v>129</v>
      </c>
      <c r="G5" t="s">
        <v>17</v>
      </c>
      <c r="H5">
        <f>SUMIFS(D2:D3000,E2:E3000,"On-Track Tasks")</f>
        <v>480</v>
      </c>
    </row>
    <row r="6" spans="1:8">
      <c r="C6" s="7">
        <v>44638</v>
      </c>
      <c r="D6" s="6">
        <v>60</v>
      </c>
      <c r="E6" s="6" t="s">
        <v>9</v>
      </c>
      <c r="F6" s="6" t="s">
        <v>130</v>
      </c>
      <c r="G6" t="s">
        <v>19</v>
      </c>
      <c r="H6">
        <f>SUMIFS(D2:D3000,E2:E3000,"Research")</f>
        <v>270</v>
      </c>
    </row>
    <row r="7" spans="1:8">
      <c r="C7" s="7">
        <v>44641</v>
      </c>
      <c r="D7" s="6">
        <v>120</v>
      </c>
      <c r="E7" s="6" t="s">
        <v>17</v>
      </c>
      <c r="F7" s="6" t="s">
        <v>131</v>
      </c>
      <c r="G7" t="s">
        <v>21</v>
      </c>
      <c r="H7">
        <f>SUMIFS(D2:D3000,E2:E3000,"Technical Work")</f>
        <v>120</v>
      </c>
    </row>
    <row r="8" spans="1:8">
      <c r="C8" s="7">
        <v>44641</v>
      </c>
      <c r="D8" s="6">
        <v>60</v>
      </c>
      <c r="E8" s="6" t="s">
        <v>11</v>
      </c>
      <c r="F8" s="6" t="s">
        <v>135</v>
      </c>
      <c r="G8" t="s">
        <v>23</v>
      </c>
      <c r="H8">
        <f>SUMIFS(D2:D3000,E2:E3000,"Up-Skilling")</f>
        <v>300</v>
      </c>
    </row>
    <row r="9" spans="1:8">
      <c r="C9" s="7">
        <v>44642</v>
      </c>
      <c r="D9" s="6">
        <v>60</v>
      </c>
      <c r="E9" s="6" t="s">
        <v>17</v>
      </c>
      <c r="F9" s="6" t="s">
        <v>133</v>
      </c>
      <c r="G9" t="s">
        <v>15</v>
      </c>
      <c r="H9">
        <f>SUMIFS(D2:D3000,E2:E3000,"Other")</f>
        <v>30</v>
      </c>
    </row>
    <row r="10" spans="1:8">
      <c r="C10" s="7">
        <v>44642</v>
      </c>
      <c r="D10" s="6">
        <v>90</v>
      </c>
      <c r="E10" s="6" t="s">
        <v>19</v>
      </c>
      <c r="F10" s="6" t="s">
        <v>132</v>
      </c>
    </row>
    <row r="11" spans="1:8">
      <c r="C11" s="7">
        <v>44643</v>
      </c>
      <c r="D11" s="6">
        <v>30</v>
      </c>
      <c r="E11" s="6" t="s">
        <v>9</v>
      </c>
      <c r="F11" s="6" t="s">
        <v>235</v>
      </c>
      <c r="G11" s="3" t="s">
        <v>27</v>
      </c>
      <c r="H11">
        <f>SUM(H2:H9)/60</f>
        <v>31.5</v>
      </c>
    </row>
    <row r="12" spans="1:8">
      <c r="C12" s="7">
        <v>44645</v>
      </c>
      <c r="D12" s="6">
        <v>60</v>
      </c>
      <c r="E12" s="6" t="s">
        <v>19</v>
      </c>
      <c r="F12" s="6" t="s">
        <v>236</v>
      </c>
    </row>
    <row r="13" spans="1:8">
      <c r="C13" s="7">
        <v>44645</v>
      </c>
      <c r="D13" s="6">
        <v>60</v>
      </c>
      <c r="E13" s="6" t="s">
        <v>9</v>
      </c>
      <c r="F13" s="6" t="s">
        <v>130</v>
      </c>
    </row>
    <row r="14" spans="1:8">
      <c r="C14" s="7">
        <v>44648</v>
      </c>
      <c r="D14" s="6">
        <v>60</v>
      </c>
      <c r="E14" s="6" t="s">
        <v>11</v>
      </c>
      <c r="F14" s="6" t="s">
        <v>137</v>
      </c>
    </row>
    <row r="15" spans="1:8">
      <c r="C15" s="7">
        <v>44651</v>
      </c>
      <c r="D15" s="6">
        <v>120</v>
      </c>
      <c r="E15" s="6" t="s">
        <v>19</v>
      </c>
      <c r="F15" s="6" t="s">
        <v>237</v>
      </c>
    </row>
    <row r="16" spans="1:8">
      <c r="C16" s="7">
        <v>44652</v>
      </c>
      <c r="D16" s="6">
        <v>30</v>
      </c>
      <c r="E16" s="6" t="s">
        <v>9</v>
      </c>
      <c r="F16" s="6" t="s">
        <v>130</v>
      </c>
    </row>
    <row r="17" spans="3:6">
      <c r="C17" s="7">
        <v>44655</v>
      </c>
      <c r="D17" s="6">
        <v>45</v>
      </c>
      <c r="E17" s="6" t="s">
        <v>11</v>
      </c>
      <c r="F17" s="6" t="s">
        <v>141</v>
      </c>
    </row>
    <row r="18" spans="3:6">
      <c r="C18" s="7">
        <v>44656</v>
      </c>
      <c r="D18" s="6">
        <v>120</v>
      </c>
      <c r="E18" s="6" t="s">
        <v>23</v>
      </c>
      <c r="F18" s="6" t="s">
        <v>142</v>
      </c>
    </row>
    <row r="19" spans="3:6">
      <c r="C19" s="7">
        <v>44657</v>
      </c>
      <c r="D19" s="6">
        <v>120</v>
      </c>
      <c r="E19" s="6" t="s">
        <v>21</v>
      </c>
      <c r="F19" s="6" t="s">
        <v>238</v>
      </c>
    </row>
    <row r="20" spans="3:6">
      <c r="C20" s="7">
        <v>44659</v>
      </c>
      <c r="D20" s="6">
        <v>30</v>
      </c>
      <c r="E20" s="6" t="s">
        <v>9</v>
      </c>
      <c r="F20" s="6" t="s">
        <v>130</v>
      </c>
    </row>
    <row r="21" spans="3:6">
      <c r="C21" s="7">
        <v>44660</v>
      </c>
      <c r="D21" s="6">
        <v>60</v>
      </c>
      <c r="E21" s="6" t="s">
        <v>23</v>
      </c>
      <c r="F21" s="6" t="s">
        <v>142</v>
      </c>
    </row>
    <row r="22" spans="3:6">
      <c r="C22" s="7">
        <v>44662</v>
      </c>
      <c r="D22" s="6">
        <v>30</v>
      </c>
      <c r="E22" s="6" t="s">
        <v>11</v>
      </c>
      <c r="F22" s="6" t="s">
        <v>146</v>
      </c>
    </row>
    <row r="23" spans="3:6">
      <c r="C23" s="4">
        <v>44665</v>
      </c>
      <c r="D23">
        <v>120</v>
      </c>
      <c r="E23" t="s">
        <v>17</v>
      </c>
      <c r="F23" t="s">
        <v>239</v>
      </c>
    </row>
    <row r="24" spans="3:6">
      <c r="C24" s="4">
        <v>44670</v>
      </c>
      <c r="D24">
        <v>60</v>
      </c>
      <c r="E24" t="s">
        <v>17</v>
      </c>
      <c r="F24" t="s">
        <v>239</v>
      </c>
    </row>
    <row r="25" spans="3:6">
      <c r="C25" s="4">
        <v>44671</v>
      </c>
      <c r="D25">
        <v>45</v>
      </c>
      <c r="E25" t="s">
        <v>9</v>
      </c>
      <c r="F25" t="s">
        <v>235</v>
      </c>
    </row>
    <row r="26" spans="3:6">
      <c r="C26" s="4">
        <v>44672</v>
      </c>
      <c r="D26">
        <v>120</v>
      </c>
      <c r="E26" t="s">
        <v>17</v>
      </c>
      <c r="F26" t="s">
        <v>240</v>
      </c>
    </row>
  </sheetData>
  <dataValidations count="1">
    <dataValidation type="date" allowBlank="1" showInputMessage="1" showErrorMessage="1" sqref="C1" xr:uid="{75052B11-41D3-492C-955C-3E82ABCAA95E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49EFD5-CCDF-4FE6-BF3E-B5823A292434}">
          <x14:formula1>
            <xm:f>ListOpt!$E$2:$E$12</xm:f>
          </x14:formula1>
          <xm:sqref>D23:D1048576</xm:sqref>
        </x14:dataValidation>
        <x14:dataValidation type="list" allowBlank="1" showInputMessage="1" showErrorMessage="1" xr:uid="{F0D5565B-A519-41A8-B07A-F99914EACC95}">
          <x14:formula1>
            <xm:f>ListOpt!$C$2:$C$15</xm:f>
          </x14:formula1>
          <xm:sqref>A2:A1048576</xm:sqref>
        </x14:dataValidation>
        <x14:dataValidation type="list" allowBlank="1" showInputMessage="1" showErrorMessage="1" xr:uid="{ED8BB1D4-1E29-4650-AB09-CBF875B90B1E}">
          <x14:formula1>
            <xm:f>ListOpt!$A$2:$A$9</xm:f>
          </x14:formula1>
          <xm:sqref>E23:E1048576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7782-E800-4C41-B0B3-6504064CB05C}">
  <dimension ref="A1:D114"/>
  <sheetViews>
    <sheetView tabSelected="1" workbookViewId="0">
      <selection activeCell="D38" sqref="D38"/>
    </sheetView>
  </sheetViews>
  <sheetFormatPr defaultRowHeight="15"/>
  <cols>
    <col min="1" max="1" width="21.42578125" customWidth="1"/>
    <col min="2" max="2" width="18.7109375" customWidth="1"/>
    <col min="3" max="3" width="16" customWidth="1"/>
    <col min="4" max="4" width="109.140625" customWidth="1"/>
  </cols>
  <sheetData>
    <row r="1" spans="1:4">
      <c r="A1" s="17" t="s">
        <v>241</v>
      </c>
      <c r="B1" s="17" t="s">
        <v>242</v>
      </c>
      <c r="C1" s="16" t="s">
        <v>243</v>
      </c>
      <c r="D1" s="15" t="s">
        <v>244</v>
      </c>
    </row>
    <row r="2" spans="1:4">
      <c r="A2" s="19">
        <v>44627</v>
      </c>
      <c r="B2" s="20">
        <v>120</v>
      </c>
      <c r="C2" t="s">
        <v>11</v>
      </c>
      <c r="D2" s="18" t="s">
        <v>245</v>
      </c>
    </row>
    <row r="3" spans="1:4">
      <c r="A3" s="19">
        <v>44628</v>
      </c>
      <c r="B3" s="20">
        <v>120</v>
      </c>
      <c r="C3" t="s">
        <v>246</v>
      </c>
      <c r="D3" t="s">
        <v>247</v>
      </c>
    </row>
    <row r="4" spans="1:4">
      <c r="A4" s="19">
        <v>44629</v>
      </c>
      <c r="B4" s="20">
        <v>120</v>
      </c>
      <c r="C4" t="s">
        <v>248</v>
      </c>
      <c r="D4" t="s">
        <v>249</v>
      </c>
    </row>
    <row r="5" spans="1:4">
      <c r="A5" s="19">
        <v>44630</v>
      </c>
      <c r="B5" s="20">
        <v>120</v>
      </c>
      <c r="C5" t="s">
        <v>250</v>
      </c>
      <c r="D5" t="s">
        <v>251</v>
      </c>
    </row>
    <row r="6" spans="1:4">
      <c r="A6" s="19">
        <v>44631</v>
      </c>
      <c r="B6" s="20">
        <v>90</v>
      </c>
      <c r="C6" t="s">
        <v>250</v>
      </c>
      <c r="D6" t="s">
        <v>252</v>
      </c>
    </row>
    <row r="7" spans="1:4">
      <c r="A7" s="19">
        <v>44634</v>
      </c>
      <c r="B7" s="20">
        <v>120</v>
      </c>
      <c r="C7" t="s">
        <v>11</v>
      </c>
      <c r="D7" t="s">
        <v>253</v>
      </c>
    </row>
    <row r="8" spans="1:4">
      <c r="A8" s="19">
        <v>44634</v>
      </c>
      <c r="B8" s="20">
        <v>60</v>
      </c>
      <c r="C8" t="s">
        <v>254</v>
      </c>
      <c r="D8" t="s">
        <v>255</v>
      </c>
    </row>
    <row r="9" spans="1:4">
      <c r="A9" s="19">
        <v>44635</v>
      </c>
      <c r="B9" s="20">
        <v>60</v>
      </c>
      <c r="C9" t="s">
        <v>256</v>
      </c>
      <c r="D9" t="s">
        <v>257</v>
      </c>
    </row>
    <row r="10" spans="1:4">
      <c r="A10" s="19">
        <v>44636</v>
      </c>
      <c r="B10" s="20">
        <v>50</v>
      </c>
      <c r="C10" t="s">
        <v>256</v>
      </c>
      <c r="D10" t="s">
        <v>258</v>
      </c>
    </row>
    <row r="11" spans="1:4">
      <c r="A11" s="19">
        <v>44637</v>
      </c>
      <c r="B11" s="20">
        <v>45</v>
      </c>
      <c r="C11" t="s">
        <v>256</v>
      </c>
      <c r="D11" t="s">
        <v>259</v>
      </c>
    </row>
    <row r="12" spans="1:4">
      <c r="A12" s="19">
        <v>44621</v>
      </c>
      <c r="B12" s="20">
        <v>120</v>
      </c>
      <c r="C12" t="s">
        <v>260</v>
      </c>
      <c r="D12" t="s">
        <v>261</v>
      </c>
    </row>
    <row r="13" spans="1:4">
      <c r="A13" s="19">
        <v>44621</v>
      </c>
      <c r="B13" s="20">
        <v>60</v>
      </c>
      <c r="C13" t="s">
        <v>262</v>
      </c>
      <c r="D13" t="s">
        <v>263</v>
      </c>
    </row>
    <row r="14" spans="1:4">
      <c r="A14" s="19">
        <v>44641</v>
      </c>
      <c r="B14" s="20">
        <v>120</v>
      </c>
      <c r="C14" t="s">
        <v>264</v>
      </c>
      <c r="D14" t="s">
        <v>265</v>
      </c>
    </row>
    <row r="15" spans="1:4">
      <c r="A15" s="19">
        <v>44642</v>
      </c>
      <c r="B15" s="20">
        <v>60</v>
      </c>
      <c r="C15" t="s">
        <v>266</v>
      </c>
      <c r="D15" t="s">
        <v>267</v>
      </c>
    </row>
    <row r="16" spans="1:4">
      <c r="A16" s="19">
        <v>44644</v>
      </c>
      <c r="B16" s="20">
        <v>120</v>
      </c>
      <c r="C16" t="s">
        <v>260</v>
      </c>
      <c r="D16" t="s">
        <v>268</v>
      </c>
    </row>
    <row r="17" spans="1:4">
      <c r="A17" s="19">
        <v>44645</v>
      </c>
      <c r="B17" s="20">
        <v>60</v>
      </c>
      <c r="C17" t="s">
        <v>269</v>
      </c>
      <c r="D17" t="s">
        <v>270</v>
      </c>
    </row>
    <row r="18" spans="1:4">
      <c r="A18" s="19">
        <v>44645</v>
      </c>
      <c r="B18" s="20">
        <v>90</v>
      </c>
      <c r="C18" t="s">
        <v>271</v>
      </c>
      <c r="D18" t="s">
        <v>272</v>
      </c>
    </row>
    <row r="19" spans="1:4">
      <c r="A19" s="19">
        <v>44645</v>
      </c>
      <c r="B19" s="20">
        <v>60</v>
      </c>
      <c r="C19" t="s">
        <v>254</v>
      </c>
      <c r="D19" t="s">
        <v>273</v>
      </c>
    </row>
    <row r="20" spans="1:4">
      <c r="A20" s="19">
        <v>44646</v>
      </c>
      <c r="B20" s="20">
        <v>60</v>
      </c>
      <c r="C20" t="s">
        <v>266</v>
      </c>
      <c r="D20" t="s">
        <v>274</v>
      </c>
    </row>
    <row r="21" spans="1:4">
      <c r="A21" s="19">
        <v>44646</v>
      </c>
      <c r="B21" s="20">
        <v>45</v>
      </c>
      <c r="C21" t="s">
        <v>250</v>
      </c>
      <c r="D21" t="s">
        <v>275</v>
      </c>
    </row>
    <row r="22" spans="1:4">
      <c r="A22" s="19">
        <v>44648</v>
      </c>
      <c r="B22" s="20">
        <v>120</v>
      </c>
      <c r="C22" t="s">
        <v>264</v>
      </c>
      <c r="D22" t="s">
        <v>276</v>
      </c>
    </row>
    <row r="23" spans="1:4">
      <c r="A23" s="19">
        <v>44652</v>
      </c>
      <c r="B23" s="20">
        <v>60</v>
      </c>
      <c r="C23" t="s">
        <v>254</v>
      </c>
      <c r="D23" t="s">
        <v>277</v>
      </c>
    </row>
    <row r="24" spans="1:4">
      <c r="A24" s="21">
        <v>44653</v>
      </c>
      <c r="B24" s="20">
        <v>120</v>
      </c>
      <c r="C24" t="s">
        <v>260</v>
      </c>
      <c r="D24" t="s">
        <v>278</v>
      </c>
    </row>
    <row r="25" spans="1:4">
      <c r="A25" s="21">
        <v>44654</v>
      </c>
      <c r="B25" s="20">
        <v>120</v>
      </c>
      <c r="C25" t="s">
        <v>279</v>
      </c>
      <c r="D25" t="s">
        <v>280</v>
      </c>
    </row>
    <row r="26" spans="1:4">
      <c r="A26" s="21">
        <v>44655</v>
      </c>
      <c r="B26" s="20">
        <v>120</v>
      </c>
      <c r="C26" t="s">
        <v>271</v>
      </c>
      <c r="D26" t="s">
        <v>281</v>
      </c>
    </row>
    <row r="27" spans="1:4">
      <c r="A27" s="19">
        <v>44656</v>
      </c>
      <c r="B27" s="20">
        <v>120</v>
      </c>
      <c r="C27" t="s">
        <v>264</v>
      </c>
      <c r="D27" t="s">
        <v>282</v>
      </c>
    </row>
    <row r="28" spans="1:4">
      <c r="A28" s="19">
        <v>44656</v>
      </c>
      <c r="B28" s="20">
        <v>90</v>
      </c>
      <c r="C28" t="s">
        <v>271</v>
      </c>
      <c r="D28" t="s">
        <v>283</v>
      </c>
    </row>
    <row r="29" spans="1:4">
      <c r="A29" s="19">
        <v>44657</v>
      </c>
      <c r="B29" s="20">
        <v>40</v>
      </c>
      <c r="C29" t="s">
        <v>266</v>
      </c>
      <c r="D29" t="s">
        <v>284</v>
      </c>
    </row>
    <row r="30" spans="1:4">
      <c r="A30" s="19">
        <v>44658</v>
      </c>
      <c r="B30" s="20">
        <v>120</v>
      </c>
      <c r="C30" t="s">
        <v>260</v>
      </c>
      <c r="D30" t="s">
        <v>285</v>
      </c>
    </row>
    <row r="31" spans="1:4">
      <c r="A31" s="19">
        <v>44659</v>
      </c>
      <c r="B31" s="20">
        <v>120</v>
      </c>
      <c r="C31" t="s">
        <v>260</v>
      </c>
      <c r="D31" t="s">
        <v>286</v>
      </c>
    </row>
    <row r="32" spans="1:4">
      <c r="A32" s="19">
        <v>44659</v>
      </c>
      <c r="B32" s="20">
        <v>90</v>
      </c>
      <c r="C32" t="s">
        <v>279</v>
      </c>
      <c r="D32" t="s">
        <v>287</v>
      </c>
    </row>
    <row r="33" spans="1:4">
      <c r="A33" s="19">
        <v>44660</v>
      </c>
      <c r="B33" s="20">
        <v>120</v>
      </c>
      <c r="C33" t="s">
        <v>250</v>
      </c>
      <c r="D33" t="s">
        <v>288</v>
      </c>
    </row>
    <row r="34" spans="1:4">
      <c r="A34" s="19">
        <v>44661</v>
      </c>
      <c r="B34" s="20">
        <v>60</v>
      </c>
      <c r="C34" t="s">
        <v>250</v>
      </c>
      <c r="D34" t="s">
        <v>289</v>
      </c>
    </row>
    <row r="35" spans="1:4">
      <c r="A35" s="19">
        <v>44664</v>
      </c>
      <c r="B35" s="20">
        <v>120</v>
      </c>
      <c r="C35" t="s">
        <v>260</v>
      </c>
      <c r="D35" t="s">
        <v>290</v>
      </c>
    </row>
    <row r="36" spans="1:4">
      <c r="A36" s="19">
        <v>44665</v>
      </c>
      <c r="B36" s="20">
        <v>120</v>
      </c>
      <c r="C36" t="s">
        <v>279</v>
      </c>
      <c r="D36" t="s">
        <v>291</v>
      </c>
    </row>
    <row r="37" spans="1:4">
      <c r="A37" s="19">
        <v>44666</v>
      </c>
      <c r="B37" s="20">
        <v>60</v>
      </c>
      <c r="C37" t="s">
        <v>254</v>
      </c>
      <c r="D37" t="s">
        <v>292</v>
      </c>
    </row>
    <row r="38" spans="1:4">
      <c r="A38" s="19">
        <v>44666</v>
      </c>
      <c r="B38" s="20">
        <v>120</v>
      </c>
      <c r="C38" t="s">
        <v>254</v>
      </c>
      <c r="D38" t="s">
        <v>293</v>
      </c>
    </row>
    <row r="39" spans="1:4">
      <c r="A39" s="20"/>
    </row>
    <row r="40" spans="1:4">
      <c r="A40" s="20"/>
    </row>
    <row r="41" spans="1:4">
      <c r="A41" s="20"/>
    </row>
    <row r="96" spans="1:4">
      <c r="A96" t="s">
        <v>294</v>
      </c>
      <c r="B96" s="20">
        <v>55</v>
      </c>
      <c r="C96" t="s">
        <v>295</v>
      </c>
      <c r="D96" t="s">
        <v>296</v>
      </c>
    </row>
    <row r="97" spans="2:2">
      <c r="B97" s="20"/>
    </row>
    <row r="98" spans="2:2">
      <c r="B98" s="20"/>
    </row>
    <row r="114" spans="2:2">
      <c r="B114">
        <f xml:space="preserve"> SUM(B2:B112)/60</f>
        <v>57.916666666666664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A0B1-5CDA-4BFF-89E9-C9E0E08369DA}">
  <dimension ref="A1:H11"/>
  <sheetViews>
    <sheetView topLeftCell="C1" workbookViewId="0">
      <selection activeCell="B8" sqref="B8"/>
    </sheetView>
  </sheetViews>
  <sheetFormatPr defaultColWidth="8.85546875" defaultRowHeight="15"/>
  <cols>
    <col min="1" max="2" width="27.42578125" customWidth="1"/>
    <col min="3" max="3" width="65.85546875" bestFit="1" customWidth="1"/>
    <col min="4" max="4" width="23.5703125" bestFit="1" customWidth="1"/>
    <col min="5" max="5" width="29" customWidth="1"/>
    <col min="6" max="6" width="36.7109375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A2" t="s">
        <v>297</v>
      </c>
      <c r="C2" s="4">
        <v>44627</v>
      </c>
      <c r="D2">
        <v>75</v>
      </c>
      <c r="E2" t="s">
        <v>11</v>
      </c>
      <c r="G2" t="s">
        <v>298</v>
      </c>
      <c r="H2">
        <v>70</v>
      </c>
    </row>
    <row r="3" spans="1:8">
      <c r="A3" t="s">
        <v>297</v>
      </c>
      <c r="C3" s="4">
        <v>44634</v>
      </c>
      <c r="D3">
        <v>120</v>
      </c>
      <c r="E3" t="s">
        <v>11</v>
      </c>
      <c r="G3" t="s">
        <v>298</v>
      </c>
      <c r="H3">
        <v>120</v>
      </c>
    </row>
    <row r="4" spans="1:8">
      <c r="A4" t="s">
        <v>297</v>
      </c>
      <c r="C4" s="4">
        <v>44634</v>
      </c>
      <c r="D4">
        <v>60</v>
      </c>
      <c r="E4" t="s">
        <v>9</v>
      </c>
      <c r="G4" t="s">
        <v>299</v>
      </c>
      <c r="H4">
        <v>60</v>
      </c>
    </row>
    <row r="5" spans="1:8">
      <c r="A5" t="s">
        <v>297</v>
      </c>
      <c r="C5" s="4">
        <v>44636</v>
      </c>
      <c r="D5">
        <v>90</v>
      </c>
      <c r="E5" t="s">
        <v>19</v>
      </c>
      <c r="F5" t="s">
        <v>300</v>
      </c>
      <c r="G5" t="s">
        <v>301</v>
      </c>
      <c r="H5">
        <v>90</v>
      </c>
    </row>
    <row r="6" spans="1:8">
      <c r="A6" t="s">
        <v>297</v>
      </c>
      <c r="C6" s="4">
        <v>44637</v>
      </c>
      <c r="D6">
        <v>45</v>
      </c>
      <c r="E6" t="s">
        <v>19</v>
      </c>
      <c r="F6" t="s">
        <v>302</v>
      </c>
      <c r="G6" t="s">
        <v>303</v>
      </c>
      <c r="H6">
        <v>40</v>
      </c>
    </row>
    <row r="7" spans="1:8">
      <c r="A7" t="s">
        <v>297</v>
      </c>
      <c r="C7" s="4">
        <v>44637</v>
      </c>
      <c r="D7">
        <v>30</v>
      </c>
      <c r="E7" t="s">
        <v>256</v>
      </c>
      <c r="F7" t="s">
        <v>304</v>
      </c>
      <c r="G7" t="s">
        <v>305</v>
      </c>
      <c r="H7">
        <v>30</v>
      </c>
    </row>
    <row r="8" spans="1:8">
      <c r="A8" t="s">
        <v>297</v>
      </c>
      <c r="C8" s="4">
        <v>44638</v>
      </c>
      <c r="D8">
        <v>60</v>
      </c>
      <c r="E8" t="s">
        <v>17</v>
      </c>
      <c r="F8" t="s">
        <v>306</v>
      </c>
      <c r="G8" t="s">
        <v>307</v>
      </c>
      <c r="H8">
        <v>60</v>
      </c>
    </row>
    <row r="9" spans="1:8">
      <c r="A9" t="s">
        <v>297</v>
      </c>
      <c r="C9" s="4">
        <v>44638</v>
      </c>
      <c r="E9" t="s">
        <v>9</v>
      </c>
      <c r="F9">
        <v>60</v>
      </c>
      <c r="G9" t="s">
        <v>299</v>
      </c>
      <c r="H9">
        <v>60</v>
      </c>
    </row>
    <row r="11" spans="1:8">
      <c r="G11" s="3" t="s">
        <v>27</v>
      </c>
      <c r="H11">
        <f>SUM(H2:H9)/60</f>
        <v>8.8333333333333339</v>
      </c>
    </row>
  </sheetData>
  <dataValidations count="1">
    <dataValidation type="date" allowBlank="1" showInputMessage="1" showErrorMessage="1" sqref="C1" xr:uid="{5D06D175-0A2B-49C2-B89C-06275A99FB46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56862F-1A92-4CB8-BF56-3E9E36BF4896}">
          <x14:formula1>
            <xm:f>ListOpt!$A$2:$A$9</xm:f>
          </x14:formula1>
          <xm:sqref>E2:E6 E8:E1048576</xm:sqref>
        </x14:dataValidation>
        <x14:dataValidation type="list" allowBlank="1" showInputMessage="1" showErrorMessage="1" xr:uid="{19120E59-3F95-4CA0-A570-954F456162DE}">
          <x14:formula1>
            <xm:f>ListOpt!$C$2:$C$15</xm:f>
          </x14:formula1>
          <xm:sqref>A2:A6 A8:A1048576</xm:sqref>
        </x14:dataValidation>
        <x14:dataValidation type="list" allowBlank="1" showInputMessage="1" showErrorMessage="1" xr:uid="{08B2BDEB-F6BE-4CB8-9BCA-BAF84402EDF5}">
          <x14:formula1>
            <xm:f>ListOpt!$E$2:$E$12</xm:f>
          </x14:formula1>
          <xm:sqref>D2:D6 D8:D1048576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A106-A9F6-4851-B178-4A08E611B2C8}">
  <dimension ref="A1:E15"/>
  <sheetViews>
    <sheetView workbookViewId="0">
      <selection activeCell="G41" sqref="G41"/>
    </sheetView>
  </sheetViews>
  <sheetFormatPr defaultColWidth="8.85546875" defaultRowHeight="15"/>
  <cols>
    <col min="1" max="1" width="16" customWidth="1"/>
    <col min="3" max="3" width="30.140625" bestFit="1" customWidth="1"/>
    <col min="5" max="5" width="18" bestFit="1" customWidth="1"/>
  </cols>
  <sheetData>
    <row r="1" spans="1:5">
      <c r="A1" s="3" t="s">
        <v>308</v>
      </c>
      <c r="C1" s="3" t="s">
        <v>0</v>
      </c>
      <c r="E1" s="3" t="s">
        <v>309</v>
      </c>
    </row>
    <row r="2" spans="1:5">
      <c r="A2" t="s">
        <v>11</v>
      </c>
      <c r="C2" t="s">
        <v>8</v>
      </c>
      <c r="E2">
        <v>5</v>
      </c>
    </row>
    <row r="3" spans="1:5">
      <c r="A3" t="s">
        <v>9</v>
      </c>
      <c r="C3" t="s">
        <v>310</v>
      </c>
      <c r="E3">
        <v>10</v>
      </c>
    </row>
    <row r="4" spans="1:5">
      <c r="A4" t="s">
        <v>14</v>
      </c>
      <c r="C4" t="s">
        <v>297</v>
      </c>
      <c r="E4">
        <v>20</v>
      </c>
    </row>
    <row r="5" spans="1:5">
      <c r="A5" t="s">
        <v>17</v>
      </c>
      <c r="C5" t="s">
        <v>52</v>
      </c>
      <c r="E5">
        <v>30</v>
      </c>
    </row>
    <row r="6" spans="1:5">
      <c r="A6" t="s">
        <v>19</v>
      </c>
      <c r="C6" t="s">
        <v>97</v>
      </c>
      <c r="E6">
        <v>45</v>
      </c>
    </row>
    <row r="7" spans="1:5">
      <c r="A7" t="s">
        <v>21</v>
      </c>
      <c r="C7" t="s">
        <v>311</v>
      </c>
      <c r="E7">
        <v>60</v>
      </c>
    </row>
    <row r="8" spans="1:5">
      <c r="A8" t="s">
        <v>23</v>
      </c>
      <c r="C8" t="s">
        <v>312</v>
      </c>
      <c r="E8">
        <v>75</v>
      </c>
    </row>
    <row r="9" spans="1:5">
      <c r="A9" t="s">
        <v>15</v>
      </c>
      <c r="C9" t="s">
        <v>115</v>
      </c>
      <c r="E9">
        <v>80</v>
      </c>
    </row>
    <row r="10" spans="1:5">
      <c r="C10" t="s">
        <v>313</v>
      </c>
      <c r="E10">
        <v>90</v>
      </c>
    </row>
    <row r="11" spans="1:5">
      <c r="C11" t="s">
        <v>184</v>
      </c>
      <c r="E11">
        <v>120</v>
      </c>
    </row>
    <row r="12" spans="1:5">
      <c r="C12" t="s">
        <v>124</v>
      </c>
      <c r="E12">
        <v>150</v>
      </c>
    </row>
    <row r="13" spans="1:5">
      <c r="C13" t="s">
        <v>168</v>
      </c>
      <c r="E13">
        <v>180</v>
      </c>
    </row>
    <row r="14" spans="1:5">
      <c r="C14" t="s">
        <v>314</v>
      </c>
    </row>
    <row r="15" spans="1:5">
      <c r="C15" t="s">
        <v>315</v>
      </c>
    </row>
  </sheetData>
  <sortState xmlns:xlrd2="http://schemas.microsoft.com/office/spreadsheetml/2017/richdata2" ref="A2:A9">
    <sortCondition ref="A2:A9"/>
  </sortState>
  <dataValidations count="2">
    <dataValidation type="list" allowBlank="1" showInputMessage="1" showErrorMessage="1" sqref="C1:C15" xr:uid="{03BEA5AC-7C8A-485A-9B81-7359F57AE329}">
      <formula1>$C$2:$C$15</formula1>
    </dataValidation>
    <dataValidation type="list" allowBlank="1" showInputMessage="1" showErrorMessage="1" sqref="E2:E12" xr:uid="{E2A76F2C-7DAC-417D-8BD5-86DEEDA043BB}">
      <formula1>$E$2:$E$12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E5A0-B9F0-4C4A-A1B3-E0998E06FB1B}">
  <dimension ref="A1:H19"/>
  <sheetViews>
    <sheetView zoomScale="130" zoomScaleNormal="130" workbookViewId="0">
      <selection activeCell="F20" sqref="F20"/>
    </sheetView>
  </sheetViews>
  <sheetFormatPr defaultColWidth="8.85546875" defaultRowHeight="15"/>
  <cols>
    <col min="1" max="2" width="27.42578125" customWidth="1"/>
    <col min="3" max="3" width="33.7109375" customWidth="1"/>
    <col min="4" max="4" width="23.5703125" bestFit="1" customWidth="1"/>
    <col min="5" max="5" width="18.7109375" customWidth="1"/>
    <col min="6" max="6" width="49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A2" t="s">
        <v>52</v>
      </c>
      <c r="B2">
        <v>1</v>
      </c>
      <c r="C2" t="s">
        <v>53</v>
      </c>
      <c r="D2">
        <v>120</v>
      </c>
      <c r="E2" t="s">
        <v>11</v>
      </c>
      <c r="F2" t="s">
        <v>54</v>
      </c>
      <c r="G2" t="s">
        <v>11</v>
      </c>
      <c r="H2">
        <f>SUMIFS(D2:D3000,E2:E3000,"Lecture")</f>
        <v>600</v>
      </c>
    </row>
    <row r="3" spans="1:8">
      <c r="A3" t="s">
        <v>52</v>
      </c>
      <c r="B3">
        <v>1</v>
      </c>
      <c r="C3" s="4" t="s">
        <v>55</v>
      </c>
      <c r="D3">
        <v>120</v>
      </c>
      <c r="E3" t="s">
        <v>11</v>
      </c>
      <c r="F3" t="s">
        <v>54</v>
      </c>
      <c r="G3" t="s">
        <v>9</v>
      </c>
      <c r="H3">
        <f>SUMIFS(D2:D3000,E2:E3000,"Meeting")</f>
        <v>180</v>
      </c>
    </row>
    <row r="4" spans="1:8">
      <c r="A4" t="s">
        <v>52</v>
      </c>
      <c r="B4">
        <v>1</v>
      </c>
      <c r="C4" s="4" t="s">
        <v>56</v>
      </c>
      <c r="D4">
        <v>60</v>
      </c>
      <c r="E4" t="s">
        <v>9</v>
      </c>
      <c r="F4" t="s">
        <v>57</v>
      </c>
      <c r="G4" t="s">
        <v>14</v>
      </c>
      <c r="H4">
        <f>SUMIFS(D2:D3000,E2:E3000,"Mentoring")</f>
        <v>0</v>
      </c>
    </row>
    <row r="5" spans="1:8">
      <c r="A5" t="s">
        <v>52</v>
      </c>
      <c r="B5">
        <v>1</v>
      </c>
      <c r="C5" s="4" t="s">
        <v>56</v>
      </c>
      <c r="D5">
        <v>120</v>
      </c>
      <c r="E5" t="s">
        <v>23</v>
      </c>
      <c r="F5" t="s">
        <v>58</v>
      </c>
      <c r="G5" t="s">
        <v>17</v>
      </c>
      <c r="H5">
        <f>SUMIFS(D2:D3000,E2:E3000,"On-Track Tasks")</f>
        <v>0</v>
      </c>
    </row>
    <row r="6" spans="1:8">
      <c r="A6" t="s">
        <v>52</v>
      </c>
      <c r="B6">
        <v>1</v>
      </c>
      <c r="C6" s="4" t="s">
        <v>59</v>
      </c>
      <c r="D6">
        <v>120</v>
      </c>
      <c r="E6" t="s">
        <v>23</v>
      </c>
      <c r="F6" t="s">
        <v>60</v>
      </c>
      <c r="G6" t="s">
        <v>19</v>
      </c>
      <c r="H6">
        <f>SUMIFS(D2:D3000,E2:E3000,"Research")</f>
        <v>0</v>
      </c>
    </row>
    <row r="7" spans="1:8">
      <c r="A7" t="s">
        <v>52</v>
      </c>
      <c r="B7">
        <v>1</v>
      </c>
      <c r="C7" t="s">
        <v>61</v>
      </c>
      <c r="D7">
        <v>120</v>
      </c>
      <c r="E7" t="s">
        <v>23</v>
      </c>
      <c r="F7" t="s">
        <v>62</v>
      </c>
      <c r="G7" t="s">
        <v>21</v>
      </c>
      <c r="H7">
        <f>SUMIFS(D2:D3000,E2:E3000,"Technical Work")</f>
        <v>240</v>
      </c>
    </row>
    <row r="8" spans="1:8">
      <c r="A8" t="s">
        <v>52</v>
      </c>
      <c r="B8">
        <v>1</v>
      </c>
      <c r="C8" t="s">
        <v>63</v>
      </c>
      <c r="D8">
        <v>120</v>
      </c>
      <c r="E8" t="s">
        <v>11</v>
      </c>
      <c r="F8" t="s">
        <v>54</v>
      </c>
      <c r="G8" t="s">
        <v>23</v>
      </c>
      <c r="H8">
        <f>SUMIFS(D2:D3000,E2:E3000,"Up-Skilling")</f>
        <v>750</v>
      </c>
    </row>
    <row r="9" spans="1:8">
      <c r="A9" t="s">
        <v>52</v>
      </c>
      <c r="B9">
        <v>1</v>
      </c>
      <c r="C9" t="s">
        <v>64</v>
      </c>
      <c r="D9">
        <v>120</v>
      </c>
      <c r="E9" t="s">
        <v>21</v>
      </c>
      <c r="F9" t="s">
        <v>65</v>
      </c>
      <c r="G9" t="s">
        <v>15</v>
      </c>
      <c r="H9">
        <f>SUMIFS(D2:D3000,E2:E3000,"Other")</f>
        <v>0</v>
      </c>
    </row>
    <row r="10" spans="1:8">
      <c r="A10" t="s">
        <v>52</v>
      </c>
      <c r="B10">
        <v>1</v>
      </c>
      <c r="C10" t="s">
        <v>66</v>
      </c>
      <c r="D10">
        <v>120</v>
      </c>
      <c r="E10" t="s">
        <v>21</v>
      </c>
      <c r="F10" t="s">
        <v>67</v>
      </c>
    </row>
    <row r="11" spans="1:8">
      <c r="A11" t="s">
        <v>52</v>
      </c>
      <c r="B11">
        <v>1</v>
      </c>
      <c r="C11" t="s">
        <v>66</v>
      </c>
      <c r="D11">
        <v>90</v>
      </c>
      <c r="E11" t="s">
        <v>23</v>
      </c>
      <c r="F11" t="s">
        <v>68</v>
      </c>
      <c r="G11" s="3" t="s">
        <v>27</v>
      </c>
      <c r="H11">
        <f>SUM(H2:H9)/60</f>
        <v>29.5</v>
      </c>
    </row>
    <row r="12" spans="1:8">
      <c r="A12" t="s">
        <v>52</v>
      </c>
      <c r="B12">
        <v>1</v>
      </c>
      <c r="C12" t="s">
        <v>69</v>
      </c>
      <c r="D12">
        <v>60</v>
      </c>
      <c r="E12" t="s">
        <v>9</v>
      </c>
      <c r="F12" t="s">
        <v>70</v>
      </c>
    </row>
    <row r="13" spans="1:8">
      <c r="A13" t="s">
        <v>52</v>
      </c>
      <c r="B13">
        <v>1</v>
      </c>
      <c r="C13" t="s">
        <v>69</v>
      </c>
      <c r="D13">
        <v>60</v>
      </c>
      <c r="E13" t="s">
        <v>23</v>
      </c>
      <c r="F13" t="s">
        <v>71</v>
      </c>
    </row>
    <row r="14" spans="1:8">
      <c r="A14" t="s">
        <v>52</v>
      </c>
      <c r="B14">
        <v>1</v>
      </c>
      <c r="C14" t="s">
        <v>72</v>
      </c>
      <c r="D14">
        <v>120</v>
      </c>
      <c r="E14" t="s">
        <v>11</v>
      </c>
      <c r="F14" t="s">
        <v>54</v>
      </c>
    </row>
    <row r="15" spans="1:8">
      <c r="A15" t="s">
        <v>52</v>
      </c>
      <c r="B15">
        <v>1</v>
      </c>
      <c r="C15" t="s">
        <v>73</v>
      </c>
      <c r="D15">
        <v>90</v>
      </c>
      <c r="E15" t="s">
        <v>23</v>
      </c>
      <c r="F15" t="s">
        <v>74</v>
      </c>
    </row>
    <row r="16" spans="1:8">
      <c r="A16" t="s">
        <v>52</v>
      </c>
      <c r="B16">
        <v>1</v>
      </c>
      <c r="C16" t="s">
        <v>75</v>
      </c>
      <c r="D16">
        <v>60</v>
      </c>
      <c r="E16" t="s">
        <v>23</v>
      </c>
      <c r="F16" s="13" t="s">
        <v>76</v>
      </c>
    </row>
    <row r="17" spans="1:6">
      <c r="A17" t="s">
        <v>52</v>
      </c>
      <c r="B17">
        <v>1</v>
      </c>
      <c r="C17" t="s">
        <v>77</v>
      </c>
      <c r="D17">
        <v>90</v>
      </c>
      <c r="E17" t="s">
        <v>23</v>
      </c>
      <c r="F17" s="13" t="s">
        <v>78</v>
      </c>
    </row>
    <row r="18" spans="1:6">
      <c r="A18" t="s">
        <v>52</v>
      </c>
      <c r="B18">
        <v>1</v>
      </c>
      <c r="C18" t="s">
        <v>79</v>
      </c>
      <c r="D18">
        <v>60</v>
      </c>
      <c r="E18" t="s">
        <v>9</v>
      </c>
      <c r="F18" s="13" t="s">
        <v>80</v>
      </c>
    </row>
    <row r="19" spans="1:6">
      <c r="A19" t="s">
        <v>52</v>
      </c>
      <c r="B19">
        <v>1</v>
      </c>
      <c r="C19" t="s">
        <v>81</v>
      </c>
      <c r="D19">
        <v>120</v>
      </c>
      <c r="E19" t="s">
        <v>11</v>
      </c>
      <c r="F19" t="s">
        <v>54</v>
      </c>
    </row>
  </sheetData>
  <dataValidations count="1">
    <dataValidation type="date" allowBlank="1" showInputMessage="1" showErrorMessage="1" sqref="C1" xr:uid="{62B9FCDA-CAF5-40C4-BBA6-84653A3319A8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9A36C86-F07F-4BEE-88C8-9C12076A3E7D}">
          <x14:formula1>
            <xm:f>ListOpt!$A$2:$A$9</xm:f>
          </x14:formula1>
          <xm:sqref>E2:E1048576</xm:sqref>
        </x14:dataValidation>
        <x14:dataValidation type="list" allowBlank="1" showInputMessage="1" showErrorMessage="1" xr:uid="{2BA5C5EB-6E12-4321-BECF-C2DB8BFFBB6F}">
          <x14:formula1>
            <xm:f>ListOpt!$C$2:$C$15</xm:f>
          </x14:formula1>
          <xm:sqref>A2:A1048576</xm:sqref>
        </x14:dataValidation>
        <x14:dataValidation type="list" allowBlank="1" showInputMessage="1" showErrorMessage="1" xr:uid="{0DBA0736-D7FA-4836-A4AE-297646C64E5A}">
          <x14:formula1>
            <xm:f>ListOpt!$E$2:$E$12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1FD8-BB26-494E-A30E-69BBCDFBFDA6}">
  <dimension ref="A1:H48"/>
  <sheetViews>
    <sheetView topLeftCell="B1" zoomScale="130" zoomScaleNormal="130" workbookViewId="0">
      <selection activeCell="H33" sqref="H33"/>
    </sheetView>
  </sheetViews>
  <sheetFormatPr defaultColWidth="8.85546875" defaultRowHeight="15"/>
  <cols>
    <col min="1" max="2" width="27.42578125" customWidth="1"/>
    <col min="3" max="3" width="41.28515625" customWidth="1"/>
    <col min="4" max="4" width="23.5703125" bestFit="1" customWidth="1"/>
    <col min="5" max="5" width="29" customWidth="1"/>
    <col min="6" max="6" width="50.42578125" customWidth="1"/>
    <col min="7" max="7" width="24" customWidth="1"/>
    <col min="8" max="8" width="15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A2" s="13" t="s">
        <v>82</v>
      </c>
      <c r="B2">
        <v>1</v>
      </c>
      <c r="C2" s="4">
        <v>44636</v>
      </c>
      <c r="D2">
        <v>60</v>
      </c>
      <c r="E2" t="s">
        <v>17</v>
      </c>
      <c r="F2" t="s">
        <v>83</v>
      </c>
      <c r="G2" t="s">
        <v>84</v>
      </c>
      <c r="H2">
        <v>60</v>
      </c>
    </row>
    <row r="3" spans="1:8">
      <c r="A3" s="13" t="s">
        <v>82</v>
      </c>
      <c r="B3">
        <v>1</v>
      </c>
      <c r="C3" s="4">
        <v>44627</v>
      </c>
      <c r="D3">
        <v>120</v>
      </c>
      <c r="E3" t="s">
        <v>11</v>
      </c>
      <c r="F3" t="s">
        <v>85</v>
      </c>
      <c r="G3" t="s">
        <v>86</v>
      </c>
      <c r="H3">
        <v>120</v>
      </c>
    </row>
    <row r="4" spans="1:8">
      <c r="A4" s="13" t="s">
        <v>82</v>
      </c>
      <c r="B4">
        <v>1</v>
      </c>
      <c r="C4" s="4">
        <v>44634</v>
      </c>
      <c r="D4">
        <v>120</v>
      </c>
      <c r="E4" t="s">
        <v>11</v>
      </c>
      <c r="F4" s="13" t="s">
        <v>87</v>
      </c>
      <c r="G4" t="s">
        <v>86</v>
      </c>
      <c r="H4">
        <v>120</v>
      </c>
    </row>
    <row r="5" spans="1:8">
      <c r="A5" s="13" t="s">
        <v>82</v>
      </c>
      <c r="B5">
        <v>1</v>
      </c>
      <c r="C5" s="4">
        <v>44641</v>
      </c>
      <c r="D5">
        <v>120</v>
      </c>
      <c r="E5" t="s">
        <v>11</v>
      </c>
      <c r="F5" s="13" t="s">
        <v>88</v>
      </c>
      <c r="G5" t="s">
        <v>86</v>
      </c>
      <c r="H5">
        <v>120</v>
      </c>
    </row>
    <row r="6" spans="1:8">
      <c r="A6" s="13" t="s">
        <v>82</v>
      </c>
      <c r="B6">
        <v>1</v>
      </c>
      <c r="C6" s="4">
        <v>44648</v>
      </c>
      <c r="D6">
        <v>120</v>
      </c>
      <c r="E6" t="s">
        <v>11</v>
      </c>
      <c r="F6" s="13" t="s">
        <v>89</v>
      </c>
      <c r="G6" t="s">
        <v>86</v>
      </c>
      <c r="H6">
        <v>120</v>
      </c>
    </row>
    <row r="7" spans="1:8">
      <c r="A7" s="13" t="s">
        <v>82</v>
      </c>
      <c r="B7">
        <v>1</v>
      </c>
      <c r="C7" s="14">
        <v>44655</v>
      </c>
      <c r="D7">
        <v>120</v>
      </c>
      <c r="E7" t="s">
        <v>11</v>
      </c>
      <c r="F7" s="13" t="s">
        <v>90</v>
      </c>
      <c r="G7" t="s">
        <v>86</v>
      </c>
      <c r="H7">
        <v>120</v>
      </c>
    </row>
    <row r="8" spans="1:8">
      <c r="A8" s="13" t="s">
        <v>82</v>
      </c>
      <c r="B8">
        <v>1</v>
      </c>
      <c r="C8" s="4">
        <v>44662</v>
      </c>
      <c r="D8">
        <v>120</v>
      </c>
      <c r="E8" t="s">
        <v>11</v>
      </c>
      <c r="F8" s="13" t="s">
        <v>91</v>
      </c>
      <c r="G8" t="s">
        <v>86</v>
      </c>
      <c r="H8">
        <v>120</v>
      </c>
    </row>
    <row r="9" spans="1:8">
      <c r="A9" s="13" t="s">
        <v>82</v>
      </c>
      <c r="B9">
        <v>1</v>
      </c>
      <c r="C9" s="4">
        <v>44676</v>
      </c>
      <c r="D9">
        <v>120</v>
      </c>
      <c r="E9" t="s">
        <v>11</v>
      </c>
      <c r="F9" s="13" t="s">
        <v>92</v>
      </c>
      <c r="G9" t="s">
        <v>86</v>
      </c>
      <c r="H9">
        <v>120</v>
      </c>
    </row>
    <row r="10" spans="1:8">
      <c r="A10" s="13" t="s">
        <v>93</v>
      </c>
      <c r="B10">
        <v>2</v>
      </c>
      <c r="C10" s="4">
        <v>44669</v>
      </c>
      <c r="D10">
        <v>120</v>
      </c>
      <c r="E10" t="s">
        <v>11</v>
      </c>
      <c r="F10" t="s">
        <v>94</v>
      </c>
      <c r="G10" t="s">
        <v>95</v>
      </c>
      <c r="H10">
        <v>240</v>
      </c>
    </row>
    <row r="11" spans="1:8">
      <c r="A11" s="13" t="s">
        <v>93</v>
      </c>
      <c r="B11">
        <v>2</v>
      </c>
      <c r="C11" s="4">
        <v>44637</v>
      </c>
      <c r="D11">
        <v>60</v>
      </c>
      <c r="E11" t="s">
        <v>17</v>
      </c>
      <c r="F11" t="s">
        <v>83</v>
      </c>
      <c r="G11" t="s">
        <v>84</v>
      </c>
      <c r="H11">
        <v>60</v>
      </c>
    </row>
    <row r="12" spans="1:8">
      <c r="A12" s="13" t="s">
        <v>93</v>
      </c>
      <c r="B12">
        <v>1</v>
      </c>
      <c r="C12" s="4">
        <v>44644</v>
      </c>
      <c r="D12">
        <v>60</v>
      </c>
      <c r="E12" t="s">
        <v>17</v>
      </c>
      <c r="F12" t="s">
        <v>83</v>
      </c>
      <c r="G12" t="s">
        <v>96</v>
      </c>
      <c r="H12">
        <v>60</v>
      </c>
    </row>
    <row r="13" spans="1:8">
      <c r="A13" t="s">
        <v>97</v>
      </c>
      <c r="B13">
        <v>1</v>
      </c>
      <c r="C13" s="4">
        <v>44638</v>
      </c>
      <c r="D13">
        <v>60</v>
      </c>
      <c r="E13" t="s">
        <v>9</v>
      </c>
      <c r="F13" t="s">
        <v>98</v>
      </c>
      <c r="G13" t="s">
        <v>99</v>
      </c>
      <c r="H13">
        <v>60</v>
      </c>
    </row>
    <row r="14" spans="1:8">
      <c r="A14" t="s">
        <v>97</v>
      </c>
      <c r="B14">
        <v>1</v>
      </c>
      <c r="C14" s="4">
        <v>44645</v>
      </c>
      <c r="D14">
        <v>45</v>
      </c>
      <c r="E14" t="s">
        <v>9</v>
      </c>
      <c r="F14" t="s">
        <v>100</v>
      </c>
      <c r="G14" t="s">
        <v>101</v>
      </c>
      <c r="H14">
        <v>45</v>
      </c>
    </row>
    <row r="15" spans="1:8">
      <c r="A15" t="s">
        <v>97</v>
      </c>
      <c r="B15">
        <v>1</v>
      </c>
      <c r="C15" s="4">
        <v>44652</v>
      </c>
      <c r="D15">
        <v>30</v>
      </c>
      <c r="E15" t="s">
        <v>9</v>
      </c>
      <c r="F15" t="s">
        <v>100</v>
      </c>
      <c r="G15" t="s">
        <v>101</v>
      </c>
      <c r="H15">
        <v>30</v>
      </c>
    </row>
    <row r="16" spans="1:8">
      <c r="A16" t="s">
        <v>97</v>
      </c>
      <c r="B16">
        <v>1</v>
      </c>
      <c r="C16" s="4">
        <v>44673</v>
      </c>
      <c r="D16">
        <v>20</v>
      </c>
      <c r="E16" t="s">
        <v>9</v>
      </c>
      <c r="F16" t="s">
        <v>100</v>
      </c>
      <c r="G16" t="s">
        <v>101</v>
      </c>
      <c r="H16">
        <v>20</v>
      </c>
    </row>
    <row r="17" spans="1:8">
      <c r="A17" t="s">
        <v>97</v>
      </c>
      <c r="B17">
        <v>3</v>
      </c>
      <c r="C17" s="4">
        <v>44668</v>
      </c>
      <c r="D17">
        <v>120</v>
      </c>
      <c r="E17" t="s">
        <v>15</v>
      </c>
      <c r="F17" t="s">
        <v>102</v>
      </c>
      <c r="G17" t="s">
        <v>103</v>
      </c>
      <c r="H17">
        <v>360</v>
      </c>
    </row>
    <row r="18" spans="1:8">
      <c r="A18" t="s">
        <v>97</v>
      </c>
      <c r="B18">
        <v>3</v>
      </c>
      <c r="C18" s="4">
        <v>44629</v>
      </c>
      <c r="D18">
        <v>120</v>
      </c>
      <c r="E18" t="s">
        <v>23</v>
      </c>
      <c r="F18" t="s">
        <v>104</v>
      </c>
      <c r="G18" t="s">
        <v>105</v>
      </c>
      <c r="H18">
        <v>360</v>
      </c>
    </row>
    <row r="19" spans="1:8">
      <c r="A19" t="s">
        <v>97</v>
      </c>
      <c r="B19">
        <v>3</v>
      </c>
      <c r="C19" s="4">
        <v>44636</v>
      </c>
      <c r="D19">
        <v>120</v>
      </c>
      <c r="E19" t="s">
        <v>23</v>
      </c>
      <c r="F19" t="s">
        <v>104</v>
      </c>
      <c r="G19" t="s">
        <v>105</v>
      </c>
      <c r="H19">
        <v>360</v>
      </c>
    </row>
    <row r="20" spans="1:8">
      <c r="A20" t="s">
        <v>97</v>
      </c>
      <c r="B20">
        <v>3</v>
      </c>
      <c r="C20" s="4">
        <v>44674</v>
      </c>
      <c r="D20">
        <v>120</v>
      </c>
      <c r="E20" t="s">
        <v>23</v>
      </c>
      <c r="F20" t="s">
        <v>104</v>
      </c>
      <c r="G20" t="s">
        <v>105</v>
      </c>
      <c r="H20">
        <v>360</v>
      </c>
    </row>
    <row r="21" spans="1:8">
      <c r="A21" t="s">
        <v>97</v>
      </c>
      <c r="B21">
        <v>3</v>
      </c>
      <c r="C21" s="4">
        <v>44680</v>
      </c>
      <c r="D21">
        <v>120</v>
      </c>
      <c r="E21" t="s">
        <v>23</v>
      </c>
      <c r="F21" t="s">
        <v>104</v>
      </c>
      <c r="G21" t="s">
        <v>105</v>
      </c>
      <c r="H21">
        <v>360</v>
      </c>
    </row>
    <row r="22" spans="1:8">
      <c r="A22" t="s">
        <v>97</v>
      </c>
      <c r="B22">
        <v>3</v>
      </c>
      <c r="C22" s="14">
        <v>44658</v>
      </c>
      <c r="D22">
        <v>120</v>
      </c>
      <c r="E22" t="s">
        <v>23</v>
      </c>
      <c r="F22" t="s">
        <v>104</v>
      </c>
      <c r="G22" t="s">
        <v>105</v>
      </c>
      <c r="H22">
        <v>360</v>
      </c>
    </row>
    <row r="23" spans="1:8">
      <c r="A23" t="s">
        <v>97</v>
      </c>
      <c r="B23">
        <v>3</v>
      </c>
      <c r="C23" s="4">
        <v>44664</v>
      </c>
      <c r="D23">
        <v>120</v>
      </c>
      <c r="E23" t="s">
        <v>23</v>
      </c>
      <c r="F23" t="s">
        <v>104</v>
      </c>
      <c r="G23" t="s">
        <v>105</v>
      </c>
      <c r="H23">
        <v>360</v>
      </c>
    </row>
    <row r="24" spans="1:8">
      <c r="A24" t="s">
        <v>97</v>
      </c>
      <c r="B24">
        <v>3</v>
      </c>
      <c r="C24" s="4">
        <v>44670</v>
      </c>
      <c r="D24">
        <v>120</v>
      </c>
      <c r="E24" t="s">
        <v>23</v>
      </c>
      <c r="F24" t="s">
        <v>104</v>
      </c>
      <c r="G24" t="s">
        <v>105</v>
      </c>
      <c r="H24">
        <v>360</v>
      </c>
    </row>
    <row r="25" spans="1:8">
      <c r="A25" t="s">
        <v>97</v>
      </c>
      <c r="B25">
        <v>3</v>
      </c>
      <c r="C25" s="4">
        <v>44677</v>
      </c>
      <c r="D25">
        <v>120</v>
      </c>
      <c r="E25" t="s">
        <v>23</v>
      </c>
      <c r="F25" t="s">
        <v>104</v>
      </c>
      <c r="G25" t="s">
        <v>105</v>
      </c>
      <c r="H25">
        <v>360</v>
      </c>
    </row>
    <row r="26" spans="1:8">
      <c r="A26" t="s">
        <v>97</v>
      </c>
      <c r="B26">
        <v>2</v>
      </c>
      <c r="C26" s="4">
        <v>44669</v>
      </c>
      <c r="D26">
        <v>120</v>
      </c>
      <c r="E26" t="s">
        <v>21</v>
      </c>
      <c r="F26" t="s">
        <v>106</v>
      </c>
      <c r="G26" t="s">
        <v>107</v>
      </c>
      <c r="H26">
        <v>240</v>
      </c>
    </row>
    <row r="27" spans="1:8">
      <c r="A27" t="s">
        <v>97</v>
      </c>
      <c r="B27">
        <v>1</v>
      </c>
      <c r="C27" s="4">
        <v>44670</v>
      </c>
      <c r="D27">
        <v>120</v>
      </c>
      <c r="E27" t="s">
        <v>21</v>
      </c>
      <c r="F27" t="s">
        <v>108</v>
      </c>
      <c r="G27" t="s">
        <v>107</v>
      </c>
      <c r="H27">
        <v>120</v>
      </c>
    </row>
    <row r="28" spans="1:8">
      <c r="A28" t="s">
        <v>97</v>
      </c>
      <c r="B28">
        <v>2</v>
      </c>
      <c r="C28" s="4">
        <v>44671</v>
      </c>
      <c r="D28">
        <v>120</v>
      </c>
      <c r="E28" t="s">
        <v>21</v>
      </c>
      <c r="F28" t="s">
        <v>109</v>
      </c>
      <c r="G28" t="s">
        <v>107</v>
      </c>
      <c r="H28">
        <v>240</v>
      </c>
    </row>
    <row r="29" spans="1:8">
      <c r="A29" t="s">
        <v>97</v>
      </c>
      <c r="B29">
        <v>2</v>
      </c>
      <c r="C29" s="4">
        <v>44672</v>
      </c>
      <c r="D29">
        <v>120</v>
      </c>
      <c r="E29" t="s">
        <v>21</v>
      </c>
      <c r="F29" t="s">
        <v>110</v>
      </c>
      <c r="G29" t="s">
        <v>107</v>
      </c>
      <c r="H29">
        <v>240</v>
      </c>
    </row>
    <row r="30" spans="1:8">
      <c r="A30" t="s">
        <v>97</v>
      </c>
      <c r="B30">
        <v>3</v>
      </c>
      <c r="C30" s="4">
        <v>44679</v>
      </c>
      <c r="D30">
        <v>120</v>
      </c>
      <c r="E30" t="s">
        <v>21</v>
      </c>
      <c r="F30" t="s">
        <v>111</v>
      </c>
      <c r="G30" t="s">
        <v>107</v>
      </c>
      <c r="H30">
        <v>360</v>
      </c>
    </row>
    <row r="31" spans="1:8">
      <c r="A31" t="s">
        <v>97</v>
      </c>
      <c r="B31">
        <v>2</v>
      </c>
      <c r="C31" s="4">
        <v>44614</v>
      </c>
      <c r="D31">
        <v>120</v>
      </c>
      <c r="E31" t="s">
        <v>21</v>
      </c>
      <c r="F31" t="s">
        <v>112</v>
      </c>
      <c r="G31" t="s">
        <v>107</v>
      </c>
      <c r="H31">
        <v>240</v>
      </c>
    </row>
    <row r="32" spans="1:8">
      <c r="A32" t="s">
        <v>97</v>
      </c>
      <c r="B32">
        <v>1</v>
      </c>
      <c r="C32" s="4">
        <v>44680</v>
      </c>
      <c r="D32">
        <v>60</v>
      </c>
      <c r="E32" t="s">
        <v>9</v>
      </c>
      <c r="F32" t="s">
        <v>100</v>
      </c>
      <c r="G32" t="s">
        <v>99</v>
      </c>
      <c r="H32">
        <v>60</v>
      </c>
    </row>
    <row r="48" spans="7:8">
      <c r="G48" s="3" t="s">
        <v>27</v>
      </c>
      <c r="H48">
        <f>SUM(H2:H47)/60</f>
        <v>102.58333333333333</v>
      </c>
    </row>
  </sheetData>
  <dataValidations count="1">
    <dataValidation type="date" allowBlank="1" showInputMessage="1" showErrorMessage="1" sqref="C1" xr:uid="{342D376E-E4E4-4B7D-80DF-0AD04FC55999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2B1D6CF-E5AD-4057-B876-D3CACDB9A856}">
          <x14:formula1>
            <xm:f>ListOpt!$E$2:$E$12</xm:f>
          </x14:formula1>
          <xm:sqref>D2:D1048576</xm:sqref>
        </x14:dataValidation>
        <x14:dataValidation type="list" allowBlank="1" showInputMessage="1" showErrorMessage="1" xr:uid="{1EC25107-0BE0-496D-AC4F-F463DCAAEC7A}">
          <x14:formula1>
            <xm:f>ListOpt!$C$2:$C$15</xm:f>
          </x14:formula1>
          <xm:sqref>A13:A1048576</xm:sqref>
        </x14:dataValidation>
        <x14:dataValidation type="list" allowBlank="1" showInputMessage="1" showErrorMessage="1" xr:uid="{4521F020-15ED-40AB-83AF-1A82045EB07A}">
          <x14:formula1>
            <xm:f>ListOpt!$A$2:$A$9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322A-C250-4E20-BE22-E3FAD5131EE7}">
  <dimension ref="A1:H11"/>
  <sheetViews>
    <sheetView zoomScale="130" zoomScaleNormal="130" workbookViewId="0"/>
  </sheetViews>
  <sheetFormatPr defaultColWidth="8.85546875" defaultRowHeight="15"/>
  <cols>
    <col min="1" max="2" width="27.42578125" customWidth="1"/>
    <col min="3" max="3" width="65.85546875" bestFit="1" customWidth="1"/>
    <col min="4" max="4" width="23.5703125" bestFit="1" customWidth="1"/>
    <col min="5" max="5" width="29" customWidth="1"/>
    <col min="6" max="6" width="36.7109375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C2" t="s">
        <v>113</v>
      </c>
      <c r="D2">
        <v>60</v>
      </c>
      <c r="E2" t="s">
        <v>11</v>
      </c>
      <c r="F2" t="s">
        <v>114</v>
      </c>
      <c r="G2" t="s">
        <v>11</v>
      </c>
      <c r="H2">
        <f>SUMIFS(D2:D3000,E2:E3000,"Lecture")</f>
        <v>60</v>
      </c>
    </row>
    <row r="3" spans="1:8">
      <c r="C3" s="4"/>
      <c r="D3">
        <v>20</v>
      </c>
      <c r="E3" t="s">
        <v>9</v>
      </c>
      <c r="G3" t="s">
        <v>9</v>
      </c>
      <c r="H3">
        <f>SUMIFS(D2:D3000,E2:E3000,"Meeting")</f>
        <v>20</v>
      </c>
    </row>
    <row r="4" spans="1:8">
      <c r="C4" s="4"/>
      <c r="D4">
        <v>30</v>
      </c>
      <c r="E4" t="s">
        <v>14</v>
      </c>
      <c r="G4" t="s">
        <v>14</v>
      </c>
      <c r="H4">
        <f>SUMIFS(D2:D3000,E2:E3000,"Mentoring")</f>
        <v>30</v>
      </c>
    </row>
    <row r="5" spans="1:8">
      <c r="C5" s="4"/>
      <c r="D5">
        <v>45</v>
      </c>
      <c r="E5" t="s">
        <v>17</v>
      </c>
      <c r="G5" t="s">
        <v>17</v>
      </c>
      <c r="H5">
        <f>SUMIFS(D2:D3000,E2:E3000,"On-Track Tasks")</f>
        <v>45</v>
      </c>
    </row>
    <row r="6" spans="1:8">
      <c r="C6" s="4"/>
      <c r="D6">
        <v>60</v>
      </c>
      <c r="E6" t="s">
        <v>19</v>
      </c>
      <c r="G6" t="s">
        <v>19</v>
      </c>
      <c r="H6">
        <f>SUMIFS(D2:D3000,E2:E3000,"Research")</f>
        <v>60</v>
      </c>
    </row>
    <row r="7" spans="1:8">
      <c r="D7">
        <v>80</v>
      </c>
      <c r="E7" t="s">
        <v>21</v>
      </c>
      <c r="G7" t="s">
        <v>21</v>
      </c>
      <c r="H7">
        <f>SUMIFS(D2:D3000,E2:E3000,"Technical Work")</f>
        <v>80</v>
      </c>
    </row>
    <row r="8" spans="1:8">
      <c r="D8">
        <v>100</v>
      </c>
      <c r="E8" t="s">
        <v>23</v>
      </c>
      <c r="G8" t="s">
        <v>23</v>
      </c>
      <c r="H8">
        <f>SUMIFS(D2:D3000,E2:E3000,"Up-Skilling")</f>
        <v>100</v>
      </c>
    </row>
    <row r="9" spans="1:8">
      <c r="D9">
        <v>120</v>
      </c>
      <c r="E9" t="s">
        <v>15</v>
      </c>
      <c r="G9" t="s">
        <v>15</v>
      </c>
      <c r="H9">
        <f>SUMIFS(D2:D3000,E2:E3000,"Other")</f>
        <v>120</v>
      </c>
    </row>
    <row r="11" spans="1:8">
      <c r="G11" s="3" t="s">
        <v>27</v>
      </c>
      <c r="H11">
        <f>SUM(H2:H9)/60</f>
        <v>8.5833333333333339</v>
      </c>
    </row>
  </sheetData>
  <dataValidations count="1">
    <dataValidation type="date" allowBlank="1" showInputMessage="1" showErrorMessage="1" sqref="C1" xr:uid="{A782B342-95DE-479C-8372-A28B769F7D02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3A1198-5446-4725-950D-E9B74EBAAF1E}">
          <x14:formula1>
            <xm:f>ListOpt!$E$2:$E$12</xm:f>
          </x14:formula1>
          <xm:sqref>D2:D1048576</xm:sqref>
        </x14:dataValidation>
        <x14:dataValidation type="list" allowBlank="1" showInputMessage="1" showErrorMessage="1" xr:uid="{A1768E63-D9DE-42E5-B199-715DFA7E258C}">
          <x14:formula1>
            <xm:f>ListOpt!$C$2:$C$15</xm:f>
          </x14:formula1>
          <xm:sqref>A2:A1048576</xm:sqref>
        </x14:dataValidation>
        <x14:dataValidation type="list" allowBlank="1" showInputMessage="1" showErrorMessage="1" xr:uid="{CD62FB2A-2C1D-4842-97CF-A86EF51E8343}">
          <x14:formula1>
            <xm:f>ListOpt!$A$2:$A$9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75D9-AED8-4687-AA17-4D6D3C7CF0FD}">
  <dimension ref="A1:H18"/>
  <sheetViews>
    <sheetView zoomScale="130" zoomScaleNormal="130" workbookViewId="0">
      <selection activeCell="E23" sqref="E23"/>
    </sheetView>
  </sheetViews>
  <sheetFormatPr defaultColWidth="8.85546875" defaultRowHeight="15"/>
  <cols>
    <col min="1" max="2" width="27.42578125" customWidth="1"/>
    <col min="3" max="3" width="65.85546875" bestFit="1" customWidth="1"/>
    <col min="4" max="4" width="23.5703125" bestFit="1" customWidth="1"/>
    <col min="5" max="5" width="29" customWidth="1"/>
    <col min="6" max="6" width="46.140625" bestFit="1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A2" t="s">
        <v>115</v>
      </c>
      <c r="B2">
        <v>1</v>
      </c>
      <c r="C2" s="4">
        <v>44627</v>
      </c>
      <c r="D2">
        <v>60</v>
      </c>
      <c r="E2" t="s">
        <v>11</v>
      </c>
      <c r="F2" t="s">
        <v>13</v>
      </c>
      <c r="G2" t="s">
        <v>11</v>
      </c>
      <c r="H2">
        <f>SUMIFS(D2:D3001,E2:E3001,"Lecture")</f>
        <v>180</v>
      </c>
    </row>
    <row r="3" spans="1:8">
      <c r="A3" t="s">
        <v>115</v>
      </c>
      <c r="B3">
        <v>1</v>
      </c>
      <c r="C3" s="4">
        <v>44632</v>
      </c>
      <c r="D3">
        <v>120</v>
      </c>
      <c r="E3" t="s">
        <v>17</v>
      </c>
      <c r="F3" t="s">
        <v>116</v>
      </c>
      <c r="G3" t="s">
        <v>9</v>
      </c>
      <c r="H3">
        <f>SUMIFS(D2:D3001,E2:E3001,"Meeting")</f>
        <v>140</v>
      </c>
    </row>
    <row r="4" spans="1:8">
      <c r="A4" t="s">
        <v>115</v>
      </c>
      <c r="B4">
        <v>1</v>
      </c>
      <c r="C4" s="4">
        <v>44633</v>
      </c>
      <c r="D4">
        <v>60</v>
      </c>
      <c r="E4" t="s">
        <v>9</v>
      </c>
      <c r="F4" t="s">
        <v>117</v>
      </c>
    </row>
    <row r="5" spans="1:8">
      <c r="A5" t="s">
        <v>115</v>
      </c>
      <c r="B5">
        <v>1</v>
      </c>
      <c r="C5" s="4">
        <v>44634</v>
      </c>
      <c r="D5">
        <v>60</v>
      </c>
      <c r="E5" t="s">
        <v>11</v>
      </c>
      <c r="F5" t="s">
        <v>13</v>
      </c>
      <c r="G5" t="s">
        <v>14</v>
      </c>
      <c r="H5">
        <f>SUMIFS(D2:D3001,E2:E3001,"Mentoring")</f>
        <v>0</v>
      </c>
    </row>
    <row r="6" spans="1:8" ht="30">
      <c r="A6" t="s">
        <v>115</v>
      </c>
      <c r="B6">
        <v>1</v>
      </c>
      <c r="C6" s="4">
        <v>44641</v>
      </c>
      <c r="D6">
        <v>120</v>
      </c>
      <c r="E6" t="s">
        <v>19</v>
      </c>
      <c r="F6" s="11" t="s">
        <v>118</v>
      </c>
      <c r="G6" t="s">
        <v>17</v>
      </c>
      <c r="H6">
        <f>SUMIFS(D2:D3001,E2:E3001,"On-Track Tasks")</f>
        <v>360</v>
      </c>
    </row>
    <row r="7" spans="1:8">
      <c r="A7" t="s">
        <v>115</v>
      </c>
      <c r="B7">
        <v>1</v>
      </c>
      <c r="C7" s="4">
        <v>44641</v>
      </c>
      <c r="D7">
        <v>60</v>
      </c>
      <c r="E7" t="s">
        <v>11</v>
      </c>
      <c r="F7" t="s">
        <v>13</v>
      </c>
      <c r="G7" t="s">
        <v>19</v>
      </c>
      <c r="H7">
        <f>SUMIFS(D2:D3001,E2:E3001,"Research")</f>
        <v>360</v>
      </c>
    </row>
    <row r="8" spans="1:8">
      <c r="A8" t="s">
        <v>115</v>
      </c>
      <c r="B8">
        <v>1</v>
      </c>
      <c r="C8" s="4">
        <v>44642</v>
      </c>
      <c r="D8">
        <v>120</v>
      </c>
      <c r="E8" t="s">
        <v>15</v>
      </c>
      <c r="F8" t="s">
        <v>119</v>
      </c>
    </row>
    <row r="9" spans="1:8">
      <c r="A9" t="s">
        <v>115</v>
      </c>
      <c r="B9">
        <v>1</v>
      </c>
      <c r="C9" s="4">
        <v>44661</v>
      </c>
      <c r="D9">
        <v>60</v>
      </c>
      <c r="E9" t="s">
        <v>9</v>
      </c>
      <c r="F9" t="s">
        <v>117</v>
      </c>
      <c r="G9" t="s">
        <v>21</v>
      </c>
      <c r="H9">
        <f>SUMIFS(D2:D3001,E2:E3001,"Technical Work")</f>
        <v>240</v>
      </c>
    </row>
    <row r="10" spans="1:8" ht="30">
      <c r="A10" t="s">
        <v>115</v>
      </c>
      <c r="B10">
        <v>1</v>
      </c>
      <c r="C10" s="4">
        <v>44661</v>
      </c>
      <c r="D10">
        <v>120</v>
      </c>
      <c r="E10" t="s">
        <v>19</v>
      </c>
      <c r="F10" s="11" t="s">
        <v>118</v>
      </c>
      <c r="G10" t="s">
        <v>23</v>
      </c>
      <c r="H10">
        <f>SUMIFS(D2:D3001,E2:E3001,"Up-Skilling")</f>
        <v>240</v>
      </c>
    </row>
    <row r="11" spans="1:8">
      <c r="A11" t="s">
        <v>115</v>
      </c>
      <c r="B11">
        <v>1</v>
      </c>
      <c r="C11" s="4">
        <v>44661</v>
      </c>
      <c r="D11">
        <v>120</v>
      </c>
      <c r="E11" t="s">
        <v>21</v>
      </c>
      <c r="F11" t="s">
        <v>120</v>
      </c>
      <c r="G11" t="s">
        <v>15</v>
      </c>
      <c r="H11">
        <f>SUMIFS(D2:D3001,E2:E3001,"Other")</f>
        <v>120</v>
      </c>
    </row>
    <row r="12" spans="1:8">
      <c r="A12" t="s">
        <v>115</v>
      </c>
      <c r="B12">
        <v>1</v>
      </c>
      <c r="C12" s="4">
        <v>44661</v>
      </c>
      <c r="D12">
        <v>120</v>
      </c>
      <c r="E12" t="s">
        <v>23</v>
      </c>
      <c r="F12" t="s">
        <v>121</v>
      </c>
    </row>
    <row r="13" spans="1:8">
      <c r="A13" t="s">
        <v>115</v>
      </c>
      <c r="B13">
        <v>1</v>
      </c>
      <c r="C13" s="4">
        <v>44669</v>
      </c>
      <c r="D13">
        <v>20</v>
      </c>
      <c r="E13" t="s">
        <v>9</v>
      </c>
      <c r="F13" t="s">
        <v>117</v>
      </c>
      <c r="G13" s="3" t="s">
        <v>27</v>
      </c>
      <c r="H13">
        <f>SUM(H2:H11)/60</f>
        <v>27.333333333333332</v>
      </c>
    </row>
    <row r="14" spans="1:8" ht="30">
      <c r="A14" t="s">
        <v>115</v>
      </c>
      <c r="B14">
        <v>1</v>
      </c>
      <c r="C14" s="4">
        <v>44669</v>
      </c>
      <c r="D14">
        <v>120</v>
      </c>
      <c r="E14" t="s">
        <v>19</v>
      </c>
      <c r="F14" s="11" t="s">
        <v>118</v>
      </c>
      <c r="G14" s="3"/>
    </row>
    <row r="15" spans="1:8">
      <c r="A15" t="s">
        <v>115</v>
      </c>
      <c r="B15">
        <v>1</v>
      </c>
      <c r="C15" s="4">
        <v>44669</v>
      </c>
      <c r="D15">
        <v>120</v>
      </c>
      <c r="E15" t="s">
        <v>21</v>
      </c>
      <c r="F15" t="s">
        <v>120</v>
      </c>
    </row>
    <row r="16" spans="1:8">
      <c r="A16" t="s">
        <v>115</v>
      </c>
      <c r="B16">
        <v>1</v>
      </c>
      <c r="C16" s="4">
        <v>44669</v>
      </c>
      <c r="D16">
        <v>120</v>
      </c>
      <c r="E16" t="s">
        <v>23</v>
      </c>
      <c r="F16" t="s">
        <v>121</v>
      </c>
    </row>
    <row r="17" spans="1:6">
      <c r="A17" t="s">
        <v>115</v>
      </c>
      <c r="B17">
        <v>1</v>
      </c>
      <c r="C17" s="4">
        <v>44611</v>
      </c>
      <c r="D17">
        <v>120</v>
      </c>
      <c r="E17" t="s">
        <v>17</v>
      </c>
      <c r="F17" t="s">
        <v>122</v>
      </c>
    </row>
    <row r="18" spans="1:6">
      <c r="A18" t="s">
        <v>115</v>
      </c>
      <c r="B18">
        <v>1</v>
      </c>
      <c r="C18" s="4">
        <v>44615</v>
      </c>
      <c r="D18">
        <v>120</v>
      </c>
      <c r="E18" t="s">
        <v>17</v>
      </c>
      <c r="F18" t="s">
        <v>122</v>
      </c>
    </row>
  </sheetData>
  <dataValidations count="1">
    <dataValidation type="date" allowBlank="1" showInputMessage="1" showErrorMessage="1" sqref="C1" xr:uid="{8B602FA4-0E90-490E-BD2E-AB956A1B7CA5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A03365-086C-463D-960E-34159DA5CD1F}">
          <x14:formula1>
            <xm:f>ListOpt!$E$2:$E$12</xm:f>
          </x14:formula1>
          <xm:sqref>D2:D1048576</xm:sqref>
        </x14:dataValidation>
        <x14:dataValidation type="list" allowBlank="1" showInputMessage="1" showErrorMessage="1" xr:uid="{9658F76E-9578-49D6-BE55-FD20B8667090}">
          <x14:formula1>
            <xm:f>ListOpt!$C$2:$C$15</xm:f>
          </x14:formula1>
          <xm:sqref>A2:A1048576</xm:sqref>
        </x14:dataValidation>
        <x14:dataValidation type="list" allowBlank="1" showInputMessage="1" showErrorMessage="1" xr:uid="{53E5A40C-F09F-4362-BD4E-DBBB33929CEC}">
          <x14:formula1>
            <xm:f>ListOpt!$A$2:$A$9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244A-CA05-4F6A-BBD9-ECA79180DAD3}">
  <dimension ref="A1:H66"/>
  <sheetViews>
    <sheetView topLeftCell="D2" zoomScale="130" zoomScaleNormal="130" workbookViewId="0">
      <selection activeCell="F68" sqref="F68"/>
    </sheetView>
  </sheetViews>
  <sheetFormatPr defaultColWidth="8.85546875" defaultRowHeight="15"/>
  <cols>
    <col min="1" max="1" width="25.85546875" customWidth="1"/>
    <col min="2" max="2" width="10.42578125" customWidth="1"/>
    <col min="3" max="3" width="17.42578125" customWidth="1"/>
    <col min="4" max="4" width="22.28515625" customWidth="1"/>
    <col min="5" max="5" width="16" customWidth="1"/>
    <col min="6" max="6" width="94.7109375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123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A2" t="s">
        <v>124</v>
      </c>
      <c r="B2">
        <v>1</v>
      </c>
      <c r="C2" s="7">
        <v>44627</v>
      </c>
      <c r="D2">
        <v>120</v>
      </c>
      <c r="E2" t="s">
        <v>11</v>
      </c>
      <c r="F2" s="6" t="s">
        <v>125</v>
      </c>
      <c r="G2" t="s">
        <v>11</v>
      </c>
      <c r="H2">
        <f>SUMIFS(D2:D3000,E2:E3000,"Lecture")</f>
        <v>735</v>
      </c>
    </row>
    <row r="3" spans="1:8">
      <c r="A3" t="s">
        <v>124</v>
      </c>
      <c r="B3">
        <v>1</v>
      </c>
      <c r="C3" s="7">
        <v>44627</v>
      </c>
      <c r="D3">
        <v>30</v>
      </c>
      <c r="E3" t="s">
        <v>15</v>
      </c>
      <c r="F3" s="6" t="s">
        <v>126</v>
      </c>
      <c r="G3" t="s">
        <v>9</v>
      </c>
      <c r="H3">
        <f>SUMIFS(D2:D3000,E2:E3000,"Meeting")</f>
        <v>695</v>
      </c>
    </row>
    <row r="4" spans="1:8">
      <c r="A4" t="s">
        <v>124</v>
      </c>
      <c r="B4">
        <v>1</v>
      </c>
      <c r="C4" s="7">
        <v>44629</v>
      </c>
      <c r="D4">
        <v>90</v>
      </c>
      <c r="E4" t="s">
        <v>23</v>
      </c>
      <c r="F4" s="6" t="s">
        <v>127</v>
      </c>
      <c r="G4" t="s">
        <v>14</v>
      </c>
      <c r="H4">
        <f>SUMIFS(D2:D3000,E2:E3000,"Mentoring")</f>
        <v>20</v>
      </c>
    </row>
    <row r="5" spans="1:8">
      <c r="A5" t="s">
        <v>124</v>
      </c>
      <c r="B5">
        <v>1</v>
      </c>
      <c r="C5" s="7">
        <v>44631</v>
      </c>
      <c r="D5">
        <v>90</v>
      </c>
      <c r="E5" t="s">
        <v>23</v>
      </c>
      <c r="F5" s="6" t="s">
        <v>128</v>
      </c>
      <c r="G5" t="s">
        <v>17</v>
      </c>
      <c r="H5">
        <f>SUMIFS(D2:D3000,E2:E3000,"On-Track Tasks")</f>
        <v>870</v>
      </c>
    </row>
    <row r="6" spans="1:8">
      <c r="A6" t="s">
        <v>124</v>
      </c>
      <c r="B6">
        <v>1</v>
      </c>
      <c r="C6" s="7">
        <v>44634</v>
      </c>
      <c r="D6">
        <v>120</v>
      </c>
      <c r="E6" t="s">
        <v>11</v>
      </c>
      <c r="F6" s="6" t="s">
        <v>129</v>
      </c>
      <c r="G6" t="s">
        <v>19</v>
      </c>
      <c r="H6">
        <f>SUMIFS(D2:D3000,E2:E3000,"Research")</f>
        <v>360</v>
      </c>
    </row>
    <row r="7" spans="1:8">
      <c r="A7" t="s">
        <v>124</v>
      </c>
      <c r="B7">
        <v>1</v>
      </c>
      <c r="C7" s="7">
        <v>44634</v>
      </c>
      <c r="D7">
        <v>60</v>
      </c>
      <c r="E7" t="s">
        <v>9</v>
      </c>
      <c r="F7" s="6" t="s">
        <v>130</v>
      </c>
      <c r="G7" t="s">
        <v>21</v>
      </c>
      <c r="H7">
        <f>SUMIFS(D2:D3000,E2:E3000,"Technical Work")</f>
        <v>360</v>
      </c>
    </row>
    <row r="8" spans="1:8">
      <c r="A8" t="s">
        <v>124</v>
      </c>
      <c r="B8">
        <v>1</v>
      </c>
      <c r="C8" s="7">
        <v>44636</v>
      </c>
      <c r="D8">
        <v>90</v>
      </c>
      <c r="E8" t="s">
        <v>17</v>
      </c>
      <c r="F8" s="6" t="s">
        <v>131</v>
      </c>
      <c r="G8" t="s">
        <v>23</v>
      </c>
      <c r="H8">
        <f>SUMIFS(D2:D3000,E2:E3000,"Up-Skilling")</f>
        <v>735</v>
      </c>
    </row>
    <row r="9" spans="1:8">
      <c r="A9" t="s">
        <v>124</v>
      </c>
      <c r="B9">
        <v>1</v>
      </c>
      <c r="C9" s="7">
        <v>44637</v>
      </c>
      <c r="D9">
        <v>90</v>
      </c>
      <c r="E9" t="s">
        <v>19</v>
      </c>
      <c r="F9" s="6" t="s">
        <v>132</v>
      </c>
      <c r="G9" t="s">
        <v>15</v>
      </c>
      <c r="H9">
        <f>SUMIFS(D2:D3000,E2:E3000,"Other")</f>
        <v>375</v>
      </c>
    </row>
    <row r="10" spans="1:8">
      <c r="A10" t="s">
        <v>124</v>
      </c>
      <c r="B10">
        <v>1</v>
      </c>
      <c r="C10" s="4">
        <v>44638</v>
      </c>
      <c r="D10">
        <v>60</v>
      </c>
      <c r="E10" t="s">
        <v>9</v>
      </c>
      <c r="F10" t="s">
        <v>130</v>
      </c>
    </row>
    <row r="11" spans="1:8">
      <c r="A11" t="s">
        <v>124</v>
      </c>
      <c r="B11">
        <v>1</v>
      </c>
      <c r="C11" s="4">
        <v>44639</v>
      </c>
      <c r="D11">
        <v>60</v>
      </c>
      <c r="E11" t="s">
        <v>17</v>
      </c>
      <c r="F11" t="s">
        <v>133</v>
      </c>
      <c r="G11" s="3" t="s">
        <v>27</v>
      </c>
      <c r="H11">
        <f>SUM(H2:H9)/60</f>
        <v>69.166666666666671</v>
      </c>
    </row>
    <row r="12" spans="1:8">
      <c r="A12" t="s">
        <v>124</v>
      </c>
      <c r="B12">
        <v>1</v>
      </c>
      <c r="C12" s="4">
        <v>44639</v>
      </c>
      <c r="D12">
        <v>10</v>
      </c>
      <c r="E12" t="s">
        <v>15</v>
      </c>
      <c r="F12" t="s">
        <v>134</v>
      </c>
    </row>
    <row r="13" spans="1:8">
      <c r="A13" t="s">
        <v>124</v>
      </c>
      <c r="B13">
        <v>1</v>
      </c>
      <c r="C13" s="4">
        <v>44641</v>
      </c>
      <c r="D13">
        <v>60</v>
      </c>
      <c r="E13" t="s">
        <v>11</v>
      </c>
      <c r="F13" t="s">
        <v>135</v>
      </c>
    </row>
    <row r="14" spans="1:8">
      <c r="A14" t="s">
        <v>124</v>
      </c>
      <c r="B14">
        <v>1</v>
      </c>
      <c r="C14" s="4">
        <v>44642</v>
      </c>
      <c r="D14">
        <v>90</v>
      </c>
      <c r="E14" t="s">
        <v>19</v>
      </c>
      <c r="F14" t="s">
        <v>132</v>
      </c>
    </row>
    <row r="15" spans="1:8">
      <c r="A15" t="s">
        <v>124</v>
      </c>
      <c r="B15">
        <v>1</v>
      </c>
      <c r="C15" s="4">
        <v>44643</v>
      </c>
      <c r="D15">
        <v>30</v>
      </c>
      <c r="E15" t="s">
        <v>9</v>
      </c>
      <c r="F15" t="s">
        <v>136</v>
      </c>
    </row>
    <row r="16" spans="1:8">
      <c r="A16" t="s">
        <v>124</v>
      </c>
      <c r="B16">
        <v>1</v>
      </c>
      <c r="C16" s="4">
        <v>44645</v>
      </c>
      <c r="D16">
        <v>60</v>
      </c>
      <c r="E16" t="s">
        <v>19</v>
      </c>
      <c r="F16" t="s">
        <v>132</v>
      </c>
    </row>
    <row r="17" spans="1:6">
      <c r="A17" t="s">
        <v>124</v>
      </c>
      <c r="B17">
        <v>1</v>
      </c>
      <c r="C17" s="4">
        <v>44645</v>
      </c>
      <c r="D17">
        <v>60</v>
      </c>
      <c r="E17" t="s">
        <v>9</v>
      </c>
      <c r="F17" t="s">
        <v>130</v>
      </c>
    </row>
    <row r="18" spans="1:6">
      <c r="A18" t="s">
        <v>124</v>
      </c>
      <c r="B18">
        <v>1</v>
      </c>
      <c r="C18" s="4">
        <v>44648</v>
      </c>
      <c r="D18">
        <v>60</v>
      </c>
      <c r="E18" t="s">
        <v>11</v>
      </c>
      <c r="F18" t="s">
        <v>137</v>
      </c>
    </row>
    <row r="19" spans="1:6">
      <c r="A19" t="s">
        <v>124</v>
      </c>
      <c r="B19">
        <v>1</v>
      </c>
      <c r="C19" s="4">
        <v>44648</v>
      </c>
      <c r="D19">
        <v>30</v>
      </c>
      <c r="E19" t="s">
        <v>9</v>
      </c>
      <c r="F19" t="s">
        <v>138</v>
      </c>
    </row>
    <row r="20" spans="1:6">
      <c r="A20" t="s">
        <v>124</v>
      </c>
      <c r="B20">
        <v>1</v>
      </c>
      <c r="C20" s="4">
        <v>44649</v>
      </c>
      <c r="D20">
        <v>60</v>
      </c>
      <c r="E20" t="s">
        <v>17</v>
      </c>
      <c r="F20" t="s">
        <v>139</v>
      </c>
    </row>
    <row r="21" spans="1:6">
      <c r="A21" t="s">
        <v>124</v>
      </c>
      <c r="B21">
        <v>1</v>
      </c>
      <c r="C21" s="4">
        <v>44651</v>
      </c>
      <c r="D21">
        <v>120</v>
      </c>
      <c r="E21" t="s">
        <v>19</v>
      </c>
      <c r="F21" t="s">
        <v>140</v>
      </c>
    </row>
    <row r="22" spans="1:6">
      <c r="A22" t="s">
        <v>124</v>
      </c>
      <c r="B22">
        <v>1</v>
      </c>
      <c r="C22" s="4">
        <v>44652</v>
      </c>
      <c r="D22">
        <v>30</v>
      </c>
      <c r="E22" t="s">
        <v>9</v>
      </c>
      <c r="F22" s="6" t="s">
        <v>130</v>
      </c>
    </row>
    <row r="23" spans="1:6">
      <c r="A23" t="s">
        <v>124</v>
      </c>
      <c r="B23">
        <v>1</v>
      </c>
      <c r="C23" s="4">
        <v>44654</v>
      </c>
      <c r="D23">
        <v>120</v>
      </c>
      <c r="E23" t="s">
        <v>17</v>
      </c>
      <c r="F23" t="s">
        <v>139</v>
      </c>
    </row>
    <row r="24" spans="1:6">
      <c r="A24" t="s">
        <v>124</v>
      </c>
      <c r="B24">
        <v>1</v>
      </c>
      <c r="C24" s="4">
        <v>44655</v>
      </c>
      <c r="D24">
        <v>45</v>
      </c>
      <c r="E24" t="s">
        <v>11</v>
      </c>
      <c r="F24" t="s">
        <v>141</v>
      </c>
    </row>
    <row r="25" spans="1:6">
      <c r="A25" t="s">
        <v>124</v>
      </c>
      <c r="B25">
        <v>1</v>
      </c>
      <c r="C25" s="4">
        <v>44656</v>
      </c>
      <c r="D25">
        <v>120</v>
      </c>
      <c r="E25" t="s">
        <v>23</v>
      </c>
      <c r="F25" t="s">
        <v>142</v>
      </c>
    </row>
    <row r="26" spans="1:6">
      <c r="A26" t="s">
        <v>124</v>
      </c>
      <c r="B26">
        <v>1</v>
      </c>
      <c r="C26" s="4">
        <v>44657</v>
      </c>
      <c r="D26">
        <v>120</v>
      </c>
      <c r="E26" t="s">
        <v>21</v>
      </c>
      <c r="F26" t="s">
        <v>143</v>
      </c>
    </row>
    <row r="27" spans="1:6">
      <c r="A27" t="s">
        <v>124</v>
      </c>
      <c r="B27">
        <v>1</v>
      </c>
      <c r="C27" s="4">
        <v>44657</v>
      </c>
      <c r="D27">
        <v>60</v>
      </c>
      <c r="E27" t="s">
        <v>17</v>
      </c>
      <c r="F27" t="s">
        <v>144</v>
      </c>
    </row>
    <row r="28" spans="1:6">
      <c r="A28" t="s">
        <v>124</v>
      </c>
      <c r="B28">
        <v>1</v>
      </c>
      <c r="C28" s="4">
        <v>44658</v>
      </c>
      <c r="D28">
        <v>20</v>
      </c>
      <c r="E28" t="s">
        <v>14</v>
      </c>
      <c r="F28" t="s">
        <v>145</v>
      </c>
    </row>
    <row r="29" spans="1:6">
      <c r="A29" t="s">
        <v>124</v>
      </c>
      <c r="B29">
        <v>1</v>
      </c>
      <c r="C29" s="4">
        <v>44659</v>
      </c>
      <c r="D29">
        <v>30</v>
      </c>
      <c r="E29" t="s">
        <v>9</v>
      </c>
      <c r="F29" s="6" t="s">
        <v>130</v>
      </c>
    </row>
    <row r="30" spans="1:6">
      <c r="A30" t="s">
        <v>124</v>
      </c>
      <c r="B30">
        <v>1</v>
      </c>
      <c r="C30" s="4">
        <v>44660</v>
      </c>
      <c r="D30">
        <v>60</v>
      </c>
      <c r="E30" t="s">
        <v>23</v>
      </c>
      <c r="F30" t="s">
        <v>142</v>
      </c>
    </row>
    <row r="31" spans="1:6">
      <c r="A31" t="s">
        <v>124</v>
      </c>
      <c r="B31">
        <v>1</v>
      </c>
      <c r="C31" s="4">
        <v>44662</v>
      </c>
      <c r="D31">
        <v>30</v>
      </c>
      <c r="E31" t="s">
        <v>11</v>
      </c>
      <c r="F31" t="s">
        <v>146</v>
      </c>
    </row>
    <row r="32" spans="1:6">
      <c r="A32" t="s">
        <v>124</v>
      </c>
      <c r="B32">
        <v>1</v>
      </c>
      <c r="C32" s="4">
        <v>44663</v>
      </c>
      <c r="D32">
        <v>60</v>
      </c>
      <c r="E32" t="s">
        <v>17</v>
      </c>
      <c r="F32" t="s">
        <v>147</v>
      </c>
    </row>
    <row r="33" spans="1:6">
      <c r="A33" t="s">
        <v>124</v>
      </c>
      <c r="B33">
        <v>1</v>
      </c>
      <c r="C33" s="4">
        <v>44663</v>
      </c>
      <c r="D33">
        <v>90</v>
      </c>
      <c r="E33" t="s">
        <v>15</v>
      </c>
      <c r="F33" t="s">
        <v>148</v>
      </c>
    </row>
    <row r="34" spans="1:6">
      <c r="A34" t="s">
        <v>124</v>
      </c>
      <c r="B34">
        <v>1</v>
      </c>
      <c r="C34" s="4">
        <v>44664</v>
      </c>
      <c r="D34">
        <v>30</v>
      </c>
      <c r="E34" t="s">
        <v>9</v>
      </c>
      <c r="F34" t="s">
        <v>149</v>
      </c>
    </row>
    <row r="35" spans="1:6">
      <c r="A35" t="s">
        <v>124</v>
      </c>
      <c r="B35">
        <v>1</v>
      </c>
      <c r="C35" s="4">
        <v>44666</v>
      </c>
      <c r="D35">
        <v>90</v>
      </c>
      <c r="E35" t="s">
        <v>17</v>
      </c>
      <c r="F35" t="s">
        <v>147</v>
      </c>
    </row>
    <row r="36" spans="1:6">
      <c r="A36" t="s">
        <v>124</v>
      </c>
      <c r="B36">
        <v>1</v>
      </c>
      <c r="C36" s="4">
        <v>44666</v>
      </c>
      <c r="D36">
        <v>90</v>
      </c>
      <c r="E36" t="s">
        <v>21</v>
      </c>
      <c r="F36" t="s">
        <v>150</v>
      </c>
    </row>
    <row r="37" spans="1:6">
      <c r="A37" t="s">
        <v>124</v>
      </c>
      <c r="B37">
        <v>1</v>
      </c>
      <c r="C37" s="4">
        <v>44667</v>
      </c>
      <c r="D37">
        <v>90</v>
      </c>
      <c r="E37" t="s">
        <v>23</v>
      </c>
      <c r="F37" t="s">
        <v>142</v>
      </c>
    </row>
    <row r="38" spans="1:6">
      <c r="A38" t="s">
        <v>124</v>
      </c>
      <c r="B38">
        <v>1</v>
      </c>
      <c r="C38" s="4">
        <v>44668</v>
      </c>
      <c r="D38">
        <v>30</v>
      </c>
      <c r="E38" t="s">
        <v>17</v>
      </c>
      <c r="F38" t="s">
        <v>147</v>
      </c>
    </row>
    <row r="39" spans="1:6">
      <c r="A39" t="s">
        <v>124</v>
      </c>
      <c r="B39">
        <v>1</v>
      </c>
      <c r="C39" s="4">
        <v>44669</v>
      </c>
      <c r="D39">
        <v>60</v>
      </c>
      <c r="E39" t="s">
        <v>21</v>
      </c>
      <c r="F39" t="s">
        <v>150</v>
      </c>
    </row>
    <row r="40" spans="1:6">
      <c r="A40" t="s">
        <v>124</v>
      </c>
      <c r="B40">
        <v>1</v>
      </c>
      <c r="C40" s="4">
        <v>44669</v>
      </c>
      <c r="D40">
        <v>30</v>
      </c>
      <c r="E40" t="s">
        <v>17</v>
      </c>
      <c r="F40" t="s">
        <v>147</v>
      </c>
    </row>
    <row r="41" spans="1:6">
      <c r="A41" t="s">
        <v>124</v>
      </c>
      <c r="B41">
        <v>1</v>
      </c>
      <c r="C41" s="4">
        <v>44671</v>
      </c>
      <c r="D41">
        <v>60</v>
      </c>
      <c r="E41" t="s">
        <v>17</v>
      </c>
      <c r="F41" t="s">
        <v>151</v>
      </c>
    </row>
    <row r="42" spans="1:6">
      <c r="A42" t="s">
        <v>124</v>
      </c>
      <c r="B42">
        <v>1</v>
      </c>
      <c r="C42" s="4">
        <v>44671</v>
      </c>
      <c r="D42">
        <v>45</v>
      </c>
      <c r="E42" t="s">
        <v>9</v>
      </c>
      <c r="F42" t="s">
        <v>136</v>
      </c>
    </row>
    <row r="43" spans="1:6">
      <c r="A43" t="s">
        <v>124</v>
      </c>
      <c r="B43">
        <v>1</v>
      </c>
      <c r="C43" s="4">
        <v>44672</v>
      </c>
      <c r="D43">
        <v>20</v>
      </c>
      <c r="E43" t="s">
        <v>15</v>
      </c>
      <c r="F43" t="s">
        <v>152</v>
      </c>
    </row>
    <row r="44" spans="1:6">
      <c r="A44" t="s">
        <v>124</v>
      </c>
      <c r="B44">
        <v>1</v>
      </c>
      <c r="C44" s="4">
        <v>44672</v>
      </c>
      <c r="D44">
        <v>60</v>
      </c>
      <c r="E44" t="s">
        <v>17</v>
      </c>
      <c r="F44" t="s">
        <v>153</v>
      </c>
    </row>
    <row r="45" spans="1:6">
      <c r="A45" t="s">
        <v>124</v>
      </c>
      <c r="B45">
        <v>1</v>
      </c>
      <c r="C45" s="4">
        <v>44673</v>
      </c>
      <c r="D45">
        <v>30</v>
      </c>
      <c r="E45" t="s">
        <v>17</v>
      </c>
      <c r="F45" t="s">
        <v>154</v>
      </c>
    </row>
    <row r="46" spans="1:6">
      <c r="A46" t="s">
        <v>124</v>
      </c>
      <c r="B46">
        <v>1</v>
      </c>
      <c r="C46" s="4">
        <v>44676</v>
      </c>
      <c r="D46">
        <v>30</v>
      </c>
      <c r="E46" t="s">
        <v>9</v>
      </c>
      <c r="F46" t="s">
        <v>155</v>
      </c>
    </row>
    <row r="47" spans="1:6">
      <c r="A47" t="s">
        <v>124</v>
      </c>
      <c r="B47">
        <v>1</v>
      </c>
      <c r="C47" s="4">
        <v>44676</v>
      </c>
      <c r="D47">
        <v>45</v>
      </c>
      <c r="E47" t="s">
        <v>15</v>
      </c>
      <c r="F47" t="s">
        <v>156</v>
      </c>
    </row>
    <row r="48" spans="1:6">
      <c r="A48" t="s">
        <v>124</v>
      </c>
      <c r="B48">
        <v>1</v>
      </c>
      <c r="C48" s="4">
        <v>44676</v>
      </c>
      <c r="D48">
        <v>60</v>
      </c>
      <c r="E48" t="s">
        <v>11</v>
      </c>
      <c r="F48" t="s">
        <v>157</v>
      </c>
    </row>
    <row r="49" spans="1:6">
      <c r="A49" t="s">
        <v>124</v>
      </c>
      <c r="B49">
        <v>1</v>
      </c>
      <c r="C49" s="4">
        <v>44678</v>
      </c>
      <c r="D49">
        <v>120</v>
      </c>
      <c r="E49" t="s">
        <v>23</v>
      </c>
      <c r="F49" t="s">
        <v>158</v>
      </c>
    </row>
    <row r="50" spans="1:6">
      <c r="A50" t="s">
        <v>124</v>
      </c>
      <c r="B50">
        <v>1</v>
      </c>
      <c r="C50" s="4">
        <v>44680</v>
      </c>
      <c r="D50">
        <v>30</v>
      </c>
      <c r="E50" t="s">
        <v>9</v>
      </c>
      <c r="F50" t="s">
        <v>130</v>
      </c>
    </row>
    <row r="51" spans="1:6">
      <c r="A51" t="s">
        <v>124</v>
      </c>
      <c r="B51">
        <v>1</v>
      </c>
      <c r="C51" s="4">
        <v>44683</v>
      </c>
      <c r="D51">
        <v>60</v>
      </c>
      <c r="E51" t="s">
        <v>11</v>
      </c>
      <c r="F51" t="s">
        <v>159</v>
      </c>
    </row>
    <row r="52" spans="1:6">
      <c r="A52" t="s">
        <v>124</v>
      </c>
      <c r="B52">
        <v>1</v>
      </c>
      <c r="C52" s="4">
        <v>44684</v>
      </c>
      <c r="D52">
        <v>120</v>
      </c>
      <c r="E52" t="s">
        <v>23</v>
      </c>
      <c r="F52" t="s">
        <v>158</v>
      </c>
    </row>
    <row r="53" spans="1:6">
      <c r="A53" t="s">
        <v>124</v>
      </c>
      <c r="B53">
        <v>1</v>
      </c>
      <c r="C53" s="4">
        <v>44686</v>
      </c>
      <c r="D53">
        <v>30</v>
      </c>
      <c r="E53" t="s">
        <v>9</v>
      </c>
      <c r="F53" t="s">
        <v>160</v>
      </c>
    </row>
    <row r="54" spans="1:6">
      <c r="A54" t="s">
        <v>124</v>
      </c>
      <c r="B54">
        <v>1</v>
      </c>
      <c r="C54" s="4">
        <v>44687</v>
      </c>
      <c r="D54">
        <v>30</v>
      </c>
      <c r="E54" t="s">
        <v>9</v>
      </c>
      <c r="F54" t="s">
        <v>136</v>
      </c>
    </row>
    <row r="55" spans="1:6">
      <c r="A55" t="s">
        <v>124</v>
      </c>
      <c r="B55">
        <v>1</v>
      </c>
      <c r="C55" s="4">
        <v>44687</v>
      </c>
      <c r="D55">
        <v>30</v>
      </c>
      <c r="E55" t="s">
        <v>9</v>
      </c>
      <c r="F55" t="s">
        <v>130</v>
      </c>
    </row>
    <row r="56" spans="1:6">
      <c r="A56" t="s">
        <v>124</v>
      </c>
      <c r="B56">
        <v>1</v>
      </c>
      <c r="C56" s="4">
        <v>44688</v>
      </c>
      <c r="D56">
        <v>45</v>
      </c>
      <c r="E56" t="s">
        <v>15</v>
      </c>
      <c r="F56" t="s">
        <v>161</v>
      </c>
    </row>
    <row r="57" spans="1:6">
      <c r="A57" t="s">
        <v>124</v>
      </c>
      <c r="B57">
        <v>1</v>
      </c>
      <c r="C57" s="4">
        <v>44690</v>
      </c>
      <c r="D57">
        <v>60</v>
      </c>
      <c r="E57" t="s">
        <v>11</v>
      </c>
      <c r="F57" t="s">
        <v>162</v>
      </c>
    </row>
    <row r="58" spans="1:6">
      <c r="A58" t="s">
        <v>124</v>
      </c>
      <c r="B58">
        <v>1</v>
      </c>
      <c r="C58" s="4">
        <v>44691</v>
      </c>
      <c r="D58">
        <v>90</v>
      </c>
      <c r="E58" t="s">
        <v>21</v>
      </c>
      <c r="F58" t="s">
        <v>150</v>
      </c>
    </row>
    <row r="59" spans="1:6">
      <c r="A59" t="s">
        <v>124</v>
      </c>
      <c r="B59">
        <v>1</v>
      </c>
      <c r="C59" s="4">
        <v>44692</v>
      </c>
      <c r="D59">
        <v>45</v>
      </c>
      <c r="E59" t="s">
        <v>23</v>
      </c>
      <c r="F59" t="s">
        <v>158</v>
      </c>
    </row>
    <row r="60" spans="1:6">
      <c r="A60" t="s">
        <v>124</v>
      </c>
      <c r="B60">
        <v>1</v>
      </c>
      <c r="C60" s="4">
        <v>44692</v>
      </c>
      <c r="D60">
        <v>45</v>
      </c>
      <c r="E60" t="s">
        <v>15</v>
      </c>
      <c r="F60" t="s">
        <v>161</v>
      </c>
    </row>
    <row r="61" spans="1:6">
      <c r="A61" t="s">
        <v>124</v>
      </c>
      <c r="B61">
        <v>1</v>
      </c>
      <c r="C61" s="4">
        <v>44693</v>
      </c>
      <c r="D61">
        <v>120</v>
      </c>
      <c r="E61" t="s">
        <v>9</v>
      </c>
      <c r="F61" t="s">
        <v>163</v>
      </c>
    </row>
    <row r="62" spans="1:6">
      <c r="A62" t="s">
        <v>124</v>
      </c>
      <c r="B62">
        <v>1</v>
      </c>
      <c r="C62" s="4">
        <v>44694</v>
      </c>
      <c r="D62">
        <v>30</v>
      </c>
      <c r="E62" t="s">
        <v>9</v>
      </c>
      <c r="F62" t="s">
        <v>130</v>
      </c>
    </row>
    <row r="63" spans="1:6">
      <c r="A63" t="s">
        <v>124</v>
      </c>
      <c r="B63">
        <v>1</v>
      </c>
      <c r="C63" s="4">
        <v>44695</v>
      </c>
      <c r="D63">
        <v>120</v>
      </c>
      <c r="E63" t="s">
        <v>17</v>
      </c>
      <c r="F63" t="s">
        <v>164</v>
      </c>
    </row>
    <row r="64" spans="1:6">
      <c r="A64" t="s">
        <v>124</v>
      </c>
      <c r="B64">
        <v>1</v>
      </c>
      <c r="C64" s="4">
        <v>44696</v>
      </c>
      <c r="D64">
        <v>20</v>
      </c>
      <c r="E64" t="s">
        <v>9</v>
      </c>
      <c r="F64" t="s">
        <v>136</v>
      </c>
    </row>
    <row r="65" spans="1:6">
      <c r="A65" t="s">
        <v>124</v>
      </c>
      <c r="B65">
        <v>1</v>
      </c>
      <c r="C65" s="4">
        <v>44697</v>
      </c>
      <c r="D65">
        <v>120</v>
      </c>
      <c r="E65" t="s">
        <v>11</v>
      </c>
      <c r="F65" t="s">
        <v>165</v>
      </c>
    </row>
    <row r="66" spans="1:6">
      <c r="A66" t="s">
        <v>124</v>
      </c>
      <c r="B66">
        <v>1</v>
      </c>
      <c r="C66" s="4">
        <v>44697</v>
      </c>
      <c r="D66">
        <v>90</v>
      </c>
      <c r="E66" t="s">
        <v>15</v>
      </c>
      <c r="F66" t="s">
        <v>166</v>
      </c>
    </row>
  </sheetData>
  <dataValidations count="1">
    <dataValidation type="date" allowBlank="1" showInputMessage="1" showErrorMessage="1" sqref="C1" xr:uid="{BA7F335C-A823-466F-8E46-9A9442900535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13D2CA-A466-4472-982D-FC3334D5D4CB}">
          <x14:formula1>
            <xm:f>ListOpt!$A$2:$A$9</xm:f>
          </x14:formula1>
          <xm:sqref>E2:E1048576</xm:sqref>
        </x14:dataValidation>
        <x14:dataValidation type="list" allowBlank="1" showInputMessage="1" showErrorMessage="1" xr:uid="{CA0CF317-E569-444A-A54B-908146A43E38}">
          <x14:formula1>
            <xm:f>ListOpt!$C$2:$C$15</xm:f>
          </x14:formula1>
          <xm:sqref>A2:A1048576</xm:sqref>
        </x14:dataValidation>
        <x14:dataValidation type="list" allowBlank="1" showInputMessage="1" showErrorMessage="1" xr:uid="{EA2C7DE3-49BB-4EE8-A4B0-407250CB12C0}">
          <x14:formula1>
            <xm:f>ListOpt!$E$2:$E$12</xm:f>
          </x14:formula1>
          <xm:sqref>D2:D1048576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FFC1-E4A9-4184-8ABC-DB127A15A0CC}">
  <dimension ref="A1:H11"/>
  <sheetViews>
    <sheetView zoomScale="130" zoomScaleNormal="130" workbookViewId="0"/>
  </sheetViews>
  <sheetFormatPr defaultColWidth="8.85546875" defaultRowHeight="15"/>
  <cols>
    <col min="1" max="2" width="27.42578125" customWidth="1"/>
    <col min="3" max="3" width="65.85546875" bestFit="1" customWidth="1"/>
    <col min="4" max="4" width="23.5703125" bestFit="1" customWidth="1"/>
    <col min="5" max="5" width="29" customWidth="1"/>
    <col min="6" max="6" width="36.7109375" customWidth="1"/>
    <col min="7" max="7" width="18" bestFit="1" customWidth="1"/>
    <col min="8" max="8" width="13.140625" bestFit="1" customWidth="1"/>
  </cols>
  <sheetData>
    <row r="1" spans="1:8" ht="21" customHeight="1">
      <c r="A1" s="1" t="s">
        <v>167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C2" t="s">
        <v>113</v>
      </c>
      <c r="D2">
        <v>60</v>
      </c>
      <c r="E2" t="s">
        <v>11</v>
      </c>
      <c r="F2" t="s">
        <v>114</v>
      </c>
      <c r="G2" t="s">
        <v>11</v>
      </c>
      <c r="H2">
        <f>SUMIFS(D2:D3000,E2:E3000,"Lecture")</f>
        <v>60</v>
      </c>
    </row>
    <row r="3" spans="1:8">
      <c r="C3" s="4"/>
      <c r="D3">
        <v>20</v>
      </c>
      <c r="E3" t="s">
        <v>9</v>
      </c>
      <c r="G3" t="s">
        <v>9</v>
      </c>
      <c r="H3">
        <f>SUMIFS(D2:D3000,E2:E3000,"Meeting")</f>
        <v>20</v>
      </c>
    </row>
    <row r="4" spans="1:8">
      <c r="C4" s="4"/>
      <c r="D4">
        <v>30</v>
      </c>
      <c r="E4" t="s">
        <v>14</v>
      </c>
      <c r="G4" t="s">
        <v>14</v>
      </c>
      <c r="H4">
        <f>SUMIFS(D2:D3000,E2:E3000,"Mentoring")</f>
        <v>30</v>
      </c>
    </row>
    <row r="5" spans="1:8">
      <c r="C5" s="4"/>
      <c r="D5">
        <v>45</v>
      </c>
      <c r="E5" t="s">
        <v>17</v>
      </c>
      <c r="G5" t="s">
        <v>17</v>
      </c>
      <c r="H5">
        <f>SUMIFS(D2:D3000,E2:E3000,"On-Track Tasks")</f>
        <v>45</v>
      </c>
    </row>
    <row r="6" spans="1:8">
      <c r="C6" s="4"/>
      <c r="D6">
        <v>60</v>
      </c>
      <c r="E6" t="s">
        <v>19</v>
      </c>
      <c r="G6" t="s">
        <v>19</v>
      </c>
      <c r="H6">
        <f>SUMIFS(D2:D3000,E2:E3000,"Research")</f>
        <v>60</v>
      </c>
    </row>
    <row r="7" spans="1:8">
      <c r="D7">
        <v>80</v>
      </c>
      <c r="E7" t="s">
        <v>21</v>
      </c>
      <c r="G7" t="s">
        <v>21</v>
      </c>
      <c r="H7">
        <f>SUMIFS(D2:D3000,E2:E3000,"Technical Work")</f>
        <v>80</v>
      </c>
    </row>
    <row r="8" spans="1:8">
      <c r="D8">
        <v>100</v>
      </c>
      <c r="E8" t="s">
        <v>23</v>
      </c>
      <c r="G8" t="s">
        <v>23</v>
      </c>
      <c r="H8">
        <f>SUMIFS(D2:D3000,E2:E3000,"Up-Skilling")</f>
        <v>100</v>
      </c>
    </row>
    <row r="9" spans="1:8">
      <c r="D9">
        <v>120</v>
      </c>
      <c r="E9" t="s">
        <v>15</v>
      </c>
      <c r="G9" t="s">
        <v>15</v>
      </c>
      <c r="H9">
        <f>SUMIFS(D2:D3000,E2:E3000,"Other")</f>
        <v>120</v>
      </c>
    </row>
    <row r="11" spans="1:8">
      <c r="G11" s="3" t="s">
        <v>27</v>
      </c>
      <c r="H11">
        <f>SUM(H2:H9)/60</f>
        <v>8.5833333333333339</v>
      </c>
    </row>
  </sheetData>
  <dataValidations count="1">
    <dataValidation type="date" allowBlank="1" showInputMessage="1" showErrorMessage="1" sqref="C1" xr:uid="{4DFE0C65-11EC-45D0-8F95-641280E9986B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83B824-6C73-49FD-A45D-E8AAA8DE4D8E}">
          <x14:formula1>
            <xm:f>ListOpt!$A$2:$A$9</xm:f>
          </x14:formula1>
          <xm:sqref>E2:E1048576</xm:sqref>
        </x14:dataValidation>
        <x14:dataValidation type="list" allowBlank="1" showInputMessage="1" showErrorMessage="1" xr:uid="{68983294-B1F7-4A3F-A6EB-9446DFD7290C}">
          <x14:formula1>
            <xm:f>ListOpt!$C$2:$C$15</xm:f>
          </x14:formula1>
          <xm:sqref>A2:A1048576</xm:sqref>
        </x14:dataValidation>
        <x14:dataValidation type="list" allowBlank="1" showInputMessage="1" showErrorMessage="1" xr:uid="{5043E416-8449-4680-A1A5-856D5066F184}">
          <x14:formula1>
            <xm:f>ListOpt!$E$2:$E$12</xm:f>
          </x14:formula1>
          <xm:sqref>D2:D1048576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A85E-9E02-4016-A9F4-A1DE43F6474D}">
  <dimension ref="A1:H16"/>
  <sheetViews>
    <sheetView zoomScale="130" zoomScaleNormal="130" workbookViewId="0">
      <selection activeCell="B16" sqref="B16"/>
    </sheetView>
  </sheetViews>
  <sheetFormatPr defaultColWidth="8.85546875" defaultRowHeight="15"/>
  <cols>
    <col min="1" max="1" width="16.5703125" customWidth="1"/>
    <col min="2" max="2" width="8" customWidth="1"/>
    <col min="3" max="3" width="19.85546875" customWidth="1"/>
    <col min="4" max="4" width="23.5703125" bestFit="1" customWidth="1"/>
    <col min="5" max="5" width="29" customWidth="1"/>
    <col min="6" max="6" width="97.85546875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A2" t="s">
        <v>168</v>
      </c>
      <c r="B2">
        <v>1</v>
      </c>
      <c r="C2" s="7">
        <v>44627</v>
      </c>
      <c r="D2" s="6">
        <v>120</v>
      </c>
      <c r="E2" t="s">
        <v>11</v>
      </c>
      <c r="F2" t="s">
        <v>169</v>
      </c>
      <c r="G2" t="s">
        <v>11</v>
      </c>
      <c r="H2">
        <f>SUMIFS(D2:D3000,E2:E3000,"Lecture")</f>
        <v>240</v>
      </c>
    </row>
    <row r="3" spans="1:8">
      <c r="A3" t="s">
        <v>168</v>
      </c>
      <c r="B3">
        <v>1</v>
      </c>
      <c r="C3" s="7">
        <v>44628</v>
      </c>
      <c r="D3" s="6">
        <v>15</v>
      </c>
      <c r="E3" t="s">
        <v>15</v>
      </c>
      <c r="F3" s="6" t="s">
        <v>170</v>
      </c>
      <c r="G3" t="s">
        <v>9</v>
      </c>
      <c r="H3">
        <f>SUMIFS(D2:D3000,E2:E3000,"Meeting")</f>
        <v>220</v>
      </c>
    </row>
    <row r="4" spans="1:8">
      <c r="A4" t="s">
        <v>168</v>
      </c>
      <c r="B4">
        <v>1</v>
      </c>
      <c r="C4" s="7">
        <v>44630</v>
      </c>
      <c r="D4" s="6">
        <v>30</v>
      </c>
      <c r="E4" t="s">
        <v>19</v>
      </c>
      <c r="F4" s="6" t="s">
        <v>171</v>
      </c>
      <c r="G4" t="s">
        <v>14</v>
      </c>
      <c r="H4">
        <f>SUMIFS(D2:D3000,E2:E3000,"Mentoring")</f>
        <v>0</v>
      </c>
    </row>
    <row r="5" spans="1:8">
      <c r="A5" t="s">
        <v>168</v>
      </c>
      <c r="B5">
        <v>1</v>
      </c>
      <c r="C5" s="7">
        <v>44632</v>
      </c>
      <c r="D5" s="6">
        <v>60</v>
      </c>
      <c r="E5" t="s">
        <v>23</v>
      </c>
      <c r="F5" s="6" t="s">
        <v>172</v>
      </c>
      <c r="G5" t="s">
        <v>17</v>
      </c>
      <c r="H5">
        <f>SUMIFS(D2:D3000,E2:E3000,"On-Track Tasks")</f>
        <v>90</v>
      </c>
    </row>
    <row r="6" spans="1:8">
      <c r="A6" t="s">
        <v>168</v>
      </c>
      <c r="B6">
        <v>1</v>
      </c>
      <c r="C6" s="7">
        <v>44633</v>
      </c>
      <c r="D6" s="6">
        <v>120</v>
      </c>
      <c r="E6" t="s">
        <v>23</v>
      </c>
      <c r="F6" s="6" t="s">
        <v>173</v>
      </c>
      <c r="G6" t="s">
        <v>19</v>
      </c>
      <c r="H6">
        <f>SUMIFS(D2:D3000,E2:E3000,"Research")</f>
        <v>150</v>
      </c>
    </row>
    <row r="7" spans="1:8">
      <c r="A7" t="s">
        <v>168</v>
      </c>
      <c r="B7">
        <v>1</v>
      </c>
      <c r="C7" s="7">
        <v>44634</v>
      </c>
      <c r="D7" s="6">
        <v>120</v>
      </c>
      <c r="E7" t="s">
        <v>11</v>
      </c>
      <c r="F7" s="6" t="s">
        <v>174</v>
      </c>
      <c r="G7" t="s">
        <v>21</v>
      </c>
      <c r="H7">
        <f>SUMIFS(D2:D3000,E2:E3000,"Technical Work")</f>
        <v>90</v>
      </c>
    </row>
    <row r="8" spans="1:8">
      <c r="A8" t="s">
        <v>168</v>
      </c>
      <c r="B8">
        <v>1</v>
      </c>
      <c r="C8" s="7">
        <v>44634</v>
      </c>
      <c r="D8" s="6">
        <v>60</v>
      </c>
      <c r="E8" t="s">
        <v>9</v>
      </c>
      <c r="F8" s="6" t="s">
        <v>175</v>
      </c>
      <c r="G8" t="s">
        <v>23</v>
      </c>
      <c r="H8">
        <f>SUMIFS(D2:D3000,E2:E3000,"Up-Skilling")</f>
        <v>180</v>
      </c>
    </row>
    <row r="9" spans="1:8">
      <c r="A9" t="s">
        <v>168</v>
      </c>
      <c r="B9">
        <v>1</v>
      </c>
      <c r="C9" s="7">
        <v>44634</v>
      </c>
      <c r="D9" s="6">
        <v>10</v>
      </c>
      <c r="E9" t="s">
        <v>9</v>
      </c>
      <c r="F9" s="6" t="s">
        <v>176</v>
      </c>
      <c r="G9" t="s">
        <v>15</v>
      </c>
      <c r="H9">
        <f>SUMIFS(D2:D3000,E2:E3000,"Other")</f>
        <v>35</v>
      </c>
    </row>
    <row r="10" spans="1:8">
      <c r="A10" t="s">
        <v>168</v>
      </c>
      <c r="B10">
        <v>1</v>
      </c>
      <c r="C10" s="4">
        <v>44636</v>
      </c>
      <c r="D10">
        <v>120</v>
      </c>
      <c r="E10" t="s">
        <v>19</v>
      </c>
      <c r="F10" t="s">
        <v>177</v>
      </c>
    </row>
    <row r="11" spans="1:8">
      <c r="A11" t="s">
        <v>168</v>
      </c>
      <c r="B11">
        <v>1</v>
      </c>
      <c r="C11" s="4">
        <v>44637</v>
      </c>
      <c r="D11">
        <v>60</v>
      </c>
      <c r="E11" t="s">
        <v>9</v>
      </c>
      <c r="F11" t="s">
        <v>178</v>
      </c>
      <c r="G11" s="3" t="s">
        <v>27</v>
      </c>
      <c r="H11">
        <f>SUM(H2:H9)/60</f>
        <v>16.75</v>
      </c>
    </row>
    <row r="12" spans="1:8">
      <c r="A12" t="s">
        <v>168</v>
      </c>
      <c r="B12">
        <v>1</v>
      </c>
      <c r="C12" s="4">
        <v>44638</v>
      </c>
      <c r="D12">
        <v>60</v>
      </c>
      <c r="E12" t="s">
        <v>9</v>
      </c>
      <c r="F12" t="s">
        <v>179</v>
      </c>
    </row>
    <row r="13" spans="1:8">
      <c r="A13" t="s">
        <v>168</v>
      </c>
      <c r="B13">
        <v>1</v>
      </c>
      <c r="C13" s="4">
        <v>44638</v>
      </c>
      <c r="D13">
        <v>30</v>
      </c>
      <c r="E13" t="s">
        <v>9</v>
      </c>
      <c r="F13" t="s">
        <v>180</v>
      </c>
    </row>
    <row r="14" spans="1:8">
      <c r="A14" t="s">
        <v>168</v>
      </c>
      <c r="B14">
        <v>1</v>
      </c>
      <c r="C14" s="4">
        <v>44638</v>
      </c>
      <c r="D14">
        <v>90</v>
      </c>
      <c r="E14" t="s">
        <v>21</v>
      </c>
      <c r="F14" t="s">
        <v>181</v>
      </c>
    </row>
    <row r="15" spans="1:8">
      <c r="A15" t="s">
        <v>168</v>
      </c>
      <c r="B15">
        <v>1</v>
      </c>
      <c r="C15" s="4">
        <v>44640</v>
      </c>
      <c r="D15">
        <v>90</v>
      </c>
      <c r="E15" t="s">
        <v>17</v>
      </c>
      <c r="F15" t="s">
        <v>182</v>
      </c>
    </row>
    <row r="16" spans="1:8">
      <c r="A16" t="s">
        <v>168</v>
      </c>
      <c r="B16">
        <v>1</v>
      </c>
      <c r="C16" s="4">
        <v>44640</v>
      </c>
      <c r="D16">
        <v>20</v>
      </c>
      <c r="E16" t="s">
        <v>15</v>
      </c>
      <c r="F16" t="s">
        <v>183</v>
      </c>
    </row>
  </sheetData>
  <dataValidations count="1">
    <dataValidation type="date" allowBlank="1" showInputMessage="1" showErrorMessage="1" sqref="C1" xr:uid="{FC1D9F72-BE12-4D0F-A67D-B8C4E0C80864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7A4DB-530C-4D91-A3B2-031E8720A6A0}">
          <x14:formula1>
            <xm:f>ListOpt!$E$2:$E$12</xm:f>
          </x14:formula1>
          <xm:sqref>D10:D1048576</xm:sqref>
        </x14:dataValidation>
        <x14:dataValidation type="list" allowBlank="1" showInputMessage="1" showErrorMessage="1" xr:uid="{7740DEC0-586A-479E-A6C4-BFD3243095B7}">
          <x14:formula1>
            <xm:f>ListOpt!$C$2:$C$15</xm:f>
          </x14:formula1>
          <xm:sqref>A2:A1048576</xm:sqref>
        </x14:dataValidation>
        <x14:dataValidation type="list" allowBlank="1" showInputMessage="1" showErrorMessage="1" xr:uid="{ADA127F0-1561-4775-A619-3218CA39AE4E}">
          <x14:formula1>
            <xm:f>ListOpt!$A$2:$A$9</xm:f>
          </x14:formula1>
          <xm:sqref>E2:E1048576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5A3C-8E60-470D-B7CF-DC44D35EE146}">
  <dimension ref="A1:H28"/>
  <sheetViews>
    <sheetView topLeftCell="C1" zoomScale="130" zoomScaleNormal="130" workbookViewId="0">
      <selection activeCell="F20" sqref="F20"/>
    </sheetView>
  </sheetViews>
  <sheetFormatPr defaultColWidth="8.85546875" defaultRowHeight="15"/>
  <cols>
    <col min="1" max="2" width="27.42578125" customWidth="1"/>
    <col min="3" max="3" width="65.85546875" bestFit="1" customWidth="1"/>
    <col min="4" max="4" width="23.5703125" bestFit="1" customWidth="1"/>
    <col min="5" max="5" width="29" customWidth="1"/>
    <col min="6" max="6" width="123.42578125" bestFit="1" customWidth="1"/>
    <col min="7" max="7" width="18" bestFit="1" customWidth="1"/>
    <col min="8" max="8" width="13.140625" bestFit="1" customWidth="1"/>
  </cols>
  <sheetData>
    <row r="1" spans="1:8" ht="21" customHeight="1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</row>
    <row r="2" spans="1:8">
      <c r="A2" t="s">
        <v>184</v>
      </c>
      <c r="C2" s="9">
        <v>44627</v>
      </c>
      <c r="D2" s="8">
        <v>120</v>
      </c>
      <c r="E2" s="8" t="s">
        <v>11</v>
      </c>
      <c r="F2" s="8" t="s">
        <v>185</v>
      </c>
      <c r="G2" t="s">
        <v>11</v>
      </c>
      <c r="H2">
        <f>SUMIFS(D2:D3000,E2:E3000,"Lecture")</f>
        <v>720</v>
      </c>
    </row>
    <row r="3" spans="1:8">
      <c r="A3" t="s">
        <v>184</v>
      </c>
      <c r="C3" s="9">
        <v>44634</v>
      </c>
      <c r="D3" s="8">
        <v>120</v>
      </c>
      <c r="E3" s="8" t="s">
        <v>11</v>
      </c>
      <c r="F3" s="8" t="s">
        <v>186</v>
      </c>
      <c r="G3" t="s">
        <v>9</v>
      </c>
      <c r="H3">
        <f>SUMIFS(D2:D3000,E2:E3000,"Meeting")</f>
        <v>480</v>
      </c>
    </row>
    <row r="4" spans="1:8">
      <c r="A4" t="s">
        <v>184</v>
      </c>
      <c r="C4" s="9">
        <v>44634</v>
      </c>
      <c r="D4" s="8">
        <v>60</v>
      </c>
      <c r="E4" s="8" t="s">
        <v>9</v>
      </c>
      <c r="F4" s="8" t="s">
        <v>187</v>
      </c>
      <c r="G4" t="s">
        <v>14</v>
      </c>
      <c r="H4">
        <f>SUMIFS(D2:D3000,E2:E3000,"Mentoring")</f>
        <v>0</v>
      </c>
    </row>
    <row r="5" spans="1:8" ht="15.75">
      <c r="A5" t="s">
        <v>184</v>
      </c>
      <c r="C5" s="4">
        <v>44636</v>
      </c>
      <c r="D5">
        <v>120</v>
      </c>
      <c r="E5" t="s">
        <v>19</v>
      </c>
      <c r="F5" s="10" t="s">
        <v>188</v>
      </c>
      <c r="G5" t="s">
        <v>17</v>
      </c>
      <c r="H5">
        <f>SUMIFS(D2:D3000,E2:E3000,"On-Track Tasks")</f>
        <v>330</v>
      </c>
    </row>
    <row r="6" spans="1:8">
      <c r="A6" t="s">
        <v>184</v>
      </c>
      <c r="C6" s="4">
        <v>44637</v>
      </c>
      <c r="D6">
        <v>45</v>
      </c>
      <c r="E6" t="s">
        <v>19</v>
      </c>
      <c r="F6" t="s">
        <v>189</v>
      </c>
      <c r="G6" t="s">
        <v>19</v>
      </c>
      <c r="H6">
        <f>SUMIFS(D2:D3000,E2:E3000,"Research")</f>
        <v>285</v>
      </c>
    </row>
    <row r="7" spans="1:8">
      <c r="A7" t="s">
        <v>184</v>
      </c>
      <c r="C7" s="4">
        <v>44638</v>
      </c>
      <c r="D7">
        <v>60</v>
      </c>
      <c r="E7" t="s">
        <v>9</v>
      </c>
      <c r="F7" t="s">
        <v>190</v>
      </c>
      <c r="G7" t="s">
        <v>21</v>
      </c>
      <c r="H7">
        <f>SUMIFS(D2:D3000,E2:E3000,"Technical Work")</f>
        <v>360</v>
      </c>
    </row>
    <row r="8" spans="1:8">
      <c r="A8" t="s">
        <v>184</v>
      </c>
      <c r="C8" s="4">
        <v>44641</v>
      </c>
      <c r="D8">
        <v>120</v>
      </c>
      <c r="E8" t="s">
        <v>11</v>
      </c>
      <c r="F8" t="s">
        <v>185</v>
      </c>
      <c r="G8" t="s">
        <v>23</v>
      </c>
      <c r="H8">
        <f>SUMIFS(D2:D3000,E2:E3000,"Up-Skilling")</f>
        <v>360</v>
      </c>
    </row>
    <row r="9" spans="1:8">
      <c r="A9" t="s">
        <v>184</v>
      </c>
      <c r="C9" s="4">
        <v>44643</v>
      </c>
      <c r="D9">
        <v>120</v>
      </c>
      <c r="E9" t="s">
        <v>23</v>
      </c>
      <c r="F9" t="s">
        <v>191</v>
      </c>
      <c r="G9" t="s">
        <v>15</v>
      </c>
      <c r="H9">
        <f>SUMIFS(D2:D3000,E2:E3000,"Other")</f>
        <v>0</v>
      </c>
    </row>
    <row r="10" spans="1:8">
      <c r="A10" t="s">
        <v>184</v>
      </c>
      <c r="C10" s="4">
        <v>44644</v>
      </c>
      <c r="D10">
        <v>120</v>
      </c>
      <c r="E10" t="s">
        <v>23</v>
      </c>
      <c r="F10" t="s">
        <v>192</v>
      </c>
    </row>
    <row r="11" spans="1:8">
      <c r="A11" t="s">
        <v>184</v>
      </c>
      <c r="C11" s="4">
        <v>44645</v>
      </c>
      <c r="D11">
        <v>60</v>
      </c>
      <c r="E11" t="s">
        <v>9</v>
      </c>
      <c r="F11" t="s">
        <v>193</v>
      </c>
      <c r="G11" s="3" t="s">
        <v>27</v>
      </c>
      <c r="H11">
        <f>SUM(H2:H9)/60</f>
        <v>42.25</v>
      </c>
    </row>
    <row r="12" spans="1:8">
      <c r="A12" t="s">
        <v>184</v>
      </c>
      <c r="C12" s="4">
        <v>44645</v>
      </c>
      <c r="D12">
        <v>60</v>
      </c>
      <c r="E12" t="s">
        <v>9</v>
      </c>
      <c r="F12" t="s">
        <v>194</v>
      </c>
    </row>
    <row r="13" spans="1:8">
      <c r="A13" t="s">
        <v>184</v>
      </c>
      <c r="C13" s="4">
        <v>44648</v>
      </c>
      <c r="D13">
        <v>120</v>
      </c>
      <c r="E13" t="s">
        <v>11</v>
      </c>
      <c r="F13" t="s">
        <v>185</v>
      </c>
    </row>
    <row r="14" spans="1:8">
      <c r="A14" t="s">
        <v>184</v>
      </c>
      <c r="C14" s="4">
        <v>44649</v>
      </c>
      <c r="D14">
        <v>120</v>
      </c>
      <c r="E14" t="s">
        <v>23</v>
      </c>
      <c r="F14" t="s">
        <v>195</v>
      </c>
    </row>
    <row r="15" spans="1:8">
      <c r="A15" t="s">
        <v>184</v>
      </c>
      <c r="C15" s="4">
        <v>44650</v>
      </c>
      <c r="D15">
        <v>60</v>
      </c>
      <c r="E15" t="s">
        <v>21</v>
      </c>
      <c r="F15" t="s">
        <v>196</v>
      </c>
    </row>
    <row r="16" spans="1:8">
      <c r="A16" t="s">
        <v>184</v>
      </c>
      <c r="C16" s="4">
        <v>44651</v>
      </c>
      <c r="D16">
        <v>60</v>
      </c>
      <c r="E16" t="s">
        <v>21</v>
      </c>
      <c r="F16" t="s">
        <v>196</v>
      </c>
    </row>
    <row r="17" spans="1:6">
      <c r="A17" t="s">
        <v>184</v>
      </c>
      <c r="C17" s="4">
        <v>44652</v>
      </c>
      <c r="D17">
        <v>60</v>
      </c>
      <c r="E17" t="s">
        <v>9</v>
      </c>
      <c r="F17" t="s">
        <v>80</v>
      </c>
    </row>
    <row r="18" spans="1:6">
      <c r="A18" t="s">
        <v>184</v>
      </c>
      <c r="C18" s="4">
        <v>44653</v>
      </c>
      <c r="D18">
        <v>150</v>
      </c>
      <c r="E18" t="s">
        <v>17</v>
      </c>
      <c r="F18" t="s">
        <v>197</v>
      </c>
    </row>
    <row r="19" spans="1:6">
      <c r="A19" t="s">
        <v>184</v>
      </c>
      <c r="C19" s="4">
        <v>44655</v>
      </c>
      <c r="D19">
        <v>120</v>
      </c>
      <c r="E19" t="s">
        <v>11</v>
      </c>
      <c r="F19" t="s">
        <v>185</v>
      </c>
    </row>
    <row r="20" spans="1:6">
      <c r="A20" t="s">
        <v>184</v>
      </c>
      <c r="C20" s="4">
        <v>44657</v>
      </c>
      <c r="D20">
        <v>120</v>
      </c>
      <c r="E20" t="s">
        <v>19</v>
      </c>
      <c r="F20" t="s">
        <v>198</v>
      </c>
    </row>
    <row r="21" spans="1:6">
      <c r="A21" t="s">
        <v>184</v>
      </c>
      <c r="C21" s="4">
        <v>44659</v>
      </c>
      <c r="D21">
        <v>120</v>
      </c>
      <c r="E21" t="s">
        <v>17</v>
      </c>
      <c r="F21" t="s">
        <v>199</v>
      </c>
    </row>
    <row r="22" spans="1:6">
      <c r="A22" t="s">
        <v>184</v>
      </c>
      <c r="C22" s="4">
        <v>44660</v>
      </c>
      <c r="D22">
        <v>60</v>
      </c>
      <c r="E22" t="s">
        <v>17</v>
      </c>
      <c r="F22" t="s">
        <v>199</v>
      </c>
    </row>
    <row r="23" spans="1:6">
      <c r="A23" t="s">
        <v>184</v>
      </c>
      <c r="C23" s="4">
        <v>44662</v>
      </c>
      <c r="D23">
        <v>120</v>
      </c>
      <c r="E23" t="s">
        <v>11</v>
      </c>
      <c r="F23" t="s">
        <v>185</v>
      </c>
    </row>
    <row r="24" spans="1:6">
      <c r="A24" t="s">
        <v>184</v>
      </c>
      <c r="C24" s="4">
        <v>44664</v>
      </c>
      <c r="D24">
        <v>120</v>
      </c>
      <c r="E24" t="s">
        <v>21</v>
      </c>
      <c r="F24" t="s">
        <v>200</v>
      </c>
    </row>
    <row r="25" spans="1:6">
      <c r="A25" t="s">
        <v>184</v>
      </c>
      <c r="C25" s="4">
        <v>44665</v>
      </c>
      <c r="D25">
        <v>120</v>
      </c>
      <c r="E25" t="s">
        <v>21</v>
      </c>
      <c r="F25" t="s">
        <v>201</v>
      </c>
    </row>
    <row r="26" spans="1:6">
      <c r="A26" t="s">
        <v>184</v>
      </c>
      <c r="C26" s="4">
        <v>44671</v>
      </c>
      <c r="D26">
        <v>60</v>
      </c>
      <c r="E26" t="s">
        <v>9</v>
      </c>
      <c r="F26" t="s">
        <v>202</v>
      </c>
    </row>
    <row r="27" spans="1:6">
      <c r="A27" t="s">
        <v>184</v>
      </c>
      <c r="C27" s="4">
        <v>44673</v>
      </c>
      <c r="D27">
        <v>60</v>
      </c>
      <c r="E27" t="s">
        <v>9</v>
      </c>
      <c r="F27" t="s">
        <v>203</v>
      </c>
    </row>
    <row r="28" spans="1:6">
      <c r="A28" t="s">
        <v>184</v>
      </c>
      <c r="C28" s="4">
        <v>44673</v>
      </c>
      <c r="D28">
        <v>60</v>
      </c>
      <c r="E28" t="s">
        <v>9</v>
      </c>
      <c r="F28" t="s">
        <v>204</v>
      </c>
    </row>
  </sheetData>
  <dataValidations count="1">
    <dataValidation type="date" allowBlank="1" showInputMessage="1" showErrorMessage="1" sqref="C1" xr:uid="{329DACF1-C405-4EC7-B351-AAFEA9AF9A5A}">
      <formula1>43892</formula1>
      <formula2>43994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89B6AEF-B246-4E8F-BE96-37F748DFC5B0}">
          <x14:formula1>
            <xm:f>ListOpt!$E$2:$E$12</xm:f>
          </x14:formula1>
          <xm:sqref>D5:D1048576</xm:sqref>
        </x14:dataValidation>
        <x14:dataValidation type="list" allowBlank="1" showInputMessage="1" showErrorMessage="1" xr:uid="{23B83D78-529B-4B02-B1B6-D162829A3BCB}">
          <x14:formula1>
            <xm:f>ListOpt!$C$2:$C$15</xm:f>
          </x14:formula1>
          <xm:sqref>A2:A1048576</xm:sqref>
        </x14:dataValidation>
        <x14:dataValidation type="list" allowBlank="1" showInputMessage="1" showErrorMessage="1" xr:uid="{F50127A2-C7DA-425C-B639-1128DB73BD20}">
          <x14:formula1>
            <xm:f>ListOpt!$A$2:$A$9</xm:f>
          </x14:formula1>
          <xm:sqref>E5:E1048576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853c89-bc5f-468e-9255-5f9d1dc9d3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6A4B569569E4AAC35DA9F32BA62BF" ma:contentTypeVersion="12" ma:contentTypeDescription="Create a new document." ma:contentTypeScope="" ma:versionID="05f1b87763e609539ae4a6377dae375f">
  <xsd:schema xmlns:xsd="http://www.w3.org/2001/XMLSchema" xmlns:xs="http://www.w3.org/2001/XMLSchema" xmlns:p="http://schemas.microsoft.com/office/2006/metadata/properties" xmlns:ns2="d9853c89-bc5f-468e-9255-5f9d1dc9d35f" targetNamespace="http://schemas.microsoft.com/office/2006/metadata/properties" ma:root="true" ma:fieldsID="4575d9b55ae89ec9fd146c349b935501" ns2:_="">
    <xsd:import namespace="d9853c89-bc5f-468e-9255-5f9d1dc9d3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53c89-bc5f-468e-9255-5f9d1dc9d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c391430-282c-4efc-a0b4-564a13fcb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61ABDA-EBF7-415C-8179-9A2E7A053803}"/>
</file>

<file path=customXml/itemProps2.xml><?xml version="1.0" encoding="utf-8"?>
<ds:datastoreItem xmlns:ds="http://schemas.openxmlformats.org/officeDocument/2006/customXml" ds:itemID="{3486524E-8826-4D15-B183-49921E6ECAA2}"/>
</file>

<file path=customXml/itemProps3.xml><?xml version="1.0" encoding="utf-8"?>
<ds:datastoreItem xmlns:ds="http://schemas.openxmlformats.org/officeDocument/2006/customXml" ds:itemID="{F608542F-84BA-49AB-95FF-CB9EEA8B5E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Jotham Barazani</dc:creator>
  <cp:keywords/>
  <dc:description/>
  <cp:lastModifiedBy>VINAY RATTA</cp:lastModifiedBy>
  <cp:revision/>
  <dcterms:created xsi:type="dcterms:W3CDTF">2022-03-09T22:34:37Z</dcterms:created>
  <dcterms:modified xsi:type="dcterms:W3CDTF">2022-05-25T12:20:46Z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0x0101004256A4B569569E4AAC35DA9F32BA62BF</vt:lpwstr>
  </property>
</Properties>
</file>