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x\Documents\GitHub\eco\"/>
    </mc:Choice>
  </mc:AlternateContent>
  <bookViews>
    <workbookView xWindow="0" yWindow="0" windowWidth="20490" windowHeight="7800" tabRatio="670"/>
  </bookViews>
  <sheets>
    <sheet name="Результаты" sheetId="15" r:id="rId1"/>
    <sheet name="Результаты (bootstrap)" sheetId="14" r:id="rId2"/>
    <sheet name="Результаты (robust)" sheetId="8" r:id="rId3"/>
    <sheet name="Оценки" sheetId="12" r:id="rId4"/>
    <sheet name="Параметры" sheetId="13" r:id="rId5"/>
    <sheet name="m2" sheetId="1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EMB_emo_m0_coef" localSheetId="3">Оценки!$A$2:$K$12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5" l="1"/>
  <c r="S24" i="15"/>
  <c r="R26" i="15"/>
  <c r="R24" i="15"/>
  <c r="O26" i="15"/>
  <c r="O24" i="15"/>
  <c r="N26" i="15"/>
  <c r="N24" i="15"/>
  <c r="K26" i="15"/>
  <c r="K24" i="15"/>
  <c r="J26" i="15"/>
  <c r="J24" i="15"/>
  <c r="G26" i="15"/>
  <c r="F26" i="15"/>
  <c r="G24" i="15"/>
  <c r="F24" i="15"/>
  <c r="Q26" i="15"/>
  <c r="Q24" i="15"/>
  <c r="P26" i="15"/>
  <c r="P24" i="15"/>
  <c r="M26" i="15"/>
  <c r="M24" i="15"/>
  <c r="L26" i="15"/>
  <c r="L24" i="15"/>
  <c r="I26" i="15"/>
  <c r="I24" i="15"/>
  <c r="H26" i="15"/>
  <c r="H24" i="15"/>
  <c r="E26" i="15"/>
  <c r="E24" i="15"/>
  <c r="D26" i="15"/>
  <c r="D24" i="15"/>
  <c r="A16" i="16"/>
  <c r="B16" i="16"/>
  <c r="C16" i="16"/>
  <c r="D16" i="16"/>
  <c r="E16" i="16"/>
  <c r="F16" i="16"/>
  <c r="G16" i="16"/>
  <c r="H16" i="16"/>
  <c r="I16" i="16"/>
  <c r="J16" i="16"/>
  <c r="K16" i="16"/>
  <c r="A15" i="16"/>
  <c r="B15" i="16"/>
  <c r="C15" i="16"/>
  <c r="D15" i="16"/>
  <c r="E15" i="16"/>
  <c r="F15" i="16"/>
  <c r="G15" i="16"/>
  <c r="H15" i="16"/>
  <c r="I15" i="16"/>
  <c r="J15" i="16"/>
  <c r="K15" i="16"/>
  <c r="A12" i="16"/>
  <c r="B12" i="16"/>
  <c r="C12" i="16"/>
  <c r="D12" i="16"/>
  <c r="E12" i="16"/>
  <c r="F12" i="16"/>
  <c r="G12" i="16"/>
  <c r="H12" i="16"/>
  <c r="I12" i="16"/>
  <c r="J12" i="16"/>
  <c r="K12" i="16"/>
  <c r="A11" i="16"/>
  <c r="B11" i="16"/>
  <c r="C11" i="16"/>
  <c r="D11" i="16"/>
  <c r="E11" i="16"/>
  <c r="F11" i="16"/>
  <c r="G11" i="16"/>
  <c r="H11" i="16"/>
  <c r="I11" i="16"/>
  <c r="J11" i="16"/>
  <c r="K11" i="16"/>
  <c r="A8" i="16"/>
  <c r="B8" i="16"/>
  <c r="C8" i="16"/>
  <c r="D8" i="16"/>
  <c r="E8" i="16"/>
  <c r="F8" i="16"/>
  <c r="G8" i="16"/>
  <c r="H8" i="16"/>
  <c r="I8" i="16"/>
  <c r="J8" i="16"/>
  <c r="K8" i="16"/>
  <c r="A7" i="16"/>
  <c r="B7" i="16"/>
  <c r="C7" i="16"/>
  <c r="D7" i="16"/>
  <c r="E7" i="16"/>
  <c r="F7" i="16"/>
  <c r="G7" i="16"/>
  <c r="H7" i="16"/>
  <c r="I7" i="16"/>
  <c r="J7" i="16"/>
  <c r="K7" i="16"/>
  <c r="A4" i="16"/>
  <c r="B4" i="16"/>
  <c r="C4" i="16"/>
  <c r="D4" i="16"/>
  <c r="E4" i="16"/>
  <c r="F4" i="16"/>
  <c r="G4" i="16"/>
  <c r="H4" i="16"/>
  <c r="I4" i="16"/>
  <c r="J4" i="16"/>
  <c r="K4" i="16"/>
  <c r="A3" i="16"/>
  <c r="B3" i="16"/>
  <c r="C3" i="16"/>
  <c r="D3" i="16"/>
  <c r="E3" i="16"/>
  <c r="F3" i="16"/>
  <c r="G3" i="16"/>
  <c r="H3" i="16"/>
  <c r="I3" i="16"/>
  <c r="J3" i="16"/>
  <c r="K3" i="16"/>
  <c r="B2" i="13" l="1"/>
  <c r="C2" i="13"/>
  <c r="D2" i="13"/>
  <c r="E2" i="13"/>
  <c r="F2" i="13"/>
  <c r="G2" i="13"/>
  <c r="H2" i="13"/>
  <c r="I2" i="13"/>
  <c r="J2" i="13"/>
  <c r="B3" i="13"/>
  <c r="C3" i="13"/>
  <c r="D3" i="13"/>
  <c r="E3" i="13"/>
  <c r="F3" i="13"/>
  <c r="G3" i="13"/>
  <c r="H3" i="13"/>
  <c r="I3" i="13"/>
  <c r="J3" i="13"/>
  <c r="B4" i="13"/>
  <c r="C4" i="13"/>
  <c r="D4" i="13"/>
  <c r="E4" i="13"/>
  <c r="F4" i="13"/>
  <c r="G4" i="13"/>
  <c r="H4" i="13"/>
  <c r="I4" i="13"/>
  <c r="J4" i="13"/>
  <c r="B5" i="13"/>
  <c r="C5" i="13"/>
  <c r="D5" i="13"/>
  <c r="E5" i="13"/>
  <c r="F5" i="13"/>
  <c r="G5" i="13"/>
  <c r="H5" i="13"/>
  <c r="I5" i="13"/>
  <c r="J5" i="13"/>
  <c r="B6" i="13"/>
  <c r="C6" i="13"/>
  <c r="D6" i="13"/>
  <c r="E6" i="13"/>
  <c r="F6" i="13"/>
  <c r="G6" i="13"/>
  <c r="H6" i="13"/>
  <c r="I6" i="13"/>
  <c r="J6" i="13"/>
  <c r="B7" i="13"/>
  <c r="C7" i="13"/>
  <c r="D7" i="13"/>
  <c r="E7" i="13"/>
  <c r="F7" i="13"/>
  <c r="G7" i="13"/>
  <c r="H7" i="13"/>
  <c r="I7" i="13"/>
  <c r="J7" i="13"/>
  <c r="B8" i="13"/>
  <c r="C8" i="13"/>
  <c r="D8" i="13"/>
  <c r="E8" i="13"/>
  <c r="F8" i="13"/>
  <c r="G8" i="13"/>
  <c r="H8" i="13"/>
  <c r="I8" i="13"/>
  <c r="J8" i="13"/>
  <c r="B9" i="13"/>
  <c r="C9" i="13"/>
  <c r="D9" i="13"/>
  <c r="E9" i="13"/>
  <c r="F9" i="13"/>
  <c r="G9" i="13"/>
  <c r="H9" i="13"/>
  <c r="I9" i="13"/>
  <c r="J9" i="13"/>
  <c r="B10" i="13"/>
  <c r="C10" i="13"/>
  <c r="D10" i="13"/>
  <c r="E10" i="13"/>
  <c r="F10" i="13"/>
  <c r="G10" i="13"/>
  <c r="H10" i="13"/>
  <c r="I10" i="13"/>
  <c r="J10" i="13"/>
  <c r="B11" i="13"/>
  <c r="C11" i="13"/>
  <c r="D11" i="13"/>
  <c r="E11" i="13"/>
  <c r="F11" i="13"/>
  <c r="G11" i="13"/>
  <c r="H11" i="13"/>
  <c r="I11" i="13"/>
  <c r="J11" i="13"/>
  <c r="B12" i="13"/>
  <c r="C12" i="13"/>
  <c r="D12" i="13"/>
  <c r="E12" i="13"/>
  <c r="F12" i="13"/>
  <c r="G12" i="13"/>
  <c r="H12" i="13"/>
  <c r="I12" i="13"/>
  <c r="J12" i="13"/>
  <c r="B13" i="13"/>
  <c r="C13" i="13"/>
  <c r="D13" i="13"/>
  <c r="E13" i="13"/>
  <c r="F13" i="13"/>
  <c r="G13" i="13"/>
  <c r="H13" i="13"/>
  <c r="I13" i="13"/>
  <c r="J13" i="13"/>
  <c r="B14" i="13"/>
  <c r="C14" i="13"/>
  <c r="D14" i="13"/>
  <c r="E14" i="13"/>
  <c r="F14" i="13"/>
  <c r="G14" i="13"/>
  <c r="H14" i="13"/>
  <c r="I14" i="13"/>
  <c r="J14" i="13"/>
  <c r="B15" i="13"/>
  <c r="C15" i="13"/>
  <c r="D15" i="13"/>
  <c r="E15" i="13"/>
  <c r="F15" i="13"/>
  <c r="G15" i="13"/>
  <c r="H15" i="13"/>
  <c r="I15" i="13"/>
  <c r="J15" i="13"/>
  <c r="B16" i="13"/>
  <c r="C16" i="13"/>
  <c r="D16" i="13"/>
  <c r="E16" i="13"/>
  <c r="F16" i="13"/>
  <c r="G16" i="13"/>
  <c r="H16" i="13"/>
  <c r="I16" i="13"/>
  <c r="J16" i="13"/>
  <c r="B17" i="13"/>
  <c r="C17" i="13"/>
  <c r="D17" i="13"/>
  <c r="E17" i="13"/>
  <c r="F17" i="13"/>
  <c r="G17" i="13"/>
  <c r="H17" i="13"/>
  <c r="I17" i="13"/>
  <c r="J17" i="13"/>
  <c r="A185" i="12"/>
  <c r="B185" i="12"/>
  <c r="C185" i="12"/>
  <c r="D185" i="12"/>
  <c r="E185" i="12"/>
  <c r="F185" i="12"/>
  <c r="G185" i="12"/>
  <c r="H185" i="12"/>
  <c r="I185" i="12"/>
  <c r="J185" i="12"/>
  <c r="K185" i="12"/>
  <c r="A186" i="12"/>
  <c r="B186" i="12"/>
  <c r="G24" i="8" s="1"/>
  <c r="L16" i="15" s="1"/>
  <c r="C186" i="12"/>
  <c r="D186" i="12"/>
  <c r="E186" i="12"/>
  <c r="G25" i="8" s="1"/>
  <c r="N16" i="15" s="1"/>
  <c r="F186" i="12"/>
  <c r="G186" i="12"/>
  <c r="H186" i="12"/>
  <c r="I186" i="12"/>
  <c r="G24" i="14" s="1"/>
  <c r="M16" i="15" s="1"/>
  <c r="J186" i="12"/>
  <c r="K186" i="12"/>
  <c r="A187" i="12"/>
  <c r="B187" i="12"/>
  <c r="I26" i="8" s="1"/>
  <c r="L17" i="15" s="1"/>
  <c r="C187" i="12"/>
  <c r="D187" i="12"/>
  <c r="E187" i="12"/>
  <c r="F187" i="12"/>
  <c r="G187" i="12"/>
  <c r="H187" i="12"/>
  <c r="I187" i="12"/>
  <c r="I26" i="14" s="1"/>
  <c r="M17" i="15" s="1"/>
  <c r="J187" i="12"/>
  <c r="K187" i="12"/>
  <c r="A188" i="12"/>
  <c r="B188" i="12"/>
  <c r="I30" i="8" s="1"/>
  <c r="L19" i="15" s="1"/>
  <c r="C188" i="12"/>
  <c r="D188" i="12"/>
  <c r="E188" i="12"/>
  <c r="F188" i="12"/>
  <c r="G188" i="12"/>
  <c r="H188" i="12"/>
  <c r="I188" i="12"/>
  <c r="I30" i="14" s="1"/>
  <c r="M19" i="15" s="1"/>
  <c r="J188" i="12"/>
  <c r="K188" i="12"/>
  <c r="A189" i="12"/>
  <c r="B189" i="12"/>
  <c r="I32" i="8" s="1"/>
  <c r="L20" i="15" s="1"/>
  <c r="C189" i="12"/>
  <c r="D189" i="12"/>
  <c r="E189" i="12"/>
  <c r="F189" i="12"/>
  <c r="G189" i="12"/>
  <c r="H189" i="12"/>
  <c r="I33" i="14" s="1"/>
  <c r="O20" i="15" s="1"/>
  <c r="I189" i="12"/>
  <c r="I32" i="14" s="1"/>
  <c r="M20" i="15" s="1"/>
  <c r="J189" i="12"/>
  <c r="K189" i="12"/>
  <c r="A190" i="12"/>
  <c r="B190" i="12"/>
  <c r="I28" i="8" s="1"/>
  <c r="L18" i="15" s="1"/>
  <c r="C190" i="12"/>
  <c r="D190" i="12"/>
  <c r="E190" i="12"/>
  <c r="I29" i="8" s="1"/>
  <c r="N18" i="15" s="1"/>
  <c r="F190" i="12"/>
  <c r="G190" i="12"/>
  <c r="H190" i="12"/>
  <c r="I190" i="12"/>
  <c r="I28" i="14" s="1"/>
  <c r="M18" i="15" s="1"/>
  <c r="J190" i="12"/>
  <c r="K190" i="12"/>
  <c r="A191" i="12"/>
  <c r="B191" i="12"/>
  <c r="I36" i="8" s="1"/>
  <c r="L22" i="15" s="1"/>
  <c r="C191" i="12"/>
  <c r="D191" i="12"/>
  <c r="E191" i="12"/>
  <c r="F191" i="12"/>
  <c r="G191" i="12"/>
  <c r="H191" i="12"/>
  <c r="I191" i="12"/>
  <c r="I36" i="14" s="1"/>
  <c r="M22" i="15" s="1"/>
  <c r="J191" i="12"/>
  <c r="K191" i="12"/>
  <c r="A192" i="12"/>
  <c r="B192" i="12"/>
  <c r="I34" i="8" s="1"/>
  <c r="L21" i="15" s="1"/>
  <c r="C192" i="12"/>
  <c r="D192" i="12"/>
  <c r="E192" i="12"/>
  <c r="F192" i="12"/>
  <c r="G192" i="12"/>
  <c r="H192" i="12"/>
  <c r="I35" i="14" s="1"/>
  <c r="O21" i="15" s="1"/>
  <c r="I192" i="12"/>
  <c r="I34" i="14" s="1"/>
  <c r="M21" i="15" s="1"/>
  <c r="J192" i="12"/>
  <c r="K192" i="12"/>
  <c r="A193" i="12"/>
  <c r="B193" i="12"/>
  <c r="C193" i="12"/>
  <c r="D193" i="12"/>
  <c r="E193" i="12"/>
  <c r="F193" i="12"/>
  <c r="G193" i="12"/>
  <c r="H193" i="12"/>
  <c r="I193" i="12"/>
  <c r="J193" i="12"/>
  <c r="K193" i="12"/>
  <c r="A194" i="12"/>
  <c r="B194" i="12"/>
  <c r="C194" i="12"/>
  <c r="D194" i="12"/>
  <c r="E194" i="12"/>
  <c r="F194" i="12"/>
  <c r="G194" i="12"/>
  <c r="H194" i="12"/>
  <c r="I194" i="12"/>
  <c r="J194" i="12"/>
  <c r="K194" i="12"/>
  <c r="A173" i="12"/>
  <c r="B173" i="12"/>
  <c r="C173" i="12"/>
  <c r="D173" i="12"/>
  <c r="E173" i="12"/>
  <c r="F173" i="12"/>
  <c r="G173" i="12"/>
  <c r="H173" i="12"/>
  <c r="I173" i="12"/>
  <c r="J173" i="12"/>
  <c r="K173" i="12"/>
  <c r="A174" i="12"/>
  <c r="B174" i="12"/>
  <c r="C174" i="12"/>
  <c r="D174" i="12"/>
  <c r="E174" i="12"/>
  <c r="F174" i="12"/>
  <c r="G174" i="12"/>
  <c r="H174" i="12"/>
  <c r="I174" i="12"/>
  <c r="J174" i="12"/>
  <c r="K174" i="12"/>
  <c r="A175" i="12"/>
  <c r="B175" i="12"/>
  <c r="C175" i="12"/>
  <c r="D175" i="12"/>
  <c r="E175" i="12"/>
  <c r="F175" i="12"/>
  <c r="G175" i="12"/>
  <c r="H175" i="12"/>
  <c r="I175" i="12"/>
  <c r="J175" i="12"/>
  <c r="K175" i="12"/>
  <c r="A176" i="12"/>
  <c r="B176" i="12"/>
  <c r="C176" i="12"/>
  <c r="D176" i="12"/>
  <c r="E176" i="12"/>
  <c r="F176" i="12"/>
  <c r="G176" i="12"/>
  <c r="H176" i="12"/>
  <c r="I176" i="12"/>
  <c r="J176" i="12"/>
  <c r="K176" i="12"/>
  <c r="A177" i="12"/>
  <c r="B177" i="12"/>
  <c r="C177" i="12"/>
  <c r="D177" i="12"/>
  <c r="E177" i="12"/>
  <c r="F177" i="12"/>
  <c r="G177" i="12"/>
  <c r="H177" i="12"/>
  <c r="I177" i="12"/>
  <c r="J177" i="12"/>
  <c r="K177" i="12"/>
  <c r="A178" i="12"/>
  <c r="B178" i="12"/>
  <c r="C178" i="12"/>
  <c r="D178" i="12"/>
  <c r="E178" i="12"/>
  <c r="F178" i="12"/>
  <c r="G178" i="12"/>
  <c r="H178" i="12"/>
  <c r="I178" i="12"/>
  <c r="J178" i="12"/>
  <c r="K178" i="12"/>
  <c r="A179" i="12"/>
  <c r="B179" i="12"/>
  <c r="C179" i="12"/>
  <c r="D179" i="12"/>
  <c r="E179" i="12"/>
  <c r="F179" i="12"/>
  <c r="G179" i="12"/>
  <c r="H179" i="12"/>
  <c r="I179" i="12"/>
  <c r="J179" i="12"/>
  <c r="K179" i="12"/>
  <c r="A180" i="12"/>
  <c r="B180" i="12"/>
  <c r="C180" i="12"/>
  <c r="D180" i="12"/>
  <c r="E180" i="12"/>
  <c r="F180" i="12"/>
  <c r="G180" i="12"/>
  <c r="H180" i="12"/>
  <c r="I180" i="12"/>
  <c r="J180" i="12"/>
  <c r="K180" i="12"/>
  <c r="A181" i="12"/>
  <c r="B181" i="12"/>
  <c r="C181" i="12"/>
  <c r="D181" i="12"/>
  <c r="E181" i="12"/>
  <c r="F181" i="12"/>
  <c r="G181" i="12"/>
  <c r="H181" i="12"/>
  <c r="I181" i="12"/>
  <c r="J181" i="12"/>
  <c r="K181" i="12"/>
  <c r="A182" i="12"/>
  <c r="B182" i="12"/>
  <c r="C182" i="12"/>
  <c r="D182" i="12"/>
  <c r="E182" i="12"/>
  <c r="F182" i="12"/>
  <c r="G182" i="12"/>
  <c r="H182" i="12"/>
  <c r="I182" i="12"/>
  <c r="J182" i="12"/>
  <c r="K182" i="12"/>
  <c r="A161" i="12"/>
  <c r="B161" i="12"/>
  <c r="C161" i="12"/>
  <c r="D161" i="12"/>
  <c r="E161" i="12"/>
  <c r="F161" i="12"/>
  <c r="G161" i="12"/>
  <c r="H161" i="12"/>
  <c r="I161" i="12"/>
  <c r="J161" i="12"/>
  <c r="K161" i="12"/>
  <c r="A162" i="12"/>
  <c r="B162" i="12"/>
  <c r="F24" i="8" s="1"/>
  <c r="L8" i="15" s="1"/>
  <c r="C162" i="12"/>
  <c r="D162" i="12"/>
  <c r="E162" i="12"/>
  <c r="F162" i="12"/>
  <c r="G162" i="12"/>
  <c r="H162" i="12"/>
  <c r="I162" i="12"/>
  <c r="F24" i="14" s="1"/>
  <c r="M8" i="15" s="1"/>
  <c r="J162" i="12"/>
  <c r="K162" i="12"/>
  <c r="A163" i="12"/>
  <c r="B163" i="12"/>
  <c r="D26" i="8" s="1"/>
  <c r="L9" i="15" s="1"/>
  <c r="C163" i="12"/>
  <c r="D163" i="12"/>
  <c r="E163" i="12"/>
  <c r="F163" i="12"/>
  <c r="G163" i="12"/>
  <c r="H163" i="12"/>
  <c r="I163" i="12"/>
  <c r="D26" i="14" s="1"/>
  <c r="M9" i="15" s="1"/>
  <c r="J163" i="12"/>
  <c r="K163" i="12"/>
  <c r="A164" i="12"/>
  <c r="B164" i="12"/>
  <c r="D30" i="8" s="1"/>
  <c r="L11" i="15" s="1"/>
  <c r="C164" i="12"/>
  <c r="D164" i="12"/>
  <c r="E164" i="12"/>
  <c r="F164" i="12"/>
  <c r="G164" i="12"/>
  <c r="H164" i="12"/>
  <c r="D31" i="14" s="1"/>
  <c r="O11" i="15" s="1"/>
  <c r="I164" i="12"/>
  <c r="D30" i="14" s="1"/>
  <c r="M11" i="15" s="1"/>
  <c r="J164" i="12"/>
  <c r="K164" i="12"/>
  <c r="A165" i="12"/>
  <c r="B165" i="12"/>
  <c r="D32" i="8" s="1"/>
  <c r="L12" i="15" s="1"/>
  <c r="C165" i="12"/>
  <c r="D165" i="12"/>
  <c r="E165" i="12"/>
  <c r="D33" i="8" s="1"/>
  <c r="N12" i="15" s="1"/>
  <c r="F165" i="12"/>
  <c r="G165" i="12"/>
  <c r="H165" i="12"/>
  <c r="D33" i="14" s="1"/>
  <c r="O12" i="15" s="1"/>
  <c r="I165" i="12"/>
  <c r="D32" i="14" s="1"/>
  <c r="M12" i="15" s="1"/>
  <c r="J165" i="12"/>
  <c r="K165" i="12"/>
  <c r="A166" i="12"/>
  <c r="B166" i="12"/>
  <c r="D28" i="8" s="1"/>
  <c r="L10" i="15" s="1"/>
  <c r="C166" i="12"/>
  <c r="D166" i="12"/>
  <c r="E166" i="12"/>
  <c r="F166" i="12"/>
  <c r="G166" i="12"/>
  <c r="H166" i="12"/>
  <c r="I166" i="12"/>
  <c r="D28" i="14" s="1"/>
  <c r="M10" i="15" s="1"/>
  <c r="J166" i="12"/>
  <c r="K166" i="12"/>
  <c r="A167" i="12"/>
  <c r="B167" i="12"/>
  <c r="D36" i="8" s="1"/>
  <c r="L14" i="15" s="1"/>
  <c r="C167" i="12"/>
  <c r="D167" i="12"/>
  <c r="E167" i="12"/>
  <c r="F167" i="12"/>
  <c r="G167" i="12"/>
  <c r="H167" i="12"/>
  <c r="I167" i="12"/>
  <c r="D36" i="14" s="1"/>
  <c r="M14" i="15" s="1"/>
  <c r="J167" i="12"/>
  <c r="K167" i="12"/>
  <c r="A168" i="12"/>
  <c r="B168" i="12"/>
  <c r="D34" i="8" s="1"/>
  <c r="L13" i="15" s="1"/>
  <c r="C168" i="12"/>
  <c r="D168" i="12"/>
  <c r="E168" i="12"/>
  <c r="F168" i="12"/>
  <c r="G168" i="12"/>
  <c r="H168" i="12"/>
  <c r="D35" i="14" s="1"/>
  <c r="O13" i="15" s="1"/>
  <c r="I168" i="12"/>
  <c r="D34" i="14" s="1"/>
  <c r="M13" i="15" s="1"/>
  <c r="J168" i="12"/>
  <c r="K168" i="12"/>
  <c r="A169" i="12"/>
  <c r="B169" i="12"/>
  <c r="C169" i="12"/>
  <c r="D169" i="12"/>
  <c r="E169" i="12"/>
  <c r="F169" i="12"/>
  <c r="G169" i="12"/>
  <c r="H169" i="12"/>
  <c r="I169" i="12"/>
  <c r="J169" i="12"/>
  <c r="K169" i="12"/>
  <c r="A170" i="12"/>
  <c r="B170" i="12"/>
  <c r="C170" i="12"/>
  <c r="D170" i="12"/>
  <c r="E170" i="12"/>
  <c r="F170" i="12"/>
  <c r="G170" i="12"/>
  <c r="H170" i="12"/>
  <c r="I170" i="12"/>
  <c r="J170" i="12"/>
  <c r="K170" i="12"/>
  <c r="A149" i="12"/>
  <c r="B149" i="12"/>
  <c r="C149" i="12"/>
  <c r="D149" i="12"/>
  <c r="E149" i="12"/>
  <c r="F149" i="12"/>
  <c r="G149" i="12"/>
  <c r="H149" i="12"/>
  <c r="I149" i="12"/>
  <c r="J149" i="12"/>
  <c r="K149" i="12"/>
  <c r="A150" i="12"/>
  <c r="B150" i="12"/>
  <c r="C150" i="12"/>
  <c r="D150" i="12"/>
  <c r="E150" i="12"/>
  <c r="F150" i="12"/>
  <c r="G150" i="12"/>
  <c r="H150" i="12"/>
  <c r="I150" i="12"/>
  <c r="J150" i="12"/>
  <c r="K150" i="12"/>
  <c r="A151" i="12"/>
  <c r="B151" i="12"/>
  <c r="C151" i="12"/>
  <c r="D151" i="12"/>
  <c r="E151" i="12"/>
  <c r="F151" i="12"/>
  <c r="G151" i="12"/>
  <c r="H151" i="12"/>
  <c r="I151" i="12"/>
  <c r="J151" i="12"/>
  <c r="K151" i="12"/>
  <c r="A152" i="12"/>
  <c r="B152" i="12"/>
  <c r="C152" i="12"/>
  <c r="D152" i="12"/>
  <c r="E152" i="12"/>
  <c r="F152" i="12"/>
  <c r="G152" i="12"/>
  <c r="H152" i="12"/>
  <c r="I152" i="12"/>
  <c r="J152" i="12"/>
  <c r="K152" i="12"/>
  <c r="A153" i="12"/>
  <c r="B153" i="12"/>
  <c r="C153" i="12"/>
  <c r="D153" i="12"/>
  <c r="E153" i="12"/>
  <c r="F153" i="12"/>
  <c r="G153" i="12"/>
  <c r="H153" i="12"/>
  <c r="I153" i="12"/>
  <c r="J153" i="12"/>
  <c r="K153" i="12"/>
  <c r="A154" i="12"/>
  <c r="B154" i="12"/>
  <c r="C154" i="12"/>
  <c r="D154" i="12"/>
  <c r="E154" i="12"/>
  <c r="F154" i="12"/>
  <c r="G154" i="12"/>
  <c r="H154" i="12"/>
  <c r="I154" i="12"/>
  <c r="J154" i="12"/>
  <c r="K154" i="12"/>
  <c r="A155" i="12"/>
  <c r="B155" i="12"/>
  <c r="C155" i="12"/>
  <c r="D155" i="12"/>
  <c r="E155" i="12"/>
  <c r="F155" i="12"/>
  <c r="G155" i="12"/>
  <c r="H155" i="12"/>
  <c r="I155" i="12"/>
  <c r="J155" i="12"/>
  <c r="K155" i="12"/>
  <c r="A156" i="12"/>
  <c r="B156" i="12"/>
  <c r="C156" i="12"/>
  <c r="D156" i="12"/>
  <c r="E156" i="12"/>
  <c r="F156" i="12"/>
  <c r="G156" i="12"/>
  <c r="H156" i="12"/>
  <c r="I156" i="12"/>
  <c r="J156" i="12"/>
  <c r="K156" i="12"/>
  <c r="A157" i="12"/>
  <c r="B157" i="12"/>
  <c r="C157" i="12"/>
  <c r="D157" i="12"/>
  <c r="E157" i="12"/>
  <c r="F157" i="12"/>
  <c r="G157" i="12"/>
  <c r="H157" i="12"/>
  <c r="I157" i="12"/>
  <c r="J157" i="12"/>
  <c r="K157" i="12"/>
  <c r="A158" i="12"/>
  <c r="B158" i="12"/>
  <c r="C158" i="12"/>
  <c r="D158" i="12"/>
  <c r="E158" i="12"/>
  <c r="F158" i="12"/>
  <c r="G158" i="12"/>
  <c r="H158" i="12"/>
  <c r="I158" i="12"/>
  <c r="J158" i="12"/>
  <c r="K158" i="12"/>
  <c r="A137" i="12"/>
  <c r="B137" i="12"/>
  <c r="C137" i="12"/>
  <c r="D137" i="12"/>
  <c r="E137" i="12"/>
  <c r="F137" i="12"/>
  <c r="G137" i="12"/>
  <c r="H137" i="12"/>
  <c r="I137" i="12"/>
  <c r="J137" i="12"/>
  <c r="K137" i="12"/>
  <c r="A138" i="12"/>
  <c r="B138" i="12"/>
  <c r="G6" i="8" s="1"/>
  <c r="D16" i="15" s="1"/>
  <c r="C138" i="12"/>
  <c r="D138" i="12"/>
  <c r="E138" i="12"/>
  <c r="F138" i="12"/>
  <c r="G138" i="12"/>
  <c r="H138" i="12"/>
  <c r="I138" i="12"/>
  <c r="G6" i="14" s="1"/>
  <c r="E16" i="15" s="1"/>
  <c r="J138" i="12"/>
  <c r="K138" i="12"/>
  <c r="A139" i="12"/>
  <c r="B139" i="12"/>
  <c r="I8" i="8" s="1"/>
  <c r="D17" i="15" s="1"/>
  <c r="C139" i="12"/>
  <c r="D139" i="12"/>
  <c r="E139" i="12"/>
  <c r="F139" i="12"/>
  <c r="G139" i="12"/>
  <c r="H139" i="12"/>
  <c r="I139" i="12"/>
  <c r="I8" i="14" s="1"/>
  <c r="E17" i="15" s="1"/>
  <c r="J139" i="12"/>
  <c r="K139" i="12"/>
  <c r="A140" i="12"/>
  <c r="B140" i="12"/>
  <c r="I12" i="8" s="1"/>
  <c r="D19" i="15" s="1"/>
  <c r="C140" i="12"/>
  <c r="D140" i="12"/>
  <c r="E140" i="12"/>
  <c r="F140" i="12"/>
  <c r="G140" i="12"/>
  <c r="H140" i="12"/>
  <c r="I140" i="12"/>
  <c r="I12" i="14" s="1"/>
  <c r="E19" i="15" s="1"/>
  <c r="J140" i="12"/>
  <c r="K140" i="12"/>
  <c r="A141" i="12"/>
  <c r="B141" i="12"/>
  <c r="I14" i="8" s="1"/>
  <c r="D20" i="15" s="1"/>
  <c r="C141" i="12"/>
  <c r="D141" i="12"/>
  <c r="E141" i="12"/>
  <c r="I15" i="8" s="1"/>
  <c r="F20" i="15" s="1"/>
  <c r="F141" i="12"/>
  <c r="G141" i="12"/>
  <c r="H141" i="12"/>
  <c r="I15" i="14" s="1"/>
  <c r="G20" i="15" s="1"/>
  <c r="I141" i="12"/>
  <c r="I14" i="14" s="1"/>
  <c r="E20" i="15" s="1"/>
  <c r="J141" i="12"/>
  <c r="K141" i="12"/>
  <c r="A142" i="12"/>
  <c r="B142" i="12"/>
  <c r="I10" i="8" s="1"/>
  <c r="D18" i="15" s="1"/>
  <c r="C142" i="12"/>
  <c r="D142" i="12"/>
  <c r="E142" i="12"/>
  <c r="F142" i="12"/>
  <c r="G142" i="12"/>
  <c r="H142" i="12"/>
  <c r="I142" i="12"/>
  <c r="I10" i="14" s="1"/>
  <c r="E18" i="15" s="1"/>
  <c r="J142" i="12"/>
  <c r="K142" i="12"/>
  <c r="A143" i="12"/>
  <c r="B143" i="12"/>
  <c r="I18" i="8" s="1"/>
  <c r="D22" i="15" s="1"/>
  <c r="C143" i="12"/>
  <c r="D143" i="12"/>
  <c r="E143" i="12"/>
  <c r="F143" i="12"/>
  <c r="G143" i="12"/>
  <c r="H143" i="12"/>
  <c r="I143" i="12"/>
  <c r="I18" i="14" s="1"/>
  <c r="E22" i="15" s="1"/>
  <c r="J143" i="12"/>
  <c r="K143" i="12"/>
  <c r="A144" i="12"/>
  <c r="B144" i="12"/>
  <c r="I16" i="8" s="1"/>
  <c r="D21" i="15" s="1"/>
  <c r="C144" i="12"/>
  <c r="D144" i="12"/>
  <c r="E144" i="12"/>
  <c r="F144" i="12"/>
  <c r="G144" i="12"/>
  <c r="H144" i="12"/>
  <c r="I144" i="12"/>
  <c r="I16" i="14" s="1"/>
  <c r="E21" i="15" s="1"/>
  <c r="J144" i="12"/>
  <c r="K144" i="12"/>
  <c r="A145" i="12"/>
  <c r="B145" i="12"/>
  <c r="C145" i="12"/>
  <c r="D145" i="12"/>
  <c r="E145" i="12"/>
  <c r="F145" i="12"/>
  <c r="G145" i="12"/>
  <c r="H145" i="12"/>
  <c r="I145" i="12"/>
  <c r="J145" i="12"/>
  <c r="K145" i="12"/>
  <c r="A146" i="12"/>
  <c r="B146" i="12"/>
  <c r="C146" i="12"/>
  <c r="D146" i="12"/>
  <c r="E146" i="12"/>
  <c r="F146" i="12"/>
  <c r="G146" i="12"/>
  <c r="H146" i="12"/>
  <c r="I146" i="12"/>
  <c r="J146" i="12"/>
  <c r="K146" i="12"/>
  <c r="A125" i="12"/>
  <c r="B125" i="12"/>
  <c r="C125" i="12"/>
  <c r="D125" i="12"/>
  <c r="E125" i="12"/>
  <c r="F125" i="12"/>
  <c r="G125" i="12"/>
  <c r="H125" i="12"/>
  <c r="I125" i="12"/>
  <c r="J125" i="12"/>
  <c r="K125" i="12"/>
  <c r="A126" i="12"/>
  <c r="B126" i="12"/>
  <c r="C126" i="12"/>
  <c r="D126" i="12"/>
  <c r="E126" i="12"/>
  <c r="F126" i="12"/>
  <c r="G126" i="12"/>
  <c r="H126" i="12"/>
  <c r="I126" i="12"/>
  <c r="J126" i="12"/>
  <c r="K126" i="12"/>
  <c r="A127" i="12"/>
  <c r="B127" i="12"/>
  <c r="C127" i="12"/>
  <c r="D127" i="12"/>
  <c r="E127" i="12"/>
  <c r="F127" i="12"/>
  <c r="G127" i="12"/>
  <c r="H127" i="12"/>
  <c r="I127" i="12"/>
  <c r="J127" i="12"/>
  <c r="K127" i="12"/>
  <c r="A128" i="12"/>
  <c r="B128" i="12"/>
  <c r="C128" i="12"/>
  <c r="D128" i="12"/>
  <c r="E128" i="12"/>
  <c r="F128" i="12"/>
  <c r="G128" i="12"/>
  <c r="H128" i="12"/>
  <c r="I128" i="12"/>
  <c r="J128" i="12"/>
  <c r="K128" i="12"/>
  <c r="A129" i="12"/>
  <c r="B129" i="12"/>
  <c r="C129" i="12"/>
  <c r="D129" i="12"/>
  <c r="E129" i="12"/>
  <c r="F129" i="12"/>
  <c r="G129" i="12"/>
  <c r="H129" i="12"/>
  <c r="I129" i="12"/>
  <c r="J129" i="12"/>
  <c r="K129" i="12"/>
  <c r="A130" i="12"/>
  <c r="B130" i="12"/>
  <c r="C130" i="12"/>
  <c r="D130" i="12"/>
  <c r="E130" i="12"/>
  <c r="F130" i="12"/>
  <c r="G130" i="12"/>
  <c r="H130" i="12"/>
  <c r="I130" i="12"/>
  <c r="J130" i="12"/>
  <c r="K130" i="12"/>
  <c r="A131" i="12"/>
  <c r="B131" i="12"/>
  <c r="C131" i="12"/>
  <c r="D131" i="12"/>
  <c r="E131" i="12"/>
  <c r="F131" i="12"/>
  <c r="G131" i="12"/>
  <c r="H131" i="12"/>
  <c r="I131" i="12"/>
  <c r="J131" i="12"/>
  <c r="K131" i="12"/>
  <c r="A132" i="12"/>
  <c r="B132" i="12"/>
  <c r="C132" i="12"/>
  <c r="D132" i="12"/>
  <c r="E132" i="12"/>
  <c r="F132" i="12"/>
  <c r="G132" i="12"/>
  <c r="H132" i="12"/>
  <c r="I132" i="12"/>
  <c r="J132" i="12"/>
  <c r="K132" i="12"/>
  <c r="A133" i="12"/>
  <c r="B133" i="12"/>
  <c r="C133" i="12"/>
  <c r="D133" i="12"/>
  <c r="E133" i="12"/>
  <c r="F133" i="12"/>
  <c r="G133" i="12"/>
  <c r="H133" i="12"/>
  <c r="I133" i="12"/>
  <c r="J133" i="12"/>
  <c r="K133" i="12"/>
  <c r="A134" i="12"/>
  <c r="B134" i="12"/>
  <c r="C134" i="12"/>
  <c r="D134" i="12"/>
  <c r="E134" i="12"/>
  <c r="F134" i="12"/>
  <c r="G134" i="12"/>
  <c r="H134" i="12"/>
  <c r="I134" i="12"/>
  <c r="J134" i="12"/>
  <c r="K134" i="12"/>
  <c r="A113" i="12"/>
  <c r="B113" i="12"/>
  <c r="C113" i="12"/>
  <c r="D113" i="12"/>
  <c r="E113" i="12"/>
  <c r="F113" i="12"/>
  <c r="G113" i="12"/>
  <c r="H113" i="12"/>
  <c r="I113" i="12"/>
  <c r="J113" i="12"/>
  <c r="K113" i="12"/>
  <c r="A114" i="12"/>
  <c r="B114" i="12"/>
  <c r="F6" i="8" s="1"/>
  <c r="D8" i="15" s="1"/>
  <c r="C114" i="12"/>
  <c r="D114" i="12"/>
  <c r="E114" i="12"/>
  <c r="F114" i="12"/>
  <c r="G114" i="12"/>
  <c r="H114" i="12"/>
  <c r="I114" i="12"/>
  <c r="F6" i="14" s="1"/>
  <c r="E8" i="15" s="1"/>
  <c r="J114" i="12"/>
  <c r="K114" i="12"/>
  <c r="A115" i="12"/>
  <c r="B115" i="12"/>
  <c r="D8" i="8" s="1"/>
  <c r="D9" i="15" s="1"/>
  <c r="C115" i="12"/>
  <c r="D115" i="12"/>
  <c r="E115" i="12"/>
  <c r="F115" i="12"/>
  <c r="G115" i="12"/>
  <c r="H115" i="12"/>
  <c r="I115" i="12"/>
  <c r="D8" i="14" s="1"/>
  <c r="E9" i="15" s="1"/>
  <c r="J115" i="12"/>
  <c r="K115" i="12"/>
  <c r="A116" i="12"/>
  <c r="B116" i="12"/>
  <c r="D12" i="8" s="1"/>
  <c r="D11" i="15" s="1"/>
  <c r="C116" i="12"/>
  <c r="D116" i="12"/>
  <c r="E116" i="12"/>
  <c r="F116" i="12"/>
  <c r="G116" i="12"/>
  <c r="H116" i="12"/>
  <c r="D13" i="14" s="1"/>
  <c r="G11" i="15" s="1"/>
  <c r="I116" i="12"/>
  <c r="D12" i="14" s="1"/>
  <c r="E11" i="15" s="1"/>
  <c r="J116" i="12"/>
  <c r="K116" i="12"/>
  <c r="A117" i="12"/>
  <c r="B117" i="12"/>
  <c r="D14" i="8" s="1"/>
  <c r="D12" i="15" s="1"/>
  <c r="C117" i="12"/>
  <c r="D117" i="12"/>
  <c r="E117" i="12"/>
  <c r="D15" i="8" s="1"/>
  <c r="F12" i="15" s="1"/>
  <c r="F117" i="12"/>
  <c r="G117" i="12"/>
  <c r="H117" i="12"/>
  <c r="D15" i="14" s="1"/>
  <c r="G12" i="15" s="1"/>
  <c r="I117" i="12"/>
  <c r="D14" i="14" s="1"/>
  <c r="E12" i="15" s="1"/>
  <c r="J117" i="12"/>
  <c r="K117" i="12"/>
  <c r="A118" i="12"/>
  <c r="B118" i="12"/>
  <c r="D10" i="8" s="1"/>
  <c r="D10" i="15" s="1"/>
  <c r="C118" i="12"/>
  <c r="D118" i="12"/>
  <c r="E118" i="12"/>
  <c r="F118" i="12"/>
  <c r="G118" i="12"/>
  <c r="H118" i="12"/>
  <c r="I118" i="12"/>
  <c r="D10" i="14" s="1"/>
  <c r="E10" i="15" s="1"/>
  <c r="J118" i="12"/>
  <c r="K118" i="12"/>
  <c r="A119" i="12"/>
  <c r="B119" i="12"/>
  <c r="D18" i="8" s="1"/>
  <c r="D14" i="15" s="1"/>
  <c r="C119" i="12"/>
  <c r="D119" i="12"/>
  <c r="E119" i="12"/>
  <c r="F119" i="12"/>
  <c r="G119" i="12"/>
  <c r="H119" i="12"/>
  <c r="I119" i="12"/>
  <c r="D18" i="14" s="1"/>
  <c r="E14" i="15" s="1"/>
  <c r="J119" i="12"/>
  <c r="K119" i="12"/>
  <c r="A120" i="12"/>
  <c r="B120" i="12"/>
  <c r="D16" i="8" s="1"/>
  <c r="D13" i="15" s="1"/>
  <c r="C120" i="12"/>
  <c r="D120" i="12"/>
  <c r="E120" i="12"/>
  <c r="F120" i="12"/>
  <c r="G120" i="12"/>
  <c r="H120" i="12"/>
  <c r="D17" i="14" s="1"/>
  <c r="G13" i="15" s="1"/>
  <c r="I120" i="12"/>
  <c r="D16" i="14" s="1"/>
  <c r="E13" i="15" s="1"/>
  <c r="J120" i="12"/>
  <c r="K120" i="12"/>
  <c r="A121" i="12"/>
  <c r="B121" i="12"/>
  <c r="C121" i="12"/>
  <c r="D121" i="12"/>
  <c r="E121" i="12"/>
  <c r="F121" i="12"/>
  <c r="G121" i="12"/>
  <c r="H121" i="12"/>
  <c r="I121" i="12"/>
  <c r="J121" i="12"/>
  <c r="K121" i="12"/>
  <c r="A122" i="12"/>
  <c r="B122" i="12"/>
  <c r="C122" i="12"/>
  <c r="D122" i="12"/>
  <c r="E122" i="12"/>
  <c r="F122" i="12"/>
  <c r="G122" i="12"/>
  <c r="H122" i="12"/>
  <c r="I122" i="12"/>
  <c r="J122" i="12"/>
  <c r="K122" i="12"/>
  <c r="A101" i="12"/>
  <c r="B101" i="12"/>
  <c r="C101" i="12"/>
  <c r="D101" i="12"/>
  <c r="E101" i="12"/>
  <c r="F101" i="12"/>
  <c r="G101" i="12"/>
  <c r="H101" i="12"/>
  <c r="I101" i="12"/>
  <c r="J101" i="12"/>
  <c r="K101" i="12"/>
  <c r="A102" i="12"/>
  <c r="B102" i="12"/>
  <c r="C102" i="12"/>
  <c r="D102" i="12"/>
  <c r="E102" i="12"/>
  <c r="F102" i="12"/>
  <c r="G102" i="12"/>
  <c r="H102" i="12"/>
  <c r="I102" i="12"/>
  <c r="J102" i="12"/>
  <c r="K102" i="12"/>
  <c r="A103" i="12"/>
  <c r="B103" i="12"/>
  <c r="C103" i="12"/>
  <c r="D103" i="12"/>
  <c r="E103" i="12"/>
  <c r="F103" i="12"/>
  <c r="G103" i="12"/>
  <c r="H103" i="12"/>
  <c r="I103" i="12"/>
  <c r="J103" i="12"/>
  <c r="K103" i="12"/>
  <c r="A104" i="12"/>
  <c r="B104" i="12"/>
  <c r="C104" i="12"/>
  <c r="D104" i="12"/>
  <c r="E104" i="12"/>
  <c r="F104" i="12"/>
  <c r="G104" i="12"/>
  <c r="H104" i="12"/>
  <c r="I104" i="12"/>
  <c r="J104" i="12"/>
  <c r="K104" i="12"/>
  <c r="A105" i="12"/>
  <c r="B105" i="12"/>
  <c r="C105" i="12"/>
  <c r="D105" i="12"/>
  <c r="E105" i="12"/>
  <c r="F105" i="12"/>
  <c r="G105" i="12"/>
  <c r="H105" i="12"/>
  <c r="I105" i="12"/>
  <c r="J105" i="12"/>
  <c r="K105" i="12"/>
  <c r="A106" i="12"/>
  <c r="B106" i="12"/>
  <c r="C106" i="12"/>
  <c r="D106" i="12"/>
  <c r="E106" i="12"/>
  <c r="F106" i="12"/>
  <c r="G106" i="12"/>
  <c r="H106" i="12"/>
  <c r="I106" i="12"/>
  <c r="J106" i="12"/>
  <c r="K106" i="12"/>
  <c r="A107" i="12"/>
  <c r="B107" i="12"/>
  <c r="C107" i="12"/>
  <c r="D107" i="12"/>
  <c r="E107" i="12"/>
  <c r="F107" i="12"/>
  <c r="G107" i="12"/>
  <c r="H107" i="12"/>
  <c r="I107" i="12"/>
  <c r="J107" i="12"/>
  <c r="K107" i="12"/>
  <c r="A108" i="12"/>
  <c r="B108" i="12"/>
  <c r="C108" i="12"/>
  <c r="D108" i="12"/>
  <c r="E108" i="12"/>
  <c r="F108" i="12"/>
  <c r="G108" i="12"/>
  <c r="H108" i="12"/>
  <c r="I108" i="12"/>
  <c r="J108" i="12"/>
  <c r="K108" i="12"/>
  <c r="A109" i="12"/>
  <c r="B109" i="12"/>
  <c r="C109" i="12"/>
  <c r="D109" i="12"/>
  <c r="E109" i="12"/>
  <c r="F109" i="12"/>
  <c r="G109" i="12"/>
  <c r="H109" i="12"/>
  <c r="I109" i="12"/>
  <c r="J109" i="12"/>
  <c r="K109" i="12"/>
  <c r="A110" i="12"/>
  <c r="B110" i="12"/>
  <c r="C110" i="12"/>
  <c r="D110" i="12"/>
  <c r="E110" i="12"/>
  <c r="F110" i="12"/>
  <c r="G110" i="12"/>
  <c r="H110" i="12"/>
  <c r="I110" i="12"/>
  <c r="J110" i="12"/>
  <c r="K110" i="12"/>
  <c r="A89" i="12"/>
  <c r="B89" i="12"/>
  <c r="C89" i="12"/>
  <c r="D89" i="12"/>
  <c r="E89" i="12"/>
  <c r="F89" i="12"/>
  <c r="G89" i="12"/>
  <c r="H89" i="12"/>
  <c r="I89" i="12"/>
  <c r="J89" i="12"/>
  <c r="K89" i="12"/>
  <c r="A90" i="12"/>
  <c r="B90" i="12"/>
  <c r="R6" i="8" s="1"/>
  <c r="H16" i="15" s="1"/>
  <c r="C90" i="12"/>
  <c r="D90" i="12"/>
  <c r="E90" i="12"/>
  <c r="F90" i="12"/>
  <c r="G90" i="12"/>
  <c r="H90" i="12"/>
  <c r="I90" i="12"/>
  <c r="R6" i="14" s="1"/>
  <c r="I16" i="15" s="1"/>
  <c r="J90" i="12"/>
  <c r="K90" i="12"/>
  <c r="A91" i="12"/>
  <c r="B91" i="12"/>
  <c r="T8" i="8" s="1"/>
  <c r="H17" i="15" s="1"/>
  <c r="C91" i="12"/>
  <c r="D91" i="12"/>
  <c r="E91" i="12"/>
  <c r="F91" i="12"/>
  <c r="G91" i="12"/>
  <c r="H91" i="12"/>
  <c r="I91" i="12"/>
  <c r="T8" i="14" s="1"/>
  <c r="I17" i="15" s="1"/>
  <c r="J91" i="12"/>
  <c r="K91" i="12"/>
  <c r="A92" i="12"/>
  <c r="B92" i="12"/>
  <c r="T12" i="8" s="1"/>
  <c r="H19" i="15" s="1"/>
  <c r="C92" i="12"/>
  <c r="D92" i="12"/>
  <c r="E92" i="12"/>
  <c r="F92" i="12"/>
  <c r="G92" i="12"/>
  <c r="H92" i="12"/>
  <c r="T13" i="14" s="1"/>
  <c r="K19" i="15" s="1"/>
  <c r="I92" i="12"/>
  <c r="T12" i="14" s="1"/>
  <c r="I19" i="15" s="1"/>
  <c r="J92" i="12"/>
  <c r="K92" i="12"/>
  <c r="A93" i="12"/>
  <c r="B93" i="12"/>
  <c r="T14" i="8" s="1"/>
  <c r="H20" i="15" s="1"/>
  <c r="C93" i="12"/>
  <c r="D93" i="12"/>
  <c r="E93" i="12"/>
  <c r="T15" i="8" s="1"/>
  <c r="J20" i="15" s="1"/>
  <c r="F93" i="12"/>
  <c r="G93" i="12"/>
  <c r="H93" i="12"/>
  <c r="T15" i="14" s="1"/>
  <c r="K20" i="15" s="1"/>
  <c r="I93" i="12"/>
  <c r="T14" i="14" s="1"/>
  <c r="I20" i="15" s="1"/>
  <c r="J93" i="12"/>
  <c r="K93" i="12"/>
  <c r="A94" i="12"/>
  <c r="B94" i="12"/>
  <c r="T10" i="8" s="1"/>
  <c r="H18" i="15" s="1"/>
  <c r="C94" i="12"/>
  <c r="D94" i="12"/>
  <c r="E94" i="12"/>
  <c r="F94" i="12"/>
  <c r="G94" i="12"/>
  <c r="H94" i="12"/>
  <c r="I94" i="12"/>
  <c r="T10" i="14" s="1"/>
  <c r="I18" i="15" s="1"/>
  <c r="J94" i="12"/>
  <c r="K94" i="12"/>
  <c r="A95" i="12"/>
  <c r="B95" i="12"/>
  <c r="T18" i="8" s="1"/>
  <c r="H22" i="15" s="1"/>
  <c r="C95" i="12"/>
  <c r="D95" i="12"/>
  <c r="E95" i="12"/>
  <c r="F95" i="12"/>
  <c r="G95" i="12"/>
  <c r="H95" i="12"/>
  <c r="I95" i="12"/>
  <c r="T18" i="14" s="1"/>
  <c r="I22" i="15" s="1"/>
  <c r="J95" i="12"/>
  <c r="K95" i="12"/>
  <c r="A96" i="12"/>
  <c r="B96" i="12"/>
  <c r="T16" i="8" s="1"/>
  <c r="H21" i="15" s="1"/>
  <c r="C96" i="12"/>
  <c r="D96" i="12"/>
  <c r="E96" i="12"/>
  <c r="F96" i="12"/>
  <c r="G96" i="12"/>
  <c r="H96" i="12"/>
  <c r="T17" i="14" s="1"/>
  <c r="K21" i="15" s="1"/>
  <c r="I96" i="12"/>
  <c r="T16" i="14" s="1"/>
  <c r="I21" i="15" s="1"/>
  <c r="J96" i="12"/>
  <c r="K96" i="12"/>
  <c r="A97" i="12"/>
  <c r="B97" i="12"/>
  <c r="C97" i="12"/>
  <c r="D97" i="12"/>
  <c r="E97" i="12"/>
  <c r="F97" i="12"/>
  <c r="G97" i="12"/>
  <c r="H97" i="12"/>
  <c r="I97" i="12"/>
  <c r="J97" i="12"/>
  <c r="K97" i="12"/>
  <c r="A98" i="12"/>
  <c r="B98" i="12"/>
  <c r="C98" i="12"/>
  <c r="D98" i="12"/>
  <c r="E98" i="12"/>
  <c r="F98" i="12"/>
  <c r="G98" i="12"/>
  <c r="H98" i="12"/>
  <c r="I98" i="12"/>
  <c r="J98" i="12"/>
  <c r="K98" i="12"/>
  <c r="A77" i="12"/>
  <c r="B77" i="12"/>
  <c r="C77" i="12"/>
  <c r="D77" i="12"/>
  <c r="E77" i="12"/>
  <c r="F77" i="12"/>
  <c r="G77" i="12"/>
  <c r="H77" i="12"/>
  <c r="I77" i="12"/>
  <c r="J77" i="12"/>
  <c r="K77" i="12"/>
  <c r="A78" i="12"/>
  <c r="B78" i="12"/>
  <c r="C78" i="12"/>
  <c r="D78" i="12"/>
  <c r="E78" i="12"/>
  <c r="F78" i="12"/>
  <c r="G78" i="12"/>
  <c r="H78" i="12"/>
  <c r="I78" i="12"/>
  <c r="J78" i="12"/>
  <c r="K78" i="12"/>
  <c r="A79" i="12"/>
  <c r="B79" i="12"/>
  <c r="C79" i="12"/>
  <c r="D79" i="12"/>
  <c r="E79" i="12"/>
  <c r="F79" i="12"/>
  <c r="G79" i="12"/>
  <c r="H79" i="12"/>
  <c r="I79" i="12"/>
  <c r="J79" i="12"/>
  <c r="K79" i="12"/>
  <c r="A80" i="12"/>
  <c r="B80" i="12"/>
  <c r="C80" i="12"/>
  <c r="D80" i="12"/>
  <c r="E80" i="12"/>
  <c r="F80" i="12"/>
  <c r="G80" i="12"/>
  <c r="H80" i="12"/>
  <c r="I80" i="12"/>
  <c r="J80" i="12"/>
  <c r="K80" i="12"/>
  <c r="A81" i="12"/>
  <c r="B81" i="12"/>
  <c r="C81" i="12"/>
  <c r="D81" i="12"/>
  <c r="E81" i="12"/>
  <c r="F81" i="12"/>
  <c r="G81" i="12"/>
  <c r="H81" i="12"/>
  <c r="I81" i="12"/>
  <c r="J81" i="12"/>
  <c r="K81" i="12"/>
  <c r="A82" i="12"/>
  <c r="B82" i="12"/>
  <c r="C82" i="12"/>
  <c r="D82" i="12"/>
  <c r="E82" i="12"/>
  <c r="F82" i="12"/>
  <c r="G82" i="12"/>
  <c r="H82" i="12"/>
  <c r="I82" i="12"/>
  <c r="J82" i="12"/>
  <c r="K82" i="12"/>
  <c r="A83" i="12"/>
  <c r="B83" i="12"/>
  <c r="C83" i="12"/>
  <c r="D83" i="12"/>
  <c r="E83" i="12"/>
  <c r="F83" i="12"/>
  <c r="G83" i="12"/>
  <c r="H83" i="12"/>
  <c r="I83" i="12"/>
  <c r="J83" i="12"/>
  <c r="K83" i="12"/>
  <c r="A84" i="12"/>
  <c r="B84" i="12"/>
  <c r="C84" i="12"/>
  <c r="D84" i="12"/>
  <c r="E84" i="12"/>
  <c r="F84" i="12"/>
  <c r="G84" i="12"/>
  <c r="H84" i="12"/>
  <c r="I84" i="12"/>
  <c r="J84" i="12"/>
  <c r="K84" i="12"/>
  <c r="A85" i="12"/>
  <c r="B85" i="12"/>
  <c r="C85" i="12"/>
  <c r="D85" i="12"/>
  <c r="E85" i="12"/>
  <c r="F85" i="12"/>
  <c r="G85" i="12"/>
  <c r="H85" i="12"/>
  <c r="I85" i="12"/>
  <c r="J85" i="12"/>
  <c r="K85" i="12"/>
  <c r="A86" i="12"/>
  <c r="B86" i="12"/>
  <c r="C86" i="12"/>
  <c r="D86" i="12"/>
  <c r="E86" i="12"/>
  <c r="F86" i="12"/>
  <c r="G86" i="12"/>
  <c r="H86" i="12"/>
  <c r="I86" i="12"/>
  <c r="J86" i="12"/>
  <c r="K86" i="12"/>
  <c r="A65" i="12"/>
  <c r="B65" i="12"/>
  <c r="C65" i="12"/>
  <c r="D65" i="12"/>
  <c r="E65" i="12"/>
  <c r="F65" i="12"/>
  <c r="G65" i="12"/>
  <c r="H65" i="12"/>
  <c r="I65" i="12"/>
  <c r="J65" i="12"/>
  <c r="K65" i="12"/>
  <c r="A66" i="12"/>
  <c r="B66" i="12"/>
  <c r="Q6" i="8" s="1"/>
  <c r="H8" i="15" s="1"/>
  <c r="C66" i="12"/>
  <c r="D66" i="12"/>
  <c r="E66" i="12"/>
  <c r="F66" i="12"/>
  <c r="G66" i="12"/>
  <c r="H66" i="12"/>
  <c r="I66" i="12"/>
  <c r="Q6" i="14" s="1"/>
  <c r="I8" i="15" s="1"/>
  <c r="J66" i="12"/>
  <c r="K66" i="12"/>
  <c r="A67" i="12"/>
  <c r="B67" i="12"/>
  <c r="O8" i="8" s="1"/>
  <c r="H9" i="15" s="1"/>
  <c r="C67" i="12"/>
  <c r="D67" i="12"/>
  <c r="E67" i="12"/>
  <c r="F67" i="12"/>
  <c r="G67" i="12"/>
  <c r="H67" i="12"/>
  <c r="I67" i="12"/>
  <c r="O8" i="14" s="1"/>
  <c r="I9" i="15" s="1"/>
  <c r="J67" i="12"/>
  <c r="K67" i="12"/>
  <c r="A68" i="12"/>
  <c r="B68" i="12"/>
  <c r="O12" i="8" s="1"/>
  <c r="H11" i="15" s="1"/>
  <c r="C68" i="12"/>
  <c r="D68" i="12"/>
  <c r="E68" i="12"/>
  <c r="F68" i="12"/>
  <c r="G68" i="12"/>
  <c r="H68" i="12"/>
  <c r="O13" i="14" s="1"/>
  <c r="K11" i="15" s="1"/>
  <c r="I68" i="12"/>
  <c r="O12" i="14" s="1"/>
  <c r="I11" i="15" s="1"/>
  <c r="J68" i="12"/>
  <c r="K68" i="12"/>
  <c r="A69" i="12"/>
  <c r="B69" i="12"/>
  <c r="O14" i="8" s="1"/>
  <c r="H12" i="15" s="1"/>
  <c r="C69" i="12"/>
  <c r="D69" i="12"/>
  <c r="E69" i="12"/>
  <c r="O15" i="8" s="1"/>
  <c r="J12" i="15" s="1"/>
  <c r="F69" i="12"/>
  <c r="G69" i="12"/>
  <c r="H69" i="12"/>
  <c r="O15" i="14" s="1"/>
  <c r="K12" i="15" s="1"/>
  <c r="I69" i="12"/>
  <c r="O14" i="14" s="1"/>
  <c r="I12" i="15" s="1"/>
  <c r="J69" i="12"/>
  <c r="K69" i="12"/>
  <c r="A70" i="12"/>
  <c r="B70" i="12"/>
  <c r="O10" i="8" s="1"/>
  <c r="H10" i="15" s="1"/>
  <c r="C70" i="12"/>
  <c r="D70" i="12"/>
  <c r="E70" i="12"/>
  <c r="F70" i="12"/>
  <c r="G70" i="12"/>
  <c r="H70" i="12"/>
  <c r="I70" i="12"/>
  <c r="O10" i="14" s="1"/>
  <c r="I10" i="15" s="1"/>
  <c r="J70" i="12"/>
  <c r="K70" i="12"/>
  <c r="A71" i="12"/>
  <c r="B71" i="12"/>
  <c r="O18" i="8" s="1"/>
  <c r="H14" i="15" s="1"/>
  <c r="C71" i="12"/>
  <c r="D71" i="12"/>
  <c r="E71" i="12"/>
  <c r="F71" i="12"/>
  <c r="G71" i="12"/>
  <c r="H71" i="12"/>
  <c r="I71" i="12"/>
  <c r="O18" i="14" s="1"/>
  <c r="I14" i="15" s="1"/>
  <c r="J71" i="12"/>
  <c r="K71" i="12"/>
  <c r="A72" i="12"/>
  <c r="B72" i="12"/>
  <c r="O16" i="8" s="1"/>
  <c r="H13" i="15" s="1"/>
  <c r="C72" i="12"/>
  <c r="D72" i="12"/>
  <c r="E72" i="12"/>
  <c r="F72" i="12"/>
  <c r="G72" i="12"/>
  <c r="H72" i="12"/>
  <c r="O17" i="14" s="1"/>
  <c r="K13" i="15" s="1"/>
  <c r="I72" i="12"/>
  <c r="O16" i="14" s="1"/>
  <c r="I13" i="15" s="1"/>
  <c r="J72" i="12"/>
  <c r="K72" i="12"/>
  <c r="A73" i="12"/>
  <c r="B73" i="12"/>
  <c r="C73" i="12"/>
  <c r="D73" i="12"/>
  <c r="E73" i="12"/>
  <c r="F73" i="12"/>
  <c r="G73" i="12"/>
  <c r="H73" i="12"/>
  <c r="I73" i="12"/>
  <c r="J73" i="12"/>
  <c r="K73" i="12"/>
  <c r="A74" i="12"/>
  <c r="B74" i="12"/>
  <c r="C74" i="12"/>
  <c r="D74" i="12"/>
  <c r="E74" i="12"/>
  <c r="F74" i="12"/>
  <c r="G74" i="12"/>
  <c r="H74" i="12"/>
  <c r="I74" i="12"/>
  <c r="J74" i="12"/>
  <c r="K74" i="12"/>
  <c r="A53" i="12"/>
  <c r="B53" i="12"/>
  <c r="C53" i="12"/>
  <c r="D53" i="12"/>
  <c r="E53" i="12"/>
  <c r="F53" i="12"/>
  <c r="G53" i="12"/>
  <c r="H53" i="12"/>
  <c r="I53" i="12"/>
  <c r="J53" i="12"/>
  <c r="K53" i="12"/>
  <c r="A54" i="12"/>
  <c r="B54" i="12"/>
  <c r="C54" i="12"/>
  <c r="D54" i="12"/>
  <c r="E54" i="12"/>
  <c r="F54" i="12"/>
  <c r="G54" i="12"/>
  <c r="H54" i="12"/>
  <c r="I54" i="12"/>
  <c r="J54" i="12"/>
  <c r="K54" i="12"/>
  <c r="A55" i="12"/>
  <c r="B55" i="12"/>
  <c r="C55" i="12"/>
  <c r="D55" i="12"/>
  <c r="E55" i="12"/>
  <c r="F55" i="12"/>
  <c r="G55" i="12"/>
  <c r="H55" i="12"/>
  <c r="I55" i="12"/>
  <c r="J55" i="12"/>
  <c r="K55" i="12"/>
  <c r="A56" i="12"/>
  <c r="B56" i="12"/>
  <c r="C56" i="12"/>
  <c r="D56" i="12"/>
  <c r="E56" i="12"/>
  <c r="F56" i="12"/>
  <c r="G56" i="12"/>
  <c r="H56" i="12"/>
  <c r="I56" i="12"/>
  <c r="J56" i="12"/>
  <c r="K56" i="12"/>
  <c r="A57" i="12"/>
  <c r="B57" i="12"/>
  <c r="C57" i="12"/>
  <c r="D57" i="12"/>
  <c r="E57" i="12"/>
  <c r="F57" i="12"/>
  <c r="G57" i="12"/>
  <c r="H57" i="12"/>
  <c r="I57" i="12"/>
  <c r="J57" i="12"/>
  <c r="K57" i="12"/>
  <c r="A58" i="12"/>
  <c r="B58" i="12"/>
  <c r="C58" i="12"/>
  <c r="D58" i="12"/>
  <c r="E58" i="12"/>
  <c r="F58" i="12"/>
  <c r="G58" i="12"/>
  <c r="H58" i="12"/>
  <c r="I58" i="12"/>
  <c r="J58" i="12"/>
  <c r="K58" i="12"/>
  <c r="A59" i="12"/>
  <c r="B59" i="12"/>
  <c r="C59" i="12"/>
  <c r="D59" i="12"/>
  <c r="E59" i="12"/>
  <c r="F59" i="12"/>
  <c r="G59" i="12"/>
  <c r="H59" i="12"/>
  <c r="I59" i="12"/>
  <c r="J59" i="12"/>
  <c r="K59" i="12"/>
  <c r="A60" i="12"/>
  <c r="B60" i="12"/>
  <c r="C60" i="12"/>
  <c r="D60" i="12"/>
  <c r="E60" i="12"/>
  <c r="F60" i="12"/>
  <c r="G60" i="12"/>
  <c r="H60" i="12"/>
  <c r="I60" i="12"/>
  <c r="J60" i="12"/>
  <c r="K60" i="12"/>
  <c r="A61" i="12"/>
  <c r="B61" i="12"/>
  <c r="C61" i="12"/>
  <c r="D61" i="12"/>
  <c r="E61" i="12"/>
  <c r="F61" i="12"/>
  <c r="G61" i="12"/>
  <c r="H61" i="12"/>
  <c r="I61" i="12"/>
  <c r="J61" i="12"/>
  <c r="K61" i="12"/>
  <c r="A62" i="12"/>
  <c r="B62" i="12"/>
  <c r="C62" i="12"/>
  <c r="D62" i="12"/>
  <c r="E62" i="12"/>
  <c r="F62" i="12"/>
  <c r="G62" i="12"/>
  <c r="H62" i="12"/>
  <c r="I62" i="12"/>
  <c r="J62" i="12"/>
  <c r="K62" i="12"/>
  <c r="A41" i="12"/>
  <c r="B41" i="12"/>
  <c r="C41" i="12"/>
  <c r="D41" i="12"/>
  <c r="E41" i="12"/>
  <c r="F41" i="12"/>
  <c r="G41" i="12"/>
  <c r="H41" i="12"/>
  <c r="I41" i="12"/>
  <c r="J41" i="12"/>
  <c r="K41" i="12"/>
  <c r="A42" i="12"/>
  <c r="B42" i="12"/>
  <c r="R24" i="8" s="1"/>
  <c r="P16" i="15" s="1"/>
  <c r="C42" i="12"/>
  <c r="D42" i="12"/>
  <c r="E42" i="12"/>
  <c r="F42" i="12"/>
  <c r="G42" i="12"/>
  <c r="H42" i="12"/>
  <c r="I42" i="12"/>
  <c r="R24" i="14" s="1"/>
  <c r="Q16" i="15" s="1"/>
  <c r="J42" i="12"/>
  <c r="K42" i="12"/>
  <c r="A43" i="12"/>
  <c r="B43" i="12"/>
  <c r="T26" i="8" s="1"/>
  <c r="P17" i="15" s="1"/>
  <c r="C43" i="12"/>
  <c r="D43" i="12"/>
  <c r="E43" i="12"/>
  <c r="F43" i="12"/>
  <c r="G43" i="12"/>
  <c r="H43" i="12"/>
  <c r="I43" i="12"/>
  <c r="T26" i="14" s="1"/>
  <c r="Q17" i="15" s="1"/>
  <c r="J43" i="12"/>
  <c r="K43" i="12"/>
  <c r="A44" i="12"/>
  <c r="B44" i="12"/>
  <c r="T30" i="8" s="1"/>
  <c r="P19" i="15" s="1"/>
  <c r="C44" i="12"/>
  <c r="D44" i="12"/>
  <c r="E44" i="12"/>
  <c r="F44" i="12"/>
  <c r="G44" i="12"/>
  <c r="H44" i="12"/>
  <c r="T31" i="14" s="1"/>
  <c r="S19" i="15" s="1"/>
  <c r="I44" i="12"/>
  <c r="T30" i="14" s="1"/>
  <c r="Q19" i="15" s="1"/>
  <c r="J44" i="12"/>
  <c r="K44" i="12"/>
  <c r="A45" i="12"/>
  <c r="B45" i="12"/>
  <c r="T32" i="8" s="1"/>
  <c r="P20" i="15" s="1"/>
  <c r="C45" i="12"/>
  <c r="D45" i="12"/>
  <c r="E45" i="12"/>
  <c r="T33" i="8" s="1"/>
  <c r="R20" i="15" s="1"/>
  <c r="F45" i="12"/>
  <c r="G45" i="12"/>
  <c r="H45" i="12"/>
  <c r="T33" i="14" s="1"/>
  <c r="S20" i="15" s="1"/>
  <c r="I45" i="12"/>
  <c r="T32" i="14" s="1"/>
  <c r="Q20" i="15" s="1"/>
  <c r="J45" i="12"/>
  <c r="K45" i="12"/>
  <c r="A46" i="12"/>
  <c r="B46" i="12"/>
  <c r="T28" i="8" s="1"/>
  <c r="P18" i="15" s="1"/>
  <c r="C46" i="12"/>
  <c r="D46" i="12"/>
  <c r="E46" i="12"/>
  <c r="F46" i="12"/>
  <c r="G46" i="12"/>
  <c r="H46" i="12"/>
  <c r="I46" i="12"/>
  <c r="T28" i="14" s="1"/>
  <c r="Q18" i="15" s="1"/>
  <c r="J46" i="12"/>
  <c r="K46" i="12"/>
  <c r="A47" i="12"/>
  <c r="B47" i="12"/>
  <c r="T36" i="8" s="1"/>
  <c r="P22" i="15" s="1"/>
  <c r="C47" i="12"/>
  <c r="D47" i="12"/>
  <c r="E47" i="12"/>
  <c r="F47" i="12"/>
  <c r="G47" i="12"/>
  <c r="H47" i="12"/>
  <c r="I47" i="12"/>
  <c r="T36" i="14" s="1"/>
  <c r="Q22" i="15" s="1"/>
  <c r="J47" i="12"/>
  <c r="K47" i="12"/>
  <c r="A48" i="12"/>
  <c r="B48" i="12"/>
  <c r="T34" i="8" s="1"/>
  <c r="P21" i="15" s="1"/>
  <c r="C48" i="12"/>
  <c r="D48" i="12"/>
  <c r="E48" i="12"/>
  <c r="F48" i="12"/>
  <c r="G48" i="12"/>
  <c r="H48" i="12"/>
  <c r="T35" i="14" s="1"/>
  <c r="S21" i="15" s="1"/>
  <c r="I48" i="12"/>
  <c r="T34" i="14" s="1"/>
  <c r="Q21" i="15" s="1"/>
  <c r="J48" i="12"/>
  <c r="K48" i="12"/>
  <c r="A49" i="12"/>
  <c r="B49" i="12"/>
  <c r="C49" i="12"/>
  <c r="D49" i="12"/>
  <c r="E49" i="12"/>
  <c r="F49" i="12"/>
  <c r="G49" i="12"/>
  <c r="H49" i="12"/>
  <c r="I49" i="12"/>
  <c r="J49" i="12"/>
  <c r="K49" i="12"/>
  <c r="A50" i="12"/>
  <c r="B50" i="12"/>
  <c r="C50" i="12"/>
  <c r="D50" i="12"/>
  <c r="E50" i="12"/>
  <c r="F50" i="12"/>
  <c r="G50" i="12"/>
  <c r="H50" i="12"/>
  <c r="I50" i="12"/>
  <c r="J50" i="12"/>
  <c r="K50" i="12"/>
  <c r="A29" i="12"/>
  <c r="B29" i="12"/>
  <c r="C29" i="12"/>
  <c r="D29" i="12"/>
  <c r="E29" i="12"/>
  <c r="F29" i="12"/>
  <c r="G29" i="12"/>
  <c r="H29" i="12"/>
  <c r="I29" i="12"/>
  <c r="J29" i="12"/>
  <c r="K29" i="12"/>
  <c r="A30" i="12"/>
  <c r="B30" i="12"/>
  <c r="C30" i="12"/>
  <c r="D30" i="12"/>
  <c r="E30" i="12"/>
  <c r="F30" i="12"/>
  <c r="G30" i="12"/>
  <c r="H30" i="12"/>
  <c r="I30" i="12"/>
  <c r="J30" i="12"/>
  <c r="K30" i="12"/>
  <c r="A31" i="12"/>
  <c r="B31" i="12"/>
  <c r="C31" i="12"/>
  <c r="D31" i="12"/>
  <c r="E31" i="12"/>
  <c r="F31" i="12"/>
  <c r="G31" i="12"/>
  <c r="H31" i="12"/>
  <c r="I31" i="12"/>
  <c r="J31" i="12"/>
  <c r="K31" i="12"/>
  <c r="A32" i="12"/>
  <c r="B32" i="12"/>
  <c r="C32" i="12"/>
  <c r="D32" i="12"/>
  <c r="E32" i="12"/>
  <c r="F32" i="12"/>
  <c r="G32" i="12"/>
  <c r="H32" i="12"/>
  <c r="I32" i="12"/>
  <c r="J32" i="12"/>
  <c r="K32" i="12"/>
  <c r="A33" i="12"/>
  <c r="B33" i="12"/>
  <c r="C33" i="12"/>
  <c r="D33" i="12"/>
  <c r="E33" i="12"/>
  <c r="F33" i="12"/>
  <c r="G33" i="12"/>
  <c r="H33" i="12"/>
  <c r="I33" i="12"/>
  <c r="J33" i="12"/>
  <c r="K33" i="12"/>
  <c r="A34" i="12"/>
  <c r="B34" i="12"/>
  <c r="C34" i="12"/>
  <c r="D34" i="12"/>
  <c r="E34" i="12"/>
  <c r="F34" i="12"/>
  <c r="G34" i="12"/>
  <c r="H34" i="12"/>
  <c r="I34" i="12"/>
  <c r="J34" i="12"/>
  <c r="K34" i="12"/>
  <c r="A35" i="12"/>
  <c r="B35" i="12"/>
  <c r="C35" i="12"/>
  <c r="D35" i="12"/>
  <c r="E35" i="12"/>
  <c r="F35" i="12"/>
  <c r="G35" i="12"/>
  <c r="H35" i="12"/>
  <c r="I35" i="12"/>
  <c r="J35" i="12"/>
  <c r="K35" i="12"/>
  <c r="A36" i="12"/>
  <c r="B36" i="12"/>
  <c r="C36" i="12"/>
  <c r="D36" i="12"/>
  <c r="E36" i="12"/>
  <c r="F36" i="12"/>
  <c r="G36" i="12"/>
  <c r="H36" i="12"/>
  <c r="I36" i="12"/>
  <c r="J36" i="12"/>
  <c r="K36" i="12"/>
  <c r="A37" i="12"/>
  <c r="B37" i="12"/>
  <c r="C37" i="12"/>
  <c r="D37" i="12"/>
  <c r="E37" i="12"/>
  <c r="F37" i="12"/>
  <c r="G37" i="12"/>
  <c r="H37" i="12"/>
  <c r="I37" i="12"/>
  <c r="J37" i="12"/>
  <c r="K37" i="12"/>
  <c r="A38" i="12"/>
  <c r="B38" i="12"/>
  <c r="C38" i="12"/>
  <c r="D38" i="12"/>
  <c r="E38" i="12"/>
  <c r="F38" i="12"/>
  <c r="G38" i="12"/>
  <c r="H38" i="12"/>
  <c r="I38" i="12"/>
  <c r="J38" i="12"/>
  <c r="K38" i="12"/>
  <c r="A16" i="12"/>
  <c r="B16" i="12"/>
  <c r="C16" i="12"/>
  <c r="D16" i="12"/>
  <c r="E16" i="12"/>
  <c r="F16" i="12"/>
  <c r="G16" i="12"/>
  <c r="H16" i="12"/>
  <c r="I16" i="12"/>
  <c r="J16" i="12"/>
  <c r="K16" i="12"/>
  <c r="A17" i="12"/>
  <c r="B17" i="12"/>
  <c r="Q24" i="8" s="1"/>
  <c r="P8" i="15" s="1"/>
  <c r="C17" i="12"/>
  <c r="D17" i="12"/>
  <c r="E17" i="12"/>
  <c r="F17" i="12"/>
  <c r="G17" i="12"/>
  <c r="H17" i="12"/>
  <c r="I17" i="12"/>
  <c r="Q24" i="14" s="1"/>
  <c r="Q8" i="15" s="1"/>
  <c r="J17" i="12"/>
  <c r="K17" i="12"/>
  <c r="A18" i="12"/>
  <c r="B18" i="12"/>
  <c r="O26" i="8" s="1"/>
  <c r="P9" i="15" s="1"/>
  <c r="C18" i="12"/>
  <c r="D18" i="12"/>
  <c r="E18" i="12"/>
  <c r="F18" i="12"/>
  <c r="G18" i="12"/>
  <c r="H18" i="12"/>
  <c r="I18" i="12"/>
  <c r="O26" i="14" s="1"/>
  <c r="Q9" i="15" s="1"/>
  <c r="J18" i="12"/>
  <c r="K18" i="12"/>
  <c r="A19" i="12"/>
  <c r="B19" i="12"/>
  <c r="O30" i="8" s="1"/>
  <c r="P11" i="15" s="1"/>
  <c r="C19" i="12"/>
  <c r="D19" i="12"/>
  <c r="E19" i="12"/>
  <c r="F19" i="12"/>
  <c r="G19" i="12"/>
  <c r="H19" i="12"/>
  <c r="I19" i="12"/>
  <c r="O30" i="14" s="1"/>
  <c r="Q11" i="15" s="1"/>
  <c r="J19" i="12"/>
  <c r="K19" i="12"/>
  <c r="A20" i="12"/>
  <c r="B20" i="12"/>
  <c r="O32" i="8" s="1"/>
  <c r="P12" i="15" s="1"/>
  <c r="C20" i="12"/>
  <c r="D20" i="12"/>
  <c r="E20" i="12"/>
  <c r="O33" i="8" s="1"/>
  <c r="R12" i="15" s="1"/>
  <c r="F20" i="12"/>
  <c r="G20" i="12"/>
  <c r="H20" i="12"/>
  <c r="O33" i="14" s="1"/>
  <c r="S12" i="15" s="1"/>
  <c r="I20" i="12"/>
  <c r="O32" i="14" s="1"/>
  <c r="Q12" i="15" s="1"/>
  <c r="J20" i="12"/>
  <c r="K20" i="12"/>
  <c r="A21" i="12"/>
  <c r="B21" i="12"/>
  <c r="O28" i="8" s="1"/>
  <c r="P10" i="15" s="1"/>
  <c r="C21" i="12"/>
  <c r="D21" i="12"/>
  <c r="E21" i="12"/>
  <c r="F21" i="12"/>
  <c r="G21" i="12"/>
  <c r="H21" i="12"/>
  <c r="I21" i="12"/>
  <c r="O28" i="14" s="1"/>
  <c r="Q10" i="15" s="1"/>
  <c r="J21" i="12"/>
  <c r="K21" i="12"/>
  <c r="A22" i="12"/>
  <c r="B22" i="12"/>
  <c r="O36" i="8" s="1"/>
  <c r="P14" i="15" s="1"/>
  <c r="C22" i="12"/>
  <c r="D22" i="12"/>
  <c r="E22" i="12"/>
  <c r="F22" i="12"/>
  <c r="G22" i="12"/>
  <c r="H22" i="12"/>
  <c r="I22" i="12"/>
  <c r="O36" i="14" s="1"/>
  <c r="Q14" i="15" s="1"/>
  <c r="J22" i="12"/>
  <c r="K22" i="12"/>
  <c r="A23" i="12"/>
  <c r="B23" i="12"/>
  <c r="O34" i="8" s="1"/>
  <c r="P13" i="15" s="1"/>
  <c r="C23" i="12"/>
  <c r="D23" i="12"/>
  <c r="E23" i="12"/>
  <c r="O35" i="8" s="1"/>
  <c r="R13" i="15" s="1"/>
  <c r="F23" i="12"/>
  <c r="G23" i="12"/>
  <c r="H23" i="12"/>
  <c r="O35" i="14" s="1"/>
  <c r="S13" i="15" s="1"/>
  <c r="I23" i="12"/>
  <c r="O34" i="14" s="1"/>
  <c r="Q13" i="15" s="1"/>
  <c r="J23" i="12"/>
  <c r="K23" i="12"/>
  <c r="A24" i="12"/>
  <c r="B24" i="12"/>
  <c r="C24" i="12"/>
  <c r="D24" i="12"/>
  <c r="E24" i="12"/>
  <c r="F24" i="12"/>
  <c r="G24" i="12"/>
  <c r="H24" i="12"/>
  <c r="I24" i="12"/>
  <c r="J24" i="12"/>
  <c r="K24" i="12"/>
  <c r="A25" i="12"/>
  <c r="B25" i="12"/>
  <c r="C25" i="12"/>
  <c r="D25" i="12"/>
  <c r="E25" i="12"/>
  <c r="F25" i="12"/>
  <c r="G25" i="12"/>
  <c r="H25" i="12"/>
  <c r="I25" i="12"/>
  <c r="J25" i="12"/>
  <c r="K25" i="12"/>
  <c r="O29" i="8" l="1"/>
  <c r="R10" i="15" s="1"/>
  <c r="T29" i="8"/>
  <c r="R18" i="15" s="1"/>
  <c r="T11" i="8"/>
  <c r="J18" i="15" s="1"/>
  <c r="D11" i="8"/>
  <c r="F10" i="15" s="1"/>
  <c r="F7" i="8"/>
  <c r="F8" i="15" s="1"/>
  <c r="I11" i="8"/>
  <c r="F18" i="15" s="1"/>
  <c r="G7" i="8"/>
  <c r="F16" i="15" s="1"/>
  <c r="D29" i="8"/>
  <c r="N10" i="15" s="1"/>
  <c r="F25" i="8"/>
  <c r="N8" i="15" s="1"/>
  <c r="Q25" i="8"/>
  <c r="R8" i="15" s="1"/>
  <c r="O11" i="8"/>
  <c r="J10" i="15" s="1"/>
  <c r="R25" i="8"/>
  <c r="R16" i="15" s="1"/>
  <c r="Q7" i="8"/>
  <c r="J8" i="15" s="1"/>
  <c r="R7" i="8"/>
  <c r="J16" i="15" s="1"/>
  <c r="I33" i="8"/>
  <c r="N20" i="15" s="1"/>
  <c r="I17" i="14"/>
  <c r="G21" i="15" s="1"/>
  <c r="I13" i="14"/>
  <c r="G19" i="15" s="1"/>
  <c r="O31" i="14"/>
  <c r="S11" i="15" s="1"/>
  <c r="I31" i="14"/>
  <c r="O19" i="15" s="1"/>
  <c r="O37" i="8"/>
  <c r="R14" i="15" s="1"/>
  <c r="O29" i="14"/>
  <c r="S10" i="15" s="1"/>
  <c r="O27" i="8"/>
  <c r="R9" i="15" s="1"/>
  <c r="Q25" i="14"/>
  <c r="S8" i="15" s="1"/>
  <c r="T37" i="8"/>
  <c r="R22" i="15" s="1"/>
  <c r="T29" i="14"/>
  <c r="S18" i="15" s="1"/>
  <c r="T27" i="8"/>
  <c r="R17" i="15" s="1"/>
  <c r="R25" i="14"/>
  <c r="S16" i="15" s="1"/>
  <c r="O19" i="8"/>
  <c r="J14" i="15" s="1"/>
  <c r="O11" i="14"/>
  <c r="K10" i="15" s="1"/>
  <c r="O9" i="8"/>
  <c r="J9" i="15" s="1"/>
  <c r="Q7" i="14"/>
  <c r="K8" i="15" s="1"/>
  <c r="T19" i="8"/>
  <c r="J22" i="15" s="1"/>
  <c r="T11" i="14"/>
  <c r="K18" i="15" s="1"/>
  <c r="T9" i="8"/>
  <c r="J17" i="15" s="1"/>
  <c r="R7" i="14"/>
  <c r="K16" i="15" s="1"/>
  <c r="D19" i="8"/>
  <c r="F14" i="15" s="1"/>
  <c r="D11" i="14"/>
  <c r="G10" i="15" s="1"/>
  <c r="D9" i="8"/>
  <c r="F9" i="15" s="1"/>
  <c r="F7" i="14"/>
  <c r="G8" i="15" s="1"/>
  <c r="I19" i="8"/>
  <c r="F22" i="15" s="1"/>
  <c r="I11" i="14"/>
  <c r="G18" i="15" s="1"/>
  <c r="I9" i="8"/>
  <c r="F17" i="15" s="1"/>
  <c r="G7" i="14"/>
  <c r="G16" i="15" s="1"/>
  <c r="D37" i="8"/>
  <c r="N14" i="15" s="1"/>
  <c r="D29" i="14"/>
  <c r="O10" i="15" s="1"/>
  <c r="D27" i="8"/>
  <c r="N9" i="15" s="1"/>
  <c r="F25" i="14"/>
  <c r="O8" i="15" s="1"/>
  <c r="I37" i="8"/>
  <c r="N22" i="15" s="1"/>
  <c r="I29" i="14"/>
  <c r="O18" i="15" s="1"/>
  <c r="I27" i="8"/>
  <c r="N17" i="15" s="1"/>
  <c r="G25" i="14"/>
  <c r="O16" i="15" s="1"/>
  <c r="O37" i="14"/>
  <c r="S14" i="15" s="1"/>
  <c r="O31" i="8"/>
  <c r="R11" i="15" s="1"/>
  <c r="O27" i="14"/>
  <c r="S9" i="15" s="1"/>
  <c r="T35" i="8"/>
  <c r="R21" i="15" s="1"/>
  <c r="T37" i="14"/>
  <c r="S22" i="15" s="1"/>
  <c r="T31" i="8"/>
  <c r="R19" i="15" s="1"/>
  <c r="T27" i="14"/>
  <c r="S17" i="15" s="1"/>
  <c r="O17" i="8"/>
  <c r="J13" i="15" s="1"/>
  <c r="O19" i="14"/>
  <c r="K14" i="15" s="1"/>
  <c r="O13" i="8"/>
  <c r="J11" i="15" s="1"/>
  <c r="O9" i="14"/>
  <c r="K9" i="15" s="1"/>
  <c r="T17" i="8"/>
  <c r="J21" i="15" s="1"/>
  <c r="T19" i="14"/>
  <c r="K22" i="15" s="1"/>
  <c r="T13" i="8"/>
  <c r="J19" i="15" s="1"/>
  <c r="T9" i="14"/>
  <c r="K17" i="15" s="1"/>
  <c r="D17" i="8"/>
  <c r="F13" i="15" s="1"/>
  <c r="D19" i="14"/>
  <c r="G14" i="15" s="1"/>
  <c r="D13" i="8"/>
  <c r="F11" i="15" s="1"/>
  <c r="D9" i="14"/>
  <c r="G9" i="15" s="1"/>
  <c r="I17" i="8"/>
  <c r="F21" i="15" s="1"/>
  <c r="I19" i="14"/>
  <c r="G22" i="15" s="1"/>
  <c r="I13" i="8"/>
  <c r="F19" i="15" s="1"/>
  <c r="I9" i="14"/>
  <c r="G17" i="15" s="1"/>
  <c r="D35" i="8"/>
  <c r="N13" i="15" s="1"/>
  <c r="D37" i="14"/>
  <c r="O14" i="15" s="1"/>
  <c r="D31" i="8"/>
  <c r="N11" i="15" s="1"/>
  <c r="D27" i="14"/>
  <c r="O9" i="15" s="1"/>
  <c r="I35" i="8"/>
  <c r="N21" i="15" s="1"/>
  <c r="I37" i="14"/>
  <c r="O22" i="15" s="1"/>
  <c r="I31" i="8"/>
  <c r="N19" i="15" s="1"/>
  <c r="I27" i="14"/>
  <c r="O17" i="15" s="1"/>
</calcChain>
</file>

<file path=xl/connections.xml><?xml version="1.0" encoding="utf-8"?>
<connections xmlns="http://schemas.openxmlformats.org/spreadsheetml/2006/main">
  <connection id="1" name="EMB_emo_m0_coef" type="6" refreshedVersion="6" background="1" saveData="1">
    <textPr codePage="866" sourceFile="C:\Users\lex\Documents\GitHub\eco\models\EMB_emo_m0_coef.csv" decimal="," thousands=" " tab="0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<sst xmlns="http://schemas.openxmlformats.org/spreadsheetml/2006/main" count="378" uniqueCount="70">
  <si>
    <t xml:space="preserve">переработка (Recycling Behavior), эко-покупки (Eco-Shopping Behavior), ресурсосбережение (Resource-Saving Behavior), эко-мобильность (Eco-Mobility Behavior). </t>
  </si>
  <si>
    <t>Пол</t>
  </si>
  <si>
    <t>Возраст</t>
  </si>
  <si>
    <t>Доход</t>
  </si>
  <si>
    <t>Занятость</t>
  </si>
  <si>
    <t>Склонность к комфорту</t>
  </si>
  <si>
    <t>Размер города</t>
  </si>
  <si>
    <t>Эмоциональный стимул</t>
  </si>
  <si>
    <t>Рациональный стимул</t>
  </si>
  <si>
    <t>Переработка (RB)</t>
  </si>
  <si>
    <t>Эко-покупки (ESB)</t>
  </si>
  <si>
    <t>Ресурсосбережение (RSB)</t>
  </si>
  <si>
    <t>Эко-мобильность (EMB)</t>
  </si>
  <si>
    <t>Estimate</t>
  </si>
  <si>
    <t>SE</t>
  </si>
  <si>
    <t>pvalue</t>
  </si>
  <si>
    <t>Robust.SE</t>
  </si>
  <si>
    <t>Robust.pvalue</t>
  </si>
  <si>
    <t>bootBias</t>
  </si>
  <si>
    <t>bootSE</t>
  </si>
  <si>
    <t>bootMed</t>
  </si>
  <si>
    <t>2.5 %</t>
  </si>
  <si>
    <t>97.5 %</t>
  </si>
  <si>
    <t>EMB_emo_m0_coef.csv</t>
  </si>
  <si>
    <t>EMB_emo_m1_coef.csv</t>
  </si>
  <si>
    <t>EMB_rat_m0_coef.csv</t>
  </si>
  <si>
    <t>type</t>
  </si>
  <si>
    <t>src</t>
  </si>
  <si>
    <t>group</t>
  </si>
  <si>
    <t>r.squared</t>
  </si>
  <si>
    <t>adj.r.squared</t>
  </si>
  <si>
    <t>shapiro.p.value</t>
  </si>
  <si>
    <t>bp.p.value</t>
  </si>
  <si>
    <t>f.p.value</t>
  </si>
  <si>
    <t>models_pars.csv</t>
  </si>
  <si>
    <t>EMB_rat_m1_coef.csv</t>
  </si>
  <si>
    <t>ESB_emo_m0_coef.csv</t>
  </si>
  <si>
    <t>ESB_emo_m1_coef.csv</t>
  </si>
  <si>
    <t>ESB_rat_m0_coef.csv</t>
  </si>
  <si>
    <t>ESB_rat_m1_coef.csv</t>
  </si>
  <si>
    <t>RB_emo_m0_coef.csv</t>
  </si>
  <si>
    <t>RB_emo_m1_coef.csv</t>
  </si>
  <si>
    <t>RB_rat_m0_coef.csv</t>
  </si>
  <si>
    <t>RB_rat_m1_coef.csv</t>
  </si>
  <si>
    <t>RSB_emo_m0_coef.csv</t>
  </si>
  <si>
    <t>RSB_emo_m1_coef.csv</t>
  </si>
  <si>
    <t>RSB_rat_m0_coef.csv</t>
  </si>
  <si>
    <t>RSB_rat_m1_coef.csv</t>
  </si>
  <si>
    <t>Estimation</t>
  </si>
  <si>
    <t>Robust</t>
  </si>
  <si>
    <t>Bootstrap</t>
  </si>
  <si>
    <t>log Возраст</t>
  </si>
  <si>
    <t>log Размер города</t>
  </si>
  <si>
    <t>(Intercept)</t>
  </si>
  <si>
    <t>emo</t>
  </si>
  <si>
    <t>sex</t>
  </si>
  <si>
    <t>income</t>
  </si>
  <si>
    <t>isworking</t>
  </si>
  <si>
    <t>log_age</t>
  </si>
  <si>
    <t>log_city_size</t>
  </si>
  <si>
    <t>TC</t>
  </si>
  <si>
    <t>log_time_EMB</t>
  </si>
  <si>
    <t>log_time_TC</t>
  </si>
  <si>
    <t>ненормальность остатков</t>
  </si>
  <si>
    <t>EMB_m2_coef</t>
  </si>
  <si>
    <t>ESB_m2_coef</t>
  </si>
  <si>
    <t>RSB_m2_coef</t>
  </si>
  <si>
    <t>RB_m2_coef</t>
  </si>
  <si>
    <t>-</t>
  </si>
  <si>
    <t>без контроля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</si>
</sst>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</font>
    <font>
      <sz val="11"/>
      <color theme="1"/>
      <name val="Calibri Light"/>
      <family val="2"/>
      <charset val="204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right" vertical="center" readingOrder="1"/>
    </xf>
    <xf numFmtId="0" fontId="2" fillId="0" borderId="1" xfId="0" applyFont="1" applyBorder="1" applyAlignment="1">
      <alignment vertical="center" readingOrder="1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11" fontId="0" fillId="0" borderId="0" xfId="0" applyNumberFormat="1"/>
    <xf numFmtId="164" fontId="0" fillId="0" borderId="5" xfId="0" quotePrefix="1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quotePrefix="1" applyNumberFormat="1" applyBorder="1" applyAlignment="1">
      <alignment horizontal="left" vertical="center"/>
    </xf>
    <xf numFmtId="164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0" fillId="0" borderId="0" xfId="0" applyNumberFormat="1" applyBorder="1"/>
    <xf numFmtId="0" fontId="0" fillId="0" borderId="8" xfId="0" applyBorder="1"/>
    <xf numFmtId="164" fontId="0" fillId="0" borderId="9" xfId="0" applyNumberFormat="1" applyBorder="1"/>
    <xf numFmtId="16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4" borderId="0" xfId="0" applyFont="1" applyFill="1" applyBorder="1" applyAlignment="1">
      <alignment horizontal="right" vertical="center"/>
    </xf>
    <xf numFmtId="0" fontId="4" fillId="4" borderId="0" xfId="0" applyFont="1" applyFill="1" applyAlignment="1">
      <alignment horizontal="right"/>
    </xf>
    <xf numFmtId="164" fontId="0" fillId="0" borderId="0" xfId="0" applyNumberForma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calcChain" Target="calcChain.xml"/><Relationship Id="rId8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0</xdr:rowOff>
    </xdr:from>
    <xdr:to>
      <xdr:col>6</xdr:col>
      <xdr:colOff>0</xdr:colOff>
      <xdr:row>8</xdr:row>
      <xdr:rowOff>0</xdr:rowOff>
    </xdr:to>
    <xdr:cxnSp macro="">
      <xdr:nvCxnSpPr>
        <xdr:cNvPr id="2" name="Прямая соединительная линия 1"/>
        <xdr:cNvCxnSpPr/>
      </xdr:nvCxnSpPr>
      <xdr:spPr>
        <a:xfrm flipV="1">
          <a:off x="2428875" y="1362075"/>
          <a:ext cx="962025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7</xdr:row>
      <xdr:rowOff>0</xdr:rowOff>
    </xdr:from>
    <xdr:to>
      <xdr:col>8</xdr:col>
      <xdr:colOff>9525</xdr:colOff>
      <xdr:row>8</xdr:row>
      <xdr:rowOff>0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3381375" y="1362075"/>
          <a:ext cx="962025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6569</xdr:colOff>
      <xdr:row>7</xdr:row>
      <xdr:rowOff>6569</xdr:rowOff>
    </xdr:from>
    <xdr:to>
      <xdr:col>7</xdr:col>
      <xdr:colOff>334033</xdr:colOff>
      <xdr:row>10</xdr:row>
      <xdr:rowOff>9527</xdr:rowOff>
    </xdr:to>
    <xdr:cxnSp macro="">
      <xdr:nvCxnSpPr>
        <xdr:cNvPr id="4" name="Прямая соединительная линия 3"/>
        <xdr:cNvCxnSpPr/>
      </xdr:nvCxnSpPr>
      <xdr:spPr>
        <a:xfrm flipH="1" flipV="1">
          <a:off x="3397469" y="1368644"/>
          <a:ext cx="937064" cy="57445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6570</xdr:rowOff>
    </xdr:from>
    <xdr:to>
      <xdr:col>8</xdr:col>
      <xdr:colOff>6569</xdr:colOff>
      <xdr:row>12</xdr:row>
      <xdr:rowOff>0</xdr:rowOff>
    </xdr:to>
    <xdr:cxnSp macro="">
      <xdr:nvCxnSpPr>
        <xdr:cNvPr id="5" name="Прямая соединительная линия 4"/>
        <xdr:cNvCxnSpPr/>
      </xdr:nvCxnSpPr>
      <xdr:spPr>
        <a:xfrm flipH="1" flipV="1">
          <a:off x="3390900" y="1368645"/>
          <a:ext cx="949544" cy="94593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19707</xdr:colOff>
      <xdr:row>7</xdr:row>
      <xdr:rowOff>0</xdr:rowOff>
    </xdr:from>
    <xdr:to>
      <xdr:col>6</xdr:col>
      <xdr:colOff>0</xdr:colOff>
      <xdr:row>10</xdr:row>
      <xdr:rowOff>6570</xdr:rowOff>
    </xdr:to>
    <xdr:cxnSp macro="">
      <xdr:nvCxnSpPr>
        <xdr:cNvPr id="6" name="Прямая соединительная линия 5"/>
        <xdr:cNvCxnSpPr/>
      </xdr:nvCxnSpPr>
      <xdr:spPr>
        <a:xfrm flipH="1">
          <a:off x="2458107" y="1362075"/>
          <a:ext cx="932793" cy="57807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6569</xdr:colOff>
      <xdr:row>7</xdr:row>
      <xdr:rowOff>6569</xdr:rowOff>
    </xdr:from>
    <xdr:to>
      <xdr:col>6</xdr:col>
      <xdr:colOff>0</xdr:colOff>
      <xdr:row>12</xdr:row>
      <xdr:rowOff>0</xdr:rowOff>
    </xdr:to>
    <xdr:cxnSp macro="">
      <xdr:nvCxnSpPr>
        <xdr:cNvPr id="7" name="Прямая соединительная линия 6"/>
        <xdr:cNvCxnSpPr/>
      </xdr:nvCxnSpPr>
      <xdr:spPr>
        <a:xfrm flipV="1">
          <a:off x="2444969" y="1368644"/>
          <a:ext cx="945931" cy="945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6569</xdr:colOff>
      <xdr:row>7</xdr:row>
      <xdr:rowOff>6569</xdr:rowOff>
    </xdr:from>
    <xdr:to>
      <xdr:col>6</xdr:col>
      <xdr:colOff>1</xdr:colOff>
      <xdr:row>14</xdr:row>
      <xdr:rowOff>0</xdr:rowOff>
    </xdr:to>
    <xdr:cxnSp macro="">
      <xdr:nvCxnSpPr>
        <xdr:cNvPr id="8" name="Прямая соединительная линия 7"/>
        <xdr:cNvCxnSpPr/>
      </xdr:nvCxnSpPr>
      <xdr:spPr>
        <a:xfrm flipH="1">
          <a:off x="2444969" y="1368644"/>
          <a:ext cx="945932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7</xdr:row>
      <xdr:rowOff>6569</xdr:rowOff>
    </xdr:from>
    <xdr:to>
      <xdr:col>6</xdr:col>
      <xdr:colOff>0</xdr:colOff>
      <xdr:row>16</xdr:row>
      <xdr:rowOff>0</xdr:rowOff>
    </xdr:to>
    <xdr:cxnSp macro="">
      <xdr:nvCxnSpPr>
        <xdr:cNvPr id="9" name="Прямая соединительная линия 8"/>
        <xdr:cNvCxnSpPr/>
      </xdr:nvCxnSpPr>
      <xdr:spPr>
        <a:xfrm flipH="1">
          <a:off x="2438401" y="1368644"/>
          <a:ext cx="952499" cy="1707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7</xdr:row>
      <xdr:rowOff>0</xdr:rowOff>
    </xdr:from>
    <xdr:to>
      <xdr:col>6</xdr:col>
      <xdr:colOff>0</xdr:colOff>
      <xdr:row>18</xdr:row>
      <xdr:rowOff>0</xdr:rowOff>
    </xdr:to>
    <xdr:cxnSp macro="">
      <xdr:nvCxnSpPr>
        <xdr:cNvPr id="10" name="Прямая соединительная линия 9"/>
        <xdr:cNvCxnSpPr/>
      </xdr:nvCxnSpPr>
      <xdr:spPr>
        <a:xfrm flipH="1">
          <a:off x="2438401" y="1362075"/>
          <a:ext cx="952499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1314</xdr:colOff>
      <xdr:row>7</xdr:row>
      <xdr:rowOff>14451</xdr:rowOff>
    </xdr:from>
    <xdr:to>
      <xdr:col>8</xdr:col>
      <xdr:colOff>1315</xdr:colOff>
      <xdr:row>14</xdr:row>
      <xdr:rowOff>7882</xdr:rowOff>
    </xdr:to>
    <xdr:cxnSp macro="">
      <xdr:nvCxnSpPr>
        <xdr:cNvPr id="11" name="Прямая соединительная линия 10"/>
        <xdr:cNvCxnSpPr/>
      </xdr:nvCxnSpPr>
      <xdr:spPr>
        <a:xfrm>
          <a:off x="3392214" y="1376526"/>
          <a:ext cx="942976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605660</xdr:colOff>
      <xdr:row>7</xdr:row>
      <xdr:rowOff>14451</xdr:rowOff>
    </xdr:from>
    <xdr:to>
      <xdr:col>8</xdr:col>
      <xdr:colOff>1314</xdr:colOff>
      <xdr:row>16</xdr:row>
      <xdr:rowOff>7882</xdr:rowOff>
    </xdr:to>
    <xdr:cxnSp macro="">
      <xdr:nvCxnSpPr>
        <xdr:cNvPr id="12" name="Прямая соединительная линия 11"/>
        <xdr:cNvCxnSpPr/>
      </xdr:nvCxnSpPr>
      <xdr:spPr>
        <a:xfrm>
          <a:off x="3386960" y="1376526"/>
          <a:ext cx="948229" cy="1707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605660</xdr:colOff>
      <xdr:row>7</xdr:row>
      <xdr:rowOff>7882</xdr:rowOff>
    </xdr:from>
    <xdr:to>
      <xdr:col>8</xdr:col>
      <xdr:colOff>1314</xdr:colOff>
      <xdr:row>18</xdr:row>
      <xdr:rowOff>7882</xdr:rowOff>
    </xdr:to>
    <xdr:cxnSp macro="">
      <xdr:nvCxnSpPr>
        <xdr:cNvPr id="13" name="Прямая соединительная линия 12"/>
        <xdr:cNvCxnSpPr/>
      </xdr:nvCxnSpPr>
      <xdr:spPr>
        <a:xfrm>
          <a:off x="3386960" y="1369957"/>
          <a:ext cx="948229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7</xdr:row>
      <xdr:rowOff>0</xdr:rowOff>
    </xdr:from>
    <xdr:to>
      <xdr:col>17</xdr:col>
      <xdr:colOff>0</xdr:colOff>
      <xdr:row>8</xdr:row>
      <xdr:rowOff>0</xdr:rowOff>
    </xdr:to>
    <xdr:cxnSp macro="">
      <xdr:nvCxnSpPr>
        <xdr:cNvPr id="14" name="Прямая соединительная линия 13"/>
        <xdr:cNvCxnSpPr/>
      </xdr:nvCxnSpPr>
      <xdr:spPr>
        <a:xfrm flipV="1">
          <a:off x="8591550" y="1362075"/>
          <a:ext cx="93345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7</xdr:row>
      <xdr:rowOff>0</xdr:rowOff>
    </xdr:from>
    <xdr:to>
      <xdr:col>19</xdr:col>
      <xdr:colOff>9525</xdr:colOff>
      <xdr:row>8</xdr:row>
      <xdr:rowOff>0</xdr:rowOff>
    </xdr:to>
    <xdr:cxnSp macro="">
      <xdr:nvCxnSpPr>
        <xdr:cNvPr id="15" name="Прямая соединительная линия 14"/>
        <xdr:cNvCxnSpPr/>
      </xdr:nvCxnSpPr>
      <xdr:spPr>
        <a:xfrm flipH="1" flipV="1">
          <a:off x="9515475" y="1362075"/>
          <a:ext cx="97155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6569</xdr:colOff>
      <xdr:row>7</xdr:row>
      <xdr:rowOff>6569</xdr:rowOff>
    </xdr:from>
    <xdr:to>
      <xdr:col>18</xdr:col>
      <xdr:colOff>334033</xdr:colOff>
      <xdr:row>10</xdr:row>
      <xdr:rowOff>9527</xdr:rowOff>
    </xdr:to>
    <xdr:cxnSp macro="">
      <xdr:nvCxnSpPr>
        <xdr:cNvPr id="16" name="Прямая соединительная линия 15"/>
        <xdr:cNvCxnSpPr/>
      </xdr:nvCxnSpPr>
      <xdr:spPr>
        <a:xfrm flipH="1" flipV="1">
          <a:off x="9531569" y="1368644"/>
          <a:ext cx="937064" cy="57445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6570</xdr:rowOff>
    </xdr:from>
    <xdr:to>
      <xdr:col>19</xdr:col>
      <xdr:colOff>6569</xdr:colOff>
      <xdr:row>12</xdr:row>
      <xdr:rowOff>0</xdr:rowOff>
    </xdr:to>
    <xdr:cxnSp macro="">
      <xdr:nvCxnSpPr>
        <xdr:cNvPr id="17" name="Прямая соединительная линия 16"/>
        <xdr:cNvCxnSpPr/>
      </xdr:nvCxnSpPr>
      <xdr:spPr>
        <a:xfrm flipH="1" flipV="1">
          <a:off x="9525000" y="1368645"/>
          <a:ext cx="959069" cy="94593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19707</xdr:colOff>
      <xdr:row>7</xdr:row>
      <xdr:rowOff>0</xdr:rowOff>
    </xdr:from>
    <xdr:to>
      <xdr:col>17</xdr:col>
      <xdr:colOff>0</xdr:colOff>
      <xdr:row>10</xdr:row>
      <xdr:rowOff>6570</xdr:rowOff>
    </xdr:to>
    <xdr:cxnSp macro="">
      <xdr:nvCxnSpPr>
        <xdr:cNvPr id="18" name="Прямая соединительная линия 17"/>
        <xdr:cNvCxnSpPr/>
      </xdr:nvCxnSpPr>
      <xdr:spPr>
        <a:xfrm flipH="1">
          <a:off x="8620782" y="1362075"/>
          <a:ext cx="904218" cy="57807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6569</xdr:colOff>
      <xdr:row>7</xdr:row>
      <xdr:rowOff>6569</xdr:rowOff>
    </xdr:from>
    <xdr:to>
      <xdr:col>17</xdr:col>
      <xdr:colOff>0</xdr:colOff>
      <xdr:row>12</xdr:row>
      <xdr:rowOff>0</xdr:rowOff>
    </xdr:to>
    <xdr:cxnSp macro="">
      <xdr:nvCxnSpPr>
        <xdr:cNvPr id="19" name="Прямая соединительная линия 18"/>
        <xdr:cNvCxnSpPr/>
      </xdr:nvCxnSpPr>
      <xdr:spPr>
        <a:xfrm flipV="1">
          <a:off x="8607644" y="1368644"/>
          <a:ext cx="917356" cy="945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6569</xdr:colOff>
      <xdr:row>7</xdr:row>
      <xdr:rowOff>6569</xdr:rowOff>
    </xdr:from>
    <xdr:to>
      <xdr:col>17</xdr:col>
      <xdr:colOff>1</xdr:colOff>
      <xdr:row>14</xdr:row>
      <xdr:rowOff>0</xdr:rowOff>
    </xdr:to>
    <xdr:cxnSp macro="">
      <xdr:nvCxnSpPr>
        <xdr:cNvPr id="20" name="Прямая соединительная линия 19"/>
        <xdr:cNvCxnSpPr/>
      </xdr:nvCxnSpPr>
      <xdr:spPr>
        <a:xfrm flipH="1">
          <a:off x="8607644" y="1368644"/>
          <a:ext cx="917357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7</xdr:row>
      <xdr:rowOff>6569</xdr:rowOff>
    </xdr:from>
    <xdr:to>
      <xdr:col>17</xdr:col>
      <xdr:colOff>0</xdr:colOff>
      <xdr:row>16</xdr:row>
      <xdr:rowOff>0</xdr:rowOff>
    </xdr:to>
    <xdr:cxnSp macro="">
      <xdr:nvCxnSpPr>
        <xdr:cNvPr id="21" name="Прямая соединительная линия 20"/>
        <xdr:cNvCxnSpPr/>
      </xdr:nvCxnSpPr>
      <xdr:spPr>
        <a:xfrm flipH="1">
          <a:off x="8601076" y="1368644"/>
          <a:ext cx="923924" cy="1707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7</xdr:row>
      <xdr:rowOff>0</xdr:rowOff>
    </xdr:from>
    <xdr:to>
      <xdr:col>17</xdr:col>
      <xdr:colOff>0</xdr:colOff>
      <xdr:row>18</xdr:row>
      <xdr:rowOff>0</xdr:rowOff>
    </xdr:to>
    <xdr:cxnSp macro="">
      <xdr:nvCxnSpPr>
        <xdr:cNvPr id="22" name="Прямая соединительная линия 21"/>
        <xdr:cNvCxnSpPr/>
      </xdr:nvCxnSpPr>
      <xdr:spPr>
        <a:xfrm flipH="1">
          <a:off x="8601076" y="1362075"/>
          <a:ext cx="923924" cy="20955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1314</xdr:colOff>
      <xdr:row>7</xdr:row>
      <xdr:rowOff>14451</xdr:rowOff>
    </xdr:from>
    <xdr:to>
      <xdr:col>19</xdr:col>
      <xdr:colOff>1315</xdr:colOff>
      <xdr:row>14</xdr:row>
      <xdr:rowOff>7882</xdr:rowOff>
    </xdr:to>
    <xdr:cxnSp macro="">
      <xdr:nvCxnSpPr>
        <xdr:cNvPr id="23" name="Прямая соединительная линия 22"/>
        <xdr:cNvCxnSpPr/>
      </xdr:nvCxnSpPr>
      <xdr:spPr>
        <a:xfrm>
          <a:off x="9526314" y="1376526"/>
          <a:ext cx="952501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605660</xdr:colOff>
      <xdr:row>7</xdr:row>
      <xdr:rowOff>14451</xdr:rowOff>
    </xdr:from>
    <xdr:to>
      <xdr:col>19</xdr:col>
      <xdr:colOff>1314</xdr:colOff>
      <xdr:row>16</xdr:row>
      <xdr:rowOff>7882</xdr:rowOff>
    </xdr:to>
    <xdr:cxnSp macro="">
      <xdr:nvCxnSpPr>
        <xdr:cNvPr id="24" name="Прямая соединительная линия 23"/>
        <xdr:cNvCxnSpPr/>
      </xdr:nvCxnSpPr>
      <xdr:spPr>
        <a:xfrm>
          <a:off x="9521060" y="1376526"/>
          <a:ext cx="957754" cy="1707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605660</xdr:colOff>
      <xdr:row>7</xdr:row>
      <xdr:rowOff>7882</xdr:rowOff>
    </xdr:from>
    <xdr:to>
      <xdr:col>19</xdr:col>
      <xdr:colOff>1314</xdr:colOff>
      <xdr:row>18</xdr:row>
      <xdr:rowOff>7882</xdr:rowOff>
    </xdr:to>
    <xdr:cxnSp macro="">
      <xdr:nvCxnSpPr>
        <xdr:cNvPr id="25" name="Прямая соединительная линия 24"/>
        <xdr:cNvCxnSpPr/>
      </xdr:nvCxnSpPr>
      <xdr:spPr>
        <a:xfrm>
          <a:off x="9521060" y="1369957"/>
          <a:ext cx="957754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279797</xdr:colOff>
      <xdr:row>4</xdr:row>
      <xdr:rowOff>0</xdr:rowOff>
    </xdr:from>
    <xdr:to>
      <xdr:col>5</xdr:col>
      <xdr:colOff>279797</xdr:colOff>
      <xdr:row>5</xdr:row>
      <xdr:rowOff>0</xdr:rowOff>
    </xdr:to>
    <xdr:cxnSp macro="">
      <xdr:nvCxnSpPr>
        <xdr:cNvPr id="26" name="Прямая соединительная линия 25"/>
        <xdr:cNvCxnSpPr/>
      </xdr:nvCxnSpPr>
      <xdr:spPr>
        <a:xfrm>
          <a:off x="3061097" y="790575"/>
          <a:ext cx="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307181</xdr:colOff>
      <xdr:row>4</xdr:row>
      <xdr:rowOff>3572</xdr:rowOff>
    </xdr:from>
    <xdr:to>
      <xdr:col>6</xdr:col>
      <xdr:colOff>307181</xdr:colOff>
      <xdr:row>5</xdr:row>
      <xdr:rowOff>3572</xdr:rowOff>
    </xdr:to>
    <xdr:cxnSp macro="">
      <xdr:nvCxnSpPr>
        <xdr:cNvPr id="27" name="Прямая соединительная линия 26"/>
        <xdr:cNvCxnSpPr/>
      </xdr:nvCxnSpPr>
      <xdr:spPr>
        <a:xfrm>
          <a:off x="3698081" y="794147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291708</xdr:colOff>
      <xdr:row>4</xdr:row>
      <xdr:rowOff>0</xdr:rowOff>
    </xdr:from>
    <xdr:to>
      <xdr:col>16</xdr:col>
      <xdr:colOff>291708</xdr:colOff>
      <xdr:row>5</xdr:row>
      <xdr:rowOff>0</xdr:rowOff>
    </xdr:to>
    <xdr:cxnSp macro="">
      <xdr:nvCxnSpPr>
        <xdr:cNvPr id="28" name="Прямая соединительная линия 27"/>
        <xdr:cNvCxnSpPr/>
      </xdr:nvCxnSpPr>
      <xdr:spPr>
        <a:xfrm>
          <a:off x="9207108" y="790575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319093</xdr:colOff>
      <xdr:row>4</xdr:row>
      <xdr:rowOff>3572</xdr:rowOff>
    </xdr:from>
    <xdr:to>
      <xdr:col>17</xdr:col>
      <xdr:colOff>319093</xdr:colOff>
      <xdr:row>5</xdr:row>
      <xdr:rowOff>3572</xdr:rowOff>
    </xdr:to>
    <xdr:cxnSp macro="">
      <xdr:nvCxnSpPr>
        <xdr:cNvPr id="29" name="Прямая соединительная линия 28"/>
        <xdr:cNvCxnSpPr/>
      </xdr:nvCxnSpPr>
      <xdr:spPr>
        <a:xfrm>
          <a:off x="9844093" y="794147"/>
          <a:ext cx="0" cy="1905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25</xdr:row>
      <xdr:rowOff>0</xdr:rowOff>
    </xdr:from>
    <xdr:to>
      <xdr:col>6</xdr:col>
      <xdr:colOff>0</xdr:colOff>
      <xdr:row>26</xdr:row>
      <xdr:rowOff>0</xdr:rowOff>
    </xdr:to>
    <xdr:cxnSp macro="">
      <xdr:nvCxnSpPr>
        <xdr:cNvPr id="30" name="Прямая соединительная линия 29"/>
        <xdr:cNvCxnSpPr/>
      </xdr:nvCxnSpPr>
      <xdr:spPr>
        <a:xfrm flipV="1">
          <a:off x="2428875" y="4791075"/>
          <a:ext cx="962025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25</xdr:row>
      <xdr:rowOff>0</xdr:rowOff>
    </xdr:from>
    <xdr:to>
      <xdr:col>8</xdr:col>
      <xdr:colOff>9525</xdr:colOff>
      <xdr:row>26</xdr:row>
      <xdr:rowOff>0</xdr:rowOff>
    </xdr:to>
    <xdr:cxnSp macro="">
      <xdr:nvCxnSpPr>
        <xdr:cNvPr id="31" name="Прямая соединительная линия 30"/>
        <xdr:cNvCxnSpPr/>
      </xdr:nvCxnSpPr>
      <xdr:spPr>
        <a:xfrm flipH="1" flipV="1">
          <a:off x="3381375" y="4791075"/>
          <a:ext cx="962025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6569</xdr:colOff>
      <xdr:row>25</xdr:row>
      <xdr:rowOff>6569</xdr:rowOff>
    </xdr:from>
    <xdr:to>
      <xdr:col>7</xdr:col>
      <xdr:colOff>334033</xdr:colOff>
      <xdr:row>28</xdr:row>
      <xdr:rowOff>9527</xdr:rowOff>
    </xdr:to>
    <xdr:cxnSp macro="">
      <xdr:nvCxnSpPr>
        <xdr:cNvPr id="32" name="Прямая соединительная линия 31"/>
        <xdr:cNvCxnSpPr/>
      </xdr:nvCxnSpPr>
      <xdr:spPr>
        <a:xfrm flipH="1" flipV="1">
          <a:off x="3397469" y="4797644"/>
          <a:ext cx="937064" cy="57445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6570</xdr:rowOff>
    </xdr:from>
    <xdr:to>
      <xdr:col>8</xdr:col>
      <xdr:colOff>6569</xdr:colOff>
      <xdr:row>30</xdr:row>
      <xdr:rowOff>0</xdr:rowOff>
    </xdr:to>
    <xdr:cxnSp macro="">
      <xdr:nvCxnSpPr>
        <xdr:cNvPr id="33" name="Прямая соединительная линия 32"/>
        <xdr:cNvCxnSpPr/>
      </xdr:nvCxnSpPr>
      <xdr:spPr>
        <a:xfrm flipH="1" flipV="1">
          <a:off x="3390900" y="4797645"/>
          <a:ext cx="949544" cy="94593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593912</xdr:colOff>
      <xdr:row>25</xdr:row>
      <xdr:rowOff>0</xdr:rowOff>
    </xdr:from>
    <xdr:to>
      <xdr:col>6</xdr:col>
      <xdr:colOff>1</xdr:colOff>
      <xdr:row>28</xdr:row>
      <xdr:rowOff>0</xdr:rowOff>
    </xdr:to>
    <xdr:cxnSp macro="">
      <xdr:nvCxnSpPr>
        <xdr:cNvPr id="34" name="Прямая соединительная линия 33"/>
        <xdr:cNvCxnSpPr/>
      </xdr:nvCxnSpPr>
      <xdr:spPr>
        <a:xfrm flipH="1">
          <a:off x="2422712" y="4791075"/>
          <a:ext cx="968189" cy="5715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6569</xdr:colOff>
      <xdr:row>25</xdr:row>
      <xdr:rowOff>6569</xdr:rowOff>
    </xdr:from>
    <xdr:to>
      <xdr:col>6</xdr:col>
      <xdr:colOff>0</xdr:colOff>
      <xdr:row>30</xdr:row>
      <xdr:rowOff>0</xdr:rowOff>
    </xdr:to>
    <xdr:cxnSp macro="">
      <xdr:nvCxnSpPr>
        <xdr:cNvPr id="35" name="Прямая соединительная линия 34"/>
        <xdr:cNvCxnSpPr/>
      </xdr:nvCxnSpPr>
      <xdr:spPr>
        <a:xfrm flipV="1">
          <a:off x="2444969" y="4797644"/>
          <a:ext cx="945931" cy="945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6569</xdr:colOff>
      <xdr:row>25</xdr:row>
      <xdr:rowOff>6569</xdr:rowOff>
    </xdr:from>
    <xdr:to>
      <xdr:col>6</xdr:col>
      <xdr:colOff>1</xdr:colOff>
      <xdr:row>32</xdr:row>
      <xdr:rowOff>0</xdr:rowOff>
    </xdr:to>
    <xdr:cxnSp macro="">
      <xdr:nvCxnSpPr>
        <xdr:cNvPr id="36" name="Прямая соединительная линия 35"/>
        <xdr:cNvCxnSpPr/>
      </xdr:nvCxnSpPr>
      <xdr:spPr>
        <a:xfrm flipH="1">
          <a:off x="2444969" y="4797644"/>
          <a:ext cx="945932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25</xdr:row>
      <xdr:rowOff>6569</xdr:rowOff>
    </xdr:from>
    <xdr:to>
      <xdr:col>6</xdr:col>
      <xdr:colOff>0</xdr:colOff>
      <xdr:row>34</xdr:row>
      <xdr:rowOff>0</xdr:rowOff>
    </xdr:to>
    <xdr:cxnSp macro="">
      <xdr:nvCxnSpPr>
        <xdr:cNvPr id="37" name="Прямая соединительная линия 36"/>
        <xdr:cNvCxnSpPr/>
      </xdr:nvCxnSpPr>
      <xdr:spPr>
        <a:xfrm flipH="1">
          <a:off x="2438401" y="4797644"/>
          <a:ext cx="952499" cy="170793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25</xdr:row>
      <xdr:rowOff>0</xdr:rowOff>
    </xdr:from>
    <xdr:to>
      <xdr:col>6</xdr:col>
      <xdr:colOff>0</xdr:colOff>
      <xdr:row>36</xdr:row>
      <xdr:rowOff>0</xdr:rowOff>
    </xdr:to>
    <xdr:cxnSp macro="">
      <xdr:nvCxnSpPr>
        <xdr:cNvPr id="38" name="Прямая соединительная линия 37"/>
        <xdr:cNvCxnSpPr/>
      </xdr:nvCxnSpPr>
      <xdr:spPr>
        <a:xfrm flipH="1">
          <a:off x="2438401" y="4791075"/>
          <a:ext cx="952499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1314</xdr:colOff>
      <xdr:row>25</xdr:row>
      <xdr:rowOff>14451</xdr:rowOff>
    </xdr:from>
    <xdr:to>
      <xdr:col>8</xdr:col>
      <xdr:colOff>1315</xdr:colOff>
      <xdr:row>32</xdr:row>
      <xdr:rowOff>7882</xdr:rowOff>
    </xdr:to>
    <xdr:cxnSp macro="">
      <xdr:nvCxnSpPr>
        <xdr:cNvPr id="39" name="Прямая соединительная линия 38"/>
        <xdr:cNvCxnSpPr/>
      </xdr:nvCxnSpPr>
      <xdr:spPr>
        <a:xfrm>
          <a:off x="3392214" y="4805526"/>
          <a:ext cx="942976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605660</xdr:colOff>
      <xdr:row>25</xdr:row>
      <xdr:rowOff>14451</xdr:rowOff>
    </xdr:from>
    <xdr:to>
      <xdr:col>8</xdr:col>
      <xdr:colOff>1314</xdr:colOff>
      <xdr:row>34</xdr:row>
      <xdr:rowOff>7882</xdr:rowOff>
    </xdr:to>
    <xdr:cxnSp macro="">
      <xdr:nvCxnSpPr>
        <xdr:cNvPr id="40" name="Прямая соединительная линия 39"/>
        <xdr:cNvCxnSpPr/>
      </xdr:nvCxnSpPr>
      <xdr:spPr>
        <a:xfrm>
          <a:off x="3386960" y="4805526"/>
          <a:ext cx="948229" cy="170793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605660</xdr:colOff>
      <xdr:row>25</xdr:row>
      <xdr:rowOff>7882</xdr:rowOff>
    </xdr:from>
    <xdr:to>
      <xdr:col>8</xdr:col>
      <xdr:colOff>1314</xdr:colOff>
      <xdr:row>36</xdr:row>
      <xdr:rowOff>7882</xdr:rowOff>
    </xdr:to>
    <xdr:cxnSp macro="">
      <xdr:nvCxnSpPr>
        <xdr:cNvPr id="41" name="Прямая соединительная линия 40"/>
        <xdr:cNvCxnSpPr/>
      </xdr:nvCxnSpPr>
      <xdr:spPr>
        <a:xfrm>
          <a:off x="3386960" y="4798957"/>
          <a:ext cx="948229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279797</xdr:colOff>
      <xdr:row>22</xdr:row>
      <xdr:rowOff>0</xdr:rowOff>
    </xdr:from>
    <xdr:to>
      <xdr:col>5</xdr:col>
      <xdr:colOff>279797</xdr:colOff>
      <xdr:row>23</xdr:row>
      <xdr:rowOff>0</xdr:rowOff>
    </xdr:to>
    <xdr:cxnSp macro="">
      <xdr:nvCxnSpPr>
        <xdr:cNvPr id="42" name="Прямая соединительная линия 41"/>
        <xdr:cNvCxnSpPr/>
      </xdr:nvCxnSpPr>
      <xdr:spPr>
        <a:xfrm>
          <a:off x="3061097" y="4219575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307181</xdr:colOff>
      <xdr:row>22</xdr:row>
      <xdr:rowOff>3572</xdr:rowOff>
    </xdr:from>
    <xdr:to>
      <xdr:col>6</xdr:col>
      <xdr:colOff>307181</xdr:colOff>
      <xdr:row>23</xdr:row>
      <xdr:rowOff>3572</xdr:rowOff>
    </xdr:to>
    <xdr:cxnSp macro="">
      <xdr:nvCxnSpPr>
        <xdr:cNvPr id="43" name="Прямая соединительная линия 42"/>
        <xdr:cNvCxnSpPr/>
      </xdr:nvCxnSpPr>
      <xdr:spPr>
        <a:xfrm>
          <a:off x="3698081" y="4223147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25</xdr:row>
      <xdr:rowOff>0</xdr:rowOff>
    </xdr:from>
    <xdr:to>
      <xdr:col>17</xdr:col>
      <xdr:colOff>0</xdr:colOff>
      <xdr:row>26</xdr:row>
      <xdr:rowOff>0</xdr:rowOff>
    </xdr:to>
    <xdr:cxnSp macro="">
      <xdr:nvCxnSpPr>
        <xdr:cNvPr id="44" name="Прямая соединительная линия 43"/>
        <xdr:cNvCxnSpPr/>
      </xdr:nvCxnSpPr>
      <xdr:spPr>
        <a:xfrm flipV="1">
          <a:off x="8591550" y="4791075"/>
          <a:ext cx="93345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25</xdr:row>
      <xdr:rowOff>0</xdr:rowOff>
    </xdr:from>
    <xdr:to>
      <xdr:col>19</xdr:col>
      <xdr:colOff>9525</xdr:colOff>
      <xdr:row>26</xdr:row>
      <xdr:rowOff>0</xdr:rowOff>
    </xdr:to>
    <xdr:cxnSp macro="">
      <xdr:nvCxnSpPr>
        <xdr:cNvPr id="45" name="Прямая соединительная линия 44"/>
        <xdr:cNvCxnSpPr/>
      </xdr:nvCxnSpPr>
      <xdr:spPr>
        <a:xfrm flipH="1" flipV="1">
          <a:off x="9515475" y="4791075"/>
          <a:ext cx="97155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6569</xdr:colOff>
      <xdr:row>25</xdr:row>
      <xdr:rowOff>6569</xdr:rowOff>
    </xdr:from>
    <xdr:to>
      <xdr:col>18</xdr:col>
      <xdr:colOff>334033</xdr:colOff>
      <xdr:row>28</xdr:row>
      <xdr:rowOff>9527</xdr:rowOff>
    </xdr:to>
    <xdr:cxnSp macro="">
      <xdr:nvCxnSpPr>
        <xdr:cNvPr id="46" name="Прямая соединительная линия 45"/>
        <xdr:cNvCxnSpPr/>
      </xdr:nvCxnSpPr>
      <xdr:spPr>
        <a:xfrm flipH="1" flipV="1">
          <a:off x="9531569" y="4797644"/>
          <a:ext cx="937064" cy="57445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25</xdr:row>
      <xdr:rowOff>6570</xdr:rowOff>
    </xdr:from>
    <xdr:to>
      <xdr:col>19</xdr:col>
      <xdr:colOff>6569</xdr:colOff>
      <xdr:row>30</xdr:row>
      <xdr:rowOff>0</xdr:rowOff>
    </xdr:to>
    <xdr:cxnSp macro="">
      <xdr:nvCxnSpPr>
        <xdr:cNvPr id="47" name="Прямая соединительная линия 46"/>
        <xdr:cNvCxnSpPr/>
      </xdr:nvCxnSpPr>
      <xdr:spPr>
        <a:xfrm flipH="1" flipV="1">
          <a:off x="9525000" y="4797645"/>
          <a:ext cx="959069" cy="94593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593912</xdr:colOff>
      <xdr:row>25</xdr:row>
      <xdr:rowOff>0</xdr:rowOff>
    </xdr:from>
    <xdr:to>
      <xdr:col>17</xdr:col>
      <xdr:colOff>1</xdr:colOff>
      <xdr:row>28</xdr:row>
      <xdr:rowOff>0</xdr:rowOff>
    </xdr:to>
    <xdr:cxnSp macro="">
      <xdr:nvCxnSpPr>
        <xdr:cNvPr id="48" name="Прямая соединительная линия 47"/>
        <xdr:cNvCxnSpPr/>
      </xdr:nvCxnSpPr>
      <xdr:spPr>
        <a:xfrm flipH="1">
          <a:off x="8585387" y="4791075"/>
          <a:ext cx="939614" cy="571500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6569</xdr:colOff>
      <xdr:row>25</xdr:row>
      <xdr:rowOff>6569</xdr:rowOff>
    </xdr:from>
    <xdr:to>
      <xdr:col>17</xdr:col>
      <xdr:colOff>0</xdr:colOff>
      <xdr:row>30</xdr:row>
      <xdr:rowOff>0</xdr:rowOff>
    </xdr:to>
    <xdr:cxnSp macro="">
      <xdr:nvCxnSpPr>
        <xdr:cNvPr id="49" name="Прямая соединительная линия 48"/>
        <xdr:cNvCxnSpPr/>
      </xdr:nvCxnSpPr>
      <xdr:spPr>
        <a:xfrm flipV="1">
          <a:off x="8607644" y="4797644"/>
          <a:ext cx="917356" cy="945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6569</xdr:colOff>
      <xdr:row>25</xdr:row>
      <xdr:rowOff>6569</xdr:rowOff>
    </xdr:from>
    <xdr:to>
      <xdr:col>17</xdr:col>
      <xdr:colOff>1</xdr:colOff>
      <xdr:row>32</xdr:row>
      <xdr:rowOff>0</xdr:rowOff>
    </xdr:to>
    <xdr:cxnSp macro="">
      <xdr:nvCxnSpPr>
        <xdr:cNvPr id="50" name="Прямая соединительная линия 49"/>
        <xdr:cNvCxnSpPr/>
      </xdr:nvCxnSpPr>
      <xdr:spPr>
        <a:xfrm flipH="1">
          <a:off x="8607644" y="4797644"/>
          <a:ext cx="917357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25</xdr:row>
      <xdr:rowOff>6569</xdr:rowOff>
    </xdr:from>
    <xdr:to>
      <xdr:col>17</xdr:col>
      <xdr:colOff>0</xdr:colOff>
      <xdr:row>34</xdr:row>
      <xdr:rowOff>0</xdr:rowOff>
    </xdr:to>
    <xdr:cxnSp macro="">
      <xdr:nvCxnSpPr>
        <xdr:cNvPr id="51" name="Прямая соединительная линия 50"/>
        <xdr:cNvCxnSpPr/>
      </xdr:nvCxnSpPr>
      <xdr:spPr>
        <a:xfrm flipH="1">
          <a:off x="8601076" y="4797644"/>
          <a:ext cx="923924" cy="1707931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25</xdr:row>
      <xdr:rowOff>0</xdr:rowOff>
    </xdr:from>
    <xdr:to>
      <xdr:col>17</xdr:col>
      <xdr:colOff>0</xdr:colOff>
      <xdr:row>36</xdr:row>
      <xdr:rowOff>0</xdr:rowOff>
    </xdr:to>
    <xdr:cxnSp macro="">
      <xdr:nvCxnSpPr>
        <xdr:cNvPr id="52" name="Прямая соединительная линия 51"/>
        <xdr:cNvCxnSpPr/>
      </xdr:nvCxnSpPr>
      <xdr:spPr>
        <a:xfrm flipH="1">
          <a:off x="8601076" y="4791075"/>
          <a:ext cx="923924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1314</xdr:colOff>
      <xdr:row>25</xdr:row>
      <xdr:rowOff>14451</xdr:rowOff>
    </xdr:from>
    <xdr:to>
      <xdr:col>19</xdr:col>
      <xdr:colOff>1315</xdr:colOff>
      <xdr:row>32</xdr:row>
      <xdr:rowOff>7882</xdr:rowOff>
    </xdr:to>
    <xdr:cxnSp macro="">
      <xdr:nvCxnSpPr>
        <xdr:cNvPr id="53" name="Прямая соединительная линия 52"/>
        <xdr:cNvCxnSpPr/>
      </xdr:nvCxnSpPr>
      <xdr:spPr>
        <a:xfrm>
          <a:off x="9526314" y="4805526"/>
          <a:ext cx="952501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605660</xdr:colOff>
      <xdr:row>25</xdr:row>
      <xdr:rowOff>14451</xdr:rowOff>
    </xdr:from>
    <xdr:to>
      <xdr:col>19</xdr:col>
      <xdr:colOff>1314</xdr:colOff>
      <xdr:row>34</xdr:row>
      <xdr:rowOff>7882</xdr:rowOff>
    </xdr:to>
    <xdr:cxnSp macro="">
      <xdr:nvCxnSpPr>
        <xdr:cNvPr id="54" name="Прямая соединительная линия 53"/>
        <xdr:cNvCxnSpPr/>
      </xdr:nvCxnSpPr>
      <xdr:spPr>
        <a:xfrm>
          <a:off x="9521060" y="4805526"/>
          <a:ext cx="957754" cy="1707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605660</xdr:colOff>
      <xdr:row>25</xdr:row>
      <xdr:rowOff>7882</xdr:rowOff>
    </xdr:from>
    <xdr:to>
      <xdr:col>19</xdr:col>
      <xdr:colOff>1314</xdr:colOff>
      <xdr:row>36</xdr:row>
      <xdr:rowOff>7882</xdr:rowOff>
    </xdr:to>
    <xdr:cxnSp macro="">
      <xdr:nvCxnSpPr>
        <xdr:cNvPr id="55" name="Прямая соединительная линия 54"/>
        <xdr:cNvCxnSpPr/>
      </xdr:nvCxnSpPr>
      <xdr:spPr>
        <a:xfrm>
          <a:off x="9521060" y="4798957"/>
          <a:ext cx="957754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279797</xdr:colOff>
      <xdr:row>22</xdr:row>
      <xdr:rowOff>0</xdr:rowOff>
    </xdr:from>
    <xdr:to>
      <xdr:col>16</xdr:col>
      <xdr:colOff>279797</xdr:colOff>
      <xdr:row>23</xdr:row>
      <xdr:rowOff>0</xdr:rowOff>
    </xdr:to>
    <xdr:cxnSp macro="">
      <xdr:nvCxnSpPr>
        <xdr:cNvPr id="56" name="Прямая соединительная линия 55"/>
        <xdr:cNvCxnSpPr/>
      </xdr:nvCxnSpPr>
      <xdr:spPr>
        <a:xfrm>
          <a:off x="9195197" y="4219575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307181</xdr:colOff>
      <xdr:row>22</xdr:row>
      <xdr:rowOff>3572</xdr:rowOff>
    </xdr:from>
    <xdr:to>
      <xdr:col>17</xdr:col>
      <xdr:colOff>307181</xdr:colOff>
      <xdr:row>23</xdr:row>
      <xdr:rowOff>3572</xdr:rowOff>
    </xdr:to>
    <xdr:cxnSp macro="">
      <xdr:nvCxnSpPr>
        <xdr:cNvPr id="57" name="Прямая соединительная линия 56"/>
        <xdr:cNvCxnSpPr/>
      </xdr:nvCxnSpPr>
      <xdr:spPr>
        <a:xfrm>
          <a:off x="9832181" y="4223147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307181</xdr:colOff>
      <xdr:row>4</xdr:row>
      <xdr:rowOff>3572</xdr:rowOff>
    </xdr:from>
    <xdr:to>
      <xdr:col>17</xdr:col>
      <xdr:colOff>307181</xdr:colOff>
      <xdr:row>5</xdr:row>
      <xdr:rowOff>3572</xdr:rowOff>
    </xdr:to>
    <xdr:cxnSp macro="">
      <xdr:nvCxnSpPr>
        <xdr:cNvPr id="58" name="Прямая соединительная линия 57"/>
        <xdr:cNvCxnSpPr/>
      </xdr:nvCxnSpPr>
      <xdr:spPr>
        <a:xfrm>
          <a:off x="9832181" y="794147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307181</xdr:colOff>
      <xdr:row>4</xdr:row>
      <xdr:rowOff>3572</xdr:rowOff>
    </xdr:from>
    <xdr:to>
      <xdr:col>17</xdr:col>
      <xdr:colOff>307181</xdr:colOff>
      <xdr:row>5</xdr:row>
      <xdr:rowOff>3572</xdr:rowOff>
    </xdr:to>
    <xdr:cxnSp macro="">
      <xdr:nvCxnSpPr>
        <xdr:cNvPr id="59" name="Прямая соединительная линия 58"/>
        <xdr:cNvCxnSpPr/>
      </xdr:nvCxnSpPr>
      <xdr:spPr>
        <a:xfrm>
          <a:off x="9832181" y="794147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7</xdr:row>
      <xdr:rowOff>0</xdr:rowOff>
    </xdr:from>
    <xdr:to>
      <xdr:col>6</xdr:col>
      <xdr:colOff>0</xdr:colOff>
      <xdr:row>8</xdr:row>
      <xdr:rowOff>0</xdr:rowOff>
    </xdr:to>
    <xdr:cxnSp macro="">
      <xdr:nvCxnSpPr>
        <xdr:cNvPr id="3" name="Прямая соединительная линия 2"/>
        <xdr:cNvCxnSpPr/>
      </xdr:nvCxnSpPr>
      <xdr:spPr>
        <a:xfrm flipV="1">
          <a:off x="2428875" y="962025"/>
          <a:ext cx="962025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7</xdr:row>
      <xdr:rowOff>0</xdr:rowOff>
    </xdr:from>
    <xdr:to>
      <xdr:col>8</xdr:col>
      <xdr:colOff>9525</xdr:colOff>
      <xdr:row>8</xdr:row>
      <xdr:rowOff>0</xdr:rowOff>
    </xdr:to>
    <xdr:cxnSp macro="">
      <xdr:nvCxnSpPr>
        <xdr:cNvPr id="5" name="Прямая соединительная линия 4"/>
        <xdr:cNvCxnSpPr/>
      </xdr:nvCxnSpPr>
      <xdr:spPr>
        <a:xfrm flipH="1" flipV="1">
          <a:off x="3381375" y="962025"/>
          <a:ext cx="962025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6569</xdr:colOff>
      <xdr:row>7</xdr:row>
      <xdr:rowOff>6569</xdr:rowOff>
    </xdr:from>
    <xdr:to>
      <xdr:col>7</xdr:col>
      <xdr:colOff>334033</xdr:colOff>
      <xdr:row>10</xdr:row>
      <xdr:rowOff>9527</xdr:rowOff>
    </xdr:to>
    <xdr:cxnSp macro="">
      <xdr:nvCxnSpPr>
        <xdr:cNvPr id="6" name="Прямая соединительная линия 5"/>
        <xdr:cNvCxnSpPr/>
      </xdr:nvCxnSpPr>
      <xdr:spPr>
        <a:xfrm flipH="1" flipV="1">
          <a:off x="3402724" y="965638"/>
          <a:ext cx="938378" cy="57445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6570</xdr:rowOff>
    </xdr:from>
    <xdr:to>
      <xdr:col>8</xdr:col>
      <xdr:colOff>6569</xdr:colOff>
      <xdr:row>12</xdr:row>
      <xdr:rowOff>0</xdr:rowOff>
    </xdr:to>
    <xdr:cxnSp macro="">
      <xdr:nvCxnSpPr>
        <xdr:cNvPr id="7" name="Прямая соединительная линия 6"/>
        <xdr:cNvCxnSpPr/>
      </xdr:nvCxnSpPr>
      <xdr:spPr>
        <a:xfrm flipH="1" flipV="1">
          <a:off x="3396155" y="965639"/>
          <a:ext cx="952500" cy="94593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19707</xdr:colOff>
      <xdr:row>7</xdr:row>
      <xdr:rowOff>0</xdr:rowOff>
    </xdr:from>
    <xdr:to>
      <xdr:col>6</xdr:col>
      <xdr:colOff>0</xdr:colOff>
      <xdr:row>10</xdr:row>
      <xdr:rowOff>6570</xdr:rowOff>
    </xdr:to>
    <xdr:cxnSp macro="">
      <xdr:nvCxnSpPr>
        <xdr:cNvPr id="10" name="Прямая соединительная линия 9"/>
        <xdr:cNvCxnSpPr/>
      </xdr:nvCxnSpPr>
      <xdr:spPr>
        <a:xfrm flipH="1">
          <a:off x="2463362" y="959069"/>
          <a:ext cx="932793" cy="57807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6569</xdr:colOff>
      <xdr:row>7</xdr:row>
      <xdr:rowOff>6569</xdr:rowOff>
    </xdr:from>
    <xdr:to>
      <xdr:col>6</xdr:col>
      <xdr:colOff>0</xdr:colOff>
      <xdr:row>12</xdr:row>
      <xdr:rowOff>0</xdr:rowOff>
    </xdr:to>
    <xdr:cxnSp macro="">
      <xdr:nvCxnSpPr>
        <xdr:cNvPr id="13" name="Прямая соединительная линия 12"/>
        <xdr:cNvCxnSpPr/>
      </xdr:nvCxnSpPr>
      <xdr:spPr>
        <a:xfrm flipV="1">
          <a:off x="2450224" y="965638"/>
          <a:ext cx="945931" cy="945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6569</xdr:colOff>
      <xdr:row>7</xdr:row>
      <xdr:rowOff>6569</xdr:rowOff>
    </xdr:from>
    <xdr:to>
      <xdr:col>6</xdr:col>
      <xdr:colOff>1</xdr:colOff>
      <xdr:row>14</xdr:row>
      <xdr:rowOff>0</xdr:rowOff>
    </xdr:to>
    <xdr:cxnSp macro="">
      <xdr:nvCxnSpPr>
        <xdr:cNvPr id="17" name="Прямая соединительная линия 16"/>
        <xdr:cNvCxnSpPr/>
      </xdr:nvCxnSpPr>
      <xdr:spPr>
        <a:xfrm flipH="1">
          <a:off x="2450224" y="965638"/>
          <a:ext cx="945932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7</xdr:row>
      <xdr:rowOff>6569</xdr:rowOff>
    </xdr:from>
    <xdr:to>
      <xdr:col>6</xdr:col>
      <xdr:colOff>0</xdr:colOff>
      <xdr:row>16</xdr:row>
      <xdr:rowOff>0</xdr:rowOff>
    </xdr:to>
    <xdr:cxnSp macro="">
      <xdr:nvCxnSpPr>
        <xdr:cNvPr id="20" name="Прямая соединительная линия 19"/>
        <xdr:cNvCxnSpPr/>
      </xdr:nvCxnSpPr>
      <xdr:spPr>
        <a:xfrm flipH="1">
          <a:off x="2443656" y="965638"/>
          <a:ext cx="952499" cy="1707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7</xdr:row>
      <xdr:rowOff>0</xdr:rowOff>
    </xdr:from>
    <xdr:to>
      <xdr:col>6</xdr:col>
      <xdr:colOff>0</xdr:colOff>
      <xdr:row>18</xdr:row>
      <xdr:rowOff>0</xdr:rowOff>
    </xdr:to>
    <xdr:cxnSp macro="">
      <xdr:nvCxnSpPr>
        <xdr:cNvPr id="23" name="Прямая соединительная линия 22"/>
        <xdr:cNvCxnSpPr/>
      </xdr:nvCxnSpPr>
      <xdr:spPr>
        <a:xfrm flipH="1">
          <a:off x="2443656" y="959069"/>
          <a:ext cx="952499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1314</xdr:colOff>
      <xdr:row>7</xdr:row>
      <xdr:rowOff>14451</xdr:rowOff>
    </xdr:from>
    <xdr:to>
      <xdr:col>8</xdr:col>
      <xdr:colOff>1315</xdr:colOff>
      <xdr:row>14</xdr:row>
      <xdr:rowOff>7882</xdr:rowOff>
    </xdr:to>
    <xdr:cxnSp macro="">
      <xdr:nvCxnSpPr>
        <xdr:cNvPr id="26" name="Прямая соединительная линия 25"/>
        <xdr:cNvCxnSpPr/>
      </xdr:nvCxnSpPr>
      <xdr:spPr>
        <a:xfrm>
          <a:off x="3397469" y="973520"/>
          <a:ext cx="945932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605660</xdr:colOff>
      <xdr:row>7</xdr:row>
      <xdr:rowOff>14451</xdr:rowOff>
    </xdr:from>
    <xdr:to>
      <xdr:col>8</xdr:col>
      <xdr:colOff>1314</xdr:colOff>
      <xdr:row>16</xdr:row>
      <xdr:rowOff>7882</xdr:rowOff>
    </xdr:to>
    <xdr:cxnSp macro="">
      <xdr:nvCxnSpPr>
        <xdr:cNvPr id="27" name="Прямая соединительная линия 26"/>
        <xdr:cNvCxnSpPr/>
      </xdr:nvCxnSpPr>
      <xdr:spPr>
        <a:xfrm>
          <a:off x="3390901" y="973520"/>
          <a:ext cx="952499" cy="1707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605660</xdr:colOff>
      <xdr:row>7</xdr:row>
      <xdr:rowOff>7882</xdr:rowOff>
    </xdr:from>
    <xdr:to>
      <xdr:col>8</xdr:col>
      <xdr:colOff>1314</xdr:colOff>
      <xdr:row>18</xdr:row>
      <xdr:rowOff>7882</xdr:rowOff>
    </xdr:to>
    <xdr:cxnSp macro="">
      <xdr:nvCxnSpPr>
        <xdr:cNvPr id="28" name="Прямая соединительная линия 27"/>
        <xdr:cNvCxnSpPr/>
      </xdr:nvCxnSpPr>
      <xdr:spPr>
        <a:xfrm>
          <a:off x="3390901" y="966951"/>
          <a:ext cx="952499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7</xdr:row>
      <xdr:rowOff>0</xdr:rowOff>
    </xdr:from>
    <xdr:to>
      <xdr:col>17</xdr:col>
      <xdr:colOff>0</xdr:colOff>
      <xdr:row>8</xdr:row>
      <xdr:rowOff>0</xdr:rowOff>
    </xdr:to>
    <xdr:cxnSp macro="">
      <xdr:nvCxnSpPr>
        <xdr:cNvPr id="29" name="Прямая соединительная линия 28"/>
        <xdr:cNvCxnSpPr/>
      </xdr:nvCxnSpPr>
      <xdr:spPr>
        <a:xfrm flipV="1">
          <a:off x="2415428" y="1367118"/>
          <a:ext cx="957543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7</xdr:row>
      <xdr:rowOff>0</xdr:rowOff>
    </xdr:from>
    <xdr:to>
      <xdr:col>19</xdr:col>
      <xdr:colOff>9525</xdr:colOff>
      <xdr:row>8</xdr:row>
      <xdr:rowOff>0</xdr:rowOff>
    </xdr:to>
    <xdr:cxnSp macro="">
      <xdr:nvCxnSpPr>
        <xdr:cNvPr id="30" name="Прямая соединительная линия 29"/>
        <xdr:cNvCxnSpPr/>
      </xdr:nvCxnSpPr>
      <xdr:spPr>
        <a:xfrm flipH="1" flipV="1">
          <a:off x="3367928" y="1367118"/>
          <a:ext cx="955862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6569</xdr:colOff>
      <xdr:row>7</xdr:row>
      <xdr:rowOff>6569</xdr:rowOff>
    </xdr:from>
    <xdr:to>
      <xdr:col>18</xdr:col>
      <xdr:colOff>334033</xdr:colOff>
      <xdr:row>10</xdr:row>
      <xdr:rowOff>9527</xdr:rowOff>
    </xdr:to>
    <xdr:cxnSp macro="">
      <xdr:nvCxnSpPr>
        <xdr:cNvPr id="31" name="Прямая соединительная линия 30"/>
        <xdr:cNvCxnSpPr/>
      </xdr:nvCxnSpPr>
      <xdr:spPr>
        <a:xfrm flipH="1" flipV="1">
          <a:off x="3379540" y="1373687"/>
          <a:ext cx="932581" cy="57445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6570</xdr:rowOff>
    </xdr:from>
    <xdr:to>
      <xdr:col>19</xdr:col>
      <xdr:colOff>6569</xdr:colOff>
      <xdr:row>12</xdr:row>
      <xdr:rowOff>0</xdr:rowOff>
    </xdr:to>
    <xdr:cxnSp macro="">
      <xdr:nvCxnSpPr>
        <xdr:cNvPr id="32" name="Прямая соединительная линия 31"/>
        <xdr:cNvCxnSpPr/>
      </xdr:nvCxnSpPr>
      <xdr:spPr>
        <a:xfrm flipH="1" flipV="1">
          <a:off x="3372971" y="1373688"/>
          <a:ext cx="947863" cy="94593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19707</xdr:colOff>
      <xdr:row>7</xdr:row>
      <xdr:rowOff>0</xdr:rowOff>
    </xdr:from>
    <xdr:to>
      <xdr:col>17</xdr:col>
      <xdr:colOff>0</xdr:colOff>
      <xdr:row>10</xdr:row>
      <xdr:rowOff>6570</xdr:rowOff>
    </xdr:to>
    <xdr:cxnSp macro="">
      <xdr:nvCxnSpPr>
        <xdr:cNvPr id="33" name="Прямая соединительная линия 32"/>
        <xdr:cNvCxnSpPr/>
      </xdr:nvCxnSpPr>
      <xdr:spPr>
        <a:xfrm flipH="1">
          <a:off x="2440178" y="1367118"/>
          <a:ext cx="932793" cy="57807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6569</xdr:colOff>
      <xdr:row>7</xdr:row>
      <xdr:rowOff>6569</xdr:rowOff>
    </xdr:from>
    <xdr:to>
      <xdr:col>17</xdr:col>
      <xdr:colOff>0</xdr:colOff>
      <xdr:row>12</xdr:row>
      <xdr:rowOff>0</xdr:rowOff>
    </xdr:to>
    <xdr:cxnSp macro="">
      <xdr:nvCxnSpPr>
        <xdr:cNvPr id="34" name="Прямая соединительная линия 33"/>
        <xdr:cNvCxnSpPr/>
      </xdr:nvCxnSpPr>
      <xdr:spPr>
        <a:xfrm flipV="1">
          <a:off x="2427040" y="1373687"/>
          <a:ext cx="945931" cy="94593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6569</xdr:colOff>
      <xdr:row>7</xdr:row>
      <xdr:rowOff>6569</xdr:rowOff>
    </xdr:from>
    <xdr:to>
      <xdr:col>17</xdr:col>
      <xdr:colOff>1</xdr:colOff>
      <xdr:row>14</xdr:row>
      <xdr:rowOff>0</xdr:rowOff>
    </xdr:to>
    <xdr:cxnSp macro="">
      <xdr:nvCxnSpPr>
        <xdr:cNvPr id="35" name="Прямая соединительная линия 34"/>
        <xdr:cNvCxnSpPr/>
      </xdr:nvCxnSpPr>
      <xdr:spPr>
        <a:xfrm flipH="1">
          <a:off x="2427040" y="1373687"/>
          <a:ext cx="945932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7</xdr:row>
      <xdr:rowOff>6569</xdr:rowOff>
    </xdr:from>
    <xdr:to>
      <xdr:col>17</xdr:col>
      <xdr:colOff>0</xdr:colOff>
      <xdr:row>16</xdr:row>
      <xdr:rowOff>0</xdr:rowOff>
    </xdr:to>
    <xdr:cxnSp macro="">
      <xdr:nvCxnSpPr>
        <xdr:cNvPr id="36" name="Прямая соединительная линия 35"/>
        <xdr:cNvCxnSpPr/>
      </xdr:nvCxnSpPr>
      <xdr:spPr>
        <a:xfrm flipH="1">
          <a:off x="2420472" y="1373687"/>
          <a:ext cx="952499" cy="1707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7</xdr:row>
      <xdr:rowOff>0</xdr:rowOff>
    </xdr:from>
    <xdr:to>
      <xdr:col>17</xdr:col>
      <xdr:colOff>0</xdr:colOff>
      <xdr:row>18</xdr:row>
      <xdr:rowOff>0</xdr:rowOff>
    </xdr:to>
    <xdr:cxnSp macro="">
      <xdr:nvCxnSpPr>
        <xdr:cNvPr id="37" name="Прямая соединительная линия 36"/>
        <xdr:cNvCxnSpPr/>
      </xdr:nvCxnSpPr>
      <xdr:spPr>
        <a:xfrm flipH="1">
          <a:off x="2420472" y="1367118"/>
          <a:ext cx="952499" cy="20955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1314</xdr:colOff>
      <xdr:row>7</xdr:row>
      <xdr:rowOff>14451</xdr:rowOff>
    </xdr:from>
    <xdr:to>
      <xdr:col>19</xdr:col>
      <xdr:colOff>1315</xdr:colOff>
      <xdr:row>14</xdr:row>
      <xdr:rowOff>7882</xdr:rowOff>
    </xdr:to>
    <xdr:cxnSp macro="">
      <xdr:nvCxnSpPr>
        <xdr:cNvPr id="38" name="Прямая соединительная линия 37"/>
        <xdr:cNvCxnSpPr/>
      </xdr:nvCxnSpPr>
      <xdr:spPr>
        <a:xfrm>
          <a:off x="3374285" y="1381569"/>
          <a:ext cx="941295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605660</xdr:colOff>
      <xdr:row>7</xdr:row>
      <xdr:rowOff>14451</xdr:rowOff>
    </xdr:from>
    <xdr:to>
      <xdr:col>19</xdr:col>
      <xdr:colOff>1314</xdr:colOff>
      <xdr:row>16</xdr:row>
      <xdr:rowOff>7882</xdr:rowOff>
    </xdr:to>
    <xdr:cxnSp macro="">
      <xdr:nvCxnSpPr>
        <xdr:cNvPr id="39" name="Прямая соединительная линия 38"/>
        <xdr:cNvCxnSpPr/>
      </xdr:nvCxnSpPr>
      <xdr:spPr>
        <a:xfrm>
          <a:off x="3373513" y="1381569"/>
          <a:ext cx="942066" cy="1707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605660</xdr:colOff>
      <xdr:row>7</xdr:row>
      <xdr:rowOff>7882</xdr:rowOff>
    </xdr:from>
    <xdr:to>
      <xdr:col>19</xdr:col>
      <xdr:colOff>1314</xdr:colOff>
      <xdr:row>18</xdr:row>
      <xdr:rowOff>7882</xdr:rowOff>
    </xdr:to>
    <xdr:cxnSp macro="">
      <xdr:nvCxnSpPr>
        <xdr:cNvPr id="40" name="Прямая соединительная линия 39"/>
        <xdr:cNvCxnSpPr/>
      </xdr:nvCxnSpPr>
      <xdr:spPr>
        <a:xfrm>
          <a:off x="3373513" y="1375000"/>
          <a:ext cx="942066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279797</xdr:colOff>
      <xdr:row>4</xdr:row>
      <xdr:rowOff>0</xdr:rowOff>
    </xdr:from>
    <xdr:to>
      <xdr:col>5</xdr:col>
      <xdr:colOff>279797</xdr:colOff>
      <xdr:row>5</xdr:row>
      <xdr:rowOff>0</xdr:rowOff>
    </xdr:to>
    <xdr:cxnSp macro="">
      <xdr:nvCxnSpPr>
        <xdr:cNvPr id="42" name="Прямая соединительная линия 41"/>
        <xdr:cNvCxnSpPr/>
      </xdr:nvCxnSpPr>
      <xdr:spPr>
        <a:xfrm>
          <a:off x="3053953" y="797719"/>
          <a:ext cx="0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307181</xdr:colOff>
      <xdr:row>4</xdr:row>
      <xdr:rowOff>3572</xdr:rowOff>
    </xdr:from>
    <xdr:to>
      <xdr:col>6</xdr:col>
      <xdr:colOff>307181</xdr:colOff>
      <xdr:row>5</xdr:row>
      <xdr:rowOff>3572</xdr:rowOff>
    </xdr:to>
    <xdr:cxnSp macro="">
      <xdr:nvCxnSpPr>
        <xdr:cNvPr id="43" name="Прямая соединительная линия 42"/>
        <xdr:cNvCxnSpPr/>
      </xdr:nvCxnSpPr>
      <xdr:spPr>
        <a:xfrm>
          <a:off x="3688556" y="801291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291708</xdr:colOff>
      <xdr:row>4</xdr:row>
      <xdr:rowOff>0</xdr:rowOff>
    </xdr:from>
    <xdr:to>
      <xdr:col>16</xdr:col>
      <xdr:colOff>291708</xdr:colOff>
      <xdr:row>5</xdr:row>
      <xdr:rowOff>0</xdr:rowOff>
    </xdr:to>
    <xdr:cxnSp macro="">
      <xdr:nvCxnSpPr>
        <xdr:cNvPr id="44" name="Прямая соединительная линия 43"/>
        <xdr:cNvCxnSpPr/>
      </xdr:nvCxnSpPr>
      <xdr:spPr>
        <a:xfrm>
          <a:off x="9179724" y="797719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319093</xdr:colOff>
      <xdr:row>4</xdr:row>
      <xdr:rowOff>3572</xdr:rowOff>
    </xdr:from>
    <xdr:to>
      <xdr:col>17</xdr:col>
      <xdr:colOff>319093</xdr:colOff>
      <xdr:row>5</xdr:row>
      <xdr:rowOff>3572</xdr:rowOff>
    </xdr:to>
    <xdr:cxnSp macro="">
      <xdr:nvCxnSpPr>
        <xdr:cNvPr id="45" name="Прямая соединительная линия 44"/>
        <xdr:cNvCxnSpPr/>
      </xdr:nvCxnSpPr>
      <xdr:spPr>
        <a:xfrm>
          <a:off x="9814327" y="801291"/>
          <a:ext cx="0" cy="1905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25</xdr:row>
      <xdr:rowOff>0</xdr:rowOff>
    </xdr:from>
    <xdr:to>
      <xdr:col>6</xdr:col>
      <xdr:colOff>0</xdr:colOff>
      <xdr:row>26</xdr:row>
      <xdr:rowOff>0</xdr:rowOff>
    </xdr:to>
    <xdr:cxnSp macro="">
      <xdr:nvCxnSpPr>
        <xdr:cNvPr id="46" name="Прямая соединительная линия 45"/>
        <xdr:cNvCxnSpPr/>
      </xdr:nvCxnSpPr>
      <xdr:spPr>
        <a:xfrm flipV="1">
          <a:off x="2415428" y="1367118"/>
          <a:ext cx="957543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25</xdr:row>
      <xdr:rowOff>0</xdr:rowOff>
    </xdr:from>
    <xdr:to>
      <xdr:col>8</xdr:col>
      <xdr:colOff>9525</xdr:colOff>
      <xdr:row>26</xdr:row>
      <xdr:rowOff>0</xdr:rowOff>
    </xdr:to>
    <xdr:cxnSp macro="">
      <xdr:nvCxnSpPr>
        <xdr:cNvPr id="47" name="Прямая соединительная линия 46"/>
        <xdr:cNvCxnSpPr/>
      </xdr:nvCxnSpPr>
      <xdr:spPr>
        <a:xfrm flipH="1" flipV="1">
          <a:off x="3367928" y="1367118"/>
          <a:ext cx="955862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6569</xdr:colOff>
      <xdr:row>25</xdr:row>
      <xdr:rowOff>6569</xdr:rowOff>
    </xdr:from>
    <xdr:to>
      <xdr:col>7</xdr:col>
      <xdr:colOff>334033</xdr:colOff>
      <xdr:row>28</xdr:row>
      <xdr:rowOff>9527</xdr:rowOff>
    </xdr:to>
    <xdr:cxnSp macro="">
      <xdr:nvCxnSpPr>
        <xdr:cNvPr id="48" name="Прямая соединительная линия 47"/>
        <xdr:cNvCxnSpPr/>
      </xdr:nvCxnSpPr>
      <xdr:spPr>
        <a:xfrm flipH="1" flipV="1">
          <a:off x="3379540" y="1373687"/>
          <a:ext cx="932581" cy="574458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6570</xdr:rowOff>
    </xdr:from>
    <xdr:to>
      <xdr:col>8</xdr:col>
      <xdr:colOff>6569</xdr:colOff>
      <xdr:row>30</xdr:row>
      <xdr:rowOff>0</xdr:rowOff>
    </xdr:to>
    <xdr:cxnSp macro="">
      <xdr:nvCxnSpPr>
        <xdr:cNvPr id="49" name="Прямая соединительная линия 48"/>
        <xdr:cNvCxnSpPr/>
      </xdr:nvCxnSpPr>
      <xdr:spPr>
        <a:xfrm flipH="1" flipV="1">
          <a:off x="3372971" y="1373688"/>
          <a:ext cx="947863" cy="94593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593912</xdr:colOff>
      <xdr:row>25</xdr:row>
      <xdr:rowOff>0</xdr:rowOff>
    </xdr:from>
    <xdr:to>
      <xdr:col>6</xdr:col>
      <xdr:colOff>1</xdr:colOff>
      <xdr:row>28</xdr:row>
      <xdr:rowOff>0</xdr:rowOff>
    </xdr:to>
    <xdr:cxnSp macro="">
      <xdr:nvCxnSpPr>
        <xdr:cNvPr id="50" name="Прямая соединительная линия 49"/>
        <xdr:cNvCxnSpPr/>
      </xdr:nvCxnSpPr>
      <xdr:spPr>
        <a:xfrm flipH="1">
          <a:off x="2409265" y="4796118"/>
          <a:ext cx="963707" cy="57150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6569</xdr:colOff>
      <xdr:row>25</xdr:row>
      <xdr:rowOff>6569</xdr:rowOff>
    </xdr:from>
    <xdr:to>
      <xdr:col>6</xdr:col>
      <xdr:colOff>0</xdr:colOff>
      <xdr:row>30</xdr:row>
      <xdr:rowOff>0</xdr:rowOff>
    </xdr:to>
    <xdr:cxnSp macro="">
      <xdr:nvCxnSpPr>
        <xdr:cNvPr id="51" name="Прямая соединительная линия 50"/>
        <xdr:cNvCxnSpPr/>
      </xdr:nvCxnSpPr>
      <xdr:spPr>
        <a:xfrm flipV="1">
          <a:off x="2427040" y="1373687"/>
          <a:ext cx="945931" cy="945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6569</xdr:colOff>
      <xdr:row>25</xdr:row>
      <xdr:rowOff>6569</xdr:rowOff>
    </xdr:from>
    <xdr:to>
      <xdr:col>6</xdr:col>
      <xdr:colOff>1</xdr:colOff>
      <xdr:row>32</xdr:row>
      <xdr:rowOff>0</xdr:rowOff>
    </xdr:to>
    <xdr:cxnSp macro="">
      <xdr:nvCxnSpPr>
        <xdr:cNvPr id="52" name="Прямая соединительная линия 51"/>
        <xdr:cNvCxnSpPr/>
      </xdr:nvCxnSpPr>
      <xdr:spPr>
        <a:xfrm flipH="1">
          <a:off x="2427040" y="1373687"/>
          <a:ext cx="945932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25</xdr:row>
      <xdr:rowOff>6569</xdr:rowOff>
    </xdr:from>
    <xdr:to>
      <xdr:col>6</xdr:col>
      <xdr:colOff>0</xdr:colOff>
      <xdr:row>34</xdr:row>
      <xdr:rowOff>0</xdr:rowOff>
    </xdr:to>
    <xdr:cxnSp macro="">
      <xdr:nvCxnSpPr>
        <xdr:cNvPr id="53" name="Прямая соединительная линия 52"/>
        <xdr:cNvCxnSpPr/>
      </xdr:nvCxnSpPr>
      <xdr:spPr>
        <a:xfrm flipH="1">
          <a:off x="2420472" y="1373687"/>
          <a:ext cx="952499" cy="170793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</xdr:colOff>
      <xdr:row>25</xdr:row>
      <xdr:rowOff>0</xdr:rowOff>
    </xdr:from>
    <xdr:to>
      <xdr:col>6</xdr:col>
      <xdr:colOff>0</xdr:colOff>
      <xdr:row>36</xdr:row>
      <xdr:rowOff>0</xdr:rowOff>
    </xdr:to>
    <xdr:cxnSp macro="">
      <xdr:nvCxnSpPr>
        <xdr:cNvPr id="54" name="Прямая соединительная линия 53"/>
        <xdr:cNvCxnSpPr/>
      </xdr:nvCxnSpPr>
      <xdr:spPr>
        <a:xfrm flipH="1">
          <a:off x="2420472" y="1367118"/>
          <a:ext cx="952499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1314</xdr:colOff>
      <xdr:row>25</xdr:row>
      <xdr:rowOff>14451</xdr:rowOff>
    </xdr:from>
    <xdr:to>
      <xdr:col>8</xdr:col>
      <xdr:colOff>1315</xdr:colOff>
      <xdr:row>32</xdr:row>
      <xdr:rowOff>7882</xdr:rowOff>
    </xdr:to>
    <xdr:cxnSp macro="">
      <xdr:nvCxnSpPr>
        <xdr:cNvPr id="55" name="Прямая соединительная линия 54"/>
        <xdr:cNvCxnSpPr/>
      </xdr:nvCxnSpPr>
      <xdr:spPr>
        <a:xfrm>
          <a:off x="3374285" y="1381569"/>
          <a:ext cx="941295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605660</xdr:colOff>
      <xdr:row>25</xdr:row>
      <xdr:rowOff>14451</xdr:rowOff>
    </xdr:from>
    <xdr:to>
      <xdr:col>8</xdr:col>
      <xdr:colOff>1314</xdr:colOff>
      <xdr:row>34</xdr:row>
      <xdr:rowOff>7882</xdr:rowOff>
    </xdr:to>
    <xdr:cxnSp macro="">
      <xdr:nvCxnSpPr>
        <xdr:cNvPr id="56" name="Прямая соединительная линия 55"/>
        <xdr:cNvCxnSpPr/>
      </xdr:nvCxnSpPr>
      <xdr:spPr>
        <a:xfrm>
          <a:off x="3373513" y="1381569"/>
          <a:ext cx="942066" cy="170793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605660</xdr:colOff>
      <xdr:row>25</xdr:row>
      <xdr:rowOff>7882</xdr:rowOff>
    </xdr:from>
    <xdr:to>
      <xdr:col>8</xdr:col>
      <xdr:colOff>1314</xdr:colOff>
      <xdr:row>36</xdr:row>
      <xdr:rowOff>7882</xdr:rowOff>
    </xdr:to>
    <xdr:cxnSp macro="">
      <xdr:nvCxnSpPr>
        <xdr:cNvPr id="57" name="Прямая соединительная линия 56"/>
        <xdr:cNvCxnSpPr/>
      </xdr:nvCxnSpPr>
      <xdr:spPr>
        <a:xfrm>
          <a:off x="3373513" y="1375000"/>
          <a:ext cx="942066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279797</xdr:colOff>
      <xdr:row>22</xdr:row>
      <xdr:rowOff>0</xdr:rowOff>
    </xdr:from>
    <xdr:to>
      <xdr:col>5</xdr:col>
      <xdr:colOff>279797</xdr:colOff>
      <xdr:row>23</xdr:row>
      <xdr:rowOff>0</xdr:rowOff>
    </xdr:to>
    <xdr:cxnSp macro="">
      <xdr:nvCxnSpPr>
        <xdr:cNvPr id="58" name="Прямая соединительная линия 57"/>
        <xdr:cNvCxnSpPr/>
      </xdr:nvCxnSpPr>
      <xdr:spPr>
        <a:xfrm>
          <a:off x="3047650" y="795618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307181</xdr:colOff>
      <xdr:row>22</xdr:row>
      <xdr:rowOff>3572</xdr:rowOff>
    </xdr:from>
    <xdr:to>
      <xdr:col>6</xdr:col>
      <xdr:colOff>307181</xdr:colOff>
      <xdr:row>23</xdr:row>
      <xdr:rowOff>3572</xdr:rowOff>
    </xdr:to>
    <xdr:cxnSp macro="">
      <xdr:nvCxnSpPr>
        <xdr:cNvPr id="59" name="Прямая соединительная линия 58"/>
        <xdr:cNvCxnSpPr/>
      </xdr:nvCxnSpPr>
      <xdr:spPr>
        <a:xfrm>
          <a:off x="3680152" y="799190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25</xdr:row>
      <xdr:rowOff>0</xdr:rowOff>
    </xdr:from>
    <xdr:to>
      <xdr:col>17</xdr:col>
      <xdr:colOff>0</xdr:colOff>
      <xdr:row>26</xdr:row>
      <xdr:rowOff>0</xdr:rowOff>
    </xdr:to>
    <xdr:cxnSp macro="">
      <xdr:nvCxnSpPr>
        <xdr:cNvPr id="61" name="Прямая соединительная линия 60"/>
        <xdr:cNvCxnSpPr/>
      </xdr:nvCxnSpPr>
      <xdr:spPr>
        <a:xfrm flipV="1">
          <a:off x="2415428" y="4796118"/>
          <a:ext cx="957543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600075</xdr:colOff>
      <xdr:row>25</xdr:row>
      <xdr:rowOff>0</xdr:rowOff>
    </xdr:from>
    <xdr:to>
      <xdr:col>19</xdr:col>
      <xdr:colOff>9525</xdr:colOff>
      <xdr:row>26</xdr:row>
      <xdr:rowOff>0</xdr:rowOff>
    </xdr:to>
    <xdr:cxnSp macro="">
      <xdr:nvCxnSpPr>
        <xdr:cNvPr id="62" name="Прямая соединительная линия 61"/>
        <xdr:cNvCxnSpPr/>
      </xdr:nvCxnSpPr>
      <xdr:spPr>
        <a:xfrm flipH="1" flipV="1">
          <a:off x="3367928" y="4796118"/>
          <a:ext cx="955862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6569</xdr:colOff>
      <xdr:row>25</xdr:row>
      <xdr:rowOff>6569</xdr:rowOff>
    </xdr:from>
    <xdr:to>
      <xdr:col>18</xdr:col>
      <xdr:colOff>334033</xdr:colOff>
      <xdr:row>28</xdr:row>
      <xdr:rowOff>9527</xdr:rowOff>
    </xdr:to>
    <xdr:cxnSp macro="">
      <xdr:nvCxnSpPr>
        <xdr:cNvPr id="63" name="Прямая соединительная линия 62"/>
        <xdr:cNvCxnSpPr/>
      </xdr:nvCxnSpPr>
      <xdr:spPr>
        <a:xfrm flipH="1" flipV="1">
          <a:off x="3379540" y="4802687"/>
          <a:ext cx="932581" cy="574458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25</xdr:row>
      <xdr:rowOff>6570</xdr:rowOff>
    </xdr:from>
    <xdr:to>
      <xdr:col>19</xdr:col>
      <xdr:colOff>6569</xdr:colOff>
      <xdr:row>30</xdr:row>
      <xdr:rowOff>0</xdr:rowOff>
    </xdr:to>
    <xdr:cxnSp macro="">
      <xdr:nvCxnSpPr>
        <xdr:cNvPr id="64" name="Прямая соединительная линия 63"/>
        <xdr:cNvCxnSpPr/>
      </xdr:nvCxnSpPr>
      <xdr:spPr>
        <a:xfrm flipH="1" flipV="1">
          <a:off x="3372971" y="4802688"/>
          <a:ext cx="947863" cy="94593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593912</xdr:colOff>
      <xdr:row>25</xdr:row>
      <xdr:rowOff>0</xdr:rowOff>
    </xdr:from>
    <xdr:to>
      <xdr:col>17</xdr:col>
      <xdr:colOff>1</xdr:colOff>
      <xdr:row>28</xdr:row>
      <xdr:rowOff>0</xdr:rowOff>
    </xdr:to>
    <xdr:cxnSp macro="">
      <xdr:nvCxnSpPr>
        <xdr:cNvPr id="65" name="Прямая соединительная линия 64"/>
        <xdr:cNvCxnSpPr/>
      </xdr:nvCxnSpPr>
      <xdr:spPr>
        <a:xfrm flipH="1">
          <a:off x="2409265" y="4796118"/>
          <a:ext cx="963707" cy="571500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6569</xdr:colOff>
      <xdr:row>25</xdr:row>
      <xdr:rowOff>6569</xdr:rowOff>
    </xdr:from>
    <xdr:to>
      <xdr:col>17</xdr:col>
      <xdr:colOff>0</xdr:colOff>
      <xdr:row>30</xdr:row>
      <xdr:rowOff>0</xdr:rowOff>
    </xdr:to>
    <xdr:cxnSp macro="">
      <xdr:nvCxnSpPr>
        <xdr:cNvPr id="66" name="Прямая соединительная линия 65"/>
        <xdr:cNvCxnSpPr/>
      </xdr:nvCxnSpPr>
      <xdr:spPr>
        <a:xfrm flipV="1">
          <a:off x="2427040" y="4802687"/>
          <a:ext cx="945931" cy="945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6569</xdr:colOff>
      <xdr:row>25</xdr:row>
      <xdr:rowOff>6569</xdr:rowOff>
    </xdr:from>
    <xdr:to>
      <xdr:col>17</xdr:col>
      <xdr:colOff>1</xdr:colOff>
      <xdr:row>32</xdr:row>
      <xdr:rowOff>0</xdr:rowOff>
    </xdr:to>
    <xdr:cxnSp macro="">
      <xdr:nvCxnSpPr>
        <xdr:cNvPr id="67" name="Прямая соединительная линия 66"/>
        <xdr:cNvCxnSpPr/>
      </xdr:nvCxnSpPr>
      <xdr:spPr>
        <a:xfrm flipH="1">
          <a:off x="2427040" y="4802687"/>
          <a:ext cx="945932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25</xdr:row>
      <xdr:rowOff>6569</xdr:rowOff>
    </xdr:from>
    <xdr:to>
      <xdr:col>17</xdr:col>
      <xdr:colOff>0</xdr:colOff>
      <xdr:row>34</xdr:row>
      <xdr:rowOff>0</xdr:rowOff>
    </xdr:to>
    <xdr:cxnSp macro="">
      <xdr:nvCxnSpPr>
        <xdr:cNvPr id="68" name="Прямая соединительная линия 67"/>
        <xdr:cNvCxnSpPr/>
      </xdr:nvCxnSpPr>
      <xdr:spPr>
        <a:xfrm flipH="1">
          <a:off x="2420472" y="4802687"/>
          <a:ext cx="952499" cy="1707931"/>
        </a:xfrm>
        <a:prstGeom prst="line">
          <a:avLst/>
        </a:prstGeom>
        <a:ln>
          <a:prstDash val="soli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25</xdr:row>
      <xdr:rowOff>0</xdr:rowOff>
    </xdr:from>
    <xdr:to>
      <xdr:col>17</xdr:col>
      <xdr:colOff>0</xdr:colOff>
      <xdr:row>36</xdr:row>
      <xdr:rowOff>0</xdr:rowOff>
    </xdr:to>
    <xdr:cxnSp macro="">
      <xdr:nvCxnSpPr>
        <xdr:cNvPr id="69" name="Прямая соединительная линия 68"/>
        <xdr:cNvCxnSpPr/>
      </xdr:nvCxnSpPr>
      <xdr:spPr>
        <a:xfrm flipH="1">
          <a:off x="2420472" y="4796118"/>
          <a:ext cx="952499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1314</xdr:colOff>
      <xdr:row>25</xdr:row>
      <xdr:rowOff>14451</xdr:rowOff>
    </xdr:from>
    <xdr:to>
      <xdr:col>19</xdr:col>
      <xdr:colOff>1315</xdr:colOff>
      <xdr:row>32</xdr:row>
      <xdr:rowOff>7882</xdr:rowOff>
    </xdr:to>
    <xdr:cxnSp macro="">
      <xdr:nvCxnSpPr>
        <xdr:cNvPr id="70" name="Прямая соединительная линия 69"/>
        <xdr:cNvCxnSpPr/>
      </xdr:nvCxnSpPr>
      <xdr:spPr>
        <a:xfrm>
          <a:off x="3374285" y="4810569"/>
          <a:ext cx="941295" cy="1326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605660</xdr:colOff>
      <xdr:row>25</xdr:row>
      <xdr:rowOff>14451</xdr:rowOff>
    </xdr:from>
    <xdr:to>
      <xdr:col>19</xdr:col>
      <xdr:colOff>1314</xdr:colOff>
      <xdr:row>34</xdr:row>
      <xdr:rowOff>7882</xdr:rowOff>
    </xdr:to>
    <xdr:cxnSp macro="">
      <xdr:nvCxnSpPr>
        <xdr:cNvPr id="71" name="Прямая соединительная линия 70"/>
        <xdr:cNvCxnSpPr/>
      </xdr:nvCxnSpPr>
      <xdr:spPr>
        <a:xfrm>
          <a:off x="3373513" y="4810569"/>
          <a:ext cx="942066" cy="1707931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605660</xdr:colOff>
      <xdr:row>25</xdr:row>
      <xdr:rowOff>7882</xdr:rowOff>
    </xdr:from>
    <xdr:to>
      <xdr:col>19</xdr:col>
      <xdr:colOff>1314</xdr:colOff>
      <xdr:row>36</xdr:row>
      <xdr:rowOff>7882</xdr:rowOff>
    </xdr:to>
    <xdr:cxnSp macro="">
      <xdr:nvCxnSpPr>
        <xdr:cNvPr id="72" name="Прямая соединительная линия 71"/>
        <xdr:cNvCxnSpPr/>
      </xdr:nvCxnSpPr>
      <xdr:spPr>
        <a:xfrm>
          <a:off x="3373513" y="4804000"/>
          <a:ext cx="942066" cy="2095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279797</xdr:colOff>
      <xdr:row>22</xdr:row>
      <xdr:rowOff>0</xdr:rowOff>
    </xdr:from>
    <xdr:to>
      <xdr:col>16</xdr:col>
      <xdr:colOff>279797</xdr:colOff>
      <xdr:row>23</xdr:row>
      <xdr:rowOff>0</xdr:rowOff>
    </xdr:to>
    <xdr:cxnSp macro="">
      <xdr:nvCxnSpPr>
        <xdr:cNvPr id="73" name="Прямая соединительная линия 72"/>
        <xdr:cNvCxnSpPr/>
      </xdr:nvCxnSpPr>
      <xdr:spPr>
        <a:xfrm>
          <a:off x="3047650" y="4224618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307181</xdr:colOff>
      <xdr:row>22</xdr:row>
      <xdr:rowOff>3572</xdr:rowOff>
    </xdr:from>
    <xdr:to>
      <xdr:col>17</xdr:col>
      <xdr:colOff>307181</xdr:colOff>
      <xdr:row>23</xdr:row>
      <xdr:rowOff>3572</xdr:rowOff>
    </xdr:to>
    <xdr:cxnSp macro="">
      <xdr:nvCxnSpPr>
        <xdr:cNvPr id="74" name="Прямая соединительная линия 73"/>
        <xdr:cNvCxnSpPr/>
      </xdr:nvCxnSpPr>
      <xdr:spPr>
        <a:xfrm>
          <a:off x="3680152" y="4228190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307181</xdr:colOff>
      <xdr:row>4</xdr:row>
      <xdr:rowOff>3572</xdr:rowOff>
    </xdr:from>
    <xdr:to>
      <xdr:col>17</xdr:col>
      <xdr:colOff>307181</xdr:colOff>
      <xdr:row>5</xdr:row>
      <xdr:rowOff>3572</xdr:rowOff>
    </xdr:to>
    <xdr:cxnSp macro="">
      <xdr:nvCxnSpPr>
        <xdr:cNvPr id="60" name="Прямая соединительная линия 59"/>
        <xdr:cNvCxnSpPr/>
      </xdr:nvCxnSpPr>
      <xdr:spPr>
        <a:xfrm>
          <a:off x="9873002" y="4235393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307181</xdr:colOff>
      <xdr:row>4</xdr:row>
      <xdr:rowOff>3572</xdr:rowOff>
    </xdr:from>
    <xdr:to>
      <xdr:col>17</xdr:col>
      <xdr:colOff>307181</xdr:colOff>
      <xdr:row>5</xdr:row>
      <xdr:rowOff>3572</xdr:rowOff>
    </xdr:to>
    <xdr:cxnSp macro="">
      <xdr:nvCxnSpPr>
        <xdr:cNvPr id="75" name="Прямая соединительная линия 74"/>
        <xdr:cNvCxnSpPr/>
      </xdr:nvCxnSpPr>
      <xdr:spPr>
        <a:xfrm>
          <a:off x="9873002" y="4235393"/>
          <a:ext cx="0" cy="190500"/>
        </a:xfrm>
        <a:prstGeom prst="line">
          <a:avLst/>
        </a:prstGeom>
        <a:ln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EMB_emo_m1_coef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B_rat_m0_coef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B_rat_m1_coef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SB_emo_m0_coef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SB_emo_m1_coef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SB_rat_m0_coef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SB_rat_m1_coef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models_pars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EMB_emo_m2_coef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EMB_rat_m2_coef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ESB_emo_m2_coef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EMB_rat_m0_coef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ESB_rat_m2_coef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SB_emo_m2_coef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SB_rat_m2_coef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B_emo_m2_coef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B_rat_m2_coef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EMB_rat_m1_coef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ESB_emo_m0_coef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ESB_emo_m1_coef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ESB_rat_m0_coef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ESB_rat_m1_coef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B_emo_m0_coef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RB_emo_m1_coe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emo_m1_coef"/>
    </sheetNames>
    <sheetDataSet>
      <sheetData sheetId="0">
        <row r="2">
          <cell r="A2" t="str">
            <v>(Intercept)</v>
          </cell>
          <cell r="B2">
            <v>-0.58660057703468405</v>
          </cell>
          <cell r="C2">
            <v>0.50495631872074997</v>
          </cell>
          <cell r="D2">
            <v>0.24683585996942001</v>
          </cell>
          <cell r="E2">
            <v>0.48729669132210601</v>
          </cell>
          <cell r="F2">
            <v>0.230186103338092</v>
          </cell>
          <cell r="G2">
            <v>7.9285454345626893E-2</v>
          </cell>
          <cell r="H2">
            <v>0.46084449635649699</v>
          </cell>
          <cell r="I2">
            <v>-0.52117475693176896</v>
          </cell>
          <cell r="J2">
            <v>-1.60683678948556</v>
          </cell>
          <cell r="K2">
            <v>0.305567930454619</v>
          </cell>
        </row>
        <row r="3">
          <cell r="A3" t="str">
            <v>emo</v>
          </cell>
          <cell r="B3">
            <v>3.85854256800005E-2</v>
          </cell>
          <cell r="C3">
            <v>3.2604769685870998E-2</v>
          </cell>
          <cell r="D3">
            <v>0.23813349282191801</v>
          </cell>
          <cell r="E3">
            <v>3.2017291058401301E-2</v>
          </cell>
          <cell r="F3">
            <v>0.22966273297429199</v>
          </cell>
          <cell r="G3">
            <v>3.3436942176645599E-3</v>
          </cell>
          <cell r="H3">
            <v>3.1491263223450597E-2</v>
          </cell>
          <cell r="I3">
            <v>4.0738993434442802E-2</v>
          </cell>
          <cell r="J3">
            <v>-2.1103530601617199E-2</v>
          </cell>
          <cell r="K3">
            <v>0.106550597294153</v>
          </cell>
        </row>
        <row r="4">
          <cell r="A4" t="str">
            <v>sex</v>
          </cell>
          <cell r="B4">
            <v>7.4057257840141805E-2</v>
          </cell>
          <cell r="C4">
            <v>3.66574019479846E-2</v>
          </cell>
          <cell r="D4">
            <v>4.4776220329815597E-2</v>
          </cell>
          <cell r="E4">
            <v>3.3178423593559103E-2</v>
          </cell>
          <cell r="F4">
            <v>2.6789538735852401E-2</v>
          </cell>
          <cell r="G4">
            <v>-2.8880633069935902E-4</v>
          </cell>
          <cell r="H4">
            <v>3.3479904901665497E-2</v>
          </cell>
          <cell r="I4">
            <v>7.3655638651937597E-2</v>
          </cell>
          <cell r="J4">
            <v>7.0412686406267798E-3</v>
          </cell>
          <cell r="K4">
            <v>0.13999422969973899</v>
          </cell>
        </row>
        <row r="5">
          <cell r="A5" t="str">
            <v>income</v>
          </cell>
          <cell r="B5">
            <v>-4.1839653530240203E-2</v>
          </cell>
          <cell r="C5">
            <v>1.7224080065836801E-2</v>
          </cell>
          <cell r="D5">
            <v>1.6075408395337099E-2</v>
          </cell>
          <cell r="E5">
            <v>1.79686694704707E-2</v>
          </cell>
          <cell r="F5">
            <v>2.0950111029330001E-2</v>
          </cell>
          <cell r="G5">
            <v>1.69898891780763E-3</v>
          </cell>
          <cell r="H5">
            <v>1.87384784622074E-2</v>
          </cell>
          <cell r="I5">
            <v>-3.8413632093462199E-2</v>
          </cell>
          <cell r="J5">
            <v>-8.2064398731747298E-2</v>
          </cell>
          <cell r="K5">
            <v>-9.2140257937669608E-3</v>
          </cell>
        </row>
        <row r="6">
          <cell r="A6" t="str">
            <v>isworking</v>
          </cell>
          <cell r="B6">
            <v>2.6901410928441099E-2</v>
          </cell>
          <cell r="C6">
            <v>4.3864888106827503E-2</v>
          </cell>
          <cell r="D6">
            <v>0.54043317755450604</v>
          </cell>
          <cell r="E6">
            <v>4.5048855028823803E-2</v>
          </cell>
          <cell r="F6">
            <v>0.55111853469475103</v>
          </cell>
          <cell r="G6">
            <v>-3.9179181833591198E-3</v>
          </cell>
          <cell r="H6">
            <v>4.4473879287872303E-2</v>
          </cell>
          <cell r="I6">
            <v>2.3258973755028899E-2</v>
          </cell>
          <cell r="J6">
            <v>-5.6487502247708002E-2</v>
          </cell>
          <cell r="K6">
            <v>0.11532517439390901</v>
          </cell>
        </row>
        <row r="7">
          <cell r="A7" t="str">
            <v>log_age</v>
          </cell>
          <cell r="B7">
            <v>0.27290285662855401</v>
          </cell>
          <cell r="C7">
            <v>0.152454099518994</v>
          </cell>
          <cell r="D7">
            <v>7.5052677005017901E-2</v>
          </cell>
          <cell r="E7">
            <v>0.14653346079568899</v>
          </cell>
          <cell r="F7">
            <v>6.41080567659605E-2</v>
          </cell>
          <cell r="G7">
            <v>-2.1370921046212701E-2</v>
          </cell>
          <cell r="H7">
            <v>0.15135449865283601</v>
          </cell>
          <cell r="I7">
            <v>0.25102795664806998</v>
          </cell>
          <cell r="J7">
            <v>-1.04878662742227E-2</v>
          </cell>
          <cell r="K7">
            <v>0.56948931058207497</v>
          </cell>
        </row>
        <row r="8">
          <cell r="A8" t="str">
            <v>log_city_size</v>
          </cell>
          <cell r="B8">
            <v>2.2506047895647498E-2</v>
          </cell>
          <cell r="C8">
            <v>2.75990939239447E-2</v>
          </cell>
          <cell r="D8">
            <v>0.41583908127067398</v>
          </cell>
          <cell r="E8">
            <v>2.6850734136709201E-2</v>
          </cell>
          <cell r="F8">
            <v>0.40298774857367597</v>
          </cell>
          <cell r="G8">
            <v>-3.30598978221375E-3</v>
          </cell>
          <cell r="H8">
            <v>2.9156323709251999E-2</v>
          </cell>
          <cell r="I8">
            <v>2.1611100098726601E-2</v>
          </cell>
          <cell r="J8">
            <v>-3.2997309891818698E-2</v>
          </cell>
          <cell r="K8">
            <v>7.6642281682896302E-2</v>
          </cell>
        </row>
        <row r="9">
          <cell r="A9" t="str">
            <v>TC</v>
          </cell>
          <cell r="B9">
            <v>8.5264314474059799E-2</v>
          </cell>
          <cell r="C9">
            <v>5.4711986236673102E-2</v>
          </cell>
          <cell r="D9">
            <v>0.120815246337536</v>
          </cell>
          <cell r="E9">
            <v>5.31293630608504E-2</v>
          </cell>
          <cell r="F9">
            <v>0.110206757853837</v>
          </cell>
          <cell r="G9">
            <v>5.6360939512976899E-3</v>
          </cell>
          <cell r="H9">
            <v>5.4367855750196301E-2</v>
          </cell>
          <cell r="I9">
            <v>8.5304818800385096E-2</v>
          </cell>
          <cell r="J9">
            <v>-8.8452799292989808E-3</v>
          </cell>
          <cell r="K9">
            <v>0.20513455579004899</v>
          </cell>
        </row>
        <row r="10">
          <cell r="A10" t="str">
            <v>log_time_EMB</v>
          </cell>
          <cell r="B10">
            <v>-2.3019314092121299E-2</v>
          </cell>
          <cell r="C10">
            <v>6.2497326246973302E-2</v>
          </cell>
          <cell r="D10">
            <v>0.713045475896389</v>
          </cell>
          <cell r="E10">
            <v>5.8666921053518499E-2</v>
          </cell>
          <cell r="F10">
            <v>0.69522713246359102</v>
          </cell>
          <cell r="G10">
            <v>-4.8161414085445197E-3</v>
          </cell>
          <cell r="H10">
            <v>6.1515413381246199E-2</v>
          </cell>
          <cell r="I10">
            <v>-2.6441728890789301E-2</v>
          </cell>
          <cell r="J10">
            <v>-0.13987707292689</v>
          </cell>
          <cell r="K10">
            <v>9.9849377087390695E-2</v>
          </cell>
        </row>
        <row r="11">
          <cell r="A11" t="str">
            <v>log_time_TC</v>
          </cell>
          <cell r="B11">
            <v>0.124354658033472</v>
          </cell>
          <cell r="C11">
            <v>6.1098669194315301E-2</v>
          </cell>
          <cell r="D11">
            <v>4.3223502216850902E-2</v>
          </cell>
          <cell r="E11">
            <v>5.5126444289083198E-2</v>
          </cell>
          <cell r="F11">
            <v>2.5234641319593899E-2</v>
          </cell>
          <cell r="G11">
            <v>-2.2665344462789402E-3</v>
          </cell>
          <cell r="H11">
            <v>5.7277794682803501E-2</v>
          </cell>
          <cell r="I11">
            <v>0.124806956425019</v>
          </cell>
          <cell r="J11">
            <v>-2.2789482777586202E-3</v>
          </cell>
          <cell r="K11">
            <v>0.24129949739915299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_rat_m0_coef"/>
    </sheetNames>
    <sheetDataSet>
      <sheetData sheetId="0">
        <row r="2">
          <cell r="A2" t="str">
            <v>(Intercept)</v>
          </cell>
          <cell r="B2">
            <v>0.56988614232285195</v>
          </cell>
          <cell r="C2">
            <v>0.58771407062731396</v>
          </cell>
          <cell r="D2">
            <v>0.333543848272634</v>
          </cell>
          <cell r="E2">
            <v>0.48880452832870203</v>
          </cell>
          <cell r="F2">
            <v>0.245241539753071</v>
          </cell>
          <cell r="G2">
            <v>2.4802694995005901E-2</v>
          </cell>
          <cell r="H2">
            <v>0.54456789333580702</v>
          </cell>
          <cell r="I2">
            <v>0.57318700359565899</v>
          </cell>
          <cell r="J2">
            <v>-0.40399356942767001</v>
          </cell>
          <cell r="K2">
            <v>1.78865981473075</v>
          </cell>
        </row>
        <row r="3">
          <cell r="A3" t="str">
            <v>rat</v>
          </cell>
          <cell r="B3">
            <v>3.8742023771766401E-2</v>
          </cell>
          <cell r="C3">
            <v>3.6984800691539699E-2</v>
          </cell>
          <cell r="D3">
            <v>0.29629988604623803</v>
          </cell>
          <cell r="E3">
            <v>3.6560703592735402E-2</v>
          </cell>
          <cell r="F3">
            <v>0.29075003400391602</v>
          </cell>
          <cell r="G3">
            <v>-2.42712196163786E-3</v>
          </cell>
          <cell r="H3">
            <v>3.7477324528104199E-2</v>
          </cell>
          <cell r="I3">
            <v>3.9084750873427401E-2</v>
          </cell>
          <cell r="J3">
            <v>-4.6171718512204703E-2</v>
          </cell>
          <cell r="K3">
            <v>0.10545925300846599</v>
          </cell>
        </row>
        <row r="4">
          <cell r="A4" t="str">
            <v>sex</v>
          </cell>
          <cell r="B4">
            <v>-7.6339826308481004E-2</v>
          </cell>
          <cell r="C4">
            <v>4.09063840966679E-2</v>
          </cell>
          <cell r="D4">
            <v>6.3675973123091895E-2</v>
          </cell>
          <cell r="E4">
            <v>4.3437275905996303E-2</v>
          </cell>
          <cell r="F4">
            <v>8.0575903708507396E-2</v>
          </cell>
          <cell r="G4">
            <v>-5.28282627316634E-4</v>
          </cell>
          <cell r="H4">
            <v>4.50454332420612E-2</v>
          </cell>
          <cell r="I4">
            <v>-7.8557340225100802E-2</v>
          </cell>
          <cell r="J4">
            <v>-0.16816856078661099</v>
          </cell>
          <cell r="K4">
            <v>9.4875911162407203E-3</v>
          </cell>
        </row>
        <row r="5">
          <cell r="A5" t="str">
            <v>income</v>
          </cell>
          <cell r="B5">
            <v>-4.6783586938078402E-2</v>
          </cell>
          <cell r="C5">
            <v>1.9292565076848699E-2</v>
          </cell>
          <cell r="D5">
            <v>1.6321181517287099E-2</v>
          </cell>
          <cell r="E5">
            <v>1.9303540209575299E-2</v>
          </cell>
          <cell r="F5">
            <v>1.6381205441411702E-2</v>
          </cell>
          <cell r="G5">
            <v>-2.9964432631775901E-4</v>
          </cell>
          <cell r="H5">
            <v>1.97305008699615E-2</v>
          </cell>
          <cell r="I5">
            <v>-4.7013179775082903E-2</v>
          </cell>
          <cell r="J5">
            <v>-8.6342679901011396E-2</v>
          </cell>
          <cell r="K5">
            <v>-7.6551663912095801E-3</v>
          </cell>
        </row>
        <row r="6">
          <cell r="A6" t="str">
            <v>isworking</v>
          </cell>
          <cell r="B6">
            <v>5.5989642442010497E-2</v>
          </cell>
          <cell r="C6">
            <v>4.7754682952349102E-2</v>
          </cell>
          <cell r="D6">
            <v>0.24260376358010199</v>
          </cell>
          <cell r="E6">
            <v>4.3610005820325301E-2</v>
          </cell>
          <cell r="F6">
            <v>0.20087455792721901</v>
          </cell>
          <cell r="G6">
            <v>3.41238345163346E-3</v>
          </cell>
          <cell r="H6">
            <v>4.6400533296435897E-2</v>
          </cell>
          <cell r="I6">
            <v>6.3948279446681702E-2</v>
          </cell>
          <cell r="J6">
            <v>-4.0156376117074802E-2</v>
          </cell>
          <cell r="K6">
            <v>0.13499300804093001</v>
          </cell>
        </row>
        <row r="7">
          <cell r="A7" t="str">
            <v>log_age</v>
          </cell>
          <cell r="B7">
            <v>1.2342330290377001E-2</v>
          </cell>
          <cell r="C7">
            <v>0.16400196278447399</v>
          </cell>
          <cell r="D7">
            <v>0.94009553822068703</v>
          </cell>
          <cell r="E7">
            <v>0.178150345728294</v>
          </cell>
          <cell r="F7">
            <v>0.94484506387912104</v>
          </cell>
          <cell r="G7">
            <v>5.3070717279506E-3</v>
          </cell>
          <cell r="H7">
            <v>0.18295429254121101</v>
          </cell>
          <cell r="I7">
            <v>2.4111087699878801E-2</v>
          </cell>
          <cell r="J7">
            <v>-0.404299105460866</v>
          </cell>
          <cell r="K7">
            <v>0.35234727914059799</v>
          </cell>
        </row>
        <row r="8">
          <cell r="A8" t="str">
            <v>log_city_size</v>
          </cell>
          <cell r="B8">
            <v>5.8198942184215202E-2</v>
          </cell>
          <cell r="C8">
            <v>3.1363184526793403E-2</v>
          </cell>
          <cell r="D8">
            <v>6.5176325033672905E-2</v>
          </cell>
          <cell r="E8">
            <v>2.97611125799798E-2</v>
          </cell>
          <cell r="F8">
            <v>5.2103047950991098E-2</v>
          </cell>
          <cell r="G8">
            <v>-3.5502365687097902E-3</v>
          </cell>
          <cell r="H8">
            <v>3.1838980291038897E-2</v>
          </cell>
          <cell r="I8">
            <v>5.37988560001934E-2</v>
          </cell>
          <cell r="J8">
            <v>-1.8338198828520601E-3</v>
          </cell>
          <cell r="K8">
            <v>0.124765341023255</v>
          </cell>
        </row>
        <row r="9">
          <cell r="A9" t="str">
            <v>TC</v>
          </cell>
          <cell r="B9">
            <v>9.9564835873331398E-2</v>
          </cell>
          <cell r="C9">
            <v>5.8559687016515899E-2</v>
          </cell>
          <cell r="D9">
            <v>9.0854388157943194E-2</v>
          </cell>
          <cell r="E9">
            <v>6.3343149270352297E-2</v>
          </cell>
          <cell r="F9">
            <v>0.11778533935994399</v>
          </cell>
          <cell r="G9">
            <v>-2.5788777098467901E-3</v>
          </cell>
          <cell r="H9">
            <v>6.1423404173846098E-2</v>
          </cell>
          <cell r="I9">
            <v>9.9706225715441396E-2</v>
          </cell>
          <cell r="J9">
            <v>-3.1538853327270099E-2</v>
          </cell>
          <cell r="K9">
            <v>0.22099083452393001</v>
          </cell>
        </row>
        <row r="10">
          <cell r="A10" t="str">
            <v>log_time_RB</v>
          </cell>
          <cell r="B10">
            <v>-7.98829643825619E-2</v>
          </cell>
          <cell r="C10">
            <v>6.6646735175292196E-2</v>
          </cell>
          <cell r="D10">
            <v>0.232293834699769</v>
          </cell>
          <cell r="E10">
            <v>6.0713325642714602E-2</v>
          </cell>
          <cell r="F10">
            <v>0.18997254012386</v>
          </cell>
          <cell r="G10">
            <v>6.8447985145071999E-3</v>
          </cell>
          <cell r="H10">
            <v>6.8407665870708206E-2</v>
          </cell>
          <cell r="I10">
            <v>-6.9890863325464403E-2</v>
          </cell>
          <cell r="J10">
            <v>-0.26227418326579699</v>
          </cell>
          <cell r="K10">
            <v>3.8517048585905003E-2</v>
          </cell>
        </row>
        <row r="11">
          <cell r="A11" t="str">
            <v>log_time_TC</v>
          </cell>
          <cell r="B11">
            <v>3.6107417045631002E-2</v>
          </cell>
          <cell r="C11">
            <v>7.2025740038622596E-2</v>
          </cell>
          <cell r="D11">
            <v>0.61677752974142797</v>
          </cell>
          <cell r="E11">
            <v>7.7584594274605595E-2</v>
          </cell>
          <cell r="F11">
            <v>0.64222456133874894</v>
          </cell>
          <cell r="G11">
            <v>-8.8835679558415693E-3</v>
          </cell>
          <cell r="H11">
            <v>8.0248395043173396E-2</v>
          </cell>
          <cell r="I11">
            <v>3.3438736624722E-2</v>
          </cell>
          <cell r="J11">
            <v>-0.14008803745180001</v>
          </cell>
          <cell r="K11">
            <v>0.18377256386059801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_rat_m1_coef"/>
    </sheetNames>
    <sheetDataSet>
      <sheetData sheetId="0">
        <row r="2">
          <cell r="A2" t="str">
            <v>(Intercept)</v>
          </cell>
          <cell r="B2">
            <v>0.76817639873312304</v>
          </cell>
          <cell r="C2">
            <v>0.60524131726574704</v>
          </cell>
          <cell r="D2">
            <v>0.20618773274482299</v>
          </cell>
          <cell r="E2">
            <v>0.51467738593989498</v>
          </cell>
          <cell r="F2">
            <v>0.137502648305832</v>
          </cell>
          <cell r="G2">
            <v>3.02439848738612E-2</v>
          </cell>
          <cell r="H2">
            <v>0.53033528297144095</v>
          </cell>
          <cell r="I2">
            <v>0.77911155508216101</v>
          </cell>
          <cell r="J2">
            <v>-0.25524231332345099</v>
          </cell>
          <cell r="K2">
            <v>1.7511021752331599</v>
          </cell>
        </row>
        <row r="3">
          <cell r="A3" t="str">
            <v>rat</v>
          </cell>
          <cell r="B3">
            <v>3.9586325814945103E-2</v>
          </cell>
          <cell r="C3">
            <v>3.8062590566949502E-2</v>
          </cell>
          <cell r="D3">
            <v>0.29987459068413902</v>
          </cell>
          <cell r="E3">
            <v>3.8162007736483802E-2</v>
          </cell>
          <cell r="F3">
            <v>0.30113123576520801</v>
          </cell>
          <cell r="G3">
            <v>-1.9601538078267799E-3</v>
          </cell>
          <cell r="H3">
            <v>3.6062702398117097E-2</v>
          </cell>
          <cell r="I3">
            <v>3.8607155000989199E-2</v>
          </cell>
          <cell r="J3">
            <v>-3.1376043421149503E-2</v>
          </cell>
          <cell r="K3">
            <v>0.10810850609836201</v>
          </cell>
        </row>
        <row r="4">
          <cell r="A4" t="str">
            <v>sex</v>
          </cell>
          <cell r="B4">
            <v>-6.5674628259274698E-2</v>
          </cell>
          <cell r="C4">
            <v>4.1948952933278903E-2</v>
          </cell>
          <cell r="D4">
            <v>0.119397233058488</v>
          </cell>
          <cell r="E4">
            <v>4.4158580164448402E-2</v>
          </cell>
          <cell r="F4">
            <v>0.138893893723504</v>
          </cell>
          <cell r="G4">
            <v>5.4707432851537697E-3</v>
          </cell>
          <cell r="H4">
            <v>4.5502040983714402E-2</v>
          </cell>
          <cell r="I4">
            <v>-6.04375659536288E-2</v>
          </cell>
          <cell r="J4">
            <v>-0.17299786889070301</v>
          </cell>
          <cell r="K4">
            <v>1.27713529707021E-2</v>
          </cell>
        </row>
        <row r="5">
          <cell r="A5" t="str">
            <v>income</v>
          </cell>
          <cell r="B5">
            <v>-3.9153987885921802E-2</v>
          </cell>
          <cell r="C5">
            <v>2.1892567838392999E-2</v>
          </cell>
          <cell r="D5">
            <v>7.5570614308697298E-2</v>
          </cell>
          <cell r="E5">
            <v>2.1368975668701301E-2</v>
          </cell>
          <cell r="F5">
            <v>6.8745611756285296E-2</v>
          </cell>
          <cell r="G5">
            <v>-2.0456418278480101E-3</v>
          </cell>
          <cell r="H5">
            <v>2.22776833273939E-2</v>
          </cell>
          <cell r="I5">
            <v>-4.1279297898506803E-2</v>
          </cell>
          <cell r="J5">
            <v>-7.9257025232404493E-2</v>
          </cell>
          <cell r="K5">
            <v>1.19877847086863E-2</v>
          </cell>
        </row>
        <row r="6">
          <cell r="A6" t="str">
            <v>isworking</v>
          </cell>
          <cell r="B6">
            <v>5.5932824599011999E-2</v>
          </cell>
          <cell r="C6">
            <v>5.0492393015590997E-2</v>
          </cell>
          <cell r="D6">
            <v>0.26961286204264401</v>
          </cell>
          <cell r="E6">
            <v>4.6724209034754799E-2</v>
          </cell>
          <cell r="F6">
            <v>0.233022423881875</v>
          </cell>
          <cell r="G6">
            <v>3.0064438039200899E-3</v>
          </cell>
          <cell r="H6">
            <v>4.9096863264696797E-2</v>
          </cell>
          <cell r="I6">
            <v>5.9660572294338E-2</v>
          </cell>
          <cell r="J6">
            <v>-6.3342034176560605E-2</v>
          </cell>
          <cell r="K6">
            <v>0.14755526649989101</v>
          </cell>
        </row>
        <row r="7">
          <cell r="A7" t="str">
            <v>log_age</v>
          </cell>
          <cell r="B7">
            <v>-5.9703946598192899E-2</v>
          </cell>
          <cell r="C7">
            <v>0.17179634982834399</v>
          </cell>
          <cell r="D7">
            <v>0.72864620597630603</v>
          </cell>
          <cell r="E7">
            <v>0.179339908647102</v>
          </cell>
          <cell r="F7">
            <v>0.73963308307780395</v>
          </cell>
          <cell r="G7">
            <v>1.3726484766070799E-2</v>
          </cell>
          <cell r="H7">
            <v>0.17261856171439599</v>
          </cell>
          <cell r="I7">
            <v>-5.21848076785809E-2</v>
          </cell>
          <cell r="J7">
            <v>-0.381240353963196</v>
          </cell>
          <cell r="K7">
            <v>0.294080608675369</v>
          </cell>
        </row>
        <row r="8">
          <cell r="A8" t="str">
            <v>log_city_size</v>
          </cell>
          <cell r="B8">
            <v>5.37450907893504E-2</v>
          </cell>
          <cell r="C8">
            <v>3.3410155244945797E-2</v>
          </cell>
          <cell r="D8">
            <v>0.10964098855809799</v>
          </cell>
          <cell r="E8">
            <v>3.2636268999144999E-2</v>
          </cell>
          <cell r="F8">
            <v>0.101539643091949</v>
          </cell>
          <cell r="G8">
            <v>-5.1412363302725302E-3</v>
          </cell>
          <cell r="H8">
            <v>3.2044068238263702E-2</v>
          </cell>
          <cell r="I8">
            <v>5.0265704365433199E-2</v>
          </cell>
          <cell r="J8">
            <v>-4.02044103246207E-3</v>
          </cell>
          <cell r="K8">
            <v>0.122817183772738</v>
          </cell>
        </row>
        <row r="9">
          <cell r="A9" t="str">
            <v>TC</v>
          </cell>
          <cell r="B9">
            <v>9.1294149589383103E-2</v>
          </cell>
          <cell r="C9">
            <v>6.0239201049288399E-2</v>
          </cell>
          <cell r="D9">
            <v>0.131587714931206</v>
          </cell>
          <cell r="E9">
            <v>6.6818835343088995E-2</v>
          </cell>
          <cell r="F9">
            <v>0.17374032219265101</v>
          </cell>
          <cell r="G9">
            <v>6.5622418868057902E-3</v>
          </cell>
          <cell r="H9">
            <v>6.7326623020071405E-2</v>
          </cell>
          <cell r="I9">
            <v>0.100961610447471</v>
          </cell>
          <cell r="J9">
            <v>-7.3571361058047804E-2</v>
          </cell>
          <cell r="K9">
            <v>0.207751218116208</v>
          </cell>
        </row>
        <row r="10">
          <cell r="A10" t="str">
            <v>log_time_RB</v>
          </cell>
          <cell r="B10">
            <v>-8.2891210216856498E-2</v>
          </cell>
          <cell r="C10">
            <v>6.7968084892890093E-2</v>
          </cell>
          <cell r="D10">
            <v>0.22440402302225099</v>
          </cell>
          <cell r="E10">
            <v>6.3307571174959706E-2</v>
          </cell>
          <cell r="F10">
            <v>0.19227282242076499</v>
          </cell>
          <cell r="G10">
            <v>6.1294272535539194E-5</v>
          </cell>
          <cell r="H10">
            <v>7.1739803705782507E-2</v>
          </cell>
          <cell r="I10">
            <v>-8.36170928085051E-2</v>
          </cell>
          <cell r="J10">
            <v>-0.22856250840124501</v>
          </cell>
          <cell r="K10">
            <v>5.2918701523705897E-2</v>
          </cell>
        </row>
        <row r="11">
          <cell r="A11" t="str">
            <v>log_time_TC</v>
          </cell>
          <cell r="B11">
            <v>2.1423325457108199E-2</v>
          </cell>
          <cell r="C11">
            <v>7.6621302959806403E-2</v>
          </cell>
          <cell r="D11">
            <v>0.78014097863239595</v>
          </cell>
          <cell r="E11">
            <v>8.4285467474021894E-2</v>
          </cell>
          <cell r="F11">
            <v>0.79968208470333302</v>
          </cell>
          <cell r="G11">
            <v>-4.0644322157649803E-3</v>
          </cell>
          <cell r="H11">
            <v>8.6004816371468604E-2</v>
          </cell>
          <cell r="I11">
            <v>1.4981278654418499E-2</v>
          </cell>
          <cell r="J11">
            <v>-0.14144060460315999</v>
          </cell>
          <cell r="K11">
            <v>0.18132024470579899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B_emo_m0_coef"/>
    </sheetNames>
    <sheetDataSet>
      <sheetData sheetId="0">
        <row r="2">
          <cell r="A2" t="str">
            <v>(Intercept)</v>
          </cell>
          <cell r="B2">
            <v>0.111739749255565</v>
          </cell>
          <cell r="C2">
            <v>0.41814579957027798</v>
          </cell>
          <cell r="D2">
            <v>0.78958593826943402</v>
          </cell>
          <cell r="E2">
            <v>0.462267471166247</v>
          </cell>
          <cell r="F2">
            <v>0.80925842914227197</v>
          </cell>
          <cell r="G2">
            <v>1.2574462332226E-2</v>
          </cell>
          <cell r="H2">
            <v>0.48835485595529798</v>
          </cell>
          <cell r="I2">
            <v>0.12027591201067001</v>
          </cell>
          <cell r="J2">
            <v>-0.89011450002716297</v>
          </cell>
          <cell r="K2">
            <v>1.06576868892634</v>
          </cell>
        </row>
        <row r="3">
          <cell r="A3" t="str">
            <v>emo</v>
          </cell>
          <cell r="B3">
            <v>1.03287964238633E-2</v>
          </cell>
          <cell r="C3">
            <v>2.7195400868317201E-2</v>
          </cell>
          <cell r="D3">
            <v>0.70452076889076998</v>
          </cell>
          <cell r="E3">
            <v>2.7780586483569999E-2</v>
          </cell>
          <cell r="F3">
            <v>0.71045895372448997</v>
          </cell>
          <cell r="G3">
            <v>2.97359526796032E-3</v>
          </cell>
          <cell r="H3">
            <v>2.8772539747564201E-2</v>
          </cell>
          <cell r="I3">
            <v>1.17738625188196E-2</v>
          </cell>
          <cell r="J3">
            <v>-5.6888997074104899E-2</v>
          </cell>
          <cell r="K3">
            <v>6.6423552176001502E-2</v>
          </cell>
        </row>
        <row r="4">
          <cell r="A4" t="str">
            <v>sex</v>
          </cell>
          <cell r="B4">
            <v>3.9628545174961803E-2</v>
          </cell>
          <cell r="C4">
            <v>3.0463611517522301E-2</v>
          </cell>
          <cell r="D4">
            <v>0.194894062281431</v>
          </cell>
          <cell r="E4">
            <v>3.07166089474172E-2</v>
          </cell>
          <cell r="F4">
            <v>0.19858033707589201</v>
          </cell>
          <cell r="G4">
            <v>-1.4660246532156201E-4</v>
          </cell>
          <cell r="H4">
            <v>2.8979720685464099E-2</v>
          </cell>
          <cell r="I4">
            <v>3.9855738964191097E-2</v>
          </cell>
          <cell r="J4">
            <v>-2.20193950756787E-2</v>
          </cell>
          <cell r="K4">
            <v>9.5979247748788202E-2</v>
          </cell>
        </row>
        <row r="5">
          <cell r="A5" t="str">
            <v>income</v>
          </cell>
          <cell r="B5">
            <v>-1.0080646814249101E-2</v>
          </cell>
          <cell r="C5">
            <v>1.42384748169551E-2</v>
          </cell>
          <cell r="D5">
            <v>0.47982587869571097</v>
          </cell>
          <cell r="E5">
            <v>1.3728812675482399E-2</v>
          </cell>
          <cell r="F5">
            <v>0.46369454345282901</v>
          </cell>
          <cell r="G5">
            <v>5.6211693152205197E-4</v>
          </cell>
          <cell r="H5">
            <v>1.3905431203529099E-2</v>
          </cell>
          <cell r="I5">
            <v>-9.2832177561101605E-3</v>
          </cell>
          <cell r="J5">
            <v>-3.7499426390864302E-2</v>
          </cell>
          <cell r="K5">
            <v>1.46856910955817E-2</v>
          </cell>
        </row>
        <row r="6">
          <cell r="A6" t="str">
            <v>isworking</v>
          </cell>
          <cell r="B6">
            <v>-2.6330842236268599E-2</v>
          </cell>
          <cell r="C6">
            <v>3.6415915725013098E-2</v>
          </cell>
          <cell r="D6">
            <v>0.47053770994201899</v>
          </cell>
          <cell r="E6">
            <v>3.6282785410383003E-2</v>
          </cell>
          <cell r="F6">
            <v>0.46891318374445101</v>
          </cell>
          <cell r="G6">
            <v>-3.27264565026006E-3</v>
          </cell>
          <cell r="H6">
            <v>3.6275389851070698E-2</v>
          </cell>
          <cell r="I6">
            <v>-3.0651967342862001E-2</v>
          </cell>
          <cell r="J6">
            <v>-9.6505772935673098E-2</v>
          </cell>
          <cell r="K6">
            <v>4.9292784825135098E-2</v>
          </cell>
        </row>
        <row r="7">
          <cell r="A7" t="str">
            <v>log_age</v>
          </cell>
          <cell r="B7">
            <v>0.27973786672595802</v>
          </cell>
          <cell r="C7">
            <v>0.125298074698005</v>
          </cell>
          <cell r="D7">
            <v>2.6750427473577601E-2</v>
          </cell>
          <cell r="E7">
            <v>0.12603609839760399</v>
          </cell>
          <cell r="F7">
            <v>2.7641640492754398E-2</v>
          </cell>
          <cell r="G7">
            <v>2.2323644169509002E-3</v>
          </cell>
          <cell r="H7">
            <v>0.12192480281456899</v>
          </cell>
          <cell r="I7">
            <v>0.284403544233998</v>
          </cell>
          <cell r="J7">
            <v>3.60504534632149E-2</v>
          </cell>
          <cell r="K7">
            <v>0.50250977754383697</v>
          </cell>
        </row>
        <row r="8">
          <cell r="A8" t="str">
            <v>log_city_size</v>
          </cell>
          <cell r="B8">
            <v>2.8970644955423199E-2</v>
          </cell>
          <cell r="C8">
            <v>2.2951898830821198E-2</v>
          </cell>
          <cell r="D8">
            <v>0.20842026312175599</v>
          </cell>
          <cell r="E8">
            <v>2.07444928496308E-2</v>
          </cell>
          <cell r="F8">
            <v>0.164187907943976</v>
          </cell>
          <cell r="G8">
            <v>-1.49561665527459E-3</v>
          </cell>
          <cell r="H8">
            <v>2.04953229724898E-2</v>
          </cell>
          <cell r="I8">
            <v>2.64198798355318E-2</v>
          </cell>
          <cell r="J8">
            <v>-6.8560533448756003E-3</v>
          </cell>
          <cell r="K8">
            <v>7.2664895726949799E-2</v>
          </cell>
        </row>
        <row r="9">
          <cell r="A9" t="str">
            <v>TC</v>
          </cell>
          <cell r="B9">
            <v>0.110563743944868</v>
          </cell>
          <cell r="C9">
            <v>4.6007130213089401E-2</v>
          </cell>
          <cell r="D9">
            <v>1.7219770017227399E-2</v>
          </cell>
          <cell r="E9">
            <v>4.5088974536883E-2</v>
          </cell>
          <cell r="F9">
            <v>1.51095753502639E-2</v>
          </cell>
          <cell r="G9">
            <v>-8.6485937216328201E-4</v>
          </cell>
          <cell r="H9">
            <v>4.2117397853918201E-2</v>
          </cell>
          <cell r="I9">
            <v>0.110237759654724</v>
          </cell>
          <cell r="J9">
            <v>2.6948603318554702E-2</v>
          </cell>
          <cell r="K9">
            <v>0.20076406317949699</v>
          </cell>
        </row>
        <row r="10">
          <cell r="A10" t="str">
            <v>log_time_RSB</v>
          </cell>
          <cell r="B10">
            <v>-3.5954441159910797E-2</v>
          </cell>
          <cell r="C10">
            <v>4.9554995936153499E-2</v>
          </cell>
          <cell r="D10">
            <v>0.469014410013258</v>
          </cell>
          <cell r="E10">
            <v>4.62804954018219E-2</v>
          </cell>
          <cell r="F10">
            <v>0.43820016647121801</v>
          </cell>
          <cell r="G10">
            <v>-8.7355310677339603E-3</v>
          </cell>
          <cell r="H10">
            <v>5.1676866088813597E-2</v>
          </cell>
          <cell r="I10">
            <v>-4.7161261097026903E-2</v>
          </cell>
          <cell r="J10">
            <v>-0.114846774104822</v>
          </cell>
          <cell r="K10">
            <v>0.10512337727134199</v>
          </cell>
        </row>
        <row r="11">
          <cell r="A11" t="str">
            <v>log_time_TC</v>
          </cell>
          <cell r="B11">
            <v>-1.60940075833177E-3</v>
          </cell>
          <cell r="C11">
            <v>5.1343424165884E-2</v>
          </cell>
          <cell r="D11">
            <v>0.97502684103289505</v>
          </cell>
          <cell r="E11">
            <v>7.6519094359135204E-2</v>
          </cell>
          <cell r="F11">
            <v>0.98324178366871795</v>
          </cell>
          <cell r="G11">
            <v>8.2628439480597199E-3</v>
          </cell>
          <cell r="H11">
            <v>7.9936017253378497E-2</v>
          </cell>
          <cell r="I11">
            <v>4.3742861267737103E-3</v>
          </cell>
          <cell r="J11">
            <v>-0.15585764011643699</v>
          </cell>
          <cell r="K11">
            <v>0.14619189953278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B_emo_m1_coef"/>
    </sheetNames>
    <sheetDataSet>
      <sheetData sheetId="0">
        <row r="2">
          <cell r="A2" t="str">
            <v>(Intercept)</v>
          </cell>
          <cell r="B2">
            <v>0.109586230796967</v>
          </cell>
          <cell r="C2">
            <v>0.41912165341808599</v>
          </cell>
          <cell r="D2">
            <v>0.79401908007939404</v>
          </cell>
          <cell r="E2">
            <v>0.46147495558207802</v>
          </cell>
          <cell r="F2">
            <v>0.81255115864982697</v>
          </cell>
          <cell r="G2">
            <v>3.3333701646384398E-2</v>
          </cell>
          <cell r="H2">
            <v>0.42727055514946499</v>
          </cell>
          <cell r="I2">
            <v>0.150989874411391</v>
          </cell>
          <cell r="J2">
            <v>-0.74390158337315004</v>
          </cell>
          <cell r="K2">
            <v>0.896054588819308</v>
          </cell>
        </row>
        <row r="3">
          <cell r="A3" t="str">
            <v>emo</v>
          </cell>
          <cell r="B3">
            <v>9.4266363610938791E-3</v>
          </cell>
          <cell r="C3">
            <v>2.73537306147595E-2</v>
          </cell>
          <cell r="D3">
            <v>0.73076544609970895</v>
          </cell>
          <cell r="E3">
            <v>2.7970755578382401E-2</v>
          </cell>
          <cell r="F3">
            <v>0.73647958450649298</v>
          </cell>
          <cell r="G3">
            <v>6.3270458675825196E-3</v>
          </cell>
          <cell r="H3">
            <v>2.7681167820900101E-2</v>
          </cell>
          <cell r="I3">
            <v>1.5769334496427999E-2</v>
          </cell>
          <cell r="J3">
            <v>-4.6902059996305701E-2</v>
          </cell>
          <cell r="K3">
            <v>5.7577542789207403E-2</v>
          </cell>
        </row>
        <row r="4">
          <cell r="A4" t="str">
            <v>sex</v>
          </cell>
          <cell r="B4">
            <v>3.8593064061711299E-2</v>
          </cell>
          <cell r="C4">
            <v>3.0646391414002199E-2</v>
          </cell>
          <cell r="D4">
            <v>0.209482507178327</v>
          </cell>
          <cell r="E4">
            <v>3.0886410475871699E-2</v>
          </cell>
          <cell r="F4">
            <v>0.213029771489081</v>
          </cell>
          <cell r="G4">
            <v>1.4400653130534999E-3</v>
          </cell>
          <cell r="H4">
            <v>3.1713438888487801E-2</v>
          </cell>
          <cell r="I4">
            <v>3.8250797679544202E-2</v>
          </cell>
          <cell r="J4">
            <v>-1.6609647485652499E-2</v>
          </cell>
          <cell r="K4">
            <v>0.10180135691699101</v>
          </cell>
        </row>
        <row r="5">
          <cell r="A5" t="str">
            <v>income</v>
          </cell>
          <cell r="B5">
            <v>-9.0682059002841191E-3</v>
          </cell>
          <cell r="C5">
            <v>1.45028364782291E-2</v>
          </cell>
          <cell r="D5">
            <v>0.53255131660224098</v>
          </cell>
          <cell r="E5">
            <v>1.41811153591061E-2</v>
          </cell>
          <cell r="F5">
            <v>0.52330443932772797</v>
          </cell>
          <cell r="G5">
            <v>1.9902719549340499E-3</v>
          </cell>
          <cell r="H5">
            <v>1.5669926445353598E-2</v>
          </cell>
          <cell r="I5">
            <v>-7.9333235617631195E-3</v>
          </cell>
          <cell r="J5">
            <v>-3.9838244558069003E-2</v>
          </cell>
          <cell r="K5">
            <v>2.1952537858610101E-2</v>
          </cell>
        </row>
        <row r="6">
          <cell r="A6" t="str">
            <v>isworking</v>
          </cell>
          <cell r="B6">
            <v>-2.6992055610514099E-2</v>
          </cell>
          <cell r="C6">
            <v>3.6536804371844901E-2</v>
          </cell>
          <cell r="D6">
            <v>0.46097195343106001</v>
          </cell>
          <cell r="E6">
            <v>3.6373862434855499E-2</v>
          </cell>
          <cell r="F6">
            <v>0.45896928984261698</v>
          </cell>
          <cell r="G6">
            <v>-5.9162798862480498E-3</v>
          </cell>
          <cell r="H6">
            <v>3.8382413325715001E-2</v>
          </cell>
          <cell r="I6">
            <v>-3.4025096245977202E-2</v>
          </cell>
          <cell r="J6">
            <v>-9.3330754276909303E-2</v>
          </cell>
          <cell r="K6">
            <v>6.04135210531122E-2</v>
          </cell>
        </row>
        <row r="7">
          <cell r="A7" t="str">
            <v>log_age</v>
          </cell>
          <cell r="B7">
            <v>0.27726572305806202</v>
          </cell>
          <cell r="C7">
            <v>0.12573828988428901</v>
          </cell>
          <cell r="D7">
            <v>2.86598192355394E-2</v>
          </cell>
          <cell r="E7">
            <v>0.12603900582945299</v>
          </cell>
          <cell r="F7">
            <v>2.90373200417673E-2</v>
          </cell>
          <cell r="G7">
            <v>-1.38532446375602E-2</v>
          </cell>
          <cell r="H7">
            <v>0.130919295395626</v>
          </cell>
          <cell r="I7">
            <v>0.26500713440540502</v>
          </cell>
          <cell r="J7">
            <v>1.4035208422521501E-2</v>
          </cell>
          <cell r="K7">
            <v>0.54503404503985597</v>
          </cell>
        </row>
        <row r="8">
          <cell r="A8" t="str">
            <v>log_city_size</v>
          </cell>
          <cell r="B8">
            <v>2.8804251982397298E-2</v>
          </cell>
          <cell r="C8">
            <v>2.3007407166315001E-2</v>
          </cell>
          <cell r="D8">
            <v>0.21214140279531801</v>
          </cell>
          <cell r="E8">
            <v>2.0788813564078201E-2</v>
          </cell>
          <cell r="F8">
            <v>0.167521336638317</v>
          </cell>
          <cell r="G8">
            <v>-4.7455182121372E-3</v>
          </cell>
          <cell r="H8">
            <v>2.2848112982615899E-2</v>
          </cell>
          <cell r="I8">
            <v>2.45976386579661E-2</v>
          </cell>
          <cell r="J8">
            <v>-1.52036778653531E-2</v>
          </cell>
          <cell r="K8">
            <v>8.2031397416002599E-2</v>
          </cell>
        </row>
        <row r="9">
          <cell r="A9" t="str">
            <v>TC</v>
          </cell>
          <cell r="B9">
            <v>0.110852646582349</v>
          </cell>
          <cell r="C9">
            <v>4.6116432228331103E-2</v>
          </cell>
          <cell r="D9">
            <v>1.7199008898429201E-2</v>
          </cell>
          <cell r="E9">
            <v>4.5168092230134002E-2</v>
          </cell>
          <cell r="F9">
            <v>1.50292251352137E-2</v>
          </cell>
          <cell r="G9">
            <v>6.7347197453916903E-3</v>
          </cell>
          <cell r="H9">
            <v>4.5484080575387498E-2</v>
          </cell>
          <cell r="I9">
            <v>0.118087443314438</v>
          </cell>
          <cell r="J9">
            <v>-3.4689232827986001E-3</v>
          </cell>
          <cell r="K9">
            <v>0.18670717914366</v>
          </cell>
        </row>
        <row r="10">
          <cell r="A10" t="str">
            <v>log_time_RSB</v>
          </cell>
          <cell r="B10">
            <v>-3.34051865238148E-2</v>
          </cell>
          <cell r="C10">
            <v>5.0091276359473302E-2</v>
          </cell>
          <cell r="D10">
            <v>0.50566240117030703</v>
          </cell>
          <cell r="E10">
            <v>4.6774857796702297E-2</v>
          </cell>
          <cell r="F10">
            <v>0.476007998197927</v>
          </cell>
          <cell r="G10">
            <v>-6.9287225424459302E-3</v>
          </cell>
          <cell r="H10">
            <v>5.03152357970785E-2</v>
          </cell>
          <cell r="I10">
            <v>-4.0884629589517101E-2</v>
          </cell>
          <cell r="J10">
            <v>-0.12074805240629601</v>
          </cell>
          <cell r="K10">
            <v>8.6163263704605406E-2</v>
          </cell>
        </row>
        <row r="11">
          <cell r="A11" t="str">
            <v>log_time_TC</v>
          </cell>
          <cell r="B11">
            <v>-3.0662757662930401E-3</v>
          </cell>
          <cell r="C11">
            <v>5.1593155583511997E-2</v>
          </cell>
          <cell r="D11">
            <v>0.95267128627535203</v>
          </cell>
          <cell r="E11">
            <v>7.6437667111007204E-2</v>
          </cell>
          <cell r="F11">
            <v>0.96804423284623997</v>
          </cell>
          <cell r="G11">
            <v>9.1805395047865595E-3</v>
          </cell>
          <cell r="H11">
            <v>7.9353471268169801E-2</v>
          </cell>
          <cell r="I11">
            <v>-2.56777359149582E-3</v>
          </cell>
          <cell r="J11">
            <v>-0.13796337211290399</v>
          </cell>
          <cell r="K11">
            <v>0.16349470156710999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B_rat_m0_coef"/>
    </sheetNames>
    <sheetDataSet>
      <sheetData sheetId="0">
        <row r="2">
          <cell r="A2" t="str">
            <v>(Intercept)</v>
          </cell>
          <cell r="B2">
            <v>-0.40847384689289001</v>
          </cell>
          <cell r="C2">
            <v>0.43982642494056701</v>
          </cell>
          <cell r="D2">
            <v>0.35430822993137201</v>
          </cell>
          <cell r="E2">
            <v>0.411079024218579</v>
          </cell>
          <cell r="F2">
            <v>0.32175132190142403</v>
          </cell>
          <cell r="G2">
            <v>5.8885663243954202E-2</v>
          </cell>
          <cell r="H2">
            <v>0.45369417488820302</v>
          </cell>
          <cell r="I2">
            <v>-0.35726110481551698</v>
          </cell>
          <cell r="J2">
            <v>-1.2844426665667501</v>
          </cell>
          <cell r="K2">
            <v>0.51720368714570497</v>
          </cell>
        </row>
        <row r="3">
          <cell r="A3" t="str">
            <v>rat</v>
          </cell>
          <cell r="B3">
            <v>1.9778344941458199E-2</v>
          </cell>
          <cell r="C3">
            <v>2.8395463618898501E-2</v>
          </cell>
          <cell r="D3">
            <v>0.48701470335501001</v>
          </cell>
          <cell r="E3">
            <v>2.7750253296814398E-2</v>
          </cell>
          <cell r="F3">
            <v>0.476958776795186</v>
          </cell>
          <cell r="G3">
            <v>7.6191244053034105E-4</v>
          </cell>
          <cell r="H3">
            <v>2.5907892630739299E-2</v>
          </cell>
          <cell r="I3">
            <v>2.0291901918209499E-2</v>
          </cell>
          <cell r="J3">
            <v>-2.8806422076313499E-2</v>
          </cell>
          <cell r="K3">
            <v>7.1961450760272994E-2</v>
          </cell>
        </row>
        <row r="4">
          <cell r="A4" t="str">
            <v>sex</v>
          </cell>
          <cell r="B4">
            <v>4.9297009633765897E-2</v>
          </cell>
          <cell r="C4">
            <v>3.1534997785016797E-2</v>
          </cell>
          <cell r="D4">
            <v>0.11979065052412</v>
          </cell>
          <cell r="E4">
            <v>3.3437652186533398E-2</v>
          </cell>
          <cell r="F4">
            <v>0.142188263979597</v>
          </cell>
          <cell r="G4">
            <v>2.29401268684863E-4</v>
          </cell>
          <cell r="H4">
            <v>3.3485490477820103E-2</v>
          </cell>
          <cell r="I4">
            <v>4.9512157018341399E-2</v>
          </cell>
          <cell r="J4">
            <v>-1.60577197952976E-2</v>
          </cell>
          <cell r="K4">
            <v>0.12080961140281</v>
          </cell>
        </row>
        <row r="5">
          <cell r="A5" t="str">
            <v>income</v>
          </cell>
          <cell r="B5">
            <v>-1.8125129704927901E-2</v>
          </cell>
          <cell r="C5">
            <v>1.48659049304795E-2</v>
          </cell>
          <cell r="D5">
            <v>0.22438401715630599</v>
          </cell>
          <cell r="E5">
            <v>1.6293637036022501E-2</v>
          </cell>
          <cell r="F5">
            <v>0.26748100965298399</v>
          </cell>
          <cell r="G5">
            <v>-6.9094934516051795E-4</v>
          </cell>
          <cell r="H5">
            <v>1.65378160478412E-2</v>
          </cell>
          <cell r="I5">
            <v>-1.9000713692727E-2</v>
          </cell>
          <cell r="J5">
            <v>-4.9716454573420499E-2</v>
          </cell>
          <cell r="K5">
            <v>1.6025308520299299E-2</v>
          </cell>
        </row>
        <row r="6">
          <cell r="A6" t="str">
            <v>isworking</v>
          </cell>
          <cell r="B6">
            <v>-1.9530696742029199E-2</v>
          </cell>
          <cell r="C6">
            <v>3.6754677138036401E-2</v>
          </cell>
          <cell r="D6">
            <v>0.59582554515087705</v>
          </cell>
          <cell r="E6">
            <v>3.8232613848933499E-2</v>
          </cell>
          <cell r="F6">
            <v>0.61010421841929297</v>
          </cell>
          <cell r="G6">
            <v>-1.5321515955621901E-3</v>
          </cell>
          <cell r="H6">
            <v>4.0410742387166E-2</v>
          </cell>
          <cell r="I6">
            <v>-2.1401163267346399E-2</v>
          </cell>
          <cell r="J6">
            <v>-9.5205438090013805E-2</v>
          </cell>
          <cell r="K6">
            <v>6.7616134585615606E-2</v>
          </cell>
        </row>
        <row r="7">
          <cell r="A7" t="str">
            <v>log_age</v>
          </cell>
          <cell r="B7">
            <v>0.297845777542877</v>
          </cell>
          <cell r="C7">
            <v>0.126245891466821</v>
          </cell>
          <cell r="D7">
            <v>1.9408166377711599E-2</v>
          </cell>
          <cell r="E7">
            <v>0.12612194236907801</v>
          </cell>
          <cell r="F7">
            <v>1.9291029467025302E-2</v>
          </cell>
          <cell r="G7">
            <v>5.2499473742216298E-3</v>
          </cell>
          <cell r="H7">
            <v>0.14290997603879499</v>
          </cell>
          <cell r="I7">
            <v>0.29710841754407102</v>
          </cell>
          <cell r="J7">
            <v>4.1776582781698497E-2</v>
          </cell>
          <cell r="K7">
            <v>0.59496962765813699</v>
          </cell>
        </row>
        <row r="8">
          <cell r="A8" t="str">
            <v>log_city_size</v>
          </cell>
          <cell r="B8">
            <v>1.62922235001044E-2</v>
          </cell>
          <cell r="C8">
            <v>2.4129728691226301E-2</v>
          </cell>
          <cell r="D8">
            <v>0.500439240290104</v>
          </cell>
          <cell r="E8">
            <v>1.8401404070930501E-2</v>
          </cell>
          <cell r="F8">
            <v>0.37716009508527498</v>
          </cell>
          <cell r="G8">
            <v>1.21519965301648E-4</v>
          </cell>
          <cell r="H8">
            <v>2.1155514352955099E-2</v>
          </cell>
          <cell r="I8">
            <v>1.66290618564101E-2</v>
          </cell>
          <cell r="J8">
            <v>-2.4626926601462099E-2</v>
          </cell>
          <cell r="K8">
            <v>5.8677637298026102E-2</v>
          </cell>
        </row>
        <row r="9">
          <cell r="A9" t="str">
            <v>TC</v>
          </cell>
          <cell r="B9">
            <v>9.8612616063723596E-2</v>
          </cell>
          <cell r="C9">
            <v>4.5022433054952002E-2</v>
          </cell>
          <cell r="D9">
            <v>2.9817291590868801E-2</v>
          </cell>
          <cell r="E9">
            <v>5.0242047471990202E-2</v>
          </cell>
          <cell r="F9">
            <v>5.1251271666282502E-2</v>
          </cell>
          <cell r="G9">
            <v>-3.08263338935537E-3</v>
          </cell>
          <cell r="H9">
            <v>4.9544698746198997E-2</v>
          </cell>
          <cell r="I9">
            <v>9.4063894551362104E-2</v>
          </cell>
          <cell r="J9">
            <v>9.2734252091057293E-3</v>
          </cell>
          <cell r="K9">
            <v>0.21144898094964601</v>
          </cell>
        </row>
        <row r="10">
          <cell r="A10" t="str">
            <v>log_time_RSB</v>
          </cell>
          <cell r="B10">
            <v>-2.9313861858485502E-2</v>
          </cell>
          <cell r="C10">
            <v>5.7003295699730401E-2</v>
          </cell>
          <cell r="D10">
            <v>0.60772333462905404</v>
          </cell>
          <cell r="E10">
            <v>5.35885011183517E-2</v>
          </cell>
          <cell r="F10">
            <v>0.58505944050805203</v>
          </cell>
          <cell r="G10">
            <v>-7.0830080911448599E-3</v>
          </cell>
          <cell r="H10">
            <v>6.2754849331463206E-2</v>
          </cell>
          <cell r="I10">
            <v>-3.6014081772793097E-2</v>
          </cell>
          <cell r="J10">
            <v>-0.14171652543867599</v>
          </cell>
          <cell r="K10">
            <v>8.9650225572506903E-2</v>
          </cell>
        </row>
        <row r="11">
          <cell r="A11" t="str">
            <v>log_time_TC</v>
          </cell>
          <cell r="B11">
            <v>0.100846913781546</v>
          </cell>
          <cell r="C11">
            <v>5.8472465716612201E-2</v>
          </cell>
          <cell r="D11">
            <v>8.6338817772956405E-2</v>
          </cell>
          <cell r="E11">
            <v>5.8322711530291602E-2</v>
          </cell>
          <cell r="F11">
            <v>8.5541233956364204E-2</v>
          </cell>
          <cell r="G11">
            <v>-6.4438358304755002E-3</v>
          </cell>
          <cell r="H11">
            <v>5.9863188396563398E-2</v>
          </cell>
          <cell r="I11">
            <v>9.6885391170680596E-2</v>
          </cell>
          <cell r="J11">
            <v>-1.17738221873969E-2</v>
          </cell>
          <cell r="K11">
            <v>0.235619167934569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B_rat_m1_coef"/>
    </sheetNames>
    <sheetDataSet>
      <sheetData sheetId="0">
        <row r="2">
          <cell r="A2" t="str">
            <v>(Intercept)</v>
          </cell>
          <cell r="B2">
            <v>-0.43700418430592203</v>
          </cell>
          <cell r="C2">
            <v>0.47258193836054002</v>
          </cell>
          <cell r="D2">
            <v>0.35648892201330801</v>
          </cell>
          <cell r="E2">
            <v>0.48745000036506703</v>
          </cell>
          <cell r="F2">
            <v>0.37131030588032199</v>
          </cell>
          <cell r="G2">
            <v>5.8507868425991198E-2</v>
          </cell>
          <cell r="H2">
            <v>0.51610244615325795</v>
          </cell>
          <cell r="I2">
            <v>-0.40596466606814202</v>
          </cell>
          <cell r="J2">
            <v>-1.4397293657674699</v>
          </cell>
          <cell r="K2">
            <v>0.51730815920358797</v>
          </cell>
        </row>
        <row r="3">
          <cell r="A3" t="str">
            <v>rat</v>
          </cell>
          <cell r="B3">
            <v>1.3118565103183899E-2</v>
          </cell>
          <cell r="C3">
            <v>2.9660326684295499E-2</v>
          </cell>
          <cell r="D3">
            <v>0.65886686703391695</v>
          </cell>
          <cell r="E3">
            <v>2.8406980892705901E-2</v>
          </cell>
          <cell r="F3">
            <v>0.64483870249114394</v>
          </cell>
          <cell r="G3">
            <v>4.9218268046202296E-4</v>
          </cell>
          <cell r="H3">
            <v>2.9705148943951602E-2</v>
          </cell>
          <cell r="I3">
            <v>1.3077011707436101E-2</v>
          </cell>
          <cell r="J3">
            <v>-4.15461673240205E-2</v>
          </cell>
          <cell r="K3">
            <v>7.3353385651826294E-2</v>
          </cell>
        </row>
        <row r="4">
          <cell r="A4" t="str">
            <v>sex</v>
          </cell>
          <cell r="B4">
            <v>4.1933200013260397E-2</v>
          </cell>
          <cell r="C4">
            <v>3.2458542092558697E-2</v>
          </cell>
          <cell r="D4">
            <v>0.198231665134634</v>
          </cell>
          <cell r="E4">
            <v>3.4881346924280299E-2</v>
          </cell>
          <cell r="F4">
            <v>0.231053164446168</v>
          </cell>
          <cell r="G4">
            <v>-2.9358094016951699E-3</v>
          </cell>
          <cell r="H4">
            <v>3.4174630848552802E-2</v>
          </cell>
          <cell r="I4">
            <v>3.8888246292210903E-2</v>
          </cell>
          <cell r="J4">
            <v>-2.6751731008826999E-2</v>
          </cell>
          <cell r="K4">
            <v>0.112385799258628</v>
          </cell>
        </row>
        <row r="5">
          <cell r="A5" t="str">
            <v>income</v>
          </cell>
          <cell r="B5">
            <v>-3.2970392153253099E-2</v>
          </cell>
          <cell r="C5">
            <v>1.68439460675699E-2</v>
          </cell>
          <cell r="D5">
            <v>5.2018495392521999E-2</v>
          </cell>
          <cell r="E5">
            <v>1.88766043778784E-2</v>
          </cell>
          <cell r="F5">
            <v>8.2597327851751903E-2</v>
          </cell>
          <cell r="G5">
            <v>-2.7869667508783502E-4</v>
          </cell>
          <cell r="H5">
            <v>1.8811715354334301E-2</v>
          </cell>
          <cell r="I5">
            <v>-3.2437913213616401E-2</v>
          </cell>
          <cell r="J5">
            <v>-7.3182871775083799E-2</v>
          </cell>
          <cell r="K5">
            <v>3.10342265809045E-3</v>
          </cell>
        </row>
        <row r="6">
          <cell r="A6" t="str">
            <v>isworking</v>
          </cell>
          <cell r="B6">
            <v>-6.9944605886512398E-3</v>
          </cell>
          <cell r="C6">
            <v>3.9023617710500197E-2</v>
          </cell>
          <cell r="D6">
            <v>0.85797590248746303</v>
          </cell>
          <cell r="E6">
            <v>4.06025328826689E-2</v>
          </cell>
          <cell r="F6">
            <v>0.86344295482595301</v>
          </cell>
          <cell r="G6">
            <v>-2.3080395119769999E-3</v>
          </cell>
          <cell r="H6">
            <v>4.1345098125536703E-2</v>
          </cell>
          <cell r="I6">
            <v>-9.8132610955453305E-3</v>
          </cell>
          <cell r="J6">
            <v>-8.9504624358971593E-2</v>
          </cell>
          <cell r="K6">
            <v>7.2165422156868303E-2</v>
          </cell>
        </row>
        <row r="7">
          <cell r="A7" t="str">
            <v>log_age</v>
          </cell>
          <cell r="B7">
            <v>0.362582296740737</v>
          </cell>
          <cell r="C7">
            <v>0.132502780707069</v>
          </cell>
          <cell r="D7">
            <v>6.9047457181191903E-3</v>
          </cell>
          <cell r="E7">
            <v>0.13110625015581301</v>
          </cell>
          <cell r="F7">
            <v>6.3424903759754497E-3</v>
          </cell>
          <cell r="G7">
            <v>4.83231302123427E-3</v>
          </cell>
          <cell r="H7">
            <v>0.13935244336566699</v>
          </cell>
          <cell r="I7">
            <v>0.35524594608649102</v>
          </cell>
          <cell r="J7">
            <v>0.110029202771292</v>
          </cell>
          <cell r="K7">
            <v>0.65844406650368603</v>
          </cell>
        </row>
        <row r="8">
          <cell r="A8" t="str">
            <v>log_city_size</v>
          </cell>
          <cell r="B8">
            <v>1.9883396225545299E-2</v>
          </cell>
          <cell r="C8">
            <v>2.57623090491742E-2</v>
          </cell>
          <cell r="D8">
            <v>0.441356220543839</v>
          </cell>
          <cell r="E8">
            <v>2.08495046632927E-2</v>
          </cell>
          <cell r="F8">
            <v>0.341675179314685</v>
          </cell>
          <cell r="G8">
            <v>-6.0719060272311498E-4</v>
          </cell>
          <cell r="H8">
            <v>2.14628561838726E-2</v>
          </cell>
          <cell r="I8">
            <v>1.9496705957732102E-2</v>
          </cell>
          <cell r="J8">
            <v>-2.01728210574879E-2</v>
          </cell>
          <cell r="K8">
            <v>6.3981668555491797E-2</v>
          </cell>
        </row>
        <row r="9">
          <cell r="A9" t="str">
            <v>TC</v>
          </cell>
          <cell r="B9">
            <v>0.107371320389672</v>
          </cell>
          <cell r="C9">
            <v>4.6690010003188502E-2</v>
          </cell>
          <cell r="D9">
            <v>2.2743730024263401E-2</v>
          </cell>
          <cell r="E9">
            <v>5.2984319207759499E-2</v>
          </cell>
          <cell r="F9">
            <v>4.4356556428173897E-2</v>
          </cell>
          <cell r="G9">
            <v>-6.5696597481804796E-3</v>
          </cell>
          <cell r="H9">
            <v>5.2215753482784302E-2</v>
          </cell>
          <cell r="I9">
            <v>9.8696255072722894E-2</v>
          </cell>
          <cell r="J9">
            <v>2.35043101623452E-2</v>
          </cell>
          <cell r="K9">
            <v>0.24734413260926499</v>
          </cell>
        </row>
        <row r="10">
          <cell r="A10" t="str">
            <v>log_time_RSB</v>
          </cell>
          <cell r="B10">
            <v>-4.1624847626715603E-2</v>
          </cell>
          <cell r="C10">
            <v>7.3554155661157805E-2</v>
          </cell>
          <cell r="D10">
            <v>0.57223970515012901</v>
          </cell>
          <cell r="E10">
            <v>8.6155555521981494E-2</v>
          </cell>
          <cell r="F10">
            <v>0.62965149877151505</v>
          </cell>
          <cell r="G10">
            <v>-5.9767261121115899E-3</v>
          </cell>
          <cell r="H10">
            <v>8.9477704634076297E-2</v>
          </cell>
          <cell r="I10">
            <v>-4.3018564392637099E-2</v>
          </cell>
          <cell r="J10">
            <v>-0.22723696664235099</v>
          </cell>
          <cell r="K10">
            <v>0.133882328410805</v>
          </cell>
        </row>
        <row r="11">
          <cell r="A11" t="str">
            <v>log_time_TC</v>
          </cell>
          <cell r="B11">
            <v>0.10383473353136</v>
          </cell>
          <cell r="C11">
            <v>6.6107129899551198E-2</v>
          </cell>
          <cell r="D11">
            <v>0.118202524346154</v>
          </cell>
          <cell r="E11">
            <v>7.1041478014758297E-2</v>
          </cell>
          <cell r="F11">
            <v>0.145785917189272</v>
          </cell>
          <cell r="G11">
            <v>-5.8639974856643899E-3</v>
          </cell>
          <cell r="H11">
            <v>6.8223013980358196E-2</v>
          </cell>
          <cell r="I11">
            <v>9.7416389336256903E-2</v>
          </cell>
          <cell r="J11">
            <v>-2.7133186194463501E-2</v>
          </cell>
          <cell r="K11">
            <v>0.24829006497730999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s_pars"/>
    </sheetNames>
    <sheetDataSet>
      <sheetData sheetId="0">
        <row r="2">
          <cell r="A2" t="str">
            <v>RB_emo_m0</v>
          </cell>
          <cell r="B2" t="str">
            <v>lm</v>
          </cell>
          <cell r="C2" t="str">
            <v>emo_all</v>
          </cell>
          <cell r="D2" t="str">
            <v>emo</v>
          </cell>
          <cell r="E2">
            <v>0.18547409739811099</v>
          </cell>
          <cell r="F2">
            <v>0.103590541051889</v>
          </cell>
          <cell r="G2">
            <v>0.59331827131497705</v>
          </cell>
          <cell r="H2">
            <v>4.5754778918885998E-2</v>
          </cell>
          <cell r="I2">
            <v>2.8361281373851001E-3</v>
          </cell>
        </row>
        <row r="3">
          <cell r="A3" t="str">
            <v>RB_emo_m1</v>
          </cell>
          <cell r="B3" t="str">
            <v>lm</v>
          </cell>
          <cell r="C3" t="str">
            <v>emo_data</v>
          </cell>
          <cell r="D3" t="str">
            <v>emo</v>
          </cell>
          <cell r="E3">
            <v>0.18108346305360401</v>
          </cell>
          <cell r="F3">
            <v>9.8320621553702497E-2</v>
          </cell>
          <cell r="G3">
            <v>0.52090185170897896</v>
          </cell>
          <cell r="H3">
            <v>5.6141502312155499E-2</v>
          </cell>
          <cell r="I3">
            <v>4.1464931382495396E-3</v>
          </cell>
        </row>
        <row r="4">
          <cell r="A4" t="str">
            <v>RB_rat_m0</v>
          </cell>
          <cell r="B4" t="str">
            <v>lm</v>
          </cell>
          <cell r="C4" t="str">
            <v>rat_all</v>
          </cell>
          <cell r="D4" t="str">
            <v>rat</v>
          </cell>
          <cell r="E4">
            <v>0.12775945465178601</v>
          </cell>
          <cell r="F4">
            <v>3.3597123051695203E-2</v>
          </cell>
          <cell r="G4">
            <v>0.12663752531306099</v>
          </cell>
          <cell r="H4">
            <v>0.55106161965148803</v>
          </cell>
          <cell r="I4">
            <v>0.15422147354164401</v>
          </cell>
        </row>
        <row r="5">
          <cell r="A5" t="str">
            <v>RB_rat_m1</v>
          </cell>
          <cell r="B5" t="str">
            <v>lm</v>
          </cell>
          <cell r="C5" t="str">
            <v>rat_data</v>
          </cell>
          <cell r="D5" t="str">
            <v>rat</v>
          </cell>
          <cell r="E5">
            <v>0.108913157760808</v>
          </cell>
          <cell r="F5">
            <v>4.4029725599145104E-3</v>
          </cell>
          <cell r="G5">
            <v>0.14788839921689301</v>
          </cell>
          <cell r="H5">
            <v>0.43334584650249097</v>
          </cell>
          <cell r="I5">
            <v>0.41643643934019098</v>
          </cell>
        </row>
        <row r="6">
          <cell r="A6" t="str">
            <v>ESB_emo_m0</v>
          </cell>
          <cell r="B6" t="str">
            <v>lm</v>
          </cell>
          <cell r="C6" t="str">
            <v>emo_all</v>
          </cell>
          <cell r="D6" t="str">
            <v>emo</v>
          </cell>
          <cell r="E6">
            <v>0.11644388613977</v>
          </cell>
          <cell r="F6">
            <v>2.7620784746413201E-2</v>
          </cell>
          <cell r="G6">
            <v>0.18971741667862599</v>
          </cell>
          <cell r="H6">
            <v>0.123272155773755</v>
          </cell>
          <cell r="I6">
            <v>0.18015695589339401</v>
          </cell>
        </row>
        <row r="7">
          <cell r="A7" t="str">
            <v>ESB_emo_m1</v>
          </cell>
          <cell r="B7" t="str">
            <v>lm</v>
          </cell>
          <cell r="C7" t="str">
            <v>emo_data</v>
          </cell>
          <cell r="D7" t="str">
            <v>emo</v>
          </cell>
          <cell r="E7">
            <v>0.114671299990416</v>
          </cell>
          <cell r="F7">
            <v>2.5196590946894599E-2</v>
          </cell>
          <cell r="G7">
            <v>0.196617817928296</v>
          </cell>
          <cell r="H7">
            <v>0.118299997475813</v>
          </cell>
          <cell r="I7">
            <v>0.199501418545007</v>
          </cell>
        </row>
        <row r="8">
          <cell r="A8" t="str">
            <v>ESB_rat_m0</v>
          </cell>
          <cell r="B8" t="str">
            <v>lm</v>
          </cell>
          <cell r="C8" t="str">
            <v>rat_all</v>
          </cell>
          <cell r="D8" t="str">
            <v>rat</v>
          </cell>
          <cell r="E8">
            <v>0.14969460432343301</v>
          </cell>
          <cell r="F8">
            <v>5.79002718356217E-2</v>
          </cell>
          <cell r="G8">
            <v>0.12051929059183</v>
          </cell>
          <cell r="H8">
            <v>0.24963045505315001</v>
          </cell>
          <cell r="I8">
            <v>5.32573788016713E-2</v>
          </cell>
        </row>
        <row r="9">
          <cell r="A9" t="str">
            <v>ESB_rat_m1</v>
          </cell>
          <cell r="B9" t="str">
            <v>lm</v>
          </cell>
          <cell r="C9" t="str">
            <v>rat_data</v>
          </cell>
          <cell r="D9" t="str">
            <v>rat</v>
          </cell>
          <cell r="E9">
            <v>0.16563862886427699</v>
          </cell>
          <cell r="F9">
            <v>6.7781431015025304E-2</v>
          </cell>
          <cell r="G9">
            <v>8.0012630669988399E-2</v>
          </cell>
          <cell r="H9">
            <v>0.18287577905729499</v>
          </cell>
          <cell r="I9">
            <v>4.2070733727593901E-2</v>
          </cell>
        </row>
        <row r="10">
          <cell r="A10" t="str">
            <v>RSB_emo_m0</v>
          </cell>
          <cell r="B10" t="str">
            <v>lm</v>
          </cell>
          <cell r="C10" t="str">
            <v>emo_all</v>
          </cell>
          <cell r="D10" t="str">
            <v>emo</v>
          </cell>
          <cell r="E10">
            <v>0.122280378111676</v>
          </cell>
          <cell r="F10">
            <v>3.4044014006500999E-2</v>
          </cell>
          <cell r="G10">
            <v>3.2245527592462998E-5</v>
          </cell>
          <cell r="H10">
            <v>0.88509428418854397</v>
          </cell>
          <cell r="I10">
            <v>0.13766606416523</v>
          </cell>
        </row>
        <row r="11">
          <cell r="A11" t="str">
            <v>RSB_emo_m1</v>
          </cell>
          <cell r="B11" t="str">
            <v>lm</v>
          </cell>
          <cell r="C11" t="str">
            <v>emo_data</v>
          </cell>
          <cell r="D11" t="str">
            <v>emo</v>
          </cell>
          <cell r="E11">
            <v>0.12275992567758801</v>
          </cell>
          <cell r="F11">
            <v>3.41026841237273E-2</v>
          </cell>
          <cell r="G11">
            <v>3.8369147892099701E-5</v>
          </cell>
          <cell r="H11">
            <v>0.89952953663708701</v>
          </cell>
          <cell r="I11">
            <v>0.13834452663921501</v>
          </cell>
        </row>
        <row r="12">
          <cell r="A12" t="str">
            <v>RSB_rat_m0</v>
          </cell>
          <cell r="B12" t="str">
            <v>lm</v>
          </cell>
          <cell r="C12" t="str">
            <v>rat_all</v>
          </cell>
          <cell r="D12" t="str">
            <v>rat</v>
          </cell>
          <cell r="E12">
            <v>0.10758834017848699</v>
          </cell>
          <cell r="F12">
            <v>1.1248445084119299E-2</v>
          </cell>
          <cell r="G12">
            <v>1.3602073344998601E-5</v>
          </cell>
          <cell r="H12">
            <v>0.33492134476685298</v>
          </cell>
          <cell r="I12">
            <v>0.337748688567307</v>
          </cell>
        </row>
        <row r="13">
          <cell r="A13" t="str">
            <v>RSB_rat_m1</v>
          </cell>
          <cell r="B13" t="str">
            <v>lm</v>
          </cell>
          <cell r="C13" t="str">
            <v>rat_data</v>
          </cell>
          <cell r="D13" t="str">
            <v>rat</v>
          </cell>
          <cell r="E13">
            <v>0.12463191027001599</v>
          </cell>
          <cell r="F13">
            <v>2.1965282462178701E-2</v>
          </cell>
          <cell r="G13">
            <v>3.7274861825452301E-5</v>
          </cell>
          <cell r="H13">
            <v>0.28540557957395501</v>
          </cell>
          <cell r="I13">
            <v>0.25213357413062898</v>
          </cell>
        </row>
        <row r="14">
          <cell r="A14" t="str">
            <v>EMB_emo_m0</v>
          </cell>
          <cell r="B14" t="str">
            <v>lm</v>
          </cell>
          <cell r="C14" t="str">
            <v>emo_all</v>
          </cell>
          <cell r="D14" t="str">
            <v>emo</v>
          </cell>
          <cell r="E14">
            <v>0.111745466977774</v>
          </cell>
          <cell r="F14">
            <v>2.2450037732153601E-2</v>
          </cell>
          <cell r="G14">
            <v>0.113903230305395</v>
          </cell>
          <cell r="H14">
            <v>0.29931493234253598</v>
          </cell>
          <cell r="I14">
            <v>0.22083989234874701</v>
          </cell>
        </row>
        <row r="15">
          <cell r="A15" t="str">
            <v>EMB_emo_m1</v>
          </cell>
          <cell r="B15" t="str">
            <v>lm</v>
          </cell>
          <cell r="C15" t="str">
            <v>emo_data</v>
          </cell>
          <cell r="D15" t="str">
            <v>emo</v>
          </cell>
          <cell r="E15">
            <v>0.11324092328392001</v>
          </cell>
          <cell r="F15">
            <v>2.36216548924012E-2</v>
          </cell>
          <cell r="G15">
            <v>0.123294490378976</v>
          </cell>
          <cell r="H15">
            <v>0.29793698693703802</v>
          </cell>
          <cell r="I15">
            <v>0.21209120407559501</v>
          </cell>
        </row>
        <row r="16">
          <cell r="A16" t="str">
            <v>EMB_rat_m0</v>
          </cell>
          <cell r="B16" t="str">
            <v>lm</v>
          </cell>
          <cell r="C16" t="str">
            <v>rat_all</v>
          </cell>
          <cell r="D16" t="str">
            <v>rat</v>
          </cell>
          <cell r="E16">
            <v>0.105512424877011</v>
          </cell>
          <cell r="F16">
            <v>8.9484252898698307E-3</v>
          </cell>
          <cell r="G16">
            <v>0.33925183590789798</v>
          </cell>
          <cell r="H16">
            <v>0.91919483625338705</v>
          </cell>
          <cell r="I16">
            <v>0.361916850309424</v>
          </cell>
        </row>
        <row r="17">
          <cell r="A17" t="str">
            <v>EMB_rat_m1</v>
          </cell>
          <cell r="B17" t="str">
            <v>lm</v>
          </cell>
          <cell r="C17" t="str">
            <v>rat_data</v>
          </cell>
          <cell r="D17" t="str">
            <v>rat</v>
          </cell>
          <cell r="E17">
            <v>0.11359541530035799</v>
          </cell>
          <cell r="F17">
            <v>9.6343837615112705E-3</v>
          </cell>
          <cell r="G17">
            <v>0.301346663652102</v>
          </cell>
          <cell r="H17">
            <v>0.85347882897858096</v>
          </cell>
          <cell r="I17">
            <v>0.36285915624694598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emo_m2_coef"/>
    </sheetNames>
    <sheetDataSet>
      <sheetData sheetId="0">
        <row r="3">
          <cell r="A3" t="str">
            <v>emo</v>
          </cell>
          <cell r="B3">
            <v>1.49038461538463E-2</v>
          </cell>
          <cell r="C3">
            <v>3.1945708469602999E-2</v>
          </cell>
          <cell r="D3">
            <v>0.64132436206527399</v>
          </cell>
          <cell r="E3">
            <v>3.1945708469602999E-2</v>
          </cell>
          <cell r="F3">
            <v>0.64132436206527399</v>
          </cell>
          <cell r="G3">
            <v>1.62384825674169E-3</v>
          </cell>
          <cell r="H3">
            <v>3.1761935253693203E-2</v>
          </cell>
          <cell r="I3">
            <v>1.70218009882574E-2</v>
          </cell>
          <cell r="J3">
            <v>-4.8532804570136402E-2</v>
          </cell>
          <cell r="K3">
            <v>7.5418061369338193E-2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rat_m2_coef"/>
    </sheetNames>
    <sheetDataSet>
      <sheetData sheetId="0">
        <row r="3">
          <cell r="A3" t="str">
            <v>rat</v>
          </cell>
          <cell r="B3">
            <v>2.74725274725276E-2</v>
          </cell>
          <cell r="C3">
            <v>3.3445650646727901E-2</v>
          </cell>
          <cell r="D3">
            <v>0.41250047922516703</v>
          </cell>
          <cell r="E3">
            <v>3.3445650646727901E-2</v>
          </cell>
          <cell r="F3">
            <v>0.41250047922516597</v>
          </cell>
          <cell r="G3">
            <v>3.4727349877251802E-4</v>
          </cell>
          <cell r="H3">
            <v>3.37615166901436E-2</v>
          </cell>
          <cell r="I3">
            <v>2.83706353578928E-2</v>
          </cell>
          <cell r="J3">
            <v>-4.02414411101715E-2</v>
          </cell>
          <cell r="K3">
            <v>9.1663995630018799E-2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B_emo_m2_coef"/>
    </sheetNames>
    <sheetDataSet>
      <sheetData sheetId="0">
        <row r="3">
          <cell r="A3" t="str">
            <v>emo</v>
          </cell>
          <cell r="B3">
            <v>5.6250000000000099E-2</v>
          </cell>
          <cell r="C3">
            <v>2.96039905993624E-2</v>
          </cell>
          <cell r="D3">
            <v>5.8819040305395497E-2</v>
          </cell>
          <cell r="E3">
            <v>2.96039905993624E-2</v>
          </cell>
          <cell r="F3">
            <v>5.8819040305395698E-2</v>
          </cell>
          <cell r="G3">
            <v>1.3858723883431599E-3</v>
          </cell>
          <cell r="H3">
            <v>2.9523331261541601E-2</v>
          </cell>
          <cell r="I3">
            <v>5.7266697194521703E-2</v>
          </cell>
          <cell r="J3">
            <v>-1.99859845037866E-3</v>
          </cell>
          <cell r="K3">
            <v>0.11366499077237199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rat_m0_coef"/>
    </sheetNames>
    <sheetDataSet>
      <sheetData sheetId="0">
        <row r="2">
          <cell r="A2" t="str">
            <v>(Intercept)</v>
          </cell>
          <cell r="B2">
            <v>-0.55427077281880099</v>
          </cell>
          <cell r="C2">
            <v>0.522855638511184</v>
          </cell>
          <cell r="D2">
            <v>0.29055911176780003</v>
          </cell>
          <cell r="E2">
            <v>0.49124366565029298</v>
          </cell>
          <cell r="F2">
            <v>0.260728467152886</v>
          </cell>
          <cell r="G2">
            <v>7.5863745130019299E-3</v>
          </cell>
          <cell r="H2">
            <v>0.52822300307408299</v>
          </cell>
          <cell r="I2">
            <v>-0.54253301509358898</v>
          </cell>
          <cell r="J2">
            <v>-1.599360958189</v>
          </cell>
          <cell r="K2">
            <v>0.49591000198194501</v>
          </cell>
        </row>
        <row r="3">
          <cell r="A3" t="str">
            <v>rat</v>
          </cell>
          <cell r="B3">
            <v>5.5102425030858E-2</v>
          </cell>
          <cell r="C3">
            <v>3.3528659414204798E-2</v>
          </cell>
          <cell r="D3">
            <v>0.102076639764056</v>
          </cell>
          <cell r="E3">
            <v>3.3658066314356798E-2</v>
          </cell>
          <cell r="F3">
            <v>0.10339135732385001</v>
          </cell>
          <cell r="G3">
            <v>3.4992526977422702E-3</v>
          </cell>
          <cell r="H3">
            <v>3.15467716191144E-2</v>
          </cell>
          <cell r="I3">
            <v>5.7020767614145103E-2</v>
          </cell>
          <cell r="J3">
            <v>-8.1848127405353202E-3</v>
          </cell>
          <cell r="K3">
            <v>0.116679953543433</v>
          </cell>
        </row>
        <row r="4">
          <cell r="A4" t="str">
            <v>sex</v>
          </cell>
          <cell r="B4">
            <v>2.5448928667621301E-2</v>
          </cell>
          <cell r="C4">
            <v>3.71631442625577E-2</v>
          </cell>
          <cell r="D4">
            <v>0.49437762002069302</v>
          </cell>
          <cell r="E4">
            <v>3.7696500612188301E-2</v>
          </cell>
          <cell r="F4">
            <v>0.50049781237422997</v>
          </cell>
          <cell r="G4">
            <v>-1.47992164366316E-3</v>
          </cell>
          <cell r="H4">
            <v>3.8003189183003702E-2</v>
          </cell>
          <cell r="I4">
            <v>2.5698823900618999E-2</v>
          </cell>
          <cell r="J4">
            <v>-5.3063252207314601E-2</v>
          </cell>
          <cell r="K4">
            <v>9.8980353351719702E-2</v>
          </cell>
        </row>
        <row r="5">
          <cell r="A5" t="str">
            <v>income</v>
          </cell>
          <cell r="B5">
            <v>-2.2525517970766101E-2</v>
          </cell>
          <cell r="C5">
            <v>1.7468616611351399E-2</v>
          </cell>
          <cell r="D5">
            <v>0.19892154349702801</v>
          </cell>
          <cell r="E5">
            <v>1.8690661256882998E-2</v>
          </cell>
          <cell r="F5">
            <v>0.22975366687806401</v>
          </cell>
          <cell r="G5">
            <v>5.75778499069569E-5</v>
          </cell>
          <cell r="H5">
            <v>1.8677283317771302E-2</v>
          </cell>
          <cell r="I5">
            <v>-2.3158310926911799E-2</v>
          </cell>
          <cell r="J5">
            <v>-5.5814639826494802E-2</v>
          </cell>
          <cell r="K5">
            <v>1.7889953938231999E-2</v>
          </cell>
        </row>
        <row r="6">
          <cell r="A6" t="str">
            <v>isworking</v>
          </cell>
          <cell r="B6">
            <v>-2.50638413192175E-2</v>
          </cell>
          <cell r="C6">
            <v>4.3361800651528899E-2</v>
          </cell>
          <cell r="D6">
            <v>0.56399171290279504</v>
          </cell>
          <cell r="E6">
            <v>4.5637584561695699E-2</v>
          </cell>
          <cell r="F6">
            <v>0.58356912795382299</v>
          </cell>
          <cell r="G6">
            <v>-2.0898647757578298E-3</v>
          </cell>
          <cell r="H6">
            <v>4.3527163729759698E-2</v>
          </cell>
          <cell r="I6">
            <v>-2.6678196473822299E-2</v>
          </cell>
          <cell r="J6">
            <v>-0.114734424799705</v>
          </cell>
          <cell r="K6">
            <v>5.6654045277872697E-2</v>
          </cell>
        </row>
        <row r="7">
          <cell r="A7" t="str">
            <v>log_age</v>
          </cell>
          <cell r="B7">
            <v>0.17677025198318999</v>
          </cell>
          <cell r="C7">
            <v>0.149871642099664</v>
          </cell>
          <cell r="D7">
            <v>0.23979992818117599</v>
          </cell>
          <cell r="E7">
            <v>0.163341365836604</v>
          </cell>
          <cell r="F7">
            <v>0.28063812311812503</v>
          </cell>
          <cell r="G7">
            <v>-3.8473926368603199E-3</v>
          </cell>
          <cell r="H7">
            <v>0.16547722479053001</v>
          </cell>
          <cell r="I7">
            <v>0.164009627887333</v>
          </cell>
          <cell r="J7">
            <v>-0.115375129809464</v>
          </cell>
          <cell r="K7">
            <v>0.54377837537937002</v>
          </cell>
        </row>
        <row r="8">
          <cell r="A8" t="str">
            <v>log_city_size</v>
          </cell>
          <cell r="B8">
            <v>3.4041503349562199E-2</v>
          </cell>
          <cell r="C8">
            <v>2.8626694168937199E-2</v>
          </cell>
          <cell r="D8">
            <v>0.23598155776404101</v>
          </cell>
          <cell r="E8">
            <v>2.9096235138619201E-2</v>
          </cell>
          <cell r="F8">
            <v>0.24359794628227399</v>
          </cell>
          <cell r="G8">
            <v>1.5944747547310499E-4</v>
          </cell>
          <cell r="H8">
            <v>3.0219900865939699E-2</v>
          </cell>
          <cell r="I8">
            <v>3.5029836685862001E-2</v>
          </cell>
          <cell r="J8">
            <v>-3.7552901431569002E-2</v>
          </cell>
          <cell r="K8">
            <v>9.1703693132125105E-2</v>
          </cell>
        </row>
        <row r="9">
          <cell r="A9" t="str">
            <v>TC</v>
          </cell>
          <cell r="B9">
            <v>3.7701595384337497E-2</v>
          </cell>
          <cell r="C9">
            <v>5.2759667548926803E-2</v>
          </cell>
          <cell r="D9">
            <v>0.475808397941203</v>
          </cell>
          <cell r="E9">
            <v>5.0410801551973999E-2</v>
          </cell>
          <cell r="F9">
            <v>0.45552631285547102</v>
          </cell>
          <cell r="G9">
            <v>-5.2091722150667897E-3</v>
          </cell>
          <cell r="H9">
            <v>4.8179924790824502E-2</v>
          </cell>
          <cell r="I9">
            <v>2.9975606812037401E-2</v>
          </cell>
          <cell r="J9">
            <v>-5.25489499152232E-2</v>
          </cell>
          <cell r="K9">
            <v>0.13066546784372801</v>
          </cell>
        </row>
        <row r="10">
          <cell r="A10" t="str">
            <v>log_time_EMB</v>
          </cell>
          <cell r="B10">
            <v>8.2256853818527802E-3</v>
          </cell>
          <cell r="C10">
            <v>6.5357896895365697E-2</v>
          </cell>
          <cell r="D10">
            <v>0.89998954184787405</v>
          </cell>
          <cell r="E10">
            <v>6.1389497256767199E-2</v>
          </cell>
          <cell r="F10">
            <v>0.89356220304196698</v>
          </cell>
          <cell r="G10">
            <v>6.6266524376410998E-3</v>
          </cell>
          <cell r="H10">
            <v>6.2688485333703206E-2</v>
          </cell>
          <cell r="I10">
            <v>1.0086979899046E-2</v>
          </cell>
          <cell r="J10">
            <v>-0.121554144710303</v>
          </cell>
          <cell r="K10">
            <v>0.137813977478876</v>
          </cell>
        </row>
        <row r="11">
          <cell r="A11" t="str">
            <v>log_time_TC</v>
          </cell>
          <cell r="B11">
            <v>0.11737932727870699</v>
          </cell>
          <cell r="C11">
            <v>6.7659212835281896E-2</v>
          </cell>
          <cell r="D11">
            <v>8.4516051187113306E-2</v>
          </cell>
          <cell r="E11">
            <v>6.5260636549261106E-2</v>
          </cell>
          <cell r="F11">
            <v>7.3791767807115105E-2</v>
          </cell>
          <cell r="G11">
            <v>-7.5381500777189801E-3</v>
          </cell>
          <cell r="H11">
            <v>7.0901617905827399E-2</v>
          </cell>
          <cell r="I11">
            <v>0.115959000539723</v>
          </cell>
          <cell r="J11">
            <v>-3.7944752394219301E-2</v>
          </cell>
          <cell r="K11">
            <v>0.24020509327717901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B_rat_m2_coef"/>
    </sheetNames>
    <sheetDataSet>
      <sheetData sheetId="0">
        <row r="3">
          <cell r="A3" t="str">
            <v>rat</v>
          </cell>
          <cell r="B3">
            <v>0.10164835164835199</v>
          </cell>
          <cell r="C3">
            <v>3.0624879429657199E-2</v>
          </cell>
          <cell r="D3">
            <v>1.09287153502012E-3</v>
          </cell>
          <cell r="E3">
            <v>3.0624879429657199E-2</v>
          </cell>
          <cell r="F3">
            <v>1.0928715350201101E-3</v>
          </cell>
          <cell r="G3">
            <v>8.3556733509068703E-4</v>
          </cell>
          <cell r="H3">
            <v>3.1015005544038399E-2</v>
          </cell>
          <cell r="I3">
            <v>0.102911145945109</v>
          </cell>
          <cell r="J3">
            <v>3.5725461704608802E-2</v>
          </cell>
          <cell r="K3">
            <v>0.160192333642073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B_emo_m2_coef"/>
    </sheetNames>
    <sheetDataSet>
      <sheetData sheetId="0">
        <row r="3">
          <cell r="A3" t="str">
            <v>emo</v>
          </cell>
          <cell r="B3">
            <v>4.80769230769217E-3</v>
          </cell>
          <cell r="C3">
            <v>2.6854140646833901E-2</v>
          </cell>
          <cell r="D3">
            <v>0.85809023479825897</v>
          </cell>
          <cell r="E3">
            <v>2.6854140646833901E-2</v>
          </cell>
          <cell r="F3">
            <v>0.85809023479825897</v>
          </cell>
          <cell r="G3">
            <v>-2.1274360722748501E-6</v>
          </cell>
          <cell r="H3">
            <v>2.6492603748435099E-2</v>
          </cell>
          <cell r="I3">
            <v>4.7070743578238204E-3</v>
          </cell>
          <cell r="J3">
            <v>-4.5619471697288798E-2</v>
          </cell>
          <cell r="K3">
            <v>5.7404831421601299E-2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B_rat_m2_coef"/>
    </sheetNames>
    <sheetDataSet>
      <sheetData sheetId="0">
        <row r="3">
          <cell r="A3" t="str">
            <v>rat</v>
          </cell>
          <cell r="B3">
            <v>1.59340659340661E-2</v>
          </cell>
          <cell r="C3">
            <v>2.8964493580804E-2</v>
          </cell>
          <cell r="D3">
            <v>0.58291625421669002</v>
          </cell>
          <cell r="E3">
            <v>2.8964493580804E-2</v>
          </cell>
          <cell r="F3">
            <v>0.58291625421669002</v>
          </cell>
          <cell r="G3">
            <v>-1.4098815447545799E-4</v>
          </cell>
          <cell r="H3">
            <v>2.9064037314502699E-2</v>
          </cell>
          <cell r="I3">
            <v>1.6710987067716999E-2</v>
          </cell>
          <cell r="J3">
            <v>-4.4172381733680599E-2</v>
          </cell>
          <cell r="K3">
            <v>6.8124552377447301E-2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_emo_m2_coef"/>
    </sheetNames>
    <sheetDataSet>
      <sheetData sheetId="0">
        <row r="3">
          <cell r="A3" t="str">
            <v>emo</v>
          </cell>
          <cell r="B3">
            <v>9.1826923076923E-2</v>
          </cell>
          <cell r="C3">
            <v>3.35212567359396E-2</v>
          </cell>
          <cell r="D3">
            <v>6.6956445771284099E-3</v>
          </cell>
          <cell r="E3">
            <v>3.35212567359396E-2</v>
          </cell>
          <cell r="F3">
            <v>6.6956445771284099E-3</v>
          </cell>
          <cell r="G3">
            <v>1.11450434230934E-3</v>
          </cell>
          <cell r="H3">
            <v>3.4284747291742801E-2</v>
          </cell>
          <cell r="I3">
            <v>9.4060396992082407E-2</v>
          </cell>
          <cell r="J3">
            <v>1.98781622217995E-2</v>
          </cell>
          <cell r="K3">
            <v>0.15570744942442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_rat_m2_coef"/>
    </sheetNames>
    <sheetDataSet>
      <sheetData sheetId="0">
        <row r="3">
          <cell r="A3" t="str">
            <v>rat</v>
          </cell>
          <cell r="B3">
            <v>4.8901098901098998E-2</v>
          </cell>
          <cell r="C3">
            <v>3.7049521124086798E-2</v>
          </cell>
          <cell r="D3">
            <v>0.18854961880510601</v>
          </cell>
          <cell r="E3">
            <v>3.7049521124086798E-2</v>
          </cell>
          <cell r="F3">
            <v>0.18854961880510601</v>
          </cell>
          <cell r="G3">
            <v>-2.4227023285930401E-5</v>
          </cell>
          <cell r="H3">
            <v>3.6112343586149502E-2</v>
          </cell>
          <cell r="I3">
            <v>4.8117040630685198E-2</v>
          </cell>
          <cell r="J3">
            <v>-1.9324893388252998E-2</v>
          </cell>
          <cell r="K3">
            <v>0.11989644062905901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_rat_m1_coef"/>
    </sheetNames>
    <sheetDataSet>
      <sheetData sheetId="0">
        <row r="2">
          <cell r="A2" t="str">
            <v>(Intercept)</v>
          </cell>
          <cell r="B2">
            <v>-0.72216796264905103</v>
          </cell>
          <cell r="C2">
            <v>0.53422333339807904</v>
          </cell>
          <cell r="D2">
            <v>0.17832078918851699</v>
          </cell>
          <cell r="E2">
            <v>0.492294769494101</v>
          </cell>
          <cell r="F2">
            <v>0.14433039313472601</v>
          </cell>
          <cell r="G2">
            <v>9.3561950376772299E-2</v>
          </cell>
          <cell r="H2">
            <v>0.49208447542368899</v>
          </cell>
          <cell r="I2">
            <v>-0.63496506628717198</v>
          </cell>
          <cell r="J2">
            <v>-1.7845666869096499</v>
          </cell>
          <cell r="K2">
            <v>0.141518219564257</v>
          </cell>
        </row>
        <row r="3">
          <cell r="A3" t="str">
            <v>rat</v>
          </cell>
          <cell r="B3">
            <v>3.4647301649290897E-2</v>
          </cell>
          <cell r="C3">
            <v>3.4168352794783398E-2</v>
          </cell>
          <cell r="D3">
            <v>0.31208655933908502</v>
          </cell>
          <cell r="E3">
            <v>3.4370957775031699E-2</v>
          </cell>
          <cell r="F3">
            <v>0.31493850918451699</v>
          </cell>
          <cell r="G3">
            <v>2.5794841667236301E-3</v>
          </cell>
          <cell r="H3">
            <v>3.4348224799111302E-2</v>
          </cell>
          <cell r="I3">
            <v>3.7971144837903301E-2</v>
          </cell>
          <cell r="J3">
            <v>-3.4471506643551801E-2</v>
          </cell>
          <cell r="K3">
            <v>0.101270781190197</v>
          </cell>
        </row>
        <row r="4">
          <cell r="A4" t="str">
            <v>sex</v>
          </cell>
          <cell r="B4">
            <v>2.6844614254402599E-2</v>
          </cell>
          <cell r="C4">
            <v>3.7682431879814099E-2</v>
          </cell>
          <cell r="D4">
            <v>0.47724762797599302</v>
          </cell>
          <cell r="E4">
            <v>3.9182700726957301E-2</v>
          </cell>
          <cell r="F4">
            <v>0.494251146795323</v>
          </cell>
          <cell r="G4">
            <v>-1.27038850002697E-3</v>
          </cell>
          <cell r="H4">
            <v>4.0171418428550099E-2</v>
          </cell>
          <cell r="I4">
            <v>2.54252886031354E-2</v>
          </cell>
          <cell r="J4">
            <v>-5.3582451958131903E-2</v>
          </cell>
          <cell r="K4">
            <v>9.9722155333692594E-2</v>
          </cell>
        </row>
        <row r="5">
          <cell r="A5" t="str">
            <v>income</v>
          </cell>
          <cell r="B5">
            <v>-2.31804146026699E-2</v>
          </cell>
          <cell r="C5">
            <v>1.9593428928853501E-2</v>
          </cell>
          <cell r="D5">
            <v>0.238514360661953</v>
          </cell>
          <cell r="E5">
            <v>2.0297610601405901E-2</v>
          </cell>
          <cell r="F5">
            <v>0.25512805031581398</v>
          </cell>
          <cell r="G5">
            <v>1.0633344406287E-4</v>
          </cell>
          <cell r="H5">
            <v>2.1013541228088801E-2</v>
          </cell>
          <cell r="I5">
            <v>-2.3134436572248999E-2</v>
          </cell>
          <cell r="J5">
            <v>-6.3813795542657398E-2</v>
          </cell>
          <cell r="K5">
            <v>1.7281303548624002E-2</v>
          </cell>
        </row>
        <row r="6">
          <cell r="A6" t="str">
            <v>isworking</v>
          </cell>
          <cell r="B6">
            <v>-3.33853429251635E-2</v>
          </cell>
          <cell r="C6">
            <v>4.5273672233983299E-2</v>
          </cell>
          <cell r="D6">
            <v>0.46193864205194801</v>
          </cell>
          <cell r="E6">
            <v>4.7899806246519398E-2</v>
          </cell>
          <cell r="F6">
            <v>0.486812493204974</v>
          </cell>
          <cell r="G6">
            <v>-2.2688936251272999E-3</v>
          </cell>
          <cell r="H6">
            <v>4.8115645996691603E-2</v>
          </cell>
          <cell r="I6">
            <v>-3.45560269421765E-2</v>
          </cell>
          <cell r="J6">
            <v>-0.123919021173025</v>
          </cell>
          <cell r="K6">
            <v>5.1685576444298997E-2</v>
          </cell>
        </row>
        <row r="7">
          <cell r="A7" t="str">
            <v>log_age</v>
          </cell>
          <cell r="B7">
            <v>0.26937898208463001</v>
          </cell>
          <cell r="C7">
            <v>0.15469357704730499</v>
          </cell>
          <cell r="D7">
            <v>8.3516790274974301E-2</v>
          </cell>
          <cell r="E7">
            <v>0.156923428680557</v>
          </cell>
          <cell r="F7">
            <v>8.7958694665531106E-2</v>
          </cell>
          <cell r="G7">
            <v>-1.38374668698276E-2</v>
          </cell>
          <cell r="H7">
            <v>0.15991209686715499</v>
          </cell>
          <cell r="I7">
            <v>0.26235960449048301</v>
          </cell>
          <cell r="J7">
            <v>-5.9766349278760497E-2</v>
          </cell>
          <cell r="K7">
            <v>0.58679774247585603</v>
          </cell>
        </row>
        <row r="8">
          <cell r="A8" t="str">
            <v>log_city_size</v>
          </cell>
          <cell r="B8">
            <v>3.2413412759771998E-2</v>
          </cell>
          <cell r="C8">
            <v>3.0040607704809302E-2</v>
          </cell>
          <cell r="D8">
            <v>0.28219759432952402</v>
          </cell>
          <cell r="E8">
            <v>3.1460894706671502E-2</v>
          </cell>
          <cell r="F8">
            <v>0.30441607749917199</v>
          </cell>
          <cell r="G8">
            <v>-1.1126394169906999E-3</v>
          </cell>
          <cell r="H8">
            <v>3.17087135989568E-2</v>
          </cell>
          <cell r="I8">
            <v>3.0144369294180601E-2</v>
          </cell>
          <cell r="J8">
            <v>-2.5639818355649199E-2</v>
          </cell>
          <cell r="K8">
            <v>0.100106193220246</v>
          </cell>
        </row>
        <row r="9">
          <cell r="A9" t="str">
            <v>TC</v>
          </cell>
          <cell r="B9">
            <v>2.7897854415261599E-2</v>
          </cell>
          <cell r="C9">
            <v>5.3747410115239203E-2</v>
          </cell>
          <cell r="D9">
            <v>0.60443084756276</v>
          </cell>
          <cell r="E9">
            <v>5.3349386399475701E-2</v>
          </cell>
          <cell r="F9">
            <v>0.60173926574923398</v>
          </cell>
          <cell r="G9">
            <v>-7.8736517237677807E-3</v>
          </cell>
          <cell r="H9">
            <v>5.3036761325556001E-2</v>
          </cell>
          <cell r="I9">
            <v>2.1372078086072398E-2</v>
          </cell>
          <cell r="J9">
            <v>-6.9975542934041707E-2</v>
          </cell>
          <cell r="K9">
            <v>0.157517289061781</v>
          </cell>
        </row>
        <row r="10">
          <cell r="A10" t="str">
            <v>log_time_EMB</v>
          </cell>
          <cell r="B10">
            <v>2.6340247213581702E-2</v>
          </cell>
          <cell r="C10">
            <v>6.78471764235902E-2</v>
          </cell>
          <cell r="D10">
            <v>0.69835620980328195</v>
          </cell>
          <cell r="E10">
            <v>6.6369370494637606E-2</v>
          </cell>
          <cell r="F10">
            <v>0.69198305747978595</v>
          </cell>
          <cell r="G10">
            <v>-1.7663111703768301E-3</v>
          </cell>
          <cell r="H10">
            <v>7.43829242243189E-2</v>
          </cell>
          <cell r="I10">
            <v>2.60223852092226E-2</v>
          </cell>
          <cell r="J10">
            <v>-0.11217842394043299</v>
          </cell>
          <cell r="K10">
            <v>0.17069088307566699</v>
          </cell>
        </row>
        <row r="11">
          <cell r="A11" t="str">
            <v>log_time_TC</v>
          </cell>
          <cell r="B11">
            <v>0.114086654819547</v>
          </cell>
          <cell r="C11">
            <v>7.2252607424853496E-2</v>
          </cell>
          <cell r="D11">
            <v>0.116287344672168</v>
          </cell>
          <cell r="E11">
            <v>7.1867056306040206E-2</v>
          </cell>
          <cell r="F11">
            <v>0.114356566551692</v>
          </cell>
          <cell r="G11">
            <v>-1.18965639075637E-2</v>
          </cell>
          <cell r="H11">
            <v>7.2091242738661299E-2</v>
          </cell>
          <cell r="I11">
            <v>0.10554769204971801</v>
          </cell>
          <cell r="J11">
            <v>-3.3430506946830502E-2</v>
          </cell>
          <cell r="K11">
            <v>0.245301291762069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B_emo_m0_coef"/>
    </sheetNames>
    <sheetDataSet>
      <sheetData sheetId="0">
        <row r="2">
          <cell r="A2" t="str">
            <v>(Intercept)</v>
          </cell>
          <cell r="B2">
            <v>0.29697563199649901</v>
          </cell>
          <cell r="C2">
            <v>0.47737312609878801</v>
          </cell>
          <cell r="D2">
            <v>0.534623378235345</v>
          </cell>
          <cell r="E2">
            <v>0.51459486044741798</v>
          </cell>
          <cell r="F2">
            <v>0.56455482324352002</v>
          </cell>
          <cell r="G2">
            <v>0.103194191011625</v>
          </cell>
          <cell r="H2">
            <v>0.52700513396744597</v>
          </cell>
          <cell r="I2">
            <v>0.381813485455756</v>
          </cell>
          <cell r="J2">
            <v>-0.79128494326418697</v>
          </cell>
          <cell r="K2">
            <v>1.30012017100231</v>
          </cell>
        </row>
        <row r="3">
          <cell r="A3" t="str">
            <v>emo</v>
          </cell>
          <cell r="B3">
            <v>6.8615651711619E-2</v>
          </cell>
          <cell r="C3">
            <v>3.05651892330953E-2</v>
          </cell>
          <cell r="D3">
            <v>2.59338053138146E-2</v>
          </cell>
          <cell r="E3">
            <v>3.101580962455E-2</v>
          </cell>
          <cell r="F3">
            <v>2.8145236884812699E-2</v>
          </cell>
          <cell r="G3">
            <v>4.1363575015155004E-3</v>
          </cell>
          <cell r="H3">
            <v>3.1956936598601902E-2</v>
          </cell>
          <cell r="I3">
            <v>7.26260435059677E-2</v>
          </cell>
          <cell r="J3">
            <v>1.7132576255942001E-3</v>
          </cell>
          <cell r="K3">
            <v>0.12694462096308001</v>
          </cell>
        </row>
        <row r="4">
          <cell r="A4" t="str">
            <v>sex</v>
          </cell>
          <cell r="B4">
            <v>-2.1623304217419499E-2</v>
          </cell>
          <cell r="C4">
            <v>3.4047587341569902E-2</v>
          </cell>
          <cell r="D4">
            <v>0.52613741004116799</v>
          </cell>
          <cell r="E4">
            <v>3.5818986992751503E-2</v>
          </cell>
          <cell r="F4">
            <v>0.54677844150240995</v>
          </cell>
          <cell r="G4">
            <v>1.56898233267996E-3</v>
          </cell>
          <cell r="H4">
            <v>3.61218710987571E-2</v>
          </cell>
          <cell r="I4">
            <v>-2.3348422002283199E-2</v>
          </cell>
          <cell r="J4">
            <v>-8.5936418098244899E-2</v>
          </cell>
          <cell r="K4">
            <v>5.1885401705832501E-2</v>
          </cell>
        </row>
        <row r="5">
          <cell r="A5" t="str">
            <v>income</v>
          </cell>
          <cell r="B5">
            <v>1.2669860747742999E-2</v>
          </cell>
          <cell r="C5">
            <v>1.5866138143241601E-2</v>
          </cell>
          <cell r="D5">
            <v>0.425555283547149</v>
          </cell>
          <cell r="E5">
            <v>1.6127364944362101E-2</v>
          </cell>
          <cell r="F5">
            <v>0.433078252651032</v>
          </cell>
          <cell r="G5">
            <v>7.3736828854208505E-4</v>
          </cell>
          <cell r="H5">
            <v>1.5739136349524702E-2</v>
          </cell>
          <cell r="I5">
            <v>1.3523311260925101E-2</v>
          </cell>
          <cell r="J5">
            <v>-2.1737246622005001E-2</v>
          </cell>
          <cell r="K5">
            <v>4.3157908486142198E-2</v>
          </cell>
        </row>
        <row r="6">
          <cell r="A6" t="str">
            <v>isworking</v>
          </cell>
          <cell r="B6">
            <v>-3.60095596064441E-2</v>
          </cell>
          <cell r="C6">
            <v>4.08820685283066E-2</v>
          </cell>
          <cell r="D6">
            <v>0.37953638456551297</v>
          </cell>
          <cell r="E6">
            <v>3.8291585899429097E-2</v>
          </cell>
          <cell r="F6">
            <v>0.34821073806456898</v>
          </cell>
          <cell r="G6">
            <v>-1.3833394170318499E-3</v>
          </cell>
          <cell r="H6">
            <v>3.8706268340835903E-2</v>
          </cell>
          <cell r="I6">
            <v>-3.7662560380316401E-2</v>
          </cell>
          <cell r="J6">
            <v>-0.11540219597223</v>
          </cell>
          <cell r="K6">
            <v>3.5341063609685197E-2</v>
          </cell>
        </row>
        <row r="7">
          <cell r="A7" t="str">
            <v>log_age</v>
          </cell>
          <cell r="B7">
            <v>8.9699938279522898E-2</v>
          </cell>
          <cell r="C7">
            <v>0.14330902657674399</v>
          </cell>
          <cell r="D7">
            <v>0.53212277610896697</v>
          </cell>
          <cell r="E7">
            <v>0.124590223901535</v>
          </cell>
          <cell r="F7">
            <v>0.47243921046616599</v>
          </cell>
          <cell r="G7">
            <v>-1.4736929931356099E-2</v>
          </cell>
          <cell r="H7">
            <v>0.12901637907965299</v>
          </cell>
          <cell r="I7">
            <v>7.6901149067591698E-2</v>
          </cell>
          <cell r="J7">
            <v>-0.13721961768621099</v>
          </cell>
          <cell r="K7">
            <v>0.33813859667736601</v>
          </cell>
        </row>
        <row r="8">
          <cell r="A8" t="str">
            <v>log_city_size</v>
          </cell>
          <cell r="B8">
            <v>-3.9255332271636502E-2</v>
          </cell>
          <cell r="C8">
            <v>2.5687936455819502E-2</v>
          </cell>
          <cell r="D8">
            <v>0.12814413285068199</v>
          </cell>
          <cell r="E8">
            <v>2.79692848304504E-2</v>
          </cell>
          <cell r="F8">
            <v>0.16210394761878599</v>
          </cell>
          <cell r="G8">
            <v>-2.5002416023977001E-3</v>
          </cell>
          <cell r="H8">
            <v>2.9530144431919599E-2</v>
          </cell>
          <cell r="I8">
            <v>-4.0437782447563297E-2</v>
          </cell>
          <cell r="J8">
            <v>-9.5504030851871299E-2</v>
          </cell>
          <cell r="K8">
            <v>1.50005581229905E-2</v>
          </cell>
        </row>
        <row r="9">
          <cell r="A9" t="str">
            <v>TC</v>
          </cell>
          <cell r="B9">
            <v>9.3282027981100302E-2</v>
          </cell>
          <cell r="C9">
            <v>5.1033091248258E-2</v>
          </cell>
          <cell r="D9">
            <v>6.9145261314349199E-2</v>
          </cell>
          <cell r="E9">
            <v>5.6107614178211397E-2</v>
          </cell>
          <cell r="F9">
            <v>9.8058941314041304E-2</v>
          </cell>
          <cell r="G9">
            <v>-2.1669773034533502E-3</v>
          </cell>
          <cell r="H9">
            <v>5.2085107332101102E-2</v>
          </cell>
          <cell r="I9">
            <v>8.7907825704159503E-2</v>
          </cell>
          <cell r="J9">
            <v>1.1743851213903299E-2</v>
          </cell>
          <cell r="K9">
            <v>0.205027928311353</v>
          </cell>
        </row>
        <row r="10">
          <cell r="A10" t="str">
            <v>log_time_ESB</v>
          </cell>
          <cell r="B10">
            <v>-5.56866317130792E-2</v>
          </cell>
          <cell r="C10">
            <v>6.3734071605660594E-2</v>
          </cell>
          <cell r="D10">
            <v>0.383371888662215</v>
          </cell>
          <cell r="E10">
            <v>7.4913483508885007E-2</v>
          </cell>
          <cell r="F10">
            <v>0.45819530714319301</v>
          </cell>
          <cell r="G10">
            <v>-8.8139539327980604E-3</v>
          </cell>
          <cell r="H10">
            <v>7.5299239172625307E-2</v>
          </cell>
          <cell r="I10">
            <v>-6.6801274140261505E-2</v>
          </cell>
          <cell r="J10">
            <v>-0.186298183957048</v>
          </cell>
          <cell r="K10">
            <v>0.111347587941245</v>
          </cell>
        </row>
        <row r="11">
          <cell r="A11" t="str">
            <v>log_time_TC</v>
          </cell>
          <cell r="B11">
            <v>8.7271213579877299E-2</v>
          </cell>
          <cell r="C11">
            <v>5.6763361919221302E-2</v>
          </cell>
          <cell r="D11">
            <v>0.125853941130116</v>
          </cell>
          <cell r="E11">
            <v>5.1879493184478001E-2</v>
          </cell>
          <cell r="F11">
            <v>9.4183223668971694E-2</v>
          </cell>
          <cell r="G11">
            <v>-5.0408010937597796E-3</v>
          </cell>
          <cell r="H11">
            <v>5.66871602861065E-2</v>
          </cell>
          <cell r="I11">
            <v>8.3065687274570907E-2</v>
          </cell>
          <cell r="J11">
            <v>-1.96865996120913E-2</v>
          </cell>
          <cell r="K11">
            <v>0.20987733068352599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B_emo_m1_coef"/>
    </sheetNames>
    <sheetDataSet>
      <sheetData sheetId="0">
        <row r="2">
          <cell r="A2" t="str">
            <v>(Intercept)</v>
          </cell>
          <cell r="B2">
            <v>0.28767622376489599</v>
          </cell>
          <cell r="C2">
            <v>0.47834527474286298</v>
          </cell>
          <cell r="D2">
            <v>0.54829894702347903</v>
          </cell>
          <cell r="E2">
            <v>0.51531122742144198</v>
          </cell>
          <cell r="F2">
            <v>0.57733297342790202</v>
          </cell>
          <cell r="G2">
            <v>5.9248145074407801E-2</v>
          </cell>
          <cell r="H2">
            <v>0.54200531059292101</v>
          </cell>
          <cell r="I2">
            <v>0.29138825732137502</v>
          </cell>
          <cell r="J2">
            <v>-0.78209582982760795</v>
          </cell>
          <cell r="K2">
            <v>1.4074972874923499</v>
          </cell>
        </row>
        <row r="3">
          <cell r="A3" t="str">
            <v>emo</v>
          </cell>
          <cell r="B3">
            <v>7.0065613626857204E-2</v>
          </cell>
          <cell r="C3">
            <v>3.0697399836262799E-2</v>
          </cell>
          <cell r="D3">
            <v>2.3581736847360799E-2</v>
          </cell>
          <cell r="E3">
            <v>3.1162092751350699E-2</v>
          </cell>
          <cell r="F3">
            <v>2.5710028745283501E-2</v>
          </cell>
          <cell r="G3">
            <v>4.6586958517932202E-3</v>
          </cell>
          <cell r="H3">
            <v>3.0363727640709E-2</v>
          </cell>
          <cell r="I3">
            <v>7.3483459224387093E-2</v>
          </cell>
          <cell r="J3">
            <v>1.29878984627773E-2</v>
          </cell>
          <cell r="K3">
            <v>0.12481564149844999</v>
          </cell>
        </row>
        <row r="4">
          <cell r="A4" t="str">
            <v>sex</v>
          </cell>
          <cell r="B4">
            <v>-1.98130953803194E-2</v>
          </cell>
          <cell r="C4">
            <v>3.4218834097842397E-2</v>
          </cell>
          <cell r="D4">
            <v>0.56327455929502401</v>
          </cell>
          <cell r="E4">
            <v>3.6042237078709197E-2</v>
          </cell>
          <cell r="F4">
            <v>0.58316470001773901</v>
          </cell>
          <cell r="G4">
            <v>-2.07963068235178E-3</v>
          </cell>
          <cell r="H4">
            <v>3.6023206289753501E-2</v>
          </cell>
          <cell r="I4">
            <v>-2.1365085779753101E-2</v>
          </cell>
          <cell r="J4">
            <v>-8.9481549290020501E-2</v>
          </cell>
          <cell r="K4">
            <v>5.5589043110806702E-2</v>
          </cell>
        </row>
        <row r="5">
          <cell r="A5" t="str">
            <v>income</v>
          </cell>
          <cell r="B5">
            <v>1.0967606833533001E-2</v>
          </cell>
          <cell r="C5">
            <v>1.6113328739893101E-2</v>
          </cell>
          <cell r="D5">
            <v>0.49692767285855699</v>
          </cell>
          <cell r="E5">
            <v>1.65353723508057E-2</v>
          </cell>
          <cell r="F5">
            <v>0.50796274849575496</v>
          </cell>
          <cell r="G5">
            <v>7.8969358897283898E-4</v>
          </cell>
          <cell r="H5">
            <v>1.70989949079174E-2</v>
          </cell>
          <cell r="I5">
            <v>1.0723404323896299E-2</v>
          </cell>
          <cell r="J5">
            <v>-2.0633709315162702E-2</v>
          </cell>
          <cell r="K5">
            <v>4.6406656795957402E-2</v>
          </cell>
        </row>
        <row r="6">
          <cell r="A6" t="str">
            <v>isworking</v>
          </cell>
          <cell r="B6">
            <v>-3.4809654780457097E-2</v>
          </cell>
          <cell r="C6">
            <v>4.0989450868136199E-2</v>
          </cell>
          <cell r="D6">
            <v>0.39683093191642199</v>
          </cell>
          <cell r="E6">
            <v>3.8322262406392402E-2</v>
          </cell>
          <cell r="F6">
            <v>0.36486138375659699</v>
          </cell>
          <cell r="G6">
            <v>-4.6123778032024199E-4</v>
          </cell>
          <cell r="H6">
            <v>4.2240127640960697E-2</v>
          </cell>
          <cell r="I6">
            <v>-3.3588134749782401E-2</v>
          </cell>
          <cell r="J6">
            <v>-0.120002732895124</v>
          </cell>
          <cell r="K6">
            <v>4.6101668386432801E-2</v>
          </cell>
        </row>
        <row r="7">
          <cell r="A7" t="str">
            <v>log_age</v>
          </cell>
          <cell r="B7">
            <v>9.3209635434939306E-2</v>
          </cell>
          <cell r="C7">
            <v>0.14363953429742701</v>
          </cell>
          <cell r="D7">
            <v>0.51718618697670904</v>
          </cell>
          <cell r="E7">
            <v>0.124771413003588</v>
          </cell>
          <cell r="F7">
            <v>0.45597076177462798</v>
          </cell>
          <cell r="G7">
            <v>-1.28075644739031E-2</v>
          </cell>
          <cell r="H7">
            <v>0.13031922482348601</v>
          </cell>
          <cell r="I7">
            <v>8.2110441926570493E-2</v>
          </cell>
          <cell r="J7">
            <v>-0.14017590947912301</v>
          </cell>
          <cell r="K7">
            <v>0.37065964018153502</v>
          </cell>
        </row>
        <row r="8">
          <cell r="A8" t="str">
            <v>log_city_size</v>
          </cell>
          <cell r="B8">
            <v>-3.8883660708915198E-2</v>
          </cell>
          <cell r="C8">
            <v>2.5734894670791E-2</v>
          </cell>
          <cell r="D8">
            <v>0.13248492316895799</v>
          </cell>
          <cell r="E8">
            <v>2.7958166357332601E-2</v>
          </cell>
          <cell r="F8">
            <v>0.16593610267544101</v>
          </cell>
          <cell r="G8">
            <v>-4.1304684147346797E-3</v>
          </cell>
          <cell r="H8">
            <v>3.0176987534180601E-2</v>
          </cell>
          <cell r="I8">
            <v>-4.2774067405111298E-2</v>
          </cell>
          <cell r="J8">
            <v>-9.3681778200628799E-2</v>
          </cell>
          <cell r="K8">
            <v>2.0975470098228099E-2</v>
          </cell>
        </row>
        <row r="9">
          <cell r="A9" t="str">
            <v>TC</v>
          </cell>
          <cell r="B9">
            <v>9.2173458080327397E-2</v>
          </cell>
          <cell r="C9">
            <v>5.1142792539252399E-2</v>
          </cell>
          <cell r="D9">
            <v>7.3103744402856496E-2</v>
          </cell>
          <cell r="E9">
            <v>5.6137229606934097E-2</v>
          </cell>
          <cell r="F9">
            <v>0.102276001563223</v>
          </cell>
          <cell r="G9">
            <v>1.7297997648052E-3</v>
          </cell>
          <cell r="H9">
            <v>5.44279615921065E-2</v>
          </cell>
          <cell r="I9">
            <v>9.4327970658791102E-2</v>
          </cell>
          <cell r="J9">
            <v>-2.5583147331026498E-2</v>
          </cell>
          <cell r="K9">
            <v>0.19063835328440901</v>
          </cell>
        </row>
        <row r="10">
          <cell r="A10" t="str">
            <v>log_time_ESB</v>
          </cell>
          <cell r="B10">
            <v>-5.6339421064210998E-2</v>
          </cell>
          <cell r="C10">
            <v>6.3842423698209499E-2</v>
          </cell>
          <cell r="D10">
            <v>0.37864629479991002</v>
          </cell>
          <cell r="E10">
            <v>7.5002661832643105E-2</v>
          </cell>
          <cell r="F10">
            <v>0.453492224450674</v>
          </cell>
          <cell r="G10">
            <v>2.1882243164004201E-3</v>
          </cell>
          <cell r="H10">
            <v>7.5665756892711503E-2</v>
          </cell>
          <cell r="I10">
            <v>-5.1872158236622598E-2</v>
          </cell>
          <cell r="J10">
            <v>-0.23310589807071699</v>
          </cell>
          <cell r="K10">
            <v>8.4838043543763994E-2</v>
          </cell>
        </row>
        <row r="11">
          <cell r="A11" t="str">
            <v>log_time_TC</v>
          </cell>
          <cell r="B11">
            <v>8.8710326865257899E-2</v>
          </cell>
          <cell r="C11">
            <v>5.6897260917784798E-2</v>
          </cell>
          <cell r="D11">
            <v>0.120646982400975</v>
          </cell>
          <cell r="E11">
            <v>5.1827251660180998E-2</v>
          </cell>
          <cell r="F11">
            <v>8.8609554165113902E-2</v>
          </cell>
          <cell r="G11">
            <v>-6.61778188716636E-3</v>
          </cell>
          <cell r="H11">
            <v>5.9789083942867499E-2</v>
          </cell>
          <cell r="I11">
            <v>8.5101209756472895E-2</v>
          </cell>
          <cell r="J11">
            <v>-3.2322455625180199E-2</v>
          </cell>
          <cell r="K11">
            <v>0.19960902856836499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B_rat_m0_coef"/>
    </sheetNames>
    <sheetDataSet>
      <sheetData sheetId="0">
        <row r="2">
          <cell r="A2" t="str">
            <v>(Intercept)</v>
          </cell>
          <cell r="B2">
            <v>-0.41011831636863499</v>
          </cell>
          <cell r="C2">
            <v>0.486091125224619</v>
          </cell>
          <cell r="D2">
            <v>0.39997861031336801</v>
          </cell>
          <cell r="E2">
            <v>0.52253525990456695</v>
          </cell>
          <cell r="F2">
            <v>0.43358938867934599</v>
          </cell>
          <cell r="G2">
            <v>4.5372610499818403E-2</v>
          </cell>
          <cell r="H2">
            <v>0.50441373426212599</v>
          </cell>
          <cell r="I2">
            <v>-0.37012380993844002</v>
          </cell>
          <cell r="J2">
            <v>-1.34362822734721</v>
          </cell>
          <cell r="K2">
            <v>0.61313332465562498</v>
          </cell>
        </row>
        <row r="3">
          <cell r="A3" t="str">
            <v>rat</v>
          </cell>
          <cell r="B3">
            <v>9.9027361148824003E-2</v>
          </cell>
          <cell r="C3">
            <v>3.11344350515897E-2</v>
          </cell>
          <cell r="D3">
            <v>1.7369595164952499E-3</v>
          </cell>
          <cell r="E3">
            <v>3.0236183268959101E-2</v>
          </cell>
          <cell r="F3">
            <v>1.2718745953039499E-3</v>
          </cell>
          <cell r="G3">
            <v>2.4257629260066201E-3</v>
          </cell>
          <cell r="H3">
            <v>2.8583777263731701E-2</v>
          </cell>
          <cell r="I3">
            <v>0.101998272866232</v>
          </cell>
          <cell r="J3">
            <v>3.8567256229737501E-2</v>
          </cell>
          <cell r="K3">
            <v>0.15157500841666</v>
          </cell>
        </row>
        <row r="4">
          <cell r="A4" t="str">
            <v>sex</v>
          </cell>
          <cell r="B4">
            <v>-2.0840808040033101E-2</v>
          </cell>
          <cell r="C4">
            <v>3.4316587721390499E-2</v>
          </cell>
          <cell r="D4">
            <v>0.54442790852797995</v>
          </cell>
          <cell r="E4">
            <v>3.5921178657160699E-2</v>
          </cell>
          <cell r="F4">
            <v>0.56253418032426405</v>
          </cell>
          <cell r="G4">
            <v>-2.8893397750638398E-3</v>
          </cell>
          <cell r="H4">
            <v>3.47463105856596E-2</v>
          </cell>
          <cell r="I4">
            <v>-2.4960521998061098E-2</v>
          </cell>
          <cell r="J4">
            <v>-7.4842176195936097E-2</v>
          </cell>
          <cell r="K4">
            <v>5.68748008995194E-2</v>
          </cell>
        </row>
        <row r="5">
          <cell r="A5" t="str">
            <v>income</v>
          </cell>
          <cell r="B5">
            <v>7.4928449387809803E-3</v>
          </cell>
          <cell r="C5">
            <v>1.61618612046057E-2</v>
          </cell>
          <cell r="D5">
            <v>0.64349805503188195</v>
          </cell>
          <cell r="E5">
            <v>1.8068455385880099E-2</v>
          </cell>
          <cell r="F5">
            <v>0.67887236822779096</v>
          </cell>
          <cell r="G5">
            <v>1.3993414912028799E-3</v>
          </cell>
          <cell r="H5">
            <v>1.8274857884693099E-2</v>
          </cell>
          <cell r="I5">
            <v>8.5778216502619391E-3</v>
          </cell>
          <cell r="J5">
            <v>-2.9123823900552601E-2</v>
          </cell>
          <cell r="K5">
            <v>3.9650590966070903E-2</v>
          </cell>
        </row>
        <row r="6">
          <cell r="A6" t="str">
            <v>isworking</v>
          </cell>
          <cell r="B6">
            <v>-1.63988543750971E-2</v>
          </cell>
          <cell r="C6">
            <v>4.0284192820682803E-2</v>
          </cell>
          <cell r="D6">
            <v>0.68444451765273795</v>
          </cell>
          <cell r="E6">
            <v>3.5821439838324601E-2</v>
          </cell>
          <cell r="F6">
            <v>0.64766482995150099</v>
          </cell>
          <cell r="G6">
            <v>-1.9166749813620499E-3</v>
          </cell>
          <cell r="H6">
            <v>3.5572035150791298E-2</v>
          </cell>
          <cell r="I6">
            <v>-2.0853143002271E-2</v>
          </cell>
          <cell r="J6">
            <v>-8.1085627543859506E-2</v>
          </cell>
          <cell r="K6">
            <v>5.5808267065243201E-2</v>
          </cell>
        </row>
        <row r="7">
          <cell r="A7" t="str">
            <v>log_age</v>
          </cell>
          <cell r="B7">
            <v>-7.5672147235888498E-2</v>
          </cell>
          <cell r="C7">
            <v>0.13803437648252001</v>
          </cell>
          <cell r="D7">
            <v>0.58424078344736197</v>
          </cell>
          <cell r="E7">
            <v>0.129721324122819</v>
          </cell>
          <cell r="F7">
            <v>0.56040855604534201</v>
          </cell>
          <cell r="G7">
            <v>-2.1124143657755199E-2</v>
          </cell>
          <cell r="H7">
            <v>0.132362637483911</v>
          </cell>
          <cell r="I7">
            <v>-9.4140434336063603E-2</v>
          </cell>
          <cell r="J7">
            <v>-0.33373408270854099</v>
          </cell>
          <cell r="K7">
            <v>0.168366699069981</v>
          </cell>
        </row>
        <row r="8">
          <cell r="A8" t="str">
            <v>log_city_size</v>
          </cell>
          <cell r="B8">
            <v>-9.41678739958487E-4</v>
          </cell>
          <cell r="C8">
            <v>2.6489411383040899E-2</v>
          </cell>
          <cell r="D8">
            <v>0.97168206100492704</v>
          </cell>
          <cell r="E8">
            <v>2.9065366102234001E-2</v>
          </cell>
          <cell r="F8">
            <v>0.97419084813067902</v>
          </cell>
          <cell r="G8">
            <v>1.5789018187029799E-3</v>
          </cell>
          <cell r="H8">
            <v>2.8216016478876501E-2</v>
          </cell>
          <cell r="I8">
            <v>2.6640290049514498E-4</v>
          </cell>
          <cell r="J8">
            <v>-5.4109932756500299E-2</v>
          </cell>
          <cell r="K8">
            <v>5.3084179592192603E-2</v>
          </cell>
        </row>
        <row r="9">
          <cell r="A9" t="str">
            <v>TC</v>
          </cell>
          <cell r="B9">
            <v>8.8993005113245593E-2</v>
          </cell>
          <cell r="C9">
            <v>4.8730285039971698E-2</v>
          </cell>
          <cell r="D9">
            <v>6.9509140546125101E-2</v>
          </cell>
          <cell r="E9">
            <v>5.0512562162664101E-2</v>
          </cell>
          <cell r="F9">
            <v>7.9839374977534794E-2</v>
          </cell>
          <cell r="G9">
            <v>-4.5511143636777903E-3</v>
          </cell>
          <cell r="H9">
            <v>4.9024088335322902E-2</v>
          </cell>
          <cell r="I9">
            <v>8.3034450678781693E-2</v>
          </cell>
          <cell r="J9">
            <v>-1.77973533065444E-3</v>
          </cell>
          <cell r="K9">
            <v>0.18706107010838099</v>
          </cell>
        </row>
        <row r="10">
          <cell r="A10" t="str">
            <v>log_time_ESB</v>
          </cell>
          <cell r="B10">
            <v>6.5488518012067801E-2</v>
          </cell>
          <cell r="C10">
            <v>5.5772457689336002E-2</v>
          </cell>
          <cell r="D10">
            <v>0.24189772252682901</v>
          </cell>
          <cell r="E10">
            <v>6.0131724505105698E-2</v>
          </cell>
          <cell r="F10">
            <v>0.27760569616351</v>
          </cell>
          <cell r="G10">
            <v>4.1037923179432596E-3</v>
          </cell>
          <cell r="H10">
            <v>6.1736718381913303E-2</v>
          </cell>
          <cell r="I10">
            <v>7.0537880242644901E-2</v>
          </cell>
          <cell r="J10">
            <v>-6.6761981847884899E-2</v>
          </cell>
          <cell r="K10">
            <v>0.17798499758755601</v>
          </cell>
        </row>
        <row r="11">
          <cell r="A11" t="str">
            <v>log_time_TC</v>
          </cell>
          <cell r="B11">
            <v>3.0018075311604E-3</v>
          </cell>
          <cell r="C11">
            <v>6.3464850419837904E-2</v>
          </cell>
          <cell r="D11">
            <v>0.96232875925327899</v>
          </cell>
          <cell r="E11">
            <v>6.5589480485465701E-2</v>
          </cell>
          <cell r="F11">
            <v>0.96354816709999103</v>
          </cell>
          <cell r="G11">
            <v>-1.0812842488627799E-2</v>
          </cell>
          <cell r="H11">
            <v>6.6253547970714602E-2</v>
          </cell>
          <cell r="I11">
            <v>-8.3628275395716007E-3</v>
          </cell>
          <cell r="J11">
            <v>-0.111869316206824</v>
          </cell>
          <cell r="K11">
            <v>0.14589620660074401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B_rat_m1_coef"/>
    </sheetNames>
    <sheetDataSet>
      <sheetData sheetId="0">
        <row r="2">
          <cell r="A2" t="str">
            <v>(Intercept)</v>
          </cell>
          <cell r="B2">
            <v>-0.261465640724662</v>
          </cell>
          <cell r="C2">
            <v>0.49423364298093497</v>
          </cell>
          <cell r="D2">
            <v>0.59750705480692101</v>
          </cell>
          <cell r="E2">
            <v>0.56014116693597904</v>
          </cell>
          <cell r="F2">
            <v>0.64128067114752196</v>
          </cell>
          <cell r="G2">
            <v>0.11812412348732999</v>
          </cell>
          <cell r="H2">
            <v>0.54995160718390501</v>
          </cell>
          <cell r="I2">
            <v>-0.11546675563144</v>
          </cell>
          <cell r="J2">
            <v>-1.3410971676315799</v>
          </cell>
          <cell r="K2">
            <v>0.683709203727346</v>
          </cell>
        </row>
        <row r="3">
          <cell r="A3" t="str">
            <v>rat</v>
          </cell>
          <cell r="B3">
            <v>0.109662608252623</v>
          </cell>
          <cell r="C3">
            <v>3.1368669811471898E-2</v>
          </cell>
          <cell r="D3">
            <v>6.0962106004314599E-4</v>
          </cell>
          <cell r="E3">
            <v>3.0776784099304798E-2</v>
          </cell>
          <cell r="F3">
            <v>4.8156461065256001E-4</v>
          </cell>
          <cell r="G3">
            <v>3.9145202151165299E-3</v>
          </cell>
          <cell r="H3">
            <v>3.1609708195565502E-2</v>
          </cell>
          <cell r="I3">
            <v>0.11412503574510301</v>
          </cell>
          <cell r="J3">
            <v>3.6751274339170997E-2</v>
          </cell>
          <cell r="K3">
            <v>0.16240656578825999</v>
          </cell>
        </row>
        <row r="4">
          <cell r="A4" t="str">
            <v>sex</v>
          </cell>
          <cell r="B4">
            <v>-2.6203880038148199E-2</v>
          </cell>
          <cell r="C4">
            <v>3.4363593700960003E-2</v>
          </cell>
          <cell r="D4">
            <v>0.44684205301473801</v>
          </cell>
          <cell r="E4">
            <v>3.6830396924281597E-2</v>
          </cell>
          <cell r="F4">
            <v>0.47781360838988202</v>
          </cell>
          <cell r="G4">
            <v>1.5285251577810399E-3</v>
          </cell>
          <cell r="H4">
            <v>3.8735125375139901E-2</v>
          </cell>
          <cell r="I4">
            <v>-2.4161338677767201E-2</v>
          </cell>
          <cell r="J4">
            <v>-0.104893635304702</v>
          </cell>
          <cell r="K4">
            <v>4.6559497588256497E-2</v>
          </cell>
        </row>
        <row r="5">
          <cell r="A5" t="str">
            <v>income</v>
          </cell>
          <cell r="B5">
            <v>1.92290488711549E-2</v>
          </cell>
          <cell r="C5">
            <v>1.7936605842624399E-2</v>
          </cell>
          <cell r="D5">
            <v>0.28528926283366601</v>
          </cell>
          <cell r="E5">
            <v>1.9924794956649901E-2</v>
          </cell>
          <cell r="F5">
            <v>0.33594249671878901</v>
          </cell>
          <cell r="G5">
            <v>-1.7044848160055401E-3</v>
          </cell>
          <cell r="H5">
            <v>2.0749383951236999E-2</v>
          </cell>
          <cell r="I5">
            <v>1.76250533138354E-2</v>
          </cell>
          <cell r="J5">
            <v>-2.0612451253535599E-2</v>
          </cell>
          <cell r="K5">
            <v>5.9749362244336003E-2</v>
          </cell>
        </row>
        <row r="6">
          <cell r="A6" t="str">
            <v>isworking</v>
          </cell>
          <cell r="B6">
            <v>-3.0327041517989199E-2</v>
          </cell>
          <cell r="C6">
            <v>4.1589399817689401E-2</v>
          </cell>
          <cell r="D6">
            <v>0.46693152279808098</v>
          </cell>
          <cell r="E6">
            <v>3.7194804635068503E-2</v>
          </cell>
          <cell r="F6">
            <v>0.416065163410971</v>
          </cell>
          <cell r="G6">
            <v>3.0834708999516801E-3</v>
          </cell>
          <cell r="H6">
            <v>4.0192211680721103E-2</v>
          </cell>
          <cell r="I6">
            <v>-2.7389458882296401E-2</v>
          </cell>
          <cell r="J6">
            <v>-0.11434077837968</v>
          </cell>
          <cell r="K6">
            <v>4.0054571149555802E-2</v>
          </cell>
        </row>
        <row r="7">
          <cell r="A7" t="str">
            <v>log_age</v>
          </cell>
          <cell r="B7">
            <v>-0.137439251198822</v>
          </cell>
          <cell r="C7">
            <v>0.140792381193272</v>
          </cell>
          <cell r="D7">
            <v>0.33042880459540203</v>
          </cell>
          <cell r="E7">
            <v>0.139424904106495</v>
          </cell>
          <cell r="F7">
            <v>0.32572172490618301</v>
          </cell>
          <cell r="G7">
            <v>-2.57267365758207E-2</v>
          </cell>
          <cell r="H7">
            <v>0.14849034455009499</v>
          </cell>
          <cell r="I7">
            <v>-0.17459349527587201</v>
          </cell>
          <cell r="J7">
            <v>-0.37679948459320001</v>
          </cell>
          <cell r="K7">
            <v>0.247211648941043</v>
          </cell>
        </row>
        <row r="8">
          <cell r="A8" t="str">
            <v>log_city_size</v>
          </cell>
          <cell r="B8">
            <v>8.6788534449416792E-3</v>
          </cell>
          <cell r="C8">
            <v>2.74820659401201E-2</v>
          </cell>
          <cell r="D8">
            <v>0.75256033187999904</v>
          </cell>
          <cell r="E8">
            <v>2.94261116610991E-2</v>
          </cell>
          <cell r="F8">
            <v>0.76841952605590402</v>
          </cell>
          <cell r="G8">
            <v>-1.2568759128633101E-3</v>
          </cell>
          <cell r="H8">
            <v>3.2820161058021199E-2</v>
          </cell>
          <cell r="I8">
            <v>8.6321355662944792E-3</v>
          </cell>
          <cell r="J8">
            <v>-6.2732210786299605E-2</v>
          </cell>
          <cell r="K8">
            <v>7.5359303668333294E-2</v>
          </cell>
        </row>
        <row r="9">
          <cell r="A9" t="str">
            <v>TC</v>
          </cell>
          <cell r="B9">
            <v>6.0468081305693797E-2</v>
          </cell>
          <cell r="C9">
            <v>4.8910269825814298E-2</v>
          </cell>
          <cell r="D9">
            <v>0.21813415769498701</v>
          </cell>
          <cell r="E9">
            <v>5.09288460799842E-2</v>
          </cell>
          <cell r="F9">
            <v>0.23684530215868399</v>
          </cell>
          <cell r="G9">
            <v>-7.7113885471443303E-3</v>
          </cell>
          <cell r="H9">
            <v>5.1503027015096202E-2</v>
          </cell>
          <cell r="I9">
            <v>5.1683991679100198E-2</v>
          </cell>
          <cell r="J9">
            <v>-2.9935676866955599E-2</v>
          </cell>
          <cell r="K9">
            <v>0.18331782530677301</v>
          </cell>
        </row>
        <row r="10">
          <cell r="A10" t="str">
            <v>log_time_ESB</v>
          </cell>
          <cell r="B10">
            <v>2.6337931245357701E-2</v>
          </cell>
          <cell r="C10">
            <v>5.8179535785350303E-2</v>
          </cell>
          <cell r="D10">
            <v>0.65136976815232495</v>
          </cell>
          <cell r="E10">
            <v>6.4987151307980898E-2</v>
          </cell>
          <cell r="F10">
            <v>0.68580710462982897</v>
          </cell>
          <cell r="G10">
            <v>-2.0235773394996401E-3</v>
          </cell>
          <cell r="H10">
            <v>6.4316030363286106E-2</v>
          </cell>
          <cell r="I10">
            <v>2.8228844882964701E-2</v>
          </cell>
          <cell r="J10">
            <v>-0.116673248050539</v>
          </cell>
          <cell r="K10">
            <v>0.144129391930022</v>
          </cell>
        </row>
        <row r="11">
          <cell r="A11" t="str">
            <v>log_time_TC</v>
          </cell>
          <cell r="B11">
            <v>2.0637621326539599E-2</v>
          </cell>
          <cell r="C11">
            <v>6.7177947928146103E-2</v>
          </cell>
          <cell r="D11">
            <v>0.75907940489758197</v>
          </cell>
          <cell r="E11">
            <v>6.97717309552391E-2</v>
          </cell>
          <cell r="F11">
            <v>0.76777100169920898</v>
          </cell>
          <cell r="G11">
            <v>-1.18563800846028E-2</v>
          </cell>
          <cell r="H11">
            <v>7.0055574622422498E-2</v>
          </cell>
          <cell r="I11">
            <v>1.0066577299576E-2</v>
          </cell>
          <cell r="J11">
            <v>-0.10083169125569499</v>
          </cell>
          <cell r="K11">
            <v>0.17715004408382201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_emo_m0_coef"/>
    </sheetNames>
    <sheetDataSet>
      <sheetData sheetId="0">
        <row r="2">
          <cell r="A2" t="str">
            <v>(Intercept)</v>
          </cell>
          <cell r="B2">
            <v>0.49706632526246902</v>
          </cell>
          <cell r="C2">
            <v>0.53235205539025698</v>
          </cell>
          <cell r="D2">
            <v>0.35164107989177201</v>
          </cell>
          <cell r="E2">
            <v>0.52051546532892201</v>
          </cell>
          <cell r="F2">
            <v>0.34082270943457699</v>
          </cell>
          <cell r="G2">
            <v>3.6494472265026903E-2</v>
          </cell>
          <cell r="H2">
            <v>0.55625162471873602</v>
          </cell>
          <cell r="I2">
            <v>0.55398079693779101</v>
          </cell>
          <cell r="J2">
            <v>-0.77128406538071903</v>
          </cell>
          <cell r="K2">
            <v>1.51989147192394</v>
          </cell>
        </row>
        <row r="3">
          <cell r="A3" t="str">
            <v>emo</v>
          </cell>
          <cell r="B3">
            <v>8.77206370109197E-2</v>
          </cell>
          <cell r="C3">
            <v>3.3442105514596698E-2</v>
          </cell>
          <cell r="D3">
            <v>9.4255624127444794E-3</v>
          </cell>
          <cell r="E3">
            <v>3.3803925916233803E-2</v>
          </cell>
          <cell r="F3">
            <v>1.02017569265837E-2</v>
          </cell>
          <cell r="G3">
            <v>-1.4924031903082401E-3</v>
          </cell>
          <cell r="H3">
            <v>3.4703947086163603E-2</v>
          </cell>
          <cell r="I3">
            <v>8.6034341094446701E-2</v>
          </cell>
          <cell r="J3">
            <v>1.9349604429331899E-2</v>
          </cell>
          <cell r="K3">
            <v>0.155805253826586</v>
          </cell>
        </row>
        <row r="4">
          <cell r="A4" t="str">
            <v>sex</v>
          </cell>
          <cell r="B4">
            <v>-3.05405024397555E-2</v>
          </cell>
          <cell r="C4">
            <v>3.7642728774620701E-2</v>
          </cell>
          <cell r="D4">
            <v>0.41819937415485597</v>
          </cell>
          <cell r="E4">
            <v>3.8865559730537402E-2</v>
          </cell>
          <cell r="F4">
            <v>0.43296951265403999</v>
          </cell>
          <cell r="G4">
            <v>6.7780894941243102E-3</v>
          </cell>
          <cell r="H4">
            <v>3.9538410659021403E-2</v>
          </cell>
          <cell r="I4">
            <v>-2.72704898574136E-2</v>
          </cell>
          <cell r="J4">
            <v>-0.102312298060503</v>
          </cell>
          <cell r="K4">
            <v>5.1391205311815999E-2</v>
          </cell>
        </row>
        <row r="5">
          <cell r="A5" t="str">
            <v>income</v>
          </cell>
          <cell r="B5">
            <v>-4.7704007096059799E-2</v>
          </cell>
          <cell r="C5">
            <v>1.7494159875888399E-2</v>
          </cell>
          <cell r="D5">
            <v>6.9960651953278798E-3</v>
          </cell>
          <cell r="E5">
            <v>1.8118428410408002E-2</v>
          </cell>
          <cell r="F5">
            <v>9.1663491864512805E-3</v>
          </cell>
          <cell r="G5">
            <v>-2.9587194632370299E-5</v>
          </cell>
          <cell r="H5">
            <v>1.8202806186029302E-2</v>
          </cell>
          <cell r="I5">
            <v>-4.72241678605917E-2</v>
          </cell>
          <cell r="J5">
            <v>-8.6129212322821294E-2</v>
          </cell>
          <cell r="K5">
            <v>-1.6233848488201301E-2</v>
          </cell>
        </row>
        <row r="6">
          <cell r="A6" t="str">
            <v>isworking</v>
          </cell>
          <cell r="B6">
            <v>5.6256932157148803E-2</v>
          </cell>
          <cell r="C6">
            <v>4.5000553838355002E-2</v>
          </cell>
          <cell r="D6">
            <v>0.21279456422967899</v>
          </cell>
          <cell r="E6">
            <v>4.3951798836713997E-2</v>
          </cell>
          <cell r="F6">
            <v>0.20212494027570399</v>
          </cell>
          <cell r="G6">
            <v>-5.0146273722474601E-3</v>
          </cell>
          <cell r="H6">
            <v>4.5938850707888099E-2</v>
          </cell>
          <cell r="I6">
            <v>5.27850472054174E-2</v>
          </cell>
          <cell r="J6">
            <v>-4.1601573615595702E-2</v>
          </cell>
          <cell r="K6">
            <v>0.14186982208195101</v>
          </cell>
        </row>
        <row r="7">
          <cell r="A7" t="str">
            <v>log_age</v>
          </cell>
          <cell r="B7">
            <v>-0.13035681829625501</v>
          </cell>
          <cell r="C7">
            <v>0.15504974203310801</v>
          </cell>
          <cell r="D7">
            <v>0.40155491235421797</v>
          </cell>
          <cell r="E7">
            <v>0.17530814197111</v>
          </cell>
          <cell r="F7">
            <v>0.45804987014809501</v>
          </cell>
          <cell r="G7">
            <v>-6.7393197543913496E-4</v>
          </cell>
          <cell r="H7">
            <v>0.17529106804863001</v>
          </cell>
          <cell r="I7">
            <v>-0.13119607570518099</v>
          </cell>
          <cell r="J7">
            <v>-0.45774398999225502</v>
          </cell>
          <cell r="K7">
            <v>0.20964895981937001</v>
          </cell>
        </row>
        <row r="8">
          <cell r="A8" t="str">
            <v>log_city_size</v>
          </cell>
          <cell r="B8">
            <v>5.7135413913146901E-2</v>
          </cell>
          <cell r="C8">
            <v>2.83616283487985E-2</v>
          </cell>
          <cell r="D8">
            <v>4.5371086156364697E-2</v>
          </cell>
          <cell r="E8">
            <v>2.99134916477359E-2</v>
          </cell>
          <cell r="F8">
            <v>5.76446090591754E-2</v>
          </cell>
          <cell r="G8">
            <v>-1.1118757898314401E-3</v>
          </cell>
          <cell r="H8">
            <v>3.06868221972506E-2</v>
          </cell>
          <cell r="I8">
            <v>5.7658770937397699E-2</v>
          </cell>
          <cell r="J8">
            <v>-3.8752504389628199E-3</v>
          </cell>
          <cell r="K8">
            <v>0.11301691021702601</v>
          </cell>
        </row>
        <row r="9">
          <cell r="A9" t="str">
            <v>TC</v>
          </cell>
          <cell r="B9">
            <v>0.145799949325983</v>
          </cell>
          <cell r="C9">
            <v>5.6360902208559799E-2</v>
          </cell>
          <cell r="D9">
            <v>1.0435670436605799E-2</v>
          </cell>
          <cell r="E9">
            <v>6.4976923224512997E-2</v>
          </cell>
          <cell r="F9">
            <v>2.6000770644422098E-2</v>
          </cell>
          <cell r="G9">
            <v>2.04733093151521E-3</v>
          </cell>
          <cell r="H9">
            <v>6.5155106323294798E-2</v>
          </cell>
          <cell r="I9">
            <v>0.14853688895174399</v>
          </cell>
          <cell r="J9">
            <v>2.1514570677458499E-2</v>
          </cell>
          <cell r="K9">
            <v>0.280429217083563</v>
          </cell>
        </row>
        <row r="10">
          <cell r="A10" t="str">
            <v>log_time_RB</v>
          </cell>
          <cell r="B10">
            <v>-3.4335467261983402E-2</v>
          </cell>
          <cell r="C10">
            <v>6.0947016871841203E-2</v>
          </cell>
          <cell r="D10">
            <v>0.57385355751521805</v>
          </cell>
          <cell r="E10">
            <v>5.3069851689973503E-2</v>
          </cell>
          <cell r="F10">
            <v>0.51842579216634099</v>
          </cell>
          <cell r="G10">
            <v>3.6916073855723401E-3</v>
          </cell>
          <cell r="H10">
            <v>6.1285116761052402E-2</v>
          </cell>
          <cell r="I10">
            <v>-3.2986499388450802E-2</v>
          </cell>
          <cell r="J10">
            <v>-0.14196830799606</v>
          </cell>
          <cell r="K10">
            <v>0.10821434863185</v>
          </cell>
        </row>
        <row r="11">
          <cell r="A11" t="str">
            <v>log_time_TC</v>
          </cell>
          <cell r="B11">
            <v>1.8898193176359698E-2</v>
          </cell>
          <cell r="C11">
            <v>6.1740844740856601E-2</v>
          </cell>
          <cell r="D11">
            <v>0.75987378923635496</v>
          </cell>
          <cell r="E11">
            <v>7.3243537496154698E-2</v>
          </cell>
          <cell r="F11">
            <v>0.79667330888105303</v>
          </cell>
          <cell r="G11">
            <v>-9.0180976173096592E-3</v>
          </cell>
          <cell r="H11">
            <v>7.9454358767191702E-2</v>
          </cell>
          <cell r="I11">
            <v>9.4334604857173494E-3</v>
          </cell>
          <cell r="J11">
            <v>-0.122135825355377</v>
          </cell>
          <cell r="K11">
            <v>0.188164077597711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_emo_m1_coef"/>
    </sheetNames>
    <sheetDataSet>
      <sheetData sheetId="0">
        <row r="2">
          <cell r="A2" t="str">
            <v>(Intercept)</v>
          </cell>
          <cell r="B2">
            <v>0.50469823926782997</v>
          </cell>
          <cell r="C2">
            <v>0.531152407107229</v>
          </cell>
          <cell r="D2">
            <v>0.34323321246202099</v>
          </cell>
          <cell r="E2">
            <v>0.519202119729962</v>
          </cell>
          <cell r="F2">
            <v>0.33226719128606702</v>
          </cell>
          <cell r="G2">
            <v>8.1365870858118904E-4</v>
          </cell>
          <cell r="H2">
            <v>0.54921507177370099</v>
          </cell>
          <cell r="I2">
            <v>0.49673931860961901</v>
          </cell>
          <cell r="J2">
            <v>-0.54484291312571997</v>
          </cell>
          <cell r="K2">
            <v>1.5979438155666099</v>
          </cell>
        </row>
        <row r="3">
          <cell r="A3" t="str">
            <v>emo</v>
          </cell>
          <cell r="B3">
            <v>8.4509364604898496E-2</v>
          </cell>
          <cell r="C3">
            <v>3.3447199668489698E-2</v>
          </cell>
          <cell r="D3">
            <v>1.23401250182803E-2</v>
          </cell>
          <cell r="E3">
            <v>3.3923469707972602E-2</v>
          </cell>
          <cell r="F3">
            <v>1.35983068331401E-2</v>
          </cell>
          <cell r="G3">
            <v>-2.04706207128011E-3</v>
          </cell>
          <cell r="H3">
            <v>3.66727820170904E-2</v>
          </cell>
          <cell r="I3">
            <v>8.0211987734723697E-2</v>
          </cell>
          <cell r="J3">
            <v>1.6328020535929799E-2</v>
          </cell>
          <cell r="K3">
            <v>0.16934246136182199</v>
          </cell>
        </row>
        <row r="4">
          <cell r="A4" t="str">
            <v>sex</v>
          </cell>
          <cell r="B4">
            <v>-3.49998353727137E-2</v>
          </cell>
          <cell r="C4">
            <v>3.76967231547468E-2</v>
          </cell>
          <cell r="D4">
            <v>0.354360407358917</v>
          </cell>
          <cell r="E4">
            <v>3.8827352211110597E-2</v>
          </cell>
          <cell r="F4">
            <v>0.368517259297724</v>
          </cell>
          <cell r="G4">
            <v>3.9061579247071502E-3</v>
          </cell>
          <cell r="H4">
            <v>3.8993316206145101E-2</v>
          </cell>
          <cell r="I4">
            <v>-3.4436923001209097E-2</v>
          </cell>
          <cell r="J4">
            <v>-0.107665228792658</v>
          </cell>
          <cell r="K4">
            <v>4.0563825689756403E-2</v>
          </cell>
        </row>
        <row r="5">
          <cell r="A5" t="str">
            <v>income</v>
          </cell>
          <cell r="B5">
            <v>-4.3630768423169201E-2</v>
          </cell>
          <cell r="C5">
            <v>1.7705369980682801E-2</v>
          </cell>
          <cell r="D5">
            <v>1.4627663989674499E-2</v>
          </cell>
          <cell r="E5">
            <v>1.81725857207044E-2</v>
          </cell>
          <cell r="F5">
            <v>1.7329161355766801E-2</v>
          </cell>
          <cell r="G5">
            <v>2.09549703121904E-4</v>
          </cell>
          <cell r="H5">
            <v>1.81940370736094E-2</v>
          </cell>
          <cell r="I5">
            <v>-4.3078782457613901E-2</v>
          </cell>
          <cell r="J5">
            <v>-7.8909071279938806E-2</v>
          </cell>
          <cell r="K5">
            <v>-6.4527168065974501E-3</v>
          </cell>
        </row>
        <row r="6">
          <cell r="A6" t="str">
            <v>isworking</v>
          </cell>
          <cell r="B6">
            <v>5.3558732960165598E-2</v>
          </cell>
          <cell r="C6">
            <v>4.4939881403094302E-2</v>
          </cell>
          <cell r="D6">
            <v>0.23484734795666401</v>
          </cell>
          <cell r="E6">
            <v>4.39749683136706E-2</v>
          </cell>
          <cell r="F6">
            <v>0.224774342770583</v>
          </cell>
          <cell r="G6">
            <v>-3.8443071250729602E-3</v>
          </cell>
          <cell r="H6">
            <v>4.5021533162716301E-2</v>
          </cell>
          <cell r="I6">
            <v>5.18280750736737E-2</v>
          </cell>
          <cell r="J6">
            <v>-4.0310797756269903E-2</v>
          </cell>
          <cell r="K6">
            <v>0.13672453958792799</v>
          </cell>
        </row>
        <row r="7">
          <cell r="A7" t="str">
            <v>log_age</v>
          </cell>
          <cell r="B7">
            <v>-0.13953190964276599</v>
          </cell>
          <cell r="C7">
            <v>0.15483682839002699</v>
          </cell>
          <cell r="D7">
            <v>0.368659142470806</v>
          </cell>
          <cell r="E7">
            <v>0.17593214411555</v>
          </cell>
          <cell r="F7">
            <v>0.42871892084248597</v>
          </cell>
          <cell r="G7">
            <v>1.4465620504869801E-2</v>
          </cell>
          <cell r="H7">
            <v>0.173063924033175</v>
          </cell>
          <cell r="I7">
            <v>-0.122209923615134</v>
          </cell>
          <cell r="J7">
            <v>-0.50967088030683205</v>
          </cell>
          <cell r="K7">
            <v>0.17433892822956701</v>
          </cell>
        </row>
        <row r="8">
          <cell r="A8" t="str">
            <v>log_city_size</v>
          </cell>
          <cell r="B8">
            <v>5.6385395983428101E-2</v>
          </cell>
          <cell r="C8">
            <v>2.8301457440280502E-2</v>
          </cell>
          <cell r="D8">
            <v>4.7783645247618002E-2</v>
          </cell>
          <cell r="E8">
            <v>2.9794755007543298E-2</v>
          </cell>
          <cell r="F8">
            <v>5.9966430580444603E-2</v>
          </cell>
          <cell r="G8">
            <v>-5.8533472250841395E-4</v>
          </cell>
          <cell r="H8">
            <v>3.1003706966907001E-2</v>
          </cell>
          <cell r="I8">
            <v>5.6268242444666099E-2</v>
          </cell>
          <cell r="J8">
            <v>-4.0973028149494098E-3</v>
          </cell>
          <cell r="K8">
            <v>0.114382554954344</v>
          </cell>
        </row>
        <row r="9">
          <cell r="A9" t="str">
            <v>TC</v>
          </cell>
          <cell r="B9">
            <v>0.14810609809108499</v>
          </cell>
          <cell r="C9">
            <v>5.6256006209579601E-2</v>
          </cell>
          <cell r="D9">
            <v>9.1749169557603805E-3</v>
          </cell>
          <cell r="E9">
            <v>6.4795493982365199E-2</v>
          </cell>
          <cell r="F9">
            <v>2.33846588114449E-2</v>
          </cell>
          <cell r="G9">
            <v>4.43283781343695E-3</v>
          </cell>
          <cell r="H9">
            <v>6.12147498803437E-2</v>
          </cell>
          <cell r="I9">
            <v>0.157468709980082</v>
          </cell>
          <cell r="J9">
            <v>-9.9999760343954906E-3</v>
          </cell>
          <cell r="K9">
            <v>0.242646378223424</v>
          </cell>
        </row>
        <row r="10">
          <cell r="A10" t="str">
            <v>log_time_RB</v>
          </cell>
          <cell r="B10">
            <v>-2.94666397824026E-2</v>
          </cell>
          <cell r="C10">
            <v>6.0910165001800201E-2</v>
          </cell>
          <cell r="D10">
            <v>0.629110612623761</v>
          </cell>
          <cell r="E10">
            <v>5.2900473904678502E-2</v>
          </cell>
          <cell r="F10">
            <v>0.57817605775691105</v>
          </cell>
          <cell r="G10">
            <v>4.92888813631801E-3</v>
          </cell>
          <cell r="H10">
            <v>5.7773819508944703E-2</v>
          </cell>
          <cell r="I10">
            <v>-2.5382466201076599E-2</v>
          </cell>
          <cell r="J10">
            <v>-0.14428083293747701</v>
          </cell>
          <cell r="K10">
            <v>8.9151832342328804E-2</v>
          </cell>
        </row>
        <row r="11">
          <cell r="A11" t="str">
            <v>log_time_TC</v>
          </cell>
          <cell r="B11">
            <v>1.49741015883414E-2</v>
          </cell>
          <cell r="C11">
            <v>6.1664926487054801E-2</v>
          </cell>
          <cell r="D11">
            <v>0.80840172775236396</v>
          </cell>
          <cell r="E11">
            <v>7.3256665123623901E-2</v>
          </cell>
          <cell r="F11">
            <v>0.838257361130476</v>
          </cell>
          <cell r="G11">
            <v>-8.9642831900986104E-3</v>
          </cell>
          <cell r="H11">
            <v>7.9239675280359106E-2</v>
          </cell>
          <cell r="I11">
            <v>1.6564766706481101E-2</v>
          </cell>
          <cell r="J11">
            <v>-0.160849639510866</v>
          </cell>
          <cell r="K11">
            <v>0.13977008558940601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MB_emo_m0_coe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28"/>
  <sheetViews>
    <sheetView tabSelected="1" topLeftCell="B6" workbookViewId="0">
      <selection activeCell="I14" sqref="I14"/>
    </sheetView>
  </sheetViews>
  <sheetFormatPr defaultRowHeight="15" x14ac:dyDescent="0.25"/>
  <cols>
    <col min="4" max="19" width="9.5703125" customWidth="1"/>
  </cols>
  <sheetData>
    <row r="4" spans="2:19" x14ac:dyDescent="0.25">
      <c r="L4" s="35" t="s">
        <v>63</v>
      </c>
    </row>
    <row r="5" spans="2:19" x14ac:dyDescent="0.25">
      <c r="D5" s="36" t="s">
        <v>9</v>
      </c>
      <c r="E5" s="36"/>
      <c r="F5" s="36"/>
      <c r="G5" s="37"/>
      <c r="H5" s="40" t="s">
        <v>10</v>
      </c>
      <c r="I5" s="36"/>
      <c r="J5" s="36"/>
      <c r="K5" s="37"/>
      <c r="L5" s="42" t="s">
        <v>11</v>
      </c>
      <c r="M5" s="43"/>
      <c r="N5" s="43"/>
      <c r="O5" s="44"/>
      <c r="P5" s="40" t="s">
        <v>12</v>
      </c>
      <c r="Q5" s="36"/>
      <c r="R5" s="36"/>
      <c r="S5" s="37"/>
    </row>
    <row r="6" spans="2:19" x14ac:dyDescent="0.25">
      <c r="B6" s="21"/>
      <c r="D6" s="38" t="s">
        <v>48</v>
      </c>
      <c r="E6" s="38"/>
      <c r="F6" s="38" t="s">
        <v>14</v>
      </c>
      <c r="G6" s="39"/>
      <c r="H6" s="41" t="s">
        <v>48</v>
      </c>
      <c r="I6" s="38"/>
      <c r="J6" s="38" t="s">
        <v>14</v>
      </c>
      <c r="K6" s="39"/>
      <c r="L6" s="41" t="s">
        <v>48</v>
      </c>
      <c r="M6" s="38"/>
      <c r="N6" s="38" t="s">
        <v>14</v>
      </c>
      <c r="O6" s="39"/>
      <c r="P6" s="41" t="s">
        <v>48</v>
      </c>
      <c r="Q6" s="38"/>
      <c r="R6" s="38" t="s">
        <v>14</v>
      </c>
      <c r="S6" s="39"/>
    </row>
    <row r="7" spans="2:19" x14ac:dyDescent="0.25">
      <c r="B7" s="1"/>
      <c r="D7" s="30" t="s">
        <v>68</v>
      </c>
      <c r="E7" s="30" t="s">
        <v>50</v>
      </c>
      <c r="F7" s="30" t="s">
        <v>49</v>
      </c>
      <c r="G7" s="31" t="s">
        <v>50</v>
      </c>
      <c r="H7" s="30" t="s">
        <v>68</v>
      </c>
      <c r="I7" s="30" t="s">
        <v>50</v>
      </c>
      <c r="J7" s="30" t="s">
        <v>49</v>
      </c>
      <c r="K7" s="31" t="s">
        <v>50</v>
      </c>
      <c r="L7" s="30" t="s">
        <v>68</v>
      </c>
      <c r="M7" s="30" t="s">
        <v>50</v>
      </c>
      <c r="N7" s="30" t="s">
        <v>49</v>
      </c>
      <c r="O7" s="31" t="s">
        <v>50</v>
      </c>
      <c r="P7" s="30" t="s">
        <v>68</v>
      </c>
      <c r="Q7" s="30" t="s">
        <v>50</v>
      </c>
      <c r="R7" s="30" t="s">
        <v>49</v>
      </c>
      <c r="S7" s="31" t="s">
        <v>50</v>
      </c>
    </row>
    <row r="8" spans="2:19" x14ac:dyDescent="0.25">
      <c r="B8" s="1"/>
      <c r="C8" s="23" t="s">
        <v>7</v>
      </c>
      <c r="D8" s="27">
        <f>'Результаты (robust)'!F6</f>
        <v>8.4509364604898496E-2</v>
      </c>
      <c r="E8" s="27">
        <f>'Результаты (bootstrap)'!F6</f>
        <v>8.0211987734723697E-2</v>
      </c>
      <c r="F8" s="3" t="str">
        <f>'Результаты (robust)'!F7</f>
        <v>[0,034]**</v>
      </c>
      <c r="G8" s="28" t="str">
        <f>'Результаты (bootstrap)'!F7</f>
        <v>[0,037]**</v>
      </c>
      <c r="H8" s="29">
        <f>'Результаты (robust)'!Q6</f>
        <v>7.0065613626857204E-2</v>
      </c>
      <c r="I8" s="27">
        <f>'Результаты (bootstrap)'!Q6</f>
        <v>7.3483459224387093E-2</v>
      </c>
      <c r="J8" s="3" t="str">
        <f>'Результаты (robust)'!Q7</f>
        <v>[0,031]**</v>
      </c>
      <c r="K8" s="28" t="str">
        <f>'Результаты (bootstrap)'!Q7</f>
        <v>[0,03]**</v>
      </c>
      <c r="L8" s="29">
        <f>'Результаты (robust)'!F24</f>
        <v>9.4266363610938791E-3</v>
      </c>
      <c r="M8" s="27">
        <f>'Результаты (bootstrap)'!F24</f>
        <v>1.5769334496427999E-2</v>
      </c>
      <c r="N8" s="3" t="str">
        <f>'Результаты (robust)'!F25</f>
        <v>[0,028]</v>
      </c>
      <c r="O8" s="28" t="str">
        <f>'Результаты (bootstrap)'!F25</f>
        <v>[0,028]</v>
      </c>
      <c r="P8" s="29">
        <f>'Результаты (robust)'!Q24</f>
        <v>3.85854256800005E-2</v>
      </c>
      <c r="Q8" s="27">
        <f>'Результаты (bootstrap)'!Q24</f>
        <v>4.0738993434442802E-2</v>
      </c>
      <c r="R8" s="3" t="str">
        <f>'Результаты (robust)'!Q25</f>
        <v>[0,032]</v>
      </c>
      <c r="S8" s="28" t="str">
        <f>'Результаты (bootstrap)'!Q25</f>
        <v>[0,031]</v>
      </c>
    </row>
    <row r="9" spans="2:19" x14ac:dyDescent="0.25">
      <c r="C9" s="22" t="s">
        <v>1</v>
      </c>
      <c r="D9" s="24">
        <f>'Результаты (robust)'!D8</f>
        <v>-3.49998353727137E-2</v>
      </c>
      <c r="E9" s="24">
        <f>'Результаты (bootstrap)'!D8</f>
        <v>-3.4436923001209097E-2</v>
      </c>
      <c r="F9" s="1" t="str">
        <f>'Результаты (robust)'!D9</f>
        <v>[0,039]</v>
      </c>
      <c r="G9" s="25" t="str">
        <f>'Результаты (bootstrap)'!D9</f>
        <v>[0,039]</v>
      </c>
      <c r="H9" s="26">
        <f>'Результаты (robust)'!O8</f>
        <v>-1.98130953803194E-2</v>
      </c>
      <c r="I9" s="24">
        <f>'Результаты (bootstrap)'!O8</f>
        <v>-2.1365085779753101E-2</v>
      </c>
      <c r="J9" s="1" t="str">
        <f>'Результаты (robust)'!O9</f>
        <v>[0,036]</v>
      </c>
      <c r="K9" s="25" t="str">
        <f>'Результаты (bootstrap)'!O9</f>
        <v>[0,036]</v>
      </c>
      <c r="L9" s="26">
        <f>'Результаты (robust)'!D26</f>
        <v>3.8593064061711299E-2</v>
      </c>
      <c r="M9" s="24">
        <f>'Результаты (bootstrap)'!D26</f>
        <v>3.8250797679544202E-2</v>
      </c>
      <c r="N9" s="1" t="str">
        <f>'Результаты (robust)'!D27</f>
        <v>[0,031]</v>
      </c>
      <c r="O9" s="25" t="str">
        <f>'Результаты (bootstrap)'!D27</f>
        <v>[0,032]</v>
      </c>
      <c r="P9" s="26">
        <f>'Результаты (robust)'!O26</f>
        <v>7.4057257840141805E-2</v>
      </c>
      <c r="Q9" s="24">
        <f>'Результаты (bootstrap)'!O26</f>
        <v>7.3655638651937597E-2</v>
      </c>
      <c r="R9" s="1" t="str">
        <f>'Результаты (robust)'!O27</f>
        <v>[0,033]**</v>
      </c>
      <c r="S9" s="25" t="str">
        <f>'Результаты (bootstrap)'!O27</f>
        <v>[0,033]**</v>
      </c>
    </row>
    <row r="10" spans="2:19" x14ac:dyDescent="0.25">
      <c r="C10" s="22" t="s">
        <v>51</v>
      </c>
      <c r="D10" s="24">
        <f>'Результаты (robust)'!D10</f>
        <v>-0.13953190964276599</v>
      </c>
      <c r="E10" s="24">
        <f>'Результаты (bootstrap)'!D10</f>
        <v>-0.122209923615134</v>
      </c>
      <c r="F10" s="1" t="str">
        <f>'Результаты (robust)'!D11</f>
        <v>[0,176]</v>
      </c>
      <c r="G10" s="25" t="str">
        <f>'Результаты (bootstrap)'!D11</f>
        <v>[0,173]</v>
      </c>
      <c r="H10" s="26">
        <f>'Результаты (robust)'!O10</f>
        <v>9.3209635434939306E-2</v>
      </c>
      <c r="I10" s="24">
        <f>'Результаты (bootstrap)'!O10</f>
        <v>8.2110441926570493E-2</v>
      </c>
      <c r="J10" s="1" t="str">
        <f>'Результаты (robust)'!O11</f>
        <v>[0,125]</v>
      </c>
      <c r="K10" s="25" t="str">
        <f>'Результаты (bootstrap)'!O11</f>
        <v>[0,13]</v>
      </c>
      <c r="L10" s="26">
        <f>'Результаты (robust)'!D28</f>
        <v>0.27726572305806202</v>
      </c>
      <c r="M10" s="24">
        <f>'Результаты (bootstrap)'!D28</f>
        <v>0.26500713440540502</v>
      </c>
      <c r="N10" s="1" t="str">
        <f>'Результаты (robust)'!D29</f>
        <v>[0,126]**</v>
      </c>
      <c r="O10" s="25" t="str">
        <f>'Результаты (bootstrap)'!D29</f>
        <v>[0,131]**</v>
      </c>
      <c r="P10" s="26">
        <f>'Результаты (robust)'!O28</f>
        <v>0.27290285662855401</v>
      </c>
      <c r="Q10" s="24">
        <f>'Результаты (bootstrap)'!O28</f>
        <v>0.25102795664806998</v>
      </c>
      <c r="R10" s="1" t="str">
        <f>'Результаты (robust)'!O29</f>
        <v>[0,147]*</v>
      </c>
      <c r="S10" s="25" t="str">
        <f>'Результаты (bootstrap)'!O29</f>
        <v>[0,151]*</v>
      </c>
    </row>
    <row r="11" spans="2:19" x14ac:dyDescent="0.25">
      <c r="C11" s="22" t="s">
        <v>3</v>
      </c>
      <c r="D11" s="24">
        <f>'Результаты (robust)'!D12</f>
        <v>-4.3630768423169201E-2</v>
      </c>
      <c r="E11" s="24">
        <f>'Результаты (bootstrap)'!D12</f>
        <v>-4.3078782457613901E-2</v>
      </c>
      <c r="F11" s="1" t="str">
        <f>'Результаты (robust)'!D13</f>
        <v>[0,018]**</v>
      </c>
      <c r="G11" s="25" t="str">
        <f>'Результаты (bootstrap)'!D13</f>
        <v>[0,018]**</v>
      </c>
      <c r="H11" s="26">
        <f>'Результаты (robust)'!O12</f>
        <v>1.0967606833533001E-2</v>
      </c>
      <c r="I11" s="24">
        <f>'Результаты (bootstrap)'!O12</f>
        <v>1.0723404323896299E-2</v>
      </c>
      <c r="J11" s="1" t="str">
        <f>'Результаты (robust)'!O13</f>
        <v>[0,017]</v>
      </c>
      <c r="K11" s="25" t="str">
        <f>'Результаты (bootstrap)'!O13</f>
        <v>[0,017]</v>
      </c>
      <c r="L11" s="26">
        <f>'Результаты (robust)'!D30</f>
        <v>-9.0682059002841191E-3</v>
      </c>
      <c r="M11" s="24">
        <f>'Результаты (bootstrap)'!D30</f>
        <v>-7.9333235617631195E-3</v>
      </c>
      <c r="N11" s="1" t="str">
        <f>'Результаты (robust)'!D31</f>
        <v>[0,014]</v>
      </c>
      <c r="O11" s="25" t="str">
        <f>'Результаты (bootstrap)'!D31</f>
        <v>[0,016]</v>
      </c>
      <c r="P11" s="26">
        <f>'Результаты (robust)'!O30</f>
        <v>-4.1839653530240203E-2</v>
      </c>
      <c r="Q11" s="24">
        <f>'Результаты (bootstrap)'!O30</f>
        <v>-3.8413632093462199E-2</v>
      </c>
      <c r="R11" s="1" t="str">
        <f>'Результаты (robust)'!O31</f>
        <v>[0,018]**</v>
      </c>
      <c r="S11" s="25" t="str">
        <f>'Результаты (bootstrap)'!O31</f>
        <v>[0,019]**</v>
      </c>
    </row>
    <row r="12" spans="2:19" x14ac:dyDescent="0.25">
      <c r="C12" s="22" t="s">
        <v>4</v>
      </c>
      <c r="D12" s="24">
        <f>'Результаты (robust)'!D14</f>
        <v>5.3558732960165598E-2</v>
      </c>
      <c r="E12" s="24">
        <f>'Результаты (bootstrap)'!D14</f>
        <v>5.18280750736737E-2</v>
      </c>
      <c r="F12" s="1" t="str">
        <f>'Результаты (robust)'!D15</f>
        <v>[0,044]</v>
      </c>
      <c r="G12" s="25" t="str">
        <f>'Результаты (bootstrap)'!D15</f>
        <v>[0,045]</v>
      </c>
      <c r="H12" s="26">
        <f>'Результаты (robust)'!O14</f>
        <v>-3.4809654780457097E-2</v>
      </c>
      <c r="I12" s="24">
        <f>'Результаты (bootstrap)'!O14</f>
        <v>-3.3588134749782401E-2</v>
      </c>
      <c r="J12" s="1" t="str">
        <f>'Результаты (robust)'!O15</f>
        <v>[0,038]</v>
      </c>
      <c r="K12" s="25" t="str">
        <f>'Результаты (bootstrap)'!O15</f>
        <v>[0,042]</v>
      </c>
      <c r="L12" s="26">
        <f>'Результаты (robust)'!D32</f>
        <v>-2.6992055610514099E-2</v>
      </c>
      <c r="M12" s="24">
        <f>'Результаты (bootstrap)'!D32</f>
        <v>-3.4025096245977202E-2</v>
      </c>
      <c r="N12" s="1" t="str">
        <f>'Результаты (robust)'!D33</f>
        <v>[0,036]</v>
      </c>
      <c r="O12" s="25" t="str">
        <f>'Результаты (bootstrap)'!D33</f>
        <v>[0,038]</v>
      </c>
      <c r="P12" s="26">
        <f>'Результаты (robust)'!O32</f>
        <v>2.6901410928441099E-2</v>
      </c>
      <c r="Q12" s="24">
        <f>'Результаты (bootstrap)'!O32</f>
        <v>2.3258973755028899E-2</v>
      </c>
      <c r="R12" s="1" t="str">
        <f>'Результаты (robust)'!O33</f>
        <v>[0,045]</v>
      </c>
      <c r="S12" s="25" t="str">
        <f>'Результаты (bootstrap)'!O33</f>
        <v>[0,044]</v>
      </c>
    </row>
    <row r="13" spans="2:19" x14ac:dyDescent="0.25">
      <c r="C13" s="22" t="s">
        <v>5</v>
      </c>
      <c r="D13" s="24">
        <f>'Результаты (robust)'!D16</f>
        <v>0.14810609809108499</v>
      </c>
      <c r="E13" s="24">
        <f>'Результаты (bootstrap)'!D16</f>
        <v>0.157468709980082</v>
      </c>
      <c r="F13" s="1" t="str">
        <f>'Результаты (robust)'!D17</f>
        <v>[0,065]**</v>
      </c>
      <c r="G13" s="25" t="str">
        <f>'Результаты (bootstrap)'!D17</f>
        <v>[0,061]**</v>
      </c>
      <c r="H13" s="26">
        <f>'Результаты (robust)'!O16</f>
        <v>9.2173458080327397E-2</v>
      </c>
      <c r="I13" s="24">
        <f>'Результаты (bootstrap)'!O16</f>
        <v>9.4327970658791102E-2</v>
      </c>
      <c r="J13" s="1" t="str">
        <f>'Результаты (robust)'!O17</f>
        <v>[0,056]</v>
      </c>
      <c r="K13" s="25" t="str">
        <f>'Результаты (bootstrap)'!O17</f>
        <v>[0,054]</v>
      </c>
      <c r="L13" s="26">
        <f>'Результаты (robust)'!D34</f>
        <v>0.110852646582349</v>
      </c>
      <c r="M13" s="24">
        <f>'Результаты (bootstrap)'!D34</f>
        <v>0.118087443314438</v>
      </c>
      <c r="N13" s="1" t="str">
        <f>'Результаты (robust)'!D35</f>
        <v>[0,045]**</v>
      </c>
      <c r="O13" s="25" t="str">
        <f>'Результаты (bootstrap)'!D35</f>
        <v>[0,045]**</v>
      </c>
      <c r="P13" s="26">
        <f>'Результаты (robust)'!O34</f>
        <v>8.5264314474059799E-2</v>
      </c>
      <c r="Q13" s="24">
        <f>'Результаты (bootstrap)'!O34</f>
        <v>8.5304818800385096E-2</v>
      </c>
      <c r="R13" s="1" t="str">
        <f>'Результаты (robust)'!O35</f>
        <v>[0,053]***</v>
      </c>
      <c r="S13" s="25" t="str">
        <f>'Результаты (bootstrap)'!O35</f>
        <v>[0,054]***</v>
      </c>
    </row>
    <row r="14" spans="2:19" x14ac:dyDescent="0.25">
      <c r="C14" s="22" t="s">
        <v>52</v>
      </c>
      <c r="D14" s="24">
        <f>'Результаты (robust)'!D18</f>
        <v>5.6385395983428101E-2</v>
      </c>
      <c r="E14" s="24">
        <f>'Результаты (bootstrap)'!D18</f>
        <v>5.6268242444666099E-2</v>
      </c>
      <c r="F14" s="1" t="str">
        <f>'Результаты (robust)'!D19</f>
        <v>[0,03]*</v>
      </c>
      <c r="G14" s="25" t="str">
        <f>'Результаты (bootstrap)'!D19</f>
        <v>[0,031]*</v>
      </c>
      <c r="H14" s="26">
        <f>'Результаты (robust)'!O18</f>
        <v>-3.8883660708915198E-2</v>
      </c>
      <c r="I14" s="24">
        <f>'Результаты (bootstrap)'!O18</f>
        <v>-4.2774067405111298E-2</v>
      </c>
      <c r="J14" s="1" t="str">
        <f>'Результаты (robust)'!O19</f>
        <v>[0,028]</v>
      </c>
      <c r="K14" s="25" t="str">
        <f>'Результаты (bootstrap)'!O19</f>
        <v>[0,03]</v>
      </c>
      <c r="L14" s="26">
        <f>'Результаты (robust)'!D36</f>
        <v>2.8804251982397298E-2</v>
      </c>
      <c r="M14" s="24">
        <f>'Результаты (bootstrap)'!D36</f>
        <v>2.45976386579661E-2</v>
      </c>
      <c r="N14" s="1" t="str">
        <f>'Результаты (robust)'!D37</f>
        <v>[0,021]</v>
      </c>
      <c r="O14" s="25" t="str">
        <f>'Результаты (bootstrap)'!D37</f>
        <v>[0,023]</v>
      </c>
      <c r="P14" s="26">
        <f>'Результаты (robust)'!O36</f>
        <v>2.2506047895647498E-2</v>
      </c>
      <c r="Q14" s="24">
        <f>'Результаты (bootstrap)'!O36</f>
        <v>2.1611100098726601E-2</v>
      </c>
      <c r="R14" s="1" t="str">
        <f>'Результаты (robust)'!O37</f>
        <v>[0,027]</v>
      </c>
      <c r="S14" s="25" t="str">
        <f>'Результаты (bootstrap)'!O37</f>
        <v>[0,029]</v>
      </c>
    </row>
    <row r="15" spans="2:19" x14ac:dyDescent="0.25">
      <c r="D15" s="24"/>
      <c r="E15" s="24"/>
      <c r="F15" s="1"/>
      <c r="G15" s="25"/>
      <c r="H15" s="26"/>
      <c r="I15" s="24"/>
      <c r="J15" s="1"/>
      <c r="K15" s="25"/>
      <c r="L15" s="26"/>
      <c r="M15" s="24"/>
      <c r="N15" s="1"/>
      <c r="O15" s="25"/>
      <c r="P15" s="26"/>
      <c r="Q15" s="24"/>
      <c r="R15" s="1"/>
      <c r="S15" s="25"/>
    </row>
    <row r="16" spans="2:19" x14ac:dyDescent="0.25">
      <c r="C16" s="23" t="s">
        <v>8</v>
      </c>
      <c r="D16" s="24">
        <f>'Результаты (robust)'!G6</f>
        <v>3.9586325814945103E-2</v>
      </c>
      <c r="E16" s="24">
        <f>'Результаты (bootstrap)'!G6</f>
        <v>3.8607155000989199E-2</v>
      </c>
      <c r="F16" s="1" t="str">
        <f>'Результаты (robust)'!G7</f>
        <v>[0,038]</v>
      </c>
      <c r="G16" s="25" t="str">
        <f>'Результаты (bootstrap)'!G7</f>
        <v>[0,036]</v>
      </c>
      <c r="H16" s="26">
        <f>'Результаты (robust)'!R6</f>
        <v>0.109662608252623</v>
      </c>
      <c r="I16" s="24">
        <f>'Результаты (bootstrap)'!R6</f>
        <v>0.11412503574510301</v>
      </c>
      <c r="J16" s="1" t="str">
        <f>'Результаты (robust)'!R7</f>
        <v>[0,031]***</v>
      </c>
      <c r="K16" s="25" t="str">
        <f>'Результаты (bootstrap)'!R7</f>
        <v>[0,032]***</v>
      </c>
      <c r="L16" s="26">
        <f>'Результаты (robust)'!G24</f>
        <v>1.3118565103183899E-2</v>
      </c>
      <c r="M16" s="24">
        <f>'Результаты (bootstrap)'!G24</f>
        <v>1.3077011707436101E-2</v>
      </c>
      <c r="N16" s="1" t="str">
        <f>'Результаты (robust)'!G25</f>
        <v>[0,028]</v>
      </c>
      <c r="O16" s="25" t="str">
        <f>'Результаты (bootstrap)'!G25</f>
        <v>[0,03]</v>
      </c>
      <c r="P16" s="26">
        <f>'Результаты (robust)'!R24</f>
        <v>3.4647301649290897E-2</v>
      </c>
      <c r="Q16" s="24">
        <f>'Результаты (bootstrap)'!R24</f>
        <v>3.7971144837903301E-2</v>
      </c>
      <c r="R16" s="1" t="str">
        <f>'Результаты (robust)'!R25</f>
        <v>[0,034]</v>
      </c>
      <c r="S16" s="25" t="str">
        <f>'Результаты (bootstrap)'!R25</f>
        <v>[0,034]</v>
      </c>
    </row>
    <row r="17" spans="3:19" x14ac:dyDescent="0.25">
      <c r="C17" s="22" t="s">
        <v>1</v>
      </c>
      <c r="D17" s="24">
        <f>'Результаты (robust)'!I8</f>
        <v>-6.5674628259274698E-2</v>
      </c>
      <c r="E17" s="24">
        <f>'Результаты (bootstrap)'!I8</f>
        <v>-6.04375659536288E-2</v>
      </c>
      <c r="F17" s="1" t="str">
        <f>'Результаты (robust)'!I9</f>
        <v>[0,044]</v>
      </c>
      <c r="G17" s="25" t="str">
        <f>'Результаты (bootstrap)'!I9</f>
        <v>[0,046]</v>
      </c>
      <c r="H17" s="26">
        <f>'Результаты (robust)'!T8</f>
        <v>-2.6203880038148199E-2</v>
      </c>
      <c r="I17" s="24">
        <f>'Результаты (bootstrap)'!T8</f>
        <v>-2.4161338677767201E-2</v>
      </c>
      <c r="J17" s="1" t="str">
        <f>'Результаты (robust)'!T9</f>
        <v>[0,037]</v>
      </c>
      <c r="K17" s="25" t="str">
        <f>'Результаты (bootstrap)'!T9</f>
        <v>[0,039]</v>
      </c>
      <c r="L17" s="26">
        <f>'Результаты (robust)'!I26</f>
        <v>4.1933200013260397E-2</v>
      </c>
      <c r="M17" s="24">
        <f>'Результаты (bootstrap)'!I26</f>
        <v>3.8888246292210903E-2</v>
      </c>
      <c r="N17" s="1" t="str">
        <f>'Результаты (robust)'!I27</f>
        <v>[0,035]</v>
      </c>
      <c r="O17" s="25" t="str">
        <f>'Результаты (bootstrap)'!I27</f>
        <v>[0,034]</v>
      </c>
      <c r="P17" s="26">
        <f>'Результаты (robust)'!T26</f>
        <v>2.6844614254402599E-2</v>
      </c>
      <c r="Q17" s="24">
        <f>'Результаты (bootstrap)'!T26</f>
        <v>2.54252886031354E-2</v>
      </c>
      <c r="R17" s="1" t="str">
        <f>'Результаты (robust)'!T27</f>
        <v>[0,039]</v>
      </c>
      <c r="S17" s="25" t="str">
        <f>'Результаты (bootstrap)'!T27</f>
        <v>[0,04]</v>
      </c>
    </row>
    <row r="18" spans="3:19" x14ac:dyDescent="0.25">
      <c r="C18" s="22" t="s">
        <v>51</v>
      </c>
      <c r="D18" s="24">
        <f>'Результаты (robust)'!I10</f>
        <v>-5.9703946598192899E-2</v>
      </c>
      <c r="E18" s="24">
        <f>'Результаты (bootstrap)'!I10</f>
        <v>-5.21848076785809E-2</v>
      </c>
      <c r="F18" s="1" t="str">
        <f>'Результаты (robust)'!I11</f>
        <v>[0,179]</v>
      </c>
      <c r="G18" s="25" t="str">
        <f>'Результаты (bootstrap)'!I11</f>
        <v>[0,173]</v>
      </c>
      <c r="H18" s="26">
        <f>'Результаты (robust)'!T10</f>
        <v>-0.137439251198822</v>
      </c>
      <c r="I18" s="24">
        <f>'Результаты (bootstrap)'!T10</f>
        <v>-0.17459349527587201</v>
      </c>
      <c r="J18" s="1" t="str">
        <f>'Результаты (robust)'!T11</f>
        <v>[0,139]</v>
      </c>
      <c r="K18" s="25" t="str">
        <f>'Результаты (bootstrap)'!T11</f>
        <v>[0,148]</v>
      </c>
      <c r="L18" s="26">
        <f>'Результаты (robust)'!I28</f>
        <v>0.362582296740737</v>
      </c>
      <c r="M18" s="24">
        <f>'Результаты (bootstrap)'!I28</f>
        <v>0.35524594608649102</v>
      </c>
      <c r="N18" s="1" t="str">
        <f>'Результаты (robust)'!I29</f>
        <v>[0,131]***</v>
      </c>
      <c r="O18" s="25" t="str">
        <f>'Результаты (bootstrap)'!I29</f>
        <v>[0,139]***</v>
      </c>
      <c r="P18" s="26">
        <f>'Результаты (robust)'!T28</f>
        <v>0.26937898208463001</v>
      </c>
      <c r="Q18" s="24">
        <f>'Результаты (bootstrap)'!T28</f>
        <v>0.26235960449048301</v>
      </c>
      <c r="R18" s="1" t="str">
        <f>'Результаты (robust)'!T29</f>
        <v>[0,157]*</v>
      </c>
      <c r="S18" s="25" t="str">
        <f>'Результаты (bootstrap)'!T29</f>
        <v>[0,16]*</v>
      </c>
    </row>
    <row r="19" spans="3:19" x14ac:dyDescent="0.25">
      <c r="C19" s="22" t="s">
        <v>3</v>
      </c>
      <c r="D19" s="24">
        <f>'Результаты (robust)'!I12</f>
        <v>-3.9153987885921802E-2</v>
      </c>
      <c r="E19" s="24">
        <f>'Результаты (bootstrap)'!I12</f>
        <v>-4.1279297898506803E-2</v>
      </c>
      <c r="F19" s="1" t="str">
        <f>'Результаты (robust)'!I13</f>
        <v>[0,021]*</v>
      </c>
      <c r="G19" s="25" t="str">
        <f>'Результаты (bootstrap)'!I13</f>
        <v>[0,022]*</v>
      </c>
      <c r="H19" s="26">
        <f>'Результаты (robust)'!T12</f>
        <v>1.92290488711549E-2</v>
      </c>
      <c r="I19" s="24">
        <f>'Результаты (bootstrap)'!T12</f>
        <v>1.76250533138354E-2</v>
      </c>
      <c r="J19" s="1" t="str">
        <f>'Результаты (robust)'!T13</f>
        <v>[0,02]</v>
      </c>
      <c r="K19" s="25" t="str">
        <f>'Результаты (bootstrap)'!T13</f>
        <v>[0,021]</v>
      </c>
      <c r="L19" s="26">
        <f>'Результаты (robust)'!I30</f>
        <v>-3.2970392153253099E-2</v>
      </c>
      <c r="M19" s="24">
        <f>'Результаты (bootstrap)'!I30</f>
        <v>-3.2437913213616401E-2</v>
      </c>
      <c r="N19" s="1" t="str">
        <f>'Результаты (robust)'!I31</f>
        <v>[0,019]*</v>
      </c>
      <c r="O19" s="25" t="str">
        <f>'Результаты (bootstrap)'!I31</f>
        <v>[0,019]*</v>
      </c>
      <c r="P19" s="26">
        <f>'Результаты (robust)'!T30</f>
        <v>-2.31804146026699E-2</v>
      </c>
      <c r="Q19" s="24">
        <f>'Результаты (bootstrap)'!T30</f>
        <v>-2.3134436572248999E-2</v>
      </c>
      <c r="R19" s="1" t="str">
        <f>'Результаты (robust)'!T31</f>
        <v>[0,02]</v>
      </c>
      <c r="S19" s="25" t="str">
        <f>'Результаты (bootstrap)'!T31</f>
        <v>[0,021]</v>
      </c>
    </row>
    <row r="20" spans="3:19" x14ac:dyDescent="0.25">
      <c r="C20" s="22" t="s">
        <v>4</v>
      </c>
      <c r="D20" s="24">
        <f>'Результаты (robust)'!I14</f>
        <v>5.5932824599011999E-2</v>
      </c>
      <c r="E20" s="24">
        <f>'Результаты (bootstrap)'!I14</f>
        <v>5.9660572294338E-2</v>
      </c>
      <c r="F20" s="1" t="str">
        <f>'Результаты (robust)'!I15</f>
        <v>[0,047]</v>
      </c>
      <c r="G20" s="25" t="str">
        <f>'Результаты (bootstrap)'!I15</f>
        <v>[0,049]</v>
      </c>
      <c r="H20" s="26">
        <f>'Результаты (robust)'!T14</f>
        <v>-3.0327041517989199E-2</v>
      </c>
      <c r="I20" s="24">
        <f>'Результаты (bootstrap)'!T14</f>
        <v>-2.7389458882296401E-2</v>
      </c>
      <c r="J20" s="1" t="str">
        <f>'Результаты (robust)'!T15</f>
        <v>[0,037]</v>
      </c>
      <c r="K20" s="25" t="str">
        <f>'Результаты (bootstrap)'!T15</f>
        <v>[0,04]</v>
      </c>
      <c r="L20" s="26">
        <f>'Результаты (robust)'!I32</f>
        <v>-6.9944605886512398E-3</v>
      </c>
      <c r="M20" s="24">
        <f>'Результаты (bootstrap)'!I32</f>
        <v>-9.8132610955453305E-3</v>
      </c>
      <c r="N20" s="1" t="str">
        <f>'Результаты (robust)'!I33</f>
        <v>[0,041]</v>
      </c>
      <c r="O20" s="25" t="str">
        <f>'Результаты (bootstrap)'!I33</f>
        <v>[0,041]</v>
      </c>
      <c r="P20" s="26">
        <f>'Результаты (robust)'!T32</f>
        <v>-3.33853429251635E-2</v>
      </c>
      <c r="Q20" s="24">
        <f>'Результаты (bootstrap)'!T32</f>
        <v>-3.45560269421765E-2</v>
      </c>
      <c r="R20" s="1" t="str">
        <f>'Результаты (robust)'!T33</f>
        <v>[0,048]</v>
      </c>
      <c r="S20" s="25" t="str">
        <f>'Результаты (bootstrap)'!T33</f>
        <v>[0,048]</v>
      </c>
    </row>
    <row r="21" spans="3:19" x14ac:dyDescent="0.25">
      <c r="C21" s="22" t="s">
        <v>5</v>
      </c>
      <c r="D21" s="24">
        <f>'Результаты (robust)'!I16</f>
        <v>9.1294149589383103E-2</v>
      </c>
      <c r="E21" s="24">
        <f>'Результаты (bootstrap)'!I16</f>
        <v>0.100961610447471</v>
      </c>
      <c r="F21" s="1" t="str">
        <f>'Результаты (robust)'!I17</f>
        <v>[0,067]</v>
      </c>
      <c r="G21" s="25" t="str">
        <f>'Результаты (bootstrap)'!I17</f>
        <v>[0,067]</v>
      </c>
      <c r="H21" s="26">
        <f>'Результаты (robust)'!T16</f>
        <v>6.0468081305693797E-2</v>
      </c>
      <c r="I21" s="24">
        <f>'Результаты (bootstrap)'!T16</f>
        <v>5.1683991679100198E-2</v>
      </c>
      <c r="J21" s="1" t="str">
        <f>'Результаты (robust)'!T17</f>
        <v>[0,051]</v>
      </c>
      <c r="K21" s="25" t="str">
        <f>'Результаты (bootstrap)'!T17</f>
        <v>[0,052]</v>
      </c>
      <c r="L21" s="26">
        <f>'Результаты (robust)'!I34</f>
        <v>0.107371320389672</v>
      </c>
      <c r="M21" s="24">
        <f>'Результаты (bootstrap)'!I34</f>
        <v>9.8696255072722894E-2</v>
      </c>
      <c r="N21" s="1" t="str">
        <f>'Результаты (robust)'!I35</f>
        <v>[0,053]**</v>
      </c>
      <c r="O21" s="25" t="str">
        <f>'Результаты (bootstrap)'!I35</f>
        <v>[0,052]**</v>
      </c>
      <c r="P21" s="26">
        <f>'Результаты (robust)'!T34</f>
        <v>2.7897854415261599E-2</v>
      </c>
      <c r="Q21" s="24">
        <f>'Результаты (bootstrap)'!T34</f>
        <v>2.1372078086072398E-2</v>
      </c>
      <c r="R21" s="1" t="str">
        <f>'Результаты (robust)'!T35</f>
        <v>[0,053]</v>
      </c>
      <c r="S21" s="25" t="str">
        <f>'Результаты (bootstrap)'!T35</f>
        <v>[0,053]</v>
      </c>
    </row>
    <row r="22" spans="3:19" x14ac:dyDescent="0.25">
      <c r="C22" s="22" t="s">
        <v>52</v>
      </c>
      <c r="D22" s="24">
        <f>'Результаты (robust)'!I18</f>
        <v>5.37450907893504E-2</v>
      </c>
      <c r="E22" s="24">
        <f>'Результаты (bootstrap)'!I18</f>
        <v>5.0265704365433199E-2</v>
      </c>
      <c r="F22" s="1" t="str">
        <f>'Результаты (robust)'!I19</f>
        <v>[0,033]</v>
      </c>
      <c r="G22" s="25" t="str">
        <f>'Результаты (bootstrap)'!I19</f>
        <v>[0,032]</v>
      </c>
      <c r="H22" s="26">
        <f>'Результаты (robust)'!T18</f>
        <v>8.6788534449416792E-3</v>
      </c>
      <c r="I22" s="24">
        <f>'Результаты (bootstrap)'!T18</f>
        <v>8.6321355662944792E-3</v>
      </c>
      <c r="J22" s="1" t="str">
        <f>'Результаты (robust)'!T19</f>
        <v>[0,029]</v>
      </c>
      <c r="K22" s="25" t="str">
        <f>'Результаты (bootstrap)'!T19</f>
        <v>[0,033]</v>
      </c>
      <c r="L22" s="26">
        <f>'Результаты (robust)'!I36</f>
        <v>1.9883396225545299E-2</v>
      </c>
      <c r="M22" s="24">
        <f>'Результаты (bootstrap)'!I36</f>
        <v>1.9496705957732102E-2</v>
      </c>
      <c r="N22" s="1" t="str">
        <f>'Результаты (robust)'!I37</f>
        <v>[0,021]</v>
      </c>
      <c r="O22" s="25" t="str">
        <f>'Результаты (bootstrap)'!I37</f>
        <v>[0,021]</v>
      </c>
      <c r="P22" s="26">
        <f>'Результаты (robust)'!T36</f>
        <v>3.2413412759771998E-2</v>
      </c>
      <c r="Q22" s="24">
        <f>'Результаты (bootstrap)'!T36</f>
        <v>3.0144369294180601E-2</v>
      </c>
      <c r="R22" s="1" t="str">
        <f>'Результаты (robust)'!T37</f>
        <v>[0,031]</v>
      </c>
      <c r="S22" s="25" t="str">
        <f>'Результаты (bootstrap)'!T37</f>
        <v>[0,032]</v>
      </c>
    </row>
    <row r="23" spans="3:19" x14ac:dyDescent="0.25">
      <c r="D23" s="24"/>
      <c r="E23" s="24"/>
      <c r="G23" s="25"/>
      <c r="H23" s="24"/>
      <c r="I23" s="24"/>
      <c r="K23" s="25"/>
      <c r="L23" s="24"/>
      <c r="M23" s="24"/>
      <c r="O23" s="25"/>
      <c r="P23" s="24"/>
      <c r="Q23" s="24"/>
      <c r="S23" s="25"/>
    </row>
    <row r="24" spans="3:19" x14ac:dyDescent="0.25">
      <c r="C24" s="48" t="s">
        <v>7</v>
      </c>
      <c r="D24" s="24">
        <f>'m2'!B15</f>
        <v>9.1826923076923E-2</v>
      </c>
      <c r="E24" s="24">
        <f>'m2'!I15</f>
        <v>9.4060396992082407E-2</v>
      </c>
      <c r="F24" s="50" t="str">
        <f>CONCATENATE("[",ROUND('m2'!E15,3),"]",IF('m2'!F15&lt;0.01,"***",IF('m2'!F15&lt;0.05,"**",IF('m2'!F15&lt;0.1,"*",""))))</f>
        <v>[0,034]***</v>
      </c>
      <c r="G24" s="52" t="str">
        <f>CONCATENATE("[",ROUND('m2'!H15,3),"]",IF('m2'!F15&lt;0.01,"***",IF('m2'!F15&lt;0.05,"**",IF('m2'!F15&lt;0.1,"*",""))))</f>
        <v>[0,034]***</v>
      </c>
      <c r="H24" s="24">
        <f>'m2'!B7</f>
        <v>5.6250000000000099E-2</v>
      </c>
      <c r="I24" s="24">
        <f>'m2'!I7</f>
        <v>5.7266697194521703E-2</v>
      </c>
      <c r="J24" s="51" t="str">
        <f>CONCATENATE("[",ROUND('m2'!E7,3),"]",IF('m2'!F7&lt;0.01,"***",IF('m2'!F7&lt;0.05,"**",IF('m2'!F7&lt;0.1,"*",""))))</f>
        <v>[0,03]*</v>
      </c>
      <c r="K24" s="52" t="str">
        <f>CONCATENATE("[",ROUND('m2'!H7,3),"]",IF('m2'!F7&lt;0.01,"***",IF('m2'!F7&lt;0.05,"**",IF('m2'!F7&lt;0.1,"*",""))))</f>
        <v>[0,03]*</v>
      </c>
      <c r="L24" s="24">
        <f>'m2'!B11</f>
        <v>4.80769230769217E-3</v>
      </c>
      <c r="M24" s="24">
        <f>'m2'!I11</f>
        <v>4.7070743578238204E-3</v>
      </c>
      <c r="N24" t="str">
        <f>CONCATENATE("[",ROUND('m2'!E11,3),"]",IF('m2'!F11&lt;0.01,"***",IF('m2'!F11&lt;0.05,"**",IF('m2'!F11&lt;0.1,"*",""))))</f>
        <v>[0,027]</v>
      </c>
      <c r="O24" s="52" t="str">
        <f>CONCATENATE("[",ROUND('m2'!H11,3),"]",IF('m2'!F11&lt;0.01,"***",IF('m2'!F11&lt;0.05,"**",IF('m2'!F11&lt;0.1,"*",""))))</f>
        <v>[0,026]</v>
      </c>
      <c r="P24" s="24">
        <f>'m2'!B3</f>
        <v>1.49038461538463E-2</v>
      </c>
      <c r="Q24" s="24">
        <f>'m2'!I3</f>
        <v>1.70218009882574E-2</v>
      </c>
      <c r="R24" t="str">
        <f>CONCATENATE("[",ROUND('m2'!E3,3),"]",IF('m2'!F3&lt;0.01,"***",IF('m2'!F3&lt;0.05,"**",IF('m2'!F3&lt;0.1,"*",""))))</f>
        <v>[0,032]</v>
      </c>
      <c r="S24" s="52" t="str">
        <f>CONCATENATE("[",ROUND('m2'!H3,3),"]",IF('m2'!F3&lt;0.01,"***",IF('m2'!F3&lt;0.05,"**",IF('m2'!F3&lt;0.1,"*",""))))</f>
        <v>[0,032]</v>
      </c>
    </row>
    <row r="25" spans="3:19" x14ac:dyDescent="0.25">
      <c r="C25" s="49" t="s">
        <v>69</v>
      </c>
      <c r="D25" s="24"/>
      <c r="E25" s="24"/>
      <c r="F25" s="51"/>
      <c r="G25" s="52"/>
      <c r="H25" s="24"/>
      <c r="I25" s="24"/>
      <c r="J25" s="51"/>
      <c r="K25" s="52"/>
      <c r="L25" s="24"/>
      <c r="M25" s="24"/>
      <c r="O25" s="52"/>
      <c r="P25" s="24"/>
      <c r="Q25" s="24"/>
      <c r="S25" s="52"/>
    </row>
    <row r="26" spans="3:19" x14ac:dyDescent="0.25">
      <c r="C26" s="48" t="s">
        <v>8</v>
      </c>
      <c r="D26" s="24">
        <f>'m2'!B16</f>
        <v>4.8901098901098998E-2</v>
      </c>
      <c r="E26" s="24">
        <f>'m2'!I16</f>
        <v>4.8117040630685198E-2</v>
      </c>
      <c r="F26" s="51" t="str">
        <f>CONCATENATE("[",ROUND('m2'!E16,3),"]",IF('m2'!F16&lt;0.01,"***",IF('m2'!F16&lt;0.05,"**",IF('m2'!F16&lt;0.1,"*",""))))</f>
        <v>[0,037]</v>
      </c>
      <c r="G26" s="52" t="str">
        <f>CONCATENATE("[",ROUND('m2'!H16,3),"]",IF('m2'!F16&lt;0.01,"***",IF('m2'!F16&lt;0.05,"**",IF('m2'!F16&lt;0.1,"*",""))))</f>
        <v>[0,036]</v>
      </c>
      <c r="H26" s="24">
        <f>'m2'!B8</f>
        <v>0.10164835164835199</v>
      </c>
      <c r="I26" s="24">
        <f>'m2'!I8</f>
        <v>0.102911145945109</v>
      </c>
      <c r="J26" s="51" t="str">
        <f>CONCATENATE("[",ROUND('m2'!E8,3),"]",IF('m2'!F8&lt;0.01,"***",IF('m2'!F8&lt;0.05,"**",IF('m2'!F8&lt;0.1,"*",""))))</f>
        <v>[0,031]***</v>
      </c>
      <c r="K26" s="52" t="str">
        <f>CONCATENATE("[",ROUND('m2'!H8,3),"]",IF('m2'!F8&lt;0.01,"***",IF('m2'!F8&lt;0.05,"**",IF('m2'!F8&lt;0.1,"*",""))))</f>
        <v>[0,031]***</v>
      </c>
      <c r="L26" s="24">
        <f>'m2'!B12</f>
        <v>1.59340659340661E-2</v>
      </c>
      <c r="M26" s="24">
        <f>'m2'!I12</f>
        <v>1.6710987067716999E-2</v>
      </c>
      <c r="N26" t="str">
        <f>CONCATENATE("[",ROUND('m2'!E12,3),"]",IF('m2'!F12&lt;0.01,"***",IF('m2'!F12&lt;0.05,"**",IF('m2'!F12&lt;0.1,"*",""))))</f>
        <v>[0,029]</v>
      </c>
      <c r="O26" s="52" t="str">
        <f>CONCATENATE("[",ROUND('m2'!H12,3),"]",IF('m2'!F12&lt;0.01,"***",IF('m2'!F12&lt;0.05,"**",IF('m2'!F12&lt;0.1,"*",""))))</f>
        <v>[0,029]</v>
      </c>
      <c r="P26" s="24">
        <f>'m2'!B4</f>
        <v>2.74725274725276E-2</v>
      </c>
      <c r="Q26" s="24">
        <f>'m2'!I4</f>
        <v>2.83706353578928E-2</v>
      </c>
      <c r="R26" t="str">
        <f>CONCATENATE("[",ROUND('m2'!E4,3),"]",IF('m2'!F4&lt;0.01,"***",IF('m2'!F4&lt;0.05,"**",IF('m2'!F4&lt;0.1,"*",""))))</f>
        <v>[0,033]</v>
      </c>
      <c r="S26" s="52" t="str">
        <f>CONCATENATE("[",ROUND('m2'!H4,3),"]",IF('m2'!F4&lt;0.01,"***",IF('m2'!F4&lt;0.05,"**",IF('m2'!F4&lt;0.1,"*",""))))</f>
        <v>[0,034]</v>
      </c>
    </row>
    <row r="27" spans="3:19" x14ac:dyDescent="0.25">
      <c r="C27" s="49" t="s">
        <v>69</v>
      </c>
      <c r="D27" s="24"/>
      <c r="E27" s="24"/>
      <c r="G27" s="25"/>
      <c r="H27" s="24"/>
      <c r="I27" s="24"/>
      <c r="K27" s="25"/>
      <c r="L27" s="24"/>
      <c r="M27" s="24"/>
      <c r="O27" s="25"/>
      <c r="P27" s="24"/>
      <c r="Q27" s="24"/>
      <c r="S27" s="25"/>
    </row>
    <row r="28" spans="3:19" x14ac:dyDescent="0.25">
      <c r="L28" s="24"/>
      <c r="M28" s="24"/>
    </row>
  </sheetData>
  <mergeCells count="12">
    <mergeCell ref="L5:O5"/>
    <mergeCell ref="L6:M6"/>
    <mergeCell ref="N6:O6"/>
    <mergeCell ref="P5:S5"/>
    <mergeCell ref="P6:Q6"/>
    <mergeCell ref="R6:S6"/>
    <mergeCell ref="D5:G5"/>
    <mergeCell ref="D6:E6"/>
    <mergeCell ref="F6:G6"/>
    <mergeCell ref="H5:K5"/>
    <mergeCell ref="H6:I6"/>
    <mergeCell ref="J6:K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"/>
  <sheetViews>
    <sheetView topLeftCell="A3" zoomScale="70" zoomScaleNormal="70" workbookViewId="0">
      <selection activeCell="F7" sqref="F7"/>
    </sheetView>
  </sheetViews>
  <sheetFormatPr defaultRowHeight="15" x14ac:dyDescent="0.25"/>
  <cols>
    <col min="5" max="5" width="5.140625" customWidth="1"/>
    <col min="8" max="8" width="5" customWidth="1"/>
    <col min="16" max="16" width="4.7109375" customWidth="1"/>
    <col min="19" max="19" width="5.140625" customWidth="1"/>
  </cols>
  <sheetData>
    <row r="1" spans="2:22" ht="15.75" x14ac:dyDescent="0.25">
      <c r="C1" s="5" t="s">
        <v>0</v>
      </c>
    </row>
    <row r="2" spans="2:22" ht="15.75" x14ac:dyDescent="0.25">
      <c r="C2" s="5"/>
    </row>
    <row r="3" spans="2:22" ht="15.75" x14ac:dyDescent="0.25">
      <c r="C3" s="5"/>
    </row>
    <row r="4" spans="2:22" x14ac:dyDescent="0.25">
      <c r="E4" s="45" t="s">
        <v>9</v>
      </c>
      <c r="F4" s="46"/>
      <c r="G4" s="46"/>
      <c r="H4" s="47"/>
      <c r="P4" s="45" t="s">
        <v>10</v>
      </c>
      <c r="Q4" s="46"/>
      <c r="R4" s="46"/>
      <c r="S4" s="47"/>
    </row>
    <row r="5" spans="2:22" x14ac:dyDescent="0.25">
      <c r="F5" s="1"/>
      <c r="G5" s="1"/>
      <c r="R5" s="1"/>
    </row>
    <row r="6" spans="2:22" x14ac:dyDescent="0.25">
      <c r="E6" s="4" t="s">
        <v>7</v>
      </c>
      <c r="F6" s="16">
        <f>Оценки!I114</f>
        <v>8.0211987734723697E-2</v>
      </c>
      <c r="G6" s="16">
        <f>Оценки!I138</f>
        <v>3.8607155000989199E-2</v>
      </c>
      <c r="H6" s="6" t="s">
        <v>8</v>
      </c>
      <c r="P6" s="4" t="s">
        <v>7</v>
      </c>
      <c r="Q6" s="16">
        <f>Оценки!I66</f>
        <v>7.3483459224387093E-2</v>
      </c>
      <c r="R6" s="16">
        <f>Оценки!I90</f>
        <v>0.11412503574510301</v>
      </c>
      <c r="S6" s="6" t="s">
        <v>8</v>
      </c>
    </row>
    <row r="7" spans="2:22" x14ac:dyDescent="0.25">
      <c r="C7" s="1"/>
      <c r="F7" s="17" t="str">
        <f>CONCATENATE("[",ROUND(Оценки!H114,3),"]",IF(Оценки!F114&lt;0.01,"***",IF(Оценки!F114&lt;0.05,"**",IF(Оценки!F114&lt;0.1,"*",""))))</f>
        <v>[0,037]**</v>
      </c>
      <c r="G7" s="17" t="str">
        <f>CONCATENATE("[",ROUND(Оценки!H138,3),"]",IF(Оценки!F138&lt;0.01,"***",IF(Оценки!F138&lt;0.05,"**",IF(Оценки!F138&lt;0.1,"*",""))))</f>
        <v>[0,036]</v>
      </c>
      <c r="N7" s="1"/>
      <c r="Q7" s="17" t="str">
        <f>CONCATENATE("[",ROUND(Оценки!H66,3),"]",IF(Оценки!F66&lt;0.01,"***",IF(Оценки!F66&lt;0.05,"**",IF(Оценки!F66&lt;0.1,"*",""))))</f>
        <v>[0,03]**</v>
      </c>
      <c r="R7" s="17" t="str">
        <f>CONCATENATE("[",ROUND(Оценки!H90,3),"]",IF(Оценки!F90&lt;0.01,"***",IF(Оценки!F90&lt;0.05,"**",IF(Оценки!F90&lt;0.1,"*",""))))</f>
        <v>[0,032]***</v>
      </c>
    </row>
    <row r="8" spans="2:22" x14ac:dyDescent="0.25">
      <c r="B8" s="3"/>
      <c r="C8" s="8" t="s">
        <v>1</v>
      </c>
      <c r="D8" s="18">
        <f>Оценки!I115</f>
        <v>-3.4436923001209097E-2</v>
      </c>
      <c r="I8" s="18">
        <f>Оценки!I139</f>
        <v>-6.04375659536288E-2</v>
      </c>
      <c r="J8" s="13" t="s">
        <v>1</v>
      </c>
      <c r="K8" s="3"/>
      <c r="M8" s="3"/>
      <c r="N8" s="8" t="s">
        <v>1</v>
      </c>
      <c r="O8" s="18">
        <f>Оценки!I67</f>
        <v>-2.1365085779753101E-2</v>
      </c>
      <c r="T8" s="18">
        <f>Оценки!I91</f>
        <v>-2.4161338677767201E-2</v>
      </c>
      <c r="U8" s="13" t="s">
        <v>1</v>
      </c>
      <c r="V8" s="3"/>
    </row>
    <row r="9" spans="2:22" x14ac:dyDescent="0.25">
      <c r="B9" s="2"/>
      <c r="C9" s="7"/>
      <c r="D9" s="19" t="str">
        <f>CONCATENATE("[",ROUND(Оценки!H115,3),"]",IF(Оценки!F115&lt;0.01,"***",IF(Оценки!F115&lt;0.05,"**",IF(Оценки!F115&lt;0.1,"*",""))))</f>
        <v>[0,039]</v>
      </c>
      <c r="I9" s="19" t="str">
        <f>CONCATENATE("[",ROUND(Оценки!H139,3),"]",IF(Оценки!F139&lt;0.01,"***",IF(Оценки!F139&lt;0.05,"**",IF(Оценки!F139&lt;0.1,"*",""))))</f>
        <v>[0,046]</v>
      </c>
      <c r="J9" s="2"/>
      <c r="K9" s="2"/>
      <c r="M9" s="2"/>
      <c r="N9" s="7"/>
      <c r="O9" s="19" t="str">
        <f>CONCATENATE("[",ROUND(Оценки!H67,3),"]",IF(Оценки!F67&lt;0.01,"***",IF(Оценки!F67&lt;0.05,"**",IF(Оценки!F67&lt;0.1,"*",""))))</f>
        <v>[0,036]</v>
      </c>
      <c r="T9" s="19" t="str">
        <f>CONCATENATE("[",ROUND(Оценки!H91,3),"]",IF(Оценки!F91&lt;0.01,"***",IF(Оценки!F91&lt;0.05,"**",IF(Оценки!F91&lt;0.1,"*",""))))</f>
        <v>[0,039]</v>
      </c>
      <c r="U9" s="2"/>
      <c r="V9" s="2"/>
    </row>
    <row r="10" spans="2:22" x14ac:dyDescent="0.25">
      <c r="B10" s="3"/>
      <c r="C10" s="8" t="s">
        <v>2</v>
      </c>
      <c r="D10" s="18">
        <f>Оценки!I118</f>
        <v>-0.122209923615134</v>
      </c>
      <c r="I10" s="18">
        <f>Оценки!I142</f>
        <v>-5.21848076785809E-2</v>
      </c>
      <c r="J10" s="13" t="s">
        <v>2</v>
      </c>
      <c r="K10" s="3"/>
      <c r="M10" s="3"/>
      <c r="N10" s="8" t="s">
        <v>2</v>
      </c>
      <c r="O10" s="18">
        <f>Оценки!I70</f>
        <v>8.2110441926570493E-2</v>
      </c>
      <c r="T10" s="18">
        <f>Оценки!I94</f>
        <v>-0.17459349527587201</v>
      </c>
      <c r="U10" s="13" t="s">
        <v>2</v>
      </c>
      <c r="V10" s="3"/>
    </row>
    <row r="11" spans="2:22" x14ac:dyDescent="0.25">
      <c r="B11" s="2"/>
      <c r="C11" s="7"/>
      <c r="D11" s="19" t="str">
        <f>CONCATENATE("[",ROUND(Оценки!H118,3),"]",IF(Оценки!F118&lt;0.01,"***",IF(Оценки!F118&lt;0.05,"**",IF(Оценки!F118&lt;0.1,"*",""))))</f>
        <v>[0,173]</v>
      </c>
      <c r="I11" s="19" t="str">
        <f>CONCATENATE("[",ROUND(Оценки!H142,3),"]",IF(Оценки!F142&lt;0.01,"***",IF(Оценки!F142&lt;0.05,"**",IF(Оценки!F142&lt;0.1,"*",""))))</f>
        <v>[0,173]</v>
      </c>
      <c r="J11" s="2"/>
      <c r="K11" s="2"/>
      <c r="M11" s="2"/>
      <c r="N11" s="7"/>
      <c r="O11" s="19" t="str">
        <f>CONCATENATE("[",ROUND(Оценки!H70,3),"]",IF(Оценки!F70&lt;0.01,"***",IF(Оценки!F70&lt;0.05,"**",IF(Оценки!F70&lt;0.1,"*",""))))</f>
        <v>[0,13]</v>
      </c>
      <c r="T11" s="19" t="str">
        <f>CONCATENATE("[",ROUND(Оценки!H94,3),"]",IF(Оценки!F94&lt;0.01,"***",IF(Оценки!F94&lt;0.05,"**",IF(Оценки!F94&lt;0.1,"*",""))))</f>
        <v>[0,148]</v>
      </c>
      <c r="U11" s="2"/>
      <c r="V11" s="2"/>
    </row>
    <row r="12" spans="2:22" x14ac:dyDescent="0.25">
      <c r="B12" s="3"/>
      <c r="C12" s="8" t="s">
        <v>3</v>
      </c>
      <c r="D12" s="18">
        <f>Оценки!I116</f>
        <v>-4.3078782457613901E-2</v>
      </c>
      <c r="I12" s="18">
        <f>Оценки!I140</f>
        <v>-4.1279297898506803E-2</v>
      </c>
      <c r="J12" s="13" t="s">
        <v>3</v>
      </c>
      <c r="K12" s="3"/>
      <c r="M12" s="3"/>
      <c r="N12" s="8" t="s">
        <v>3</v>
      </c>
      <c r="O12" s="18">
        <f>Оценки!I68</f>
        <v>1.0723404323896299E-2</v>
      </c>
      <c r="T12" s="18">
        <f>Оценки!I92</f>
        <v>1.76250533138354E-2</v>
      </c>
      <c r="U12" s="13" t="s">
        <v>3</v>
      </c>
      <c r="V12" s="3"/>
    </row>
    <row r="13" spans="2:22" x14ac:dyDescent="0.25">
      <c r="B13" s="2"/>
      <c r="C13" s="7"/>
      <c r="D13" s="19" t="str">
        <f>CONCATENATE("[",ROUND(Оценки!H116,3),"]",IF(Оценки!F116&lt;0.01,"***",IF(Оценки!F116&lt;0.05,"**",IF(Оценки!F116&lt;0.1,"*",""))))</f>
        <v>[0,018]**</v>
      </c>
      <c r="I13" s="19" t="str">
        <f>CONCATENATE("[",ROUND(Оценки!H140,3),"]",IF(Оценки!F140&lt;0.01,"***",IF(Оценки!F140&lt;0.05,"**",IF(Оценки!F140&lt;0.1,"*",""))))</f>
        <v>[0,022]*</v>
      </c>
      <c r="J13" s="2"/>
      <c r="K13" s="2"/>
      <c r="M13" s="2"/>
      <c r="N13" s="7"/>
      <c r="O13" s="19" t="str">
        <f>CONCATENATE("[",ROUND(Оценки!H68,3),"]",IF(Оценки!F68&lt;0.01,"***",IF(Оценки!F68&lt;0.05,"**",IF(Оценки!F68&lt;0.1,"*",""))))</f>
        <v>[0,017]</v>
      </c>
      <c r="T13" s="19" t="str">
        <f>CONCATENATE("[",ROUND(Оценки!H92,3),"]",IF(Оценки!F92&lt;0.01,"***",IF(Оценки!F92&lt;0.05,"**",IF(Оценки!F92&lt;0.1,"*",""))))</f>
        <v>[0,021]</v>
      </c>
      <c r="U13" s="2"/>
      <c r="V13" s="2"/>
    </row>
    <row r="14" spans="2:22" x14ac:dyDescent="0.25">
      <c r="B14" s="3"/>
      <c r="C14" s="8" t="s">
        <v>4</v>
      </c>
      <c r="D14" s="18">
        <f>Оценки!I117</f>
        <v>5.18280750736737E-2</v>
      </c>
      <c r="I14" s="18">
        <f>Оценки!I141</f>
        <v>5.9660572294338E-2</v>
      </c>
      <c r="J14" s="13" t="s">
        <v>4</v>
      </c>
      <c r="K14" s="3"/>
      <c r="M14" s="3"/>
      <c r="N14" s="8" t="s">
        <v>4</v>
      </c>
      <c r="O14" s="18">
        <f>Оценки!I69</f>
        <v>-3.3588134749782401E-2</v>
      </c>
      <c r="T14" s="18">
        <f>Оценки!I93</f>
        <v>-2.7389458882296401E-2</v>
      </c>
      <c r="U14" s="13" t="s">
        <v>4</v>
      </c>
      <c r="V14" s="3"/>
    </row>
    <row r="15" spans="2:22" x14ac:dyDescent="0.25">
      <c r="B15" s="2"/>
      <c r="C15" s="7"/>
      <c r="D15" s="19" t="str">
        <f>CONCATENATE("[",ROUND(Оценки!H117,3),"]",IF(Оценки!F117&lt;0.01,"***",IF(Оценки!F117&lt;0.05,"**",IF(Оценки!F117&lt;0.1,"*",""))))</f>
        <v>[0,045]</v>
      </c>
      <c r="I15" s="19" t="str">
        <f>CONCATENATE("[",ROUND(Оценки!H141,3),"]",IF(Оценки!F141&lt;0.01,"***",IF(Оценки!F141&lt;0.05,"**",IF(Оценки!F141&lt;0.1,"*",""))))</f>
        <v>[0,049]</v>
      </c>
      <c r="J15" s="2"/>
      <c r="K15" s="2"/>
      <c r="M15" s="2"/>
      <c r="N15" s="7"/>
      <c r="O15" s="19" t="str">
        <f>CONCATENATE("[",ROUND(Оценки!H69,3),"]",IF(Оценки!F69&lt;0.01,"***",IF(Оценки!F69&lt;0.05,"**",IF(Оценки!F69&lt;0.1,"*",""))))</f>
        <v>[0,042]</v>
      </c>
      <c r="T15" s="19" t="str">
        <f>CONCATENATE("[",ROUND(Оценки!H93,3),"]",IF(Оценки!F93&lt;0.01,"***",IF(Оценки!F93&lt;0.05,"**",IF(Оценки!F93&lt;0.1,"*",""))))</f>
        <v>[0,04]</v>
      </c>
      <c r="U15" s="2"/>
      <c r="V15" s="2"/>
    </row>
    <row r="16" spans="2:22" x14ac:dyDescent="0.25">
      <c r="B16" s="3"/>
      <c r="C16" s="8" t="s">
        <v>5</v>
      </c>
      <c r="D16" s="18">
        <f>Оценки!I120</f>
        <v>0.157468709980082</v>
      </c>
      <c r="I16" s="18">
        <f>Оценки!I144</f>
        <v>0.100961610447471</v>
      </c>
      <c r="J16" s="13" t="s">
        <v>5</v>
      </c>
      <c r="K16" s="3"/>
      <c r="M16" s="3"/>
      <c r="N16" s="8" t="s">
        <v>5</v>
      </c>
      <c r="O16" s="18">
        <f>Оценки!I72</f>
        <v>9.4327970658791102E-2</v>
      </c>
      <c r="T16" s="18">
        <f>Оценки!I96</f>
        <v>5.1683991679100198E-2</v>
      </c>
      <c r="U16" s="13" t="s">
        <v>5</v>
      </c>
      <c r="V16" s="3"/>
    </row>
    <row r="17" spans="2:22" x14ac:dyDescent="0.25">
      <c r="B17" s="9"/>
      <c r="C17" s="9"/>
      <c r="D17" s="19" t="str">
        <f>CONCATENATE("[",ROUND(Оценки!H120,3),"]",IF(Оценки!F120&lt;0.01,"***",IF(Оценки!F120&lt;0.05,"**",IF(Оценки!F120&lt;0.1,"*",""))))</f>
        <v>[0,061]**</v>
      </c>
      <c r="I17" s="19" t="str">
        <f>CONCATENATE("[",ROUND(Оценки!H144,3),"]",IF(Оценки!F144&lt;0.01,"***",IF(Оценки!F144&lt;0.05,"**",IF(Оценки!F144&lt;0.1,"*",""))))</f>
        <v>[0,067]</v>
      </c>
      <c r="J17" s="2"/>
      <c r="K17" s="2"/>
      <c r="M17" s="9"/>
      <c r="N17" s="9"/>
      <c r="O17" s="19" t="str">
        <f>CONCATENATE("[",ROUND(Оценки!H72,3),"]",IF(Оценки!F72&lt;0.01,"***",IF(Оценки!F72&lt;0.05,"**",IF(Оценки!F72&lt;0.1,"*",""))))</f>
        <v>[0,054]</v>
      </c>
      <c r="T17" s="19" t="str">
        <f>CONCATENATE("[",ROUND(Оценки!H96,3),"]",IF(Оценки!F96&lt;0.01,"***",IF(Оценки!F96&lt;0.05,"**",IF(Оценки!F96&lt;0.1,"*",""))))</f>
        <v>[0,052]</v>
      </c>
      <c r="U17" s="2"/>
      <c r="V17" s="2"/>
    </row>
    <row r="18" spans="2:22" x14ac:dyDescent="0.25">
      <c r="B18" s="3"/>
      <c r="C18" s="10" t="s">
        <v>6</v>
      </c>
      <c r="D18" s="18">
        <f>Оценки!I119</f>
        <v>5.6268242444666099E-2</v>
      </c>
      <c r="I18" s="18">
        <f>Оценки!I143</f>
        <v>5.0265704365433199E-2</v>
      </c>
      <c r="J18" s="13" t="s">
        <v>6</v>
      </c>
      <c r="K18" s="3"/>
      <c r="M18" s="3"/>
      <c r="N18" s="10" t="s">
        <v>6</v>
      </c>
      <c r="O18" s="18">
        <f>Оценки!I71</f>
        <v>-4.2774067405111298E-2</v>
      </c>
      <c r="T18" s="18">
        <f>Оценки!I95</f>
        <v>8.6321355662944792E-3</v>
      </c>
      <c r="U18" s="13" t="s">
        <v>6</v>
      </c>
      <c r="V18" s="3"/>
    </row>
    <row r="19" spans="2:22" x14ac:dyDescent="0.25">
      <c r="B19" s="2"/>
      <c r="C19" s="11"/>
      <c r="D19" s="19" t="str">
        <f>CONCATENATE("[",ROUND(Оценки!H119,3),"]",IF(Оценки!F119&lt;0.01,"***",IF(Оценки!F119&lt;0.05,"**",IF(Оценки!F119&lt;0.1,"*",""))))</f>
        <v>[0,031]*</v>
      </c>
      <c r="I19" s="19" t="str">
        <f>CONCATENATE("[",ROUND(Оценки!H143,3),"]",IF(Оценки!F143&lt;0.01,"***",IF(Оценки!F143&lt;0.05,"**",IF(Оценки!F143&lt;0.1,"*",""))))</f>
        <v>[0,032]</v>
      </c>
      <c r="J19" s="2"/>
      <c r="K19" s="2"/>
      <c r="M19" s="2"/>
      <c r="N19" s="11"/>
      <c r="O19" s="19" t="str">
        <f>CONCATENATE("[",ROUND(Оценки!H71,3),"]",IF(Оценки!F71&lt;0.01,"***",IF(Оценки!F71&lt;0.05,"**",IF(Оценки!F71&lt;0.1,"*",""))))</f>
        <v>[0,03]</v>
      </c>
      <c r="T19" s="19" t="str">
        <f>CONCATENATE("[",ROUND(Оценки!H95,3),"]",IF(Оценки!F95&lt;0.01,"***",IF(Оценки!F95&lt;0.05,"**",IF(Оценки!F95&lt;0.1,"*",""))))</f>
        <v>[0,033]</v>
      </c>
      <c r="U19" s="2"/>
      <c r="V19" s="2"/>
    </row>
    <row r="22" spans="2:22" x14ac:dyDescent="0.25">
      <c r="E22" s="45" t="s">
        <v>11</v>
      </c>
      <c r="F22" s="46"/>
      <c r="G22" s="46"/>
      <c r="H22" s="47"/>
      <c r="P22" s="45" t="s">
        <v>12</v>
      </c>
      <c r="Q22" s="46"/>
      <c r="R22" s="46"/>
      <c r="S22" s="47"/>
    </row>
    <row r="23" spans="2:22" x14ac:dyDescent="0.25">
      <c r="F23" s="1"/>
      <c r="G23" s="1"/>
      <c r="Q23" s="1"/>
      <c r="R23" s="1"/>
    </row>
    <row r="24" spans="2:22" x14ac:dyDescent="0.25">
      <c r="E24" s="4" t="s">
        <v>7</v>
      </c>
      <c r="F24" s="16">
        <f>Оценки!I162</f>
        <v>1.5769334496427999E-2</v>
      </c>
      <c r="G24" s="16">
        <f>Оценки!I186</f>
        <v>1.3077011707436101E-2</v>
      </c>
      <c r="H24" s="6" t="s">
        <v>8</v>
      </c>
      <c r="P24" s="4" t="s">
        <v>7</v>
      </c>
      <c r="Q24" s="16">
        <f>Оценки!I17</f>
        <v>4.0738993434442802E-2</v>
      </c>
      <c r="R24" s="16">
        <f>Оценки!I42</f>
        <v>3.7971144837903301E-2</v>
      </c>
      <c r="S24" s="6" t="s">
        <v>8</v>
      </c>
    </row>
    <row r="25" spans="2:22" x14ac:dyDescent="0.25">
      <c r="C25" s="1"/>
      <c r="F25" s="12" t="str">
        <f>CONCATENATE("[",ROUND(Оценки!H162,3),"]",IF(Оценки!F162&lt;0.01,"***",IF(Оценки!F162&lt;0.05,"**",IF(Оценки!F162&lt;0.1,"*",""))))</f>
        <v>[0,028]</v>
      </c>
      <c r="G25" s="12" t="str">
        <f>CONCATENATE("[",ROUND(Оценки!H186,3),"]",IF(Оценки!F186&lt;0.01,"***",IF(Оценки!F186&lt;0.05,"**",IF(Оценки!F186&lt;0.1,"*",""))))</f>
        <v>[0,03]</v>
      </c>
      <c r="N25" s="1"/>
      <c r="Q25" s="17" t="str">
        <f>CONCATENATE("[",ROUND(Оценки!H17,3),"]",IF(Оценки!F17&lt;0.01,"***",IF(Оценки!F17&lt;0.05,"**",IF(Оценки!F17&lt;0.1,"*",""))))</f>
        <v>[0,031]</v>
      </c>
      <c r="R25" s="17" t="str">
        <f>CONCATENATE("[",ROUND(Оценки!H42,3),"]",IF(Оценки!F42&lt;0.01,"***",IF(Оценки!F42&lt;0.05,"**",IF(Оценки!F42&lt;0.1,"*",""))))</f>
        <v>[0,034]</v>
      </c>
    </row>
    <row r="26" spans="2:22" x14ac:dyDescent="0.25">
      <c r="B26" s="3"/>
      <c r="C26" s="8" t="s">
        <v>1</v>
      </c>
      <c r="D26" s="18">
        <f>Оценки!I163</f>
        <v>3.8250797679544202E-2</v>
      </c>
      <c r="I26" s="18">
        <f>Оценки!I187</f>
        <v>3.8888246292210903E-2</v>
      </c>
      <c r="J26" s="13" t="s">
        <v>1</v>
      </c>
      <c r="K26" s="3"/>
      <c r="M26" s="3"/>
      <c r="N26" s="8" t="s">
        <v>1</v>
      </c>
      <c r="O26" s="18">
        <f>Оценки!I18</f>
        <v>7.3655638651937597E-2</v>
      </c>
      <c r="T26" s="18">
        <f>Оценки!I43</f>
        <v>2.54252886031354E-2</v>
      </c>
      <c r="U26" s="13" t="s">
        <v>1</v>
      </c>
      <c r="V26" s="3"/>
    </row>
    <row r="27" spans="2:22" x14ac:dyDescent="0.25">
      <c r="B27" s="2"/>
      <c r="C27" s="7"/>
      <c r="D27" s="20" t="str">
        <f>CONCATENATE("[",ROUND(Оценки!H163,3),"]",IF(Оценки!F163&lt;0.01,"***",IF(Оценки!F163&lt;0.05,"**",IF(Оценки!F163&lt;0.1,"*",""))))</f>
        <v>[0,032]</v>
      </c>
      <c r="I27" s="20" t="str">
        <f>CONCATENATE("[",ROUND(Оценки!H187,3),"]",IF(Оценки!F187&lt;0.01,"***",IF(Оценки!F187&lt;0.05,"**",IF(Оценки!F187&lt;0.1,"*",""))))</f>
        <v>[0,034]</v>
      </c>
      <c r="J27" s="2"/>
      <c r="K27" s="2"/>
      <c r="M27" s="2"/>
      <c r="N27" s="7"/>
      <c r="O27" s="19" t="str">
        <f>CONCATENATE("[",ROUND(Оценки!H18,3),"]",IF(Оценки!F18&lt;0.01,"***",IF(Оценки!F18&lt;0.05,"**",IF(Оценки!F18&lt;0.1,"*",""))))</f>
        <v>[0,033]**</v>
      </c>
      <c r="T27" s="19" t="str">
        <f>CONCATENATE("[",ROUND(Оценки!H43,3),"]",IF(Оценки!F43&lt;0.01,"***",IF(Оценки!F43&lt;0.05,"**",IF(Оценки!F43&lt;0.1,"*",""))))</f>
        <v>[0,04]</v>
      </c>
      <c r="U27" s="2"/>
      <c r="V27" s="2"/>
    </row>
    <row r="28" spans="2:22" x14ac:dyDescent="0.25">
      <c r="B28" s="3"/>
      <c r="C28" s="8" t="s">
        <v>2</v>
      </c>
      <c r="D28" s="18">
        <f>Оценки!I166</f>
        <v>0.26500713440540502</v>
      </c>
      <c r="I28" s="18">
        <f>Оценки!I190</f>
        <v>0.35524594608649102</v>
      </c>
      <c r="J28" s="13" t="s">
        <v>2</v>
      </c>
      <c r="K28" s="3"/>
      <c r="M28" s="3"/>
      <c r="N28" s="8" t="s">
        <v>2</v>
      </c>
      <c r="O28" s="18">
        <f>Оценки!I21</f>
        <v>0.25102795664806998</v>
      </c>
      <c r="T28" s="18">
        <f>Оценки!I46</f>
        <v>0.26235960449048301</v>
      </c>
      <c r="U28" s="13" t="s">
        <v>2</v>
      </c>
      <c r="V28" s="3"/>
    </row>
    <row r="29" spans="2:22" x14ac:dyDescent="0.25">
      <c r="B29" s="2"/>
      <c r="C29" s="7"/>
      <c r="D29" s="20" t="str">
        <f>CONCATENATE("[",ROUND(Оценки!H166,3),"]",IF(Оценки!F166&lt;0.01,"***",IF(Оценки!F166&lt;0.05,"**",IF(Оценки!F166&lt;0.1,"*",""))))</f>
        <v>[0,131]**</v>
      </c>
      <c r="I29" s="20" t="str">
        <f>CONCATENATE("[",ROUND(Оценки!H190,3),"]",IF(Оценки!F190&lt;0.01,"***",IF(Оценки!F190&lt;0.05,"**",IF(Оценки!F190&lt;0.1,"*",""))))</f>
        <v>[0,139]***</v>
      </c>
      <c r="J29" s="2"/>
      <c r="K29" s="2"/>
      <c r="M29" s="2"/>
      <c r="N29" s="7"/>
      <c r="O29" s="19" t="str">
        <f>CONCATENATE("[",ROUND(Оценки!H21,3),"]",IF(Оценки!F21&lt;0.01,"***",IF(Оценки!F21&lt;0.05,"**",IF(Оценки!F21&lt;0.1,"*",""))))</f>
        <v>[0,151]*</v>
      </c>
      <c r="T29" s="19" t="str">
        <f>CONCATENATE("[",ROUND(Оценки!H46,3),"]",IF(Оценки!F46&lt;0.01,"***",IF(Оценки!F46&lt;0.05,"**",IF(Оценки!F46&lt;0.1,"*",""))))</f>
        <v>[0,16]*</v>
      </c>
      <c r="U29" s="2"/>
      <c r="V29" s="2"/>
    </row>
    <row r="30" spans="2:22" x14ac:dyDescent="0.25">
      <c r="B30" s="3"/>
      <c r="C30" s="8" t="s">
        <v>3</v>
      </c>
      <c r="D30" s="18">
        <f>Оценки!I164</f>
        <v>-7.9333235617631195E-3</v>
      </c>
      <c r="I30" s="18">
        <f>Оценки!I188</f>
        <v>-3.2437913213616401E-2</v>
      </c>
      <c r="J30" s="13" t="s">
        <v>3</v>
      </c>
      <c r="K30" s="3"/>
      <c r="M30" s="3"/>
      <c r="N30" s="8" t="s">
        <v>3</v>
      </c>
      <c r="O30" s="18">
        <f>Оценки!I19</f>
        <v>-3.8413632093462199E-2</v>
      </c>
      <c r="T30" s="18">
        <f>Оценки!I44</f>
        <v>-2.3134436572248999E-2</v>
      </c>
      <c r="U30" s="13" t="s">
        <v>3</v>
      </c>
      <c r="V30" s="3"/>
    </row>
    <row r="31" spans="2:22" x14ac:dyDescent="0.25">
      <c r="B31" s="2"/>
      <c r="C31" s="7"/>
      <c r="D31" s="20" t="str">
        <f>CONCATENATE("[",ROUND(Оценки!H164,3),"]",IF(Оценки!F164&lt;0.01,"***",IF(Оценки!F164&lt;0.05,"**",IF(Оценки!F164&lt;0.1,"*",""))))</f>
        <v>[0,016]</v>
      </c>
      <c r="I31" s="20" t="str">
        <f>CONCATENATE("[",ROUND(Оценки!H188,3),"]",IF(Оценки!F188&lt;0.01,"***",IF(Оценки!F188&lt;0.05,"**",IF(Оценки!F188&lt;0.1,"*",""))))</f>
        <v>[0,019]*</v>
      </c>
      <c r="J31" s="2"/>
      <c r="K31" s="2"/>
      <c r="M31" s="2"/>
      <c r="N31" s="7"/>
      <c r="O31" s="19" t="str">
        <f>CONCATENATE("[",ROUND(Оценки!H19,3),"]",IF(Оценки!F19&lt;0.01,"***",IF(Оценки!F19&lt;0.05,"**",IF(Оценки!F19&lt;0.1,"*",""))))</f>
        <v>[0,019]**</v>
      </c>
      <c r="T31" s="19" t="str">
        <f>CONCATENATE("[",ROUND(Оценки!H44,3),"]",IF(Оценки!F44&lt;0.01,"***",IF(Оценки!F44&lt;0.05,"**",IF(Оценки!F44&lt;0.1,"*",""))))</f>
        <v>[0,021]</v>
      </c>
      <c r="U31" s="2"/>
      <c r="V31" s="2"/>
    </row>
    <row r="32" spans="2:22" x14ac:dyDescent="0.25">
      <c r="B32" s="3"/>
      <c r="C32" s="8" t="s">
        <v>4</v>
      </c>
      <c r="D32" s="18">
        <f>Оценки!I165</f>
        <v>-3.4025096245977202E-2</v>
      </c>
      <c r="I32" s="18">
        <f>Оценки!I189</f>
        <v>-9.8132610955453305E-3</v>
      </c>
      <c r="J32" s="13" t="s">
        <v>4</v>
      </c>
      <c r="K32" s="3"/>
      <c r="M32" s="3"/>
      <c r="N32" s="8" t="s">
        <v>4</v>
      </c>
      <c r="O32" s="18">
        <f>Оценки!I20</f>
        <v>2.3258973755028899E-2</v>
      </c>
      <c r="T32" s="18">
        <f>Оценки!I45</f>
        <v>-3.45560269421765E-2</v>
      </c>
      <c r="U32" s="13" t="s">
        <v>4</v>
      </c>
      <c r="V32" s="3"/>
    </row>
    <row r="33" spans="2:22" x14ac:dyDescent="0.25">
      <c r="B33" s="2"/>
      <c r="C33" s="7"/>
      <c r="D33" s="20" t="str">
        <f>CONCATENATE("[",ROUND(Оценки!H165,3),"]",IF(Оценки!F165&lt;0.01,"***",IF(Оценки!F165&lt;0.05,"**",IF(Оценки!F165&lt;0.1,"*",""))))</f>
        <v>[0,038]</v>
      </c>
      <c r="I33" s="20" t="str">
        <f>CONCATENATE("[",ROUND(Оценки!H189,3),"]",IF(Оценки!F189&lt;0.01,"***",IF(Оценки!F189&lt;0.05,"**",IF(Оценки!F189&lt;0.1,"*",""))))</f>
        <v>[0,041]</v>
      </c>
      <c r="J33" s="2"/>
      <c r="K33" s="2"/>
      <c r="M33" s="2"/>
      <c r="N33" s="7"/>
      <c r="O33" s="19" t="str">
        <f>CONCATENATE("[",ROUND(Оценки!H20,3),"]",IF(Оценки!F20&lt;0.01,"***",IF(Оценки!F20&lt;0.05,"**",IF(Оценки!F20&lt;0.1,"*",""))))</f>
        <v>[0,044]</v>
      </c>
      <c r="T33" s="19" t="str">
        <f>CONCATENATE("[",ROUND(Оценки!H45,3),"]",IF(Оценки!F45&lt;0.01,"***",IF(Оценки!F45&lt;0.05,"**",IF(Оценки!F45&lt;0.1,"*",""))))</f>
        <v>[0,048]</v>
      </c>
      <c r="U33" s="2"/>
      <c r="V33" s="2"/>
    </row>
    <row r="34" spans="2:22" x14ac:dyDescent="0.25">
      <c r="B34" s="3"/>
      <c r="C34" s="8" t="s">
        <v>5</v>
      </c>
      <c r="D34" s="18">
        <f>Оценки!I168</f>
        <v>0.118087443314438</v>
      </c>
      <c r="I34" s="18">
        <f>Оценки!I192</f>
        <v>9.8696255072722894E-2</v>
      </c>
      <c r="J34" s="13" t="s">
        <v>5</v>
      </c>
      <c r="K34" s="3"/>
      <c r="M34" s="3"/>
      <c r="N34" s="8" t="s">
        <v>5</v>
      </c>
      <c r="O34" s="18">
        <f>Оценки!I23</f>
        <v>8.5304818800385096E-2</v>
      </c>
      <c r="T34" s="18">
        <f>Оценки!I48</f>
        <v>2.1372078086072398E-2</v>
      </c>
      <c r="U34" s="13" t="s">
        <v>5</v>
      </c>
      <c r="V34" s="3"/>
    </row>
    <row r="35" spans="2:22" x14ac:dyDescent="0.25">
      <c r="B35" s="9"/>
      <c r="C35" s="9"/>
      <c r="D35" s="20" t="str">
        <f>CONCATENATE("[",ROUND(Оценки!H168,3),"]",IF(Оценки!F168&lt;0.01,"***",IF(Оценки!F168&lt;0.05,"**",IF(Оценки!F168&lt;0.1,"*",""))))</f>
        <v>[0,045]**</v>
      </c>
      <c r="I35" s="20" t="str">
        <f>CONCATENATE("[",ROUND(Оценки!H192,3),"]",IF(Оценки!F192&lt;0.01,"***",IF(Оценки!F192&lt;0.05,"**",IF(Оценки!F192&lt;0.1,"*",""))))</f>
        <v>[0,052]**</v>
      </c>
      <c r="J35" s="2"/>
      <c r="K35" s="2"/>
      <c r="M35" s="9"/>
      <c r="N35" s="9"/>
      <c r="O35" s="19" t="str">
        <f>CONCATENATE("[",ROUND(Оценки!H23,3),"]",IF(Оценки!F233&lt;0.01,"***",IF(Оценки!F23&lt;0.05,"**",IF(Оценки!F23&lt;0.1,"*",""))))</f>
        <v>[0,054]***</v>
      </c>
      <c r="T35" s="19" t="str">
        <f>CONCATENATE("[",ROUND(Оценки!H48,3),"]",IF(Оценки!F48&lt;0.01,"***",IF(Оценки!F48&lt;0.05,"**",IF(Оценки!F48&lt;0.1,"*",""))))</f>
        <v>[0,053]</v>
      </c>
      <c r="U35" s="2"/>
      <c r="V35" s="2"/>
    </row>
    <row r="36" spans="2:22" x14ac:dyDescent="0.25">
      <c r="B36" s="3"/>
      <c r="C36" s="10" t="s">
        <v>6</v>
      </c>
      <c r="D36" s="18">
        <f>Оценки!I167</f>
        <v>2.45976386579661E-2</v>
      </c>
      <c r="I36" s="18">
        <f>Оценки!I191</f>
        <v>1.9496705957732102E-2</v>
      </c>
      <c r="J36" s="13" t="s">
        <v>6</v>
      </c>
      <c r="K36" s="3"/>
      <c r="M36" s="3"/>
      <c r="N36" s="10" t="s">
        <v>6</v>
      </c>
      <c r="O36" s="18">
        <f>Оценки!I22</f>
        <v>2.1611100098726601E-2</v>
      </c>
      <c r="T36" s="18">
        <f>Оценки!I47</f>
        <v>3.0144369294180601E-2</v>
      </c>
      <c r="U36" s="13" t="s">
        <v>6</v>
      </c>
      <c r="V36" s="3"/>
    </row>
    <row r="37" spans="2:22" x14ac:dyDescent="0.25">
      <c r="B37" s="2"/>
      <c r="C37" s="11"/>
      <c r="D37" s="20" t="str">
        <f>CONCATENATE("[",ROUND(Оценки!H167,3),"]",IF(Оценки!F167&lt;0.01,"***",IF(Оценки!F167&lt;0.05,"**",IF(Оценки!F167&lt;0.1,"*",""))))</f>
        <v>[0,023]</v>
      </c>
      <c r="I37" s="20" t="str">
        <f>CONCATENATE("[",ROUND(Оценки!H191,3),"]",IF(Оценки!F191&lt;0.01,"***",IF(Оценки!F191&lt;0.05,"**",IF(Оценки!F191&lt;0.1,"*",""))))</f>
        <v>[0,021]</v>
      </c>
      <c r="J37" s="2"/>
      <c r="K37" s="2"/>
      <c r="M37" s="2"/>
      <c r="N37" s="11"/>
      <c r="O37" s="19" t="str">
        <f>CONCATENATE("[",ROUND(Оценки!H22,3),"]",IF(Оценки!F22&lt;0.01,"***",IF(Оценки!F22&lt;0.05,"**",IF(Оценки!F22&lt;0.1,"*",""))))</f>
        <v>[0,029]</v>
      </c>
      <c r="T37" s="19" t="str">
        <f>CONCATENATE("[",ROUND(Оценки!H47,3),"]",IF(Оценки!F47&lt;0.01,"***",IF(Оценки!F47&lt;0.05,"**",IF(Оценки!F47&lt;0.1,"*",""))))</f>
        <v>[0,032]</v>
      </c>
      <c r="U37" s="2"/>
      <c r="V37" s="2"/>
    </row>
  </sheetData>
  <mergeCells count="4">
    <mergeCell ref="E4:H4"/>
    <mergeCell ref="P4:S4"/>
    <mergeCell ref="E22:H22"/>
    <mergeCell ref="P22:S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7"/>
  <sheetViews>
    <sheetView zoomScale="70" zoomScaleNormal="70" workbookViewId="0">
      <selection activeCell="Q7" sqref="Q7"/>
    </sheetView>
  </sheetViews>
  <sheetFormatPr defaultRowHeight="15" x14ac:dyDescent="0.25"/>
  <cols>
    <col min="5" max="5" width="5.140625" customWidth="1"/>
    <col min="8" max="8" width="5" customWidth="1"/>
    <col min="16" max="16" width="4.7109375" customWidth="1"/>
    <col min="19" max="19" width="5.140625" customWidth="1"/>
  </cols>
  <sheetData>
    <row r="1" spans="2:22" ht="15.75" x14ac:dyDescent="0.25">
      <c r="C1" s="5" t="s">
        <v>0</v>
      </c>
    </row>
    <row r="2" spans="2:22" ht="15.75" x14ac:dyDescent="0.25">
      <c r="C2" s="5"/>
    </row>
    <row r="3" spans="2:22" ht="15.75" x14ac:dyDescent="0.25">
      <c r="C3" s="5"/>
    </row>
    <row r="4" spans="2:22" x14ac:dyDescent="0.25">
      <c r="E4" s="45" t="s">
        <v>9</v>
      </c>
      <c r="F4" s="46"/>
      <c r="G4" s="46"/>
      <c r="H4" s="47"/>
      <c r="P4" s="45" t="s">
        <v>10</v>
      </c>
      <c r="Q4" s="46"/>
      <c r="R4" s="46"/>
      <c r="S4" s="47"/>
    </row>
    <row r="5" spans="2:22" x14ac:dyDescent="0.25">
      <c r="F5" s="1"/>
      <c r="G5" s="1"/>
      <c r="R5" s="1"/>
    </row>
    <row r="6" spans="2:22" x14ac:dyDescent="0.25">
      <c r="E6" s="4" t="s">
        <v>7</v>
      </c>
      <c r="F6" s="16">
        <f>Оценки!B114</f>
        <v>8.4509364604898496E-2</v>
      </c>
      <c r="G6" s="16">
        <f>Оценки!B138</f>
        <v>3.9586325814945103E-2</v>
      </c>
      <c r="H6" s="6" t="s">
        <v>8</v>
      </c>
      <c r="P6" s="4" t="s">
        <v>7</v>
      </c>
      <c r="Q6" s="16">
        <f>Оценки!B66</f>
        <v>7.0065613626857204E-2</v>
      </c>
      <c r="R6" s="16">
        <f>Оценки!B90</f>
        <v>0.109662608252623</v>
      </c>
      <c r="S6" s="6" t="s">
        <v>8</v>
      </c>
    </row>
    <row r="7" spans="2:22" x14ac:dyDescent="0.25">
      <c r="C7" s="1"/>
      <c r="F7" s="17" t="str">
        <f>CONCATENATE("[",ROUND(Оценки!E114,3),"]",IF(Оценки!F114&lt;0.01,"***",IF(Оценки!F114&lt;0.05,"**",IF(Оценки!F114&lt;0.1,"*",""))))</f>
        <v>[0,034]**</v>
      </c>
      <c r="G7" s="17" t="str">
        <f>CONCATENATE("[",ROUND(Оценки!E138,3),"]",IF(Оценки!F138&lt;0.01,"***",IF(Оценки!F138&lt;0.05,"**",IF(Оценки!F138&lt;0.1,"*",""))))</f>
        <v>[0,038]</v>
      </c>
      <c r="N7" s="1"/>
      <c r="Q7" s="17" t="str">
        <f>CONCATENATE("[",ROUND(Оценки!E66,3),"]",IF(Оценки!F66&lt;0.01,"***",IF(Оценки!F66&lt;0.05,"**",IF(Оценки!F66&lt;0.1,"*",""))))</f>
        <v>[0,031]**</v>
      </c>
      <c r="R7" s="17" t="str">
        <f>CONCATENATE("[",ROUND(Оценки!E90,3),"]",IF(Оценки!F90&lt;0.01,"***",IF(Оценки!F90&lt;0.05,"**",IF(Оценки!F90&lt;0.1,"*",""))))</f>
        <v>[0,031]***</v>
      </c>
    </row>
    <row r="8" spans="2:22" x14ac:dyDescent="0.25">
      <c r="B8" s="3"/>
      <c r="C8" s="8" t="s">
        <v>1</v>
      </c>
      <c r="D8" s="18">
        <f>Оценки!B115</f>
        <v>-3.49998353727137E-2</v>
      </c>
      <c r="I8" s="18">
        <f>Оценки!B139</f>
        <v>-6.5674628259274698E-2</v>
      </c>
      <c r="J8" s="13" t="s">
        <v>1</v>
      </c>
      <c r="K8" s="3"/>
      <c r="M8" s="3"/>
      <c r="N8" s="8" t="s">
        <v>1</v>
      </c>
      <c r="O8" s="18">
        <f>Оценки!B67</f>
        <v>-1.98130953803194E-2</v>
      </c>
      <c r="T8" s="18">
        <f>Оценки!B91</f>
        <v>-2.6203880038148199E-2</v>
      </c>
      <c r="U8" s="13" t="s">
        <v>1</v>
      </c>
      <c r="V8" s="3"/>
    </row>
    <row r="9" spans="2:22" x14ac:dyDescent="0.25">
      <c r="B9" s="2"/>
      <c r="C9" s="7"/>
      <c r="D9" s="19" t="str">
        <f>CONCATENATE("[",ROUND(Оценки!E115,3),"]",IF(Оценки!F115&lt;0.01,"***",IF(Оценки!F115&lt;0.05,"**",IF(Оценки!F115&lt;0.1,"*",""))))</f>
        <v>[0,039]</v>
      </c>
      <c r="I9" s="19" t="str">
        <f>CONCATENATE("[",ROUND(Оценки!E139,3),"]",IF(Оценки!F139&lt;0.01,"***",IF(Оценки!F139&lt;0.05,"**",IF(Оценки!F139&lt;0.1,"*",""))))</f>
        <v>[0,044]</v>
      </c>
      <c r="J9" s="2"/>
      <c r="K9" s="2"/>
      <c r="M9" s="2"/>
      <c r="N9" s="7"/>
      <c r="O9" s="19" t="str">
        <f>CONCATENATE("[",ROUND(Оценки!E67,3),"]",IF(Оценки!F67&lt;0.01,"***",IF(Оценки!F67&lt;0.05,"**",IF(Оценки!F67&lt;0.1,"*",""))))</f>
        <v>[0,036]</v>
      </c>
      <c r="T9" s="19" t="str">
        <f>CONCATENATE("[",ROUND(Оценки!E91,3),"]",IF(Оценки!F91&lt;0.01,"***",IF(Оценки!F91&lt;0.05,"**",IF(Оценки!F91&lt;0.1,"*",""))))</f>
        <v>[0,037]</v>
      </c>
      <c r="U9" s="2"/>
      <c r="V9" s="2"/>
    </row>
    <row r="10" spans="2:22" x14ac:dyDescent="0.25">
      <c r="B10" s="3"/>
      <c r="C10" s="8" t="s">
        <v>2</v>
      </c>
      <c r="D10" s="18">
        <f>Оценки!B118</f>
        <v>-0.13953190964276599</v>
      </c>
      <c r="I10" s="18">
        <f>Оценки!B142</f>
        <v>-5.9703946598192899E-2</v>
      </c>
      <c r="J10" s="13" t="s">
        <v>2</v>
      </c>
      <c r="K10" s="3"/>
      <c r="M10" s="3"/>
      <c r="N10" s="8" t="s">
        <v>2</v>
      </c>
      <c r="O10" s="18">
        <f>Оценки!B70</f>
        <v>9.3209635434939306E-2</v>
      </c>
      <c r="T10" s="18">
        <f>Оценки!B94</f>
        <v>-0.137439251198822</v>
      </c>
      <c r="U10" s="13" t="s">
        <v>2</v>
      </c>
      <c r="V10" s="3"/>
    </row>
    <row r="11" spans="2:22" x14ac:dyDescent="0.25">
      <c r="B11" s="2"/>
      <c r="C11" s="7"/>
      <c r="D11" s="19" t="str">
        <f>CONCATENATE("[",ROUND(Оценки!E118,3),"]",IF(Оценки!F118&lt;0.01,"***",IF(Оценки!F118&lt;0.05,"**",IF(Оценки!F118&lt;0.1,"*",""))))</f>
        <v>[0,176]</v>
      </c>
      <c r="I11" s="19" t="str">
        <f>CONCATENATE("[",ROUND(Оценки!E142,3),"]",IF(Оценки!F142&lt;0.01,"***",IF(Оценки!F142&lt;0.05,"**",IF(Оценки!F142&lt;0.1,"*",""))))</f>
        <v>[0,179]</v>
      </c>
      <c r="J11" s="2"/>
      <c r="K11" s="2"/>
      <c r="M11" s="2"/>
      <c r="N11" s="7"/>
      <c r="O11" s="19" t="str">
        <f>CONCATENATE("[",ROUND(Оценки!E70,3),"]",IF(Оценки!F70&lt;0.01,"***",IF(Оценки!F70&lt;0.05,"**",IF(Оценки!F70&lt;0.1,"*",""))))</f>
        <v>[0,125]</v>
      </c>
      <c r="T11" s="19" t="str">
        <f>CONCATENATE("[",ROUND(Оценки!E94,3),"]",IF(Оценки!F94&lt;0.01,"***",IF(Оценки!F94&lt;0.05,"**",IF(Оценки!F94&lt;0.1,"*",""))))</f>
        <v>[0,139]</v>
      </c>
      <c r="U11" s="2"/>
      <c r="V11" s="2"/>
    </row>
    <row r="12" spans="2:22" x14ac:dyDescent="0.25">
      <c r="B12" s="3"/>
      <c r="C12" s="8" t="s">
        <v>3</v>
      </c>
      <c r="D12" s="18">
        <f>Оценки!B116</f>
        <v>-4.3630768423169201E-2</v>
      </c>
      <c r="I12" s="18">
        <f>Оценки!B140</f>
        <v>-3.9153987885921802E-2</v>
      </c>
      <c r="J12" s="13" t="s">
        <v>3</v>
      </c>
      <c r="K12" s="3"/>
      <c r="M12" s="3"/>
      <c r="N12" s="8" t="s">
        <v>3</v>
      </c>
      <c r="O12" s="18">
        <f>Оценки!B68</f>
        <v>1.0967606833533001E-2</v>
      </c>
      <c r="T12" s="18">
        <f>Оценки!B92</f>
        <v>1.92290488711549E-2</v>
      </c>
      <c r="U12" s="13" t="s">
        <v>3</v>
      </c>
      <c r="V12" s="3"/>
    </row>
    <row r="13" spans="2:22" x14ac:dyDescent="0.25">
      <c r="B13" s="2"/>
      <c r="C13" s="7"/>
      <c r="D13" s="19" t="str">
        <f>CONCATENATE("[",ROUND(Оценки!E116,3),"]",IF(Оценки!F116&lt;0.01,"***",IF(Оценки!F116&lt;0.05,"**",IF(Оценки!F116&lt;0.1,"*",""))))</f>
        <v>[0,018]**</v>
      </c>
      <c r="I13" s="19" t="str">
        <f>CONCATENATE("[",ROUND(Оценки!E140,3),"]",IF(Оценки!F140&lt;0.01,"***",IF(Оценки!F140&lt;0.05,"**",IF(Оценки!F140&lt;0.1,"*",""))))</f>
        <v>[0,021]*</v>
      </c>
      <c r="J13" s="2"/>
      <c r="K13" s="2"/>
      <c r="M13" s="2"/>
      <c r="N13" s="7"/>
      <c r="O13" s="19" t="str">
        <f>CONCATENATE("[",ROUND(Оценки!E68,3),"]",IF(Оценки!F68&lt;0.01,"***",IF(Оценки!F68&lt;0.05,"**",IF(Оценки!F68&lt;0.1,"*",""))))</f>
        <v>[0,017]</v>
      </c>
      <c r="T13" s="19" t="str">
        <f>CONCATENATE("[",ROUND(Оценки!E92,3),"]",IF(Оценки!F92&lt;0.01,"***",IF(Оценки!F92&lt;0.05,"**",IF(Оценки!F92&lt;0.1,"*",""))))</f>
        <v>[0,02]</v>
      </c>
      <c r="U13" s="2"/>
      <c r="V13" s="2"/>
    </row>
    <row r="14" spans="2:22" x14ac:dyDescent="0.25">
      <c r="B14" s="3"/>
      <c r="C14" s="8" t="s">
        <v>4</v>
      </c>
      <c r="D14" s="18">
        <f>Оценки!B117</f>
        <v>5.3558732960165598E-2</v>
      </c>
      <c r="I14" s="18">
        <f>Оценки!B141</f>
        <v>5.5932824599011999E-2</v>
      </c>
      <c r="J14" s="13" t="s">
        <v>4</v>
      </c>
      <c r="K14" s="3"/>
      <c r="M14" s="3"/>
      <c r="N14" s="8" t="s">
        <v>4</v>
      </c>
      <c r="O14" s="18">
        <f>Оценки!B69</f>
        <v>-3.4809654780457097E-2</v>
      </c>
      <c r="T14" s="18">
        <f>Оценки!B93</f>
        <v>-3.0327041517989199E-2</v>
      </c>
      <c r="U14" s="13" t="s">
        <v>4</v>
      </c>
      <c r="V14" s="3"/>
    </row>
    <row r="15" spans="2:22" x14ac:dyDescent="0.25">
      <c r="B15" s="2"/>
      <c r="C15" s="7"/>
      <c r="D15" s="19" t="str">
        <f>CONCATENATE("[",ROUND(Оценки!E117,3),"]",IF(Оценки!F117&lt;0.01,"***",IF(Оценки!F117&lt;0.05,"**",IF(Оценки!F117&lt;0.1,"*",""))))</f>
        <v>[0,044]</v>
      </c>
      <c r="I15" s="19" t="str">
        <f>CONCATENATE("[",ROUND(Оценки!E141,3),"]",IF(Оценки!F141&lt;0.01,"***",IF(Оценки!F141&lt;0.05,"**",IF(Оценки!F141&lt;0.1,"*",""))))</f>
        <v>[0,047]</v>
      </c>
      <c r="J15" s="2"/>
      <c r="K15" s="2"/>
      <c r="M15" s="2"/>
      <c r="N15" s="7"/>
      <c r="O15" s="19" t="str">
        <f>CONCATENATE("[",ROUND(Оценки!E69,3),"]",IF(Оценки!F69&lt;0.01,"***",IF(Оценки!F69&lt;0.05,"**",IF(Оценки!F69&lt;0.1,"*",""))))</f>
        <v>[0,038]</v>
      </c>
      <c r="T15" s="19" t="str">
        <f>CONCATENATE("[",ROUND(Оценки!E93,3),"]",IF(Оценки!F93&lt;0.01,"***",IF(Оценки!F93&lt;0.05,"**",IF(Оценки!F93&lt;0.1,"*",""))))</f>
        <v>[0,037]</v>
      </c>
      <c r="U15" s="2"/>
      <c r="V15" s="2"/>
    </row>
    <row r="16" spans="2:22" x14ac:dyDescent="0.25">
      <c r="B16" s="3"/>
      <c r="C16" s="8" t="s">
        <v>5</v>
      </c>
      <c r="D16" s="18">
        <f>Оценки!B120</f>
        <v>0.14810609809108499</v>
      </c>
      <c r="I16" s="18">
        <f>Оценки!B144</f>
        <v>9.1294149589383103E-2</v>
      </c>
      <c r="J16" s="13" t="s">
        <v>5</v>
      </c>
      <c r="K16" s="3"/>
      <c r="M16" s="3"/>
      <c r="N16" s="8" t="s">
        <v>5</v>
      </c>
      <c r="O16" s="18">
        <f>Оценки!B72</f>
        <v>9.2173458080327397E-2</v>
      </c>
      <c r="T16" s="18">
        <f>Оценки!B96</f>
        <v>6.0468081305693797E-2</v>
      </c>
      <c r="U16" s="13" t="s">
        <v>5</v>
      </c>
      <c r="V16" s="3"/>
    </row>
    <row r="17" spans="2:22" x14ac:dyDescent="0.25">
      <c r="B17" s="9"/>
      <c r="C17" s="9"/>
      <c r="D17" s="19" t="str">
        <f>CONCATENATE("[",ROUND(Оценки!E120,3),"]",IF(Оценки!F120&lt;0.01,"***",IF(Оценки!F120&lt;0.05,"**",IF(Оценки!F120&lt;0.1,"*",""))))</f>
        <v>[0,065]**</v>
      </c>
      <c r="I17" s="19" t="str">
        <f>CONCATENATE("[",ROUND(Оценки!E144,3),"]",IF(Оценки!F144&lt;0.01,"***",IF(Оценки!F144&lt;0.05,"**",IF(Оценки!F144&lt;0.1,"*",""))))</f>
        <v>[0,067]</v>
      </c>
      <c r="J17" s="2"/>
      <c r="K17" s="2"/>
      <c r="M17" s="9"/>
      <c r="N17" s="9"/>
      <c r="O17" s="19" t="str">
        <f>CONCATENATE("[",ROUND(Оценки!E72,3),"]",IF(Оценки!F72&lt;0.01,"***",IF(Оценки!F72&lt;0.05,"**",IF(Оценки!F72&lt;0.1,"*",""))))</f>
        <v>[0,056]</v>
      </c>
      <c r="T17" s="19" t="str">
        <f>CONCATENATE("[",ROUND(Оценки!E96,3),"]",IF(Оценки!F96&lt;0.01,"***",IF(Оценки!F96&lt;0.05,"**",IF(Оценки!F96&lt;0.1,"*",""))))</f>
        <v>[0,051]</v>
      </c>
      <c r="U17" s="2"/>
      <c r="V17" s="2"/>
    </row>
    <row r="18" spans="2:22" x14ac:dyDescent="0.25">
      <c r="B18" s="3"/>
      <c r="C18" s="10" t="s">
        <v>6</v>
      </c>
      <c r="D18" s="18">
        <f>Оценки!B119</f>
        <v>5.6385395983428101E-2</v>
      </c>
      <c r="I18" s="18">
        <f>Оценки!B143</f>
        <v>5.37450907893504E-2</v>
      </c>
      <c r="J18" s="13" t="s">
        <v>6</v>
      </c>
      <c r="K18" s="3"/>
      <c r="M18" s="3"/>
      <c r="N18" s="10" t="s">
        <v>6</v>
      </c>
      <c r="O18" s="18">
        <f>Оценки!B71</f>
        <v>-3.8883660708915198E-2</v>
      </c>
      <c r="T18" s="18">
        <f>Оценки!B95</f>
        <v>8.6788534449416792E-3</v>
      </c>
      <c r="U18" s="13" t="s">
        <v>6</v>
      </c>
      <c r="V18" s="3"/>
    </row>
    <row r="19" spans="2:22" x14ac:dyDescent="0.25">
      <c r="B19" s="2"/>
      <c r="C19" s="11"/>
      <c r="D19" s="19" t="str">
        <f>CONCATENATE("[",ROUND(Оценки!E119,3),"]",IF(Оценки!F119&lt;0.01,"***",IF(Оценки!F119&lt;0.05,"**",IF(Оценки!F119&lt;0.1,"*",""))))</f>
        <v>[0,03]*</v>
      </c>
      <c r="I19" s="19" t="str">
        <f>CONCATENATE("[",ROUND(Оценки!E143,3),"]",IF(Оценки!F143&lt;0.01,"***",IF(Оценки!F143&lt;0.05,"**",IF(Оценки!F143&lt;0.1,"*",""))))</f>
        <v>[0,033]</v>
      </c>
      <c r="J19" s="2"/>
      <c r="K19" s="2"/>
      <c r="M19" s="2"/>
      <c r="N19" s="11"/>
      <c r="O19" s="19" t="str">
        <f>CONCATENATE("[",ROUND(Оценки!E71,3),"]",IF(Оценки!F71&lt;0.01,"***",IF(Оценки!F71&lt;0.05,"**",IF(Оценки!F71&lt;0.1,"*",""))))</f>
        <v>[0,028]</v>
      </c>
      <c r="T19" s="19" t="str">
        <f>CONCATENATE("[",ROUND(Оценки!E95,3),"]",IF(Оценки!F95&lt;0.01,"***",IF(Оценки!F95&lt;0.05,"**",IF(Оценки!F95&lt;0.1,"*",""))))</f>
        <v>[0,029]</v>
      </c>
      <c r="U19" s="2"/>
      <c r="V19" s="2"/>
    </row>
    <row r="22" spans="2:22" x14ac:dyDescent="0.25">
      <c r="E22" s="45" t="s">
        <v>11</v>
      </c>
      <c r="F22" s="46"/>
      <c r="G22" s="46"/>
      <c r="H22" s="47"/>
      <c r="P22" s="45" t="s">
        <v>12</v>
      </c>
      <c r="Q22" s="46"/>
      <c r="R22" s="46"/>
      <c r="S22" s="47"/>
    </row>
    <row r="23" spans="2:22" x14ac:dyDescent="0.25">
      <c r="F23" s="1"/>
      <c r="G23" s="1"/>
      <c r="Q23" s="1"/>
      <c r="R23" s="1"/>
    </row>
    <row r="24" spans="2:22" x14ac:dyDescent="0.25">
      <c r="E24" s="4" t="s">
        <v>7</v>
      </c>
      <c r="F24" s="16">
        <f>Оценки!B162</f>
        <v>9.4266363610938791E-3</v>
      </c>
      <c r="G24" s="16">
        <f>Оценки!B186</f>
        <v>1.3118565103183899E-2</v>
      </c>
      <c r="H24" s="6" t="s">
        <v>8</v>
      </c>
      <c r="P24" s="4" t="s">
        <v>7</v>
      </c>
      <c r="Q24" s="16">
        <f>Оценки!B17</f>
        <v>3.85854256800005E-2</v>
      </c>
      <c r="R24" s="16">
        <f>Оценки!B42</f>
        <v>3.4647301649290897E-2</v>
      </c>
      <c r="S24" s="6" t="s">
        <v>8</v>
      </c>
    </row>
    <row r="25" spans="2:22" x14ac:dyDescent="0.25">
      <c r="C25" s="1"/>
      <c r="F25" s="12" t="str">
        <f>CONCATENATE("[",ROUND(Оценки!E162,3),"]",IF(Оценки!F162&lt;0.01,"***",IF(Оценки!F162&lt;0.05,"**",IF(Оценки!F162&lt;0.1,"*",""))))</f>
        <v>[0,028]</v>
      </c>
      <c r="G25" s="12" t="str">
        <f>CONCATENATE("[",ROUND(Оценки!E186,3),"]",IF(Оценки!F186&lt;0.01,"***",IF(Оценки!F186&lt;0.05,"**",IF(Оценки!F186&lt;0.1,"*",""))))</f>
        <v>[0,028]</v>
      </c>
      <c r="N25" s="1"/>
      <c r="Q25" s="17" t="str">
        <f>CONCATENATE("[",ROUND(Оценки!E17,3),"]",IF(Оценки!F17&lt;0.01,"***",IF(Оценки!F17&lt;0.05,"**",IF(Оценки!F17&lt;0.1,"*",""))))</f>
        <v>[0,032]</v>
      </c>
      <c r="R25" s="17" t="str">
        <f>CONCATENATE("[",ROUND(Оценки!E42,3),"]",IF(Оценки!F42&lt;0.01,"***",IF(Оценки!F42&lt;0.05,"**",IF(Оценки!F42&lt;0.1,"*",""))))</f>
        <v>[0,034]</v>
      </c>
    </row>
    <row r="26" spans="2:22" x14ac:dyDescent="0.25">
      <c r="B26" s="3"/>
      <c r="C26" s="8" t="s">
        <v>1</v>
      </c>
      <c r="D26" s="18">
        <f>Оценки!B163</f>
        <v>3.8593064061711299E-2</v>
      </c>
      <c r="I26" s="18">
        <f>Оценки!B187</f>
        <v>4.1933200013260397E-2</v>
      </c>
      <c r="J26" s="13" t="s">
        <v>1</v>
      </c>
      <c r="K26" s="3"/>
      <c r="M26" s="3"/>
      <c r="N26" s="8" t="s">
        <v>1</v>
      </c>
      <c r="O26" s="18">
        <f>Оценки!B18</f>
        <v>7.4057257840141805E-2</v>
      </c>
      <c r="T26" s="18">
        <f>Оценки!B43</f>
        <v>2.6844614254402599E-2</v>
      </c>
      <c r="U26" s="13" t="s">
        <v>1</v>
      </c>
      <c r="V26" s="3"/>
    </row>
    <row r="27" spans="2:22" x14ac:dyDescent="0.25">
      <c r="B27" s="2"/>
      <c r="C27" s="7"/>
      <c r="D27" s="20" t="str">
        <f>CONCATENATE("[",ROUND(Оценки!E163,3),"]",IF(Оценки!F163&lt;0.01,"***",IF(Оценки!F163&lt;0.05,"**",IF(Оценки!F163&lt;0.1,"*",""))))</f>
        <v>[0,031]</v>
      </c>
      <c r="I27" s="20" t="str">
        <f>CONCATENATE("[",ROUND(Оценки!E187,3),"]",IF(Оценки!F187&lt;0.01,"***",IF(Оценки!F187&lt;0.05,"**",IF(Оценки!F187&lt;0.1,"*",""))))</f>
        <v>[0,035]</v>
      </c>
      <c r="J27" s="2"/>
      <c r="K27" s="2"/>
      <c r="M27" s="2"/>
      <c r="N27" s="7"/>
      <c r="O27" s="19" t="str">
        <f>CONCATENATE("[",ROUND(Оценки!E18,3),"]",IF(Оценки!F18&lt;0.01,"***",IF(Оценки!F18&lt;0.05,"**",IF(Оценки!F18&lt;0.1,"*",""))))</f>
        <v>[0,033]**</v>
      </c>
      <c r="T27" s="19" t="str">
        <f>CONCATENATE("[",ROUND(Оценки!E43,3),"]",IF(Оценки!F43&lt;0.01,"***",IF(Оценки!F43&lt;0.05,"**",IF(Оценки!F43&lt;0.1,"*",""))))</f>
        <v>[0,039]</v>
      </c>
      <c r="U27" s="2"/>
      <c r="V27" s="2"/>
    </row>
    <row r="28" spans="2:22" x14ac:dyDescent="0.25">
      <c r="B28" s="3"/>
      <c r="C28" s="8" t="s">
        <v>2</v>
      </c>
      <c r="D28" s="18">
        <f>Оценки!B166</f>
        <v>0.27726572305806202</v>
      </c>
      <c r="I28" s="18">
        <f>Оценки!B190</f>
        <v>0.362582296740737</v>
      </c>
      <c r="J28" s="13" t="s">
        <v>2</v>
      </c>
      <c r="K28" s="3"/>
      <c r="M28" s="3"/>
      <c r="N28" s="8" t="s">
        <v>2</v>
      </c>
      <c r="O28" s="18">
        <f>Оценки!B21</f>
        <v>0.27290285662855401</v>
      </c>
      <c r="T28" s="18">
        <f>Оценки!B46</f>
        <v>0.26937898208463001</v>
      </c>
      <c r="U28" s="13" t="s">
        <v>2</v>
      </c>
      <c r="V28" s="3"/>
    </row>
    <row r="29" spans="2:22" x14ac:dyDescent="0.25">
      <c r="B29" s="2"/>
      <c r="C29" s="7"/>
      <c r="D29" s="20" t="str">
        <f>CONCATENATE("[",ROUND(Оценки!E166,3),"]",IF(Оценки!F166&lt;0.01,"***",IF(Оценки!F166&lt;0.05,"**",IF(Оценки!F166&lt;0.1,"*",""))))</f>
        <v>[0,126]**</v>
      </c>
      <c r="I29" s="20" t="str">
        <f>CONCATENATE("[",ROUND(Оценки!E190,3),"]",IF(Оценки!F190&lt;0.01,"***",IF(Оценки!F190&lt;0.05,"**",IF(Оценки!F190&lt;0.1,"*",""))))</f>
        <v>[0,131]***</v>
      </c>
      <c r="J29" s="2"/>
      <c r="K29" s="2"/>
      <c r="M29" s="2"/>
      <c r="N29" s="7"/>
      <c r="O29" s="19" t="str">
        <f>CONCATENATE("[",ROUND(Оценки!E21,3),"]",IF(Оценки!F21&lt;0.01,"***",IF(Оценки!F21&lt;0.05,"**",IF(Оценки!F21&lt;0.1,"*",""))))</f>
        <v>[0,147]*</v>
      </c>
      <c r="T29" s="19" t="str">
        <f>CONCATENATE("[",ROUND(Оценки!E46,3),"]",IF(Оценки!F46&lt;0.01,"***",IF(Оценки!F46&lt;0.05,"**",IF(Оценки!F46&lt;0.1,"*",""))))</f>
        <v>[0,157]*</v>
      </c>
      <c r="U29" s="2"/>
      <c r="V29" s="2"/>
    </row>
    <row r="30" spans="2:22" x14ac:dyDescent="0.25">
      <c r="B30" s="3"/>
      <c r="C30" s="8" t="s">
        <v>3</v>
      </c>
      <c r="D30" s="18">
        <f>Оценки!B164</f>
        <v>-9.0682059002841191E-3</v>
      </c>
      <c r="I30" s="18">
        <f>Оценки!B188</f>
        <v>-3.2970392153253099E-2</v>
      </c>
      <c r="J30" s="13" t="s">
        <v>3</v>
      </c>
      <c r="K30" s="3"/>
      <c r="M30" s="3"/>
      <c r="N30" s="8" t="s">
        <v>3</v>
      </c>
      <c r="O30" s="18">
        <f>Оценки!B19</f>
        <v>-4.1839653530240203E-2</v>
      </c>
      <c r="T30" s="18">
        <f>Оценки!B44</f>
        <v>-2.31804146026699E-2</v>
      </c>
      <c r="U30" s="13" t="s">
        <v>3</v>
      </c>
      <c r="V30" s="3"/>
    </row>
    <row r="31" spans="2:22" x14ac:dyDescent="0.25">
      <c r="B31" s="2"/>
      <c r="C31" s="7"/>
      <c r="D31" s="20" t="str">
        <f>CONCATENATE("[",ROUND(Оценки!E164,3),"]",IF(Оценки!F164&lt;0.01,"***",IF(Оценки!F164&lt;0.05,"**",IF(Оценки!F164&lt;0.1,"*",""))))</f>
        <v>[0,014]</v>
      </c>
      <c r="I31" s="20" t="str">
        <f>CONCATENATE("[",ROUND(Оценки!E188,3),"]",IF(Оценки!F188&lt;0.01,"***",IF(Оценки!F188&lt;0.05,"**",IF(Оценки!F188&lt;0.1,"*",""))))</f>
        <v>[0,019]*</v>
      </c>
      <c r="J31" s="2"/>
      <c r="K31" s="2"/>
      <c r="M31" s="2"/>
      <c r="N31" s="7"/>
      <c r="O31" s="19" t="str">
        <f>CONCATENATE("[",ROUND(Оценки!E19,3),"]",IF(Оценки!F19&lt;0.01,"***",IF(Оценки!F19&lt;0.05,"**",IF(Оценки!F19&lt;0.1,"*",""))))</f>
        <v>[0,018]**</v>
      </c>
      <c r="T31" s="19" t="str">
        <f>CONCATENATE("[",ROUND(Оценки!E44,3),"]",IF(Оценки!F44&lt;0.01,"***",IF(Оценки!F44&lt;0.05,"**",IF(Оценки!F44&lt;0.1,"*",""))))</f>
        <v>[0,02]</v>
      </c>
      <c r="U31" s="2"/>
      <c r="V31" s="2"/>
    </row>
    <row r="32" spans="2:22" x14ac:dyDescent="0.25">
      <c r="B32" s="3"/>
      <c r="C32" s="8" t="s">
        <v>4</v>
      </c>
      <c r="D32" s="18">
        <f>Оценки!B165</f>
        <v>-2.6992055610514099E-2</v>
      </c>
      <c r="I32" s="18">
        <f>Оценки!B189</f>
        <v>-6.9944605886512398E-3</v>
      </c>
      <c r="J32" s="13" t="s">
        <v>4</v>
      </c>
      <c r="K32" s="3"/>
      <c r="M32" s="3"/>
      <c r="N32" s="8" t="s">
        <v>4</v>
      </c>
      <c r="O32" s="18">
        <f>Оценки!B20</f>
        <v>2.6901410928441099E-2</v>
      </c>
      <c r="T32" s="18">
        <f>Оценки!B45</f>
        <v>-3.33853429251635E-2</v>
      </c>
      <c r="U32" s="13" t="s">
        <v>4</v>
      </c>
      <c r="V32" s="3"/>
    </row>
    <row r="33" spans="2:22" x14ac:dyDescent="0.25">
      <c r="B33" s="2"/>
      <c r="C33" s="7"/>
      <c r="D33" s="20" t="str">
        <f>CONCATENATE("[",ROUND(Оценки!E165,3),"]",IF(Оценки!F165&lt;0.01,"***",IF(Оценки!F165&lt;0.05,"**",IF(Оценки!F165&lt;0.1,"*",""))))</f>
        <v>[0,036]</v>
      </c>
      <c r="I33" s="20" t="str">
        <f>CONCATENATE("[",ROUND(Оценки!E189,3),"]",IF(Оценки!F189&lt;0.01,"***",IF(Оценки!F189&lt;0.05,"**",IF(Оценки!F189&lt;0.1,"*",""))))</f>
        <v>[0,041]</v>
      </c>
      <c r="J33" s="2"/>
      <c r="K33" s="2"/>
      <c r="M33" s="2"/>
      <c r="N33" s="7"/>
      <c r="O33" s="19" t="str">
        <f>CONCATENATE("[",ROUND(Оценки!E20,3),"]",IF(Оценки!F20&lt;0.01,"***",IF(Оценки!F20&lt;0.05,"**",IF(Оценки!F20&lt;0.1,"*",""))))</f>
        <v>[0,045]</v>
      </c>
      <c r="T33" s="19" t="str">
        <f>CONCATENATE("[",ROUND(Оценки!E45,3),"]",IF(Оценки!F45&lt;0.01,"***",IF(Оценки!F45&lt;0.05,"**",IF(Оценки!F45&lt;0.1,"*",""))))</f>
        <v>[0,048]</v>
      </c>
      <c r="U33" s="2"/>
      <c r="V33" s="2"/>
    </row>
    <row r="34" spans="2:22" x14ac:dyDescent="0.25">
      <c r="B34" s="3"/>
      <c r="C34" s="8" t="s">
        <v>5</v>
      </c>
      <c r="D34" s="18">
        <f>Оценки!B168</f>
        <v>0.110852646582349</v>
      </c>
      <c r="I34" s="18">
        <f>Оценки!B192</f>
        <v>0.107371320389672</v>
      </c>
      <c r="J34" s="13" t="s">
        <v>5</v>
      </c>
      <c r="K34" s="3"/>
      <c r="M34" s="3"/>
      <c r="N34" s="8" t="s">
        <v>5</v>
      </c>
      <c r="O34" s="18">
        <f>Оценки!B23</f>
        <v>8.5264314474059799E-2</v>
      </c>
      <c r="T34" s="18">
        <f>Оценки!B48</f>
        <v>2.7897854415261599E-2</v>
      </c>
      <c r="U34" s="13" t="s">
        <v>5</v>
      </c>
      <c r="V34" s="3"/>
    </row>
    <row r="35" spans="2:22" x14ac:dyDescent="0.25">
      <c r="B35" s="9"/>
      <c r="C35" s="9"/>
      <c r="D35" s="20" t="str">
        <f>CONCATENATE("[",ROUND(Оценки!E168,3),"]",IF(Оценки!F168&lt;0.01,"***",IF(Оценки!F168&lt;0.05,"**",IF(Оценки!F168&lt;0.1,"*",""))))</f>
        <v>[0,045]**</v>
      </c>
      <c r="I35" s="20" t="str">
        <f>CONCATENATE("[",ROUND(Оценки!E192,3),"]",IF(Оценки!F192&lt;0.01,"***",IF(Оценки!F192&lt;0.05,"**",IF(Оценки!F192&lt;0.1,"*",""))))</f>
        <v>[0,053]**</v>
      </c>
      <c r="J35" s="2"/>
      <c r="K35" s="2"/>
      <c r="M35" s="9"/>
      <c r="N35" s="9"/>
      <c r="O35" s="19" t="str">
        <f>CONCATENATE("[",ROUND(Оценки!E23,3),"]",IF(Оценки!F233&lt;0.01,"***",IF(Оценки!F23&lt;0.05,"**",IF(Оценки!F23&lt;0.1,"*",""))))</f>
        <v>[0,053]***</v>
      </c>
      <c r="T35" s="19" t="str">
        <f>CONCATENATE("[",ROUND(Оценки!E48,3),"]",IF(Оценки!F48&lt;0.01,"***",IF(Оценки!F48&lt;0.05,"**",IF(Оценки!F48&lt;0.1,"*",""))))</f>
        <v>[0,053]</v>
      </c>
      <c r="U35" s="2"/>
      <c r="V35" s="2"/>
    </row>
    <row r="36" spans="2:22" x14ac:dyDescent="0.25">
      <c r="B36" s="3"/>
      <c r="C36" s="10" t="s">
        <v>6</v>
      </c>
      <c r="D36" s="18">
        <f>Оценки!B167</f>
        <v>2.8804251982397298E-2</v>
      </c>
      <c r="I36" s="18">
        <f>Оценки!B191</f>
        <v>1.9883396225545299E-2</v>
      </c>
      <c r="J36" s="13" t="s">
        <v>6</v>
      </c>
      <c r="K36" s="3"/>
      <c r="M36" s="3"/>
      <c r="N36" s="10" t="s">
        <v>6</v>
      </c>
      <c r="O36" s="18">
        <f>Оценки!B22</f>
        <v>2.2506047895647498E-2</v>
      </c>
      <c r="T36" s="18">
        <f>Оценки!B47</f>
        <v>3.2413412759771998E-2</v>
      </c>
      <c r="U36" s="13" t="s">
        <v>6</v>
      </c>
      <c r="V36" s="3"/>
    </row>
    <row r="37" spans="2:22" x14ac:dyDescent="0.25">
      <c r="B37" s="2"/>
      <c r="C37" s="11"/>
      <c r="D37" s="20" t="str">
        <f>CONCATENATE("[",ROUND(Оценки!E167,3),"]",IF(Оценки!F167&lt;0.01,"***",IF(Оценки!F167&lt;0.05,"**",IF(Оценки!F167&lt;0.1,"*",""))))</f>
        <v>[0,021]</v>
      </c>
      <c r="I37" s="20" t="str">
        <f>CONCATENATE("[",ROUND(Оценки!E191,3),"]",IF(Оценки!F191&lt;0.01,"***",IF(Оценки!F191&lt;0.05,"**",IF(Оценки!F191&lt;0.1,"*",""))))</f>
        <v>[0,021]</v>
      </c>
      <c r="J37" s="2"/>
      <c r="K37" s="2"/>
      <c r="M37" s="2"/>
      <c r="N37" s="11"/>
      <c r="O37" s="19" t="str">
        <f>CONCATENATE("[",ROUND(Оценки!E22,3),"]",IF(Оценки!F22&lt;0.01,"***",IF(Оценки!F22&lt;0.05,"**",IF(Оценки!F22&lt;0.1,"*",""))))</f>
        <v>[0,027]</v>
      </c>
      <c r="T37" s="19" t="str">
        <f>CONCATENATE("[",ROUND(Оценки!E47,3),"]",IF(Оценки!F47&lt;0.01,"***",IF(Оценки!F47&lt;0.05,"**",IF(Оценки!F47&lt;0.1,"*",""))))</f>
        <v>[0,031]</v>
      </c>
      <c r="U37" s="2"/>
      <c r="V37" s="2"/>
    </row>
  </sheetData>
  <mergeCells count="4">
    <mergeCell ref="E22:H22"/>
    <mergeCell ref="E4:H4"/>
    <mergeCell ref="P4:S4"/>
    <mergeCell ref="P22:S2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51" workbookViewId="0">
      <selection activeCell="E66" sqref="E66"/>
    </sheetView>
  </sheetViews>
  <sheetFormatPr defaultRowHeight="15" x14ac:dyDescent="0.25"/>
  <cols>
    <col min="1" max="1" width="22.28515625" bestFit="1" customWidth="1"/>
    <col min="2" max="2" width="12.7109375" bestFit="1" customWidth="1"/>
    <col min="3" max="4" width="12" bestFit="1" customWidth="1"/>
    <col min="5" max="5" width="13.85546875" bestFit="1" customWidth="1"/>
    <col min="6" max="6" width="12" bestFit="1" customWidth="1"/>
    <col min="7" max="7" width="12.7109375" bestFit="1" customWidth="1"/>
    <col min="8" max="8" width="12" bestFit="1" customWidth="1"/>
    <col min="9" max="10" width="12.7109375" bestFit="1" customWidth="1"/>
    <col min="11" max="11" width="12" bestFit="1" customWidth="1"/>
  </cols>
  <sheetData>
    <row r="1" spans="1:11" x14ac:dyDescent="0.25">
      <c r="A1" s="14" t="s">
        <v>23</v>
      </c>
    </row>
    <row r="2" spans="1:11" x14ac:dyDescent="0.25">
      <c r="B2" s="14" t="s">
        <v>13</v>
      </c>
      <c r="C2" s="14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20</v>
      </c>
      <c r="J2" s="14" t="s">
        <v>21</v>
      </c>
      <c r="K2" s="14" t="s">
        <v>22</v>
      </c>
    </row>
    <row r="3" spans="1:11" x14ac:dyDescent="0.25">
      <c r="A3" t="s">
        <v>53</v>
      </c>
      <c r="B3">
        <v>-0.29039064478593801</v>
      </c>
      <c r="C3">
        <v>0.35720317993721201</v>
      </c>
      <c r="D3">
        <v>0.41739358120741199</v>
      </c>
      <c r="E3">
        <v>0.37466524457537298</v>
      </c>
      <c r="F3">
        <v>0.43938966079813302</v>
      </c>
      <c r="G3">
        <v>1.8158369500195001E-2</v>
      </c>
      <c r="H3">
        <v>0.37797197006470501</v>
      </c>
      <c r="I3">
        <v>-0.26844093465573199</v>
      </c>
      <c r="J3">
        <v>-1.1156310844703199</v>
      </c>
      <c r="K3">
        <v>0.400574305979431</v>
      </c>
    </row>
    <row r="4" spans="1:11" x14ac:dyDescent="0.25">
      <c r="A4" t="s">
        <v>54</v>
      </c>
      <c r="B4">
        <v>1.9544567267229199E-2</v>
      </c>
      <c r="C4">
        <v>2.8342100182877101E-2</v>
      </c>
      <c r="D4">
        <v>0.49140039515206102</v>
      </c>
      <c r="E4">
        <v>2.7674538086696301E-2</v>
      </c>
      <c r="F4">
        <v>0.48102385437092499</v>
      </c>
      <c r="G4">
        <v>-1.16251584222207E-4</v>
      </c>
      <c r="H4">
        <v>2.7573471492584701E-2</v>
      </c>
      <c r="I4">
        <v>1.9684939590509199E-2</v>
      </c>
      <c r="J4">
        <v>-3.4868852965661501E-2</v>
      </c>
      <c r="K4">
        <v>7.1218398267866495E-2</v>
      </c>
    </row>
    <row r="5" spans="1:11" x14ac:dyDescent="0.25">
      <c r="A5" t="s">
        <v>55</v>
      </c>
      <c r="B5">
        <v>5.0982862938249801E-2</v>
      </c>
      <c r="C5">
        <v>3.0964348717279901E-2</v>
      </c>
      <c r="D5">
        <v>0.101529814992027</v>
      </c>
      <c r="E5">
        <v>2.93478212305208E-2</v>
      </c>
      <c r="F5">
        <v>8.4185656489149704E-2</v>
      </c>
      <c r="G5">
        <v>-2.5542569515928798E-4</v>
      </c>
      <c r="H5">
        <v>3.0562521464487201E-2</v>
      </c>
      <c r="I5">
        <v>5.0990670289486402E-2</v>
      </c>
      <c r="J5">
        <v>-1.0097285531405899E-2</v>
      </c>
      <c r="K5">
        <v>0.11386457136676199</v>
      </c>
    </row>
    <row r="6" spans="1:11" x14ac:dyDescent="0.25">
      <c r="A6" t="s">
        <v>56</v>
      </c>
      <c r="B6">
        <v>-1.80864379971932E-2</v>
      </c>
      <c r="C6">
        <v>1.4350861679009499E-2</v>
      </c>
      <c r="D6">
        <v>0.20930769612485201</v>
      </c>
      <c r="E6">
        <v>1.4360896271096E-2</v>
      </c>
      <c r="F6">
        <v>0.20962464931300001</v>
      </c>
      <c r="G6">
        <v>6.0206526445198997E-4</v>
      </c>
      <c r="H6">
        <v>1.4675774221836401E-2</v>
      </c>
      <c r="I6">
        <v>-1.7528706884415698E-2</v>
      </c>
      <c r="J6">
        <v>-4.69101609317088E-2</v>
      </c>
      <c r="K6">
        <v>1.20414614831812E-2</v>
      </c>
    </row>
    <row r="7" spans="1:11" x14ac:dyDescent="0.25">
      <c r="A7" t="s">
        <v>57</v>
      </c>
      <c r="B7">
        <v>-1.5551546433672001E-2</v>
      </c>
      <c r="C7">
        <v>3.6320508110857998E-2</v>
      </c>
      <c r="D7">
        <v>0.66907187505337995</v>
      </c>
      <c r="E7">
        <v>3.7002508508703298E-2</v>
      </c>
      <c r="F7">
        <v>0.67481537061802699</v>
      </c>
      <c r="G7">
        <v>-3.0017384325426799E-4</v>
      </c>
      <c r="H7">
        <v>3.77765998765126E-2</v>
      </c>
      <c r="I7">
        <v>-1.6251945102833201E-2</v>
      </c>
      <c r="J7">
        <v>-9.16382086944771E-2</v>
      </c>
      <c r="K7">
        <v>5.7063493779871598E-2</v>
      </c>
    </row>
    <row r="8" spans="1:11" x14ac:dyDescent="0.25">
      <c r="A8" t="s">
        <v>58</v>
      </c>
      <c r="B8">
        <v>0.26628567081555798</v>
      </c>
      <c r="C8">
        <v>0.11934823595761999</v>
      </c>
      <c r="D8">
        <v>2.6993489175897702E-2</v>
      </c>
      <c r="E8">
        <v>0.11231723913299101</v>
      </c>
      <c r="F8">
        <v>1.88811410856938E-2</v>
      </c>
      <c r="G8">
        <v>-9.1337694780385097E-3</v>
      </c>
      <c r="H8">
        <v>0.11260626258138</v>
      </c>
      <c r="I8">
        <v>0.25934014033117098</v>
      </c>
      <c r="J8">
        <v>3.9820601155732799E-2</v>
      </c>
      <c r="K8">
        <v>0.47748065129556799</v>
      </c>
    </row>
    <row r="9" spans="1:11" x14ac:dyDescent="0.25">
      <c r="A9" t="s">
        <v>59</v>
      </c>
      <c r="B9">
        <v>2.7127731339373198E-2</v>
      </c>
      <c r="C9">
        <v>2.43823788838286E-2</v>
      </c>
      <c r="D9">
        <v>0.26747157113232201</v>
      </c>
      <c r="E9">
        <v>2.3706108602561098E-2</v>
      </c>
      <c r="F9">
        <v>0.25411248630608102</v>
      </c>
      <c r="G9">
        <v>-4.8235708066339203E-4</v>
      </c>
      <c r="H9">
        <v>2.3999448363747601E-2</v>
      </c>
      <c r="I9">
        <v>2.60675502143955E-2</v>
      </c>
      <c r="J9">
        <v>-1.8978066822974201E-2</v>
      </c>
      <c r="K9">
        <v>7.4040470412809894E-2</v>
      </c>
    </row>
    <row r="10" spans="1:11" x14ac:dyDescent="0.25">
      <c r="A10" t="s">
        <v>60</v>
      </c>
      <c r="B10">
        <v>6.5003331153042396E-2</v>
      </c>
      <c r="C10">
        <v>5.6524715271730697E-2</v>
      </c>
      <c r="D10">
        <v>0.25177892056815498</v>
      </c>
      <c r="E10">
        <v>5.7534016124589603E-2</v>
      </c>
      <c r="F10">
        <v>0.26016079457776597</v>
      </c>
      <c r="G10">
        <v>6.6234605502746302E-4</v>
      </c>
      <c r="H10">
        <v>5.6860139974947203E-2</v>
      </c>
      <c r="I10">
        <v>6.7921960084926E-2</v>
      </c>
      <c r="J10">
        <v>-5.5872607310432303E-2</v>
      </c>
      <c r="K10">
        <v>0.17067460958592701</v>
      </c>
    </row>
    <row r="11" spans="1:11" x14ac:dyDescent="0.25">
      <c r="A11" t="s">
        <v>61</v>
      </c>
      <c r="B11">
        <v>-2.39187204887981E-2</v>
      </c>
      <c r="C11">
        <v>5.2069828857634101E-2</v>
      </c>
      <c r="D11">
        <v>0.64657054681154902</v>
      </c>
      <c r="E11">
        <v>4.7950522010886502E-2</v>
      </c>
      <c r="F11">
        <v>0.61855809699509701</v>
      </c>
      <c r="G11">
        <v>1.1199727966917601E-4</v>
      </c>
      <c r="H11">
        <v>5.0245824776879798E-2</v>
      </c>
      <c r="I11">
        <v>-2.6623167284393099E-2</v>
      </c>
      <c r="J11">
        <v>-0.113311981444965</v>
      </c>
      <c r="K11">
        <v>8.76989947880807E-2</v>
      </c>
    </row>
    <row r="12" spans="1:11" x14ac:dyDescent="0.25">
      <c r="A12" t="s">
        <v>62</v>
      </c>
      <c r="B12">
        <v>0.10430753457605001</v>
      </c>
      <c r="C12">
        <v>5.2935357244404901E-2</v>
      </c>
      <c r="D12">
        <v>5.0427774016743199E-2</v>
      </c>
      <c r="E12">
        <v>4.7428422015788202E-2</v>
      </c>
      <c r="F12">
        <v>2.9225183164677999E-2</v>
      </c>
      <c r="G12">
        <v>-9.4869540794102801E-4</v>
      </c>
      <c r="H12">
        <v>5.2237006934129901E-2</v>
      </c>
      <c r="I12">
        <v>0.10092438567496501</v>
      </c>
      <c r="J12">
        <v>1.90443814382277E-2</v>
      </c>
      <c r="K12">
        <v>0.227995662740273</v>
      </c>
    </row>
    <row r="14" spans="1:11" x14ac:dyDescent="0.25">
      <c r="A14" s="14" t="s">
        <v>24</v>
      </c>
    </row>
    <row r="15" spans="1:11" x14ac:dyDescent="0.25">
      <c r="B15" s="14" t="s">
        <v>13</v>
      </c>
      <c r="C15" s="14" t="s">
        <v>14</v>
      </c>
      <c r="D15" s="14" t="s">
        <v>15</v>
      </c>
      <c r="E15" s="14" t="s">
        <v>16</v>
      </c>
      <c r="F15" s="14" t="s">
        <v>17</v>
      </c>
      <c r="G15" s="14" t="s">
        <v>18</v>
      </c>
      <c r="H15" s="14" t="s">
        <v>19</v>
      </c>
      <c r="I15" s="14" t="s">
        <v>20</v>
      </c>
      <c r="J15" s="14" t="s">
        <v>21</v>
      </c>
      <c r="K15" s="14" t="s">
        <v>22</v>
      </c>
    </row>
    <row r="16" spans="1:11" x14ac:dyDescent="0.25">
      <c r="A16" t="str">
        <f>[1]EMB_emo_m1_coef!A2</f>
        <v>(Intercept)</v>
      </c>
      <c r="B16">
        <f>[1]EMB_emo_m1_coef!B2</f>
        <v>-0.58660057703468405</v>
      </c>
      <c r="C16">
        <f>[1]EMB_emo_m1_coef!C2</f>
        <v>0.50495631872074997</v>
      </c>
      <c r="D16">
        <f>[1]EMB_emo_m1_coef!D2</f>
        <v>0.24683585996942001</v>
      </c>
      <c r="E16">
        <f>[1]EMB_emo_m1_coef!E2</f>
        <v>0.48729669132210601</v>
      </c>
      <c r="F16">
        <f>[1]EMB_emo_m1_coef!F2</f>
        <v>0.230186103338092</v>
      </c>
      <c r="G16">
        <f>[1]EMB_emo_m1_coef!G2</f>
        <v>7.9285454345626893E-2</v>
      </c>
      <c r="H16">
        <f>[1]EMB_emo_m1_coef!H2</f>
        <v>0.46084449635649699</v>
      </c>
      <c r="I16">
        <f>[1]EMB_emo_m1_coef!I2</f>
        <v>-0.52117475693176896</v>
      </c>
      <c r="J16">
        <f>[1]EMB_emo_m1_coef!J2</f>
        <v>-1.60683678948556</v>
      </c>
      <c r="K16">
        <f>[1]EMB_emo_m1_coef!K2</f>
        <v>0.305567930454619</v>
      </c>
    </row>
    <row r="17" spans="1:11" x14ac:dyDescent="0.25">
      <c r="A17" t="str">
        <f>[1]EMB_emo_m1_coef!A3</f>
        <v>emo</v>
      </c>
      <c r="B17">
        <f>[1]EMB_emo_m1_coef!B3</f>
        <v>3.85854256800005E-2</v>
      </c>
      <c r="C17">
        <f>[1]EMB_emo_m1_coef!C3</f>
        <v>3.2604769685870998E-2</v>
      </c>
      <c r="D17">
        <f>[1]EMB_emo_m1_coef!D3</f>
        <v>0.23813349282191801</v>
      </c>
      <c r="E17">
        <f>[1]EMB_emo_m1_coef!E3</f>
        <v>3.2017291058401301E-2</v>
      </c>
      <c r="F17">
        <f>[1]EMB_emo_m1_coef!F3</f>
        <v>0.22966273297429199</v>
      </c>
      <c r="G17">
        <f>[1]EMB_emo_m1_coef!G3</f>
        <v>3.3436942176645599E-3</v>
      </c>
      <c r="H17">
        <f>[1]EMB_emo_m1_coef!H3</f>
        <v>3.1491263223450597E-2</v>
      </c>
      <c r="I17">
        <f>[1]EMB_emo_m1_coef!I3</f>
        <v>4.0738993434442802E-2</v>
      </c>
      <c r="J17">
        <f>[1]EMB_emo_m1_coef!J3</f>
        <v>-2.1103530601617199E-2</v>
      </c>
      <c r="K17">
        <f>[1]EMB_emo_m1_coef!K3</f>
        <v>0.106550597294153</v>
      </c>
    </row>
    <row r="18" spans="1:11" x14ac:dyDescent="0.25">
      <c r="A18" t="str">
        <f>[1]EMB_emo_m1_coef!A4</f>
        <v>sex</v>
      </c>
      <c r="B18">
        <f>[1]EMB_emo_m1_coef!B4</f>
        <v>7.4057257840141805E-2</v>
      </c>
      <c r="C18">
        <f>[1]EMB_emo_m1_coef!C4</f>
        <v>3.66574019479846E-2</v>
      </c>
      <c r="D18">
        <f>[1]EMB_emo_m1_coef!D4</f>
        <v>4.4776220329815597E-2</v>
      </c>
      <c r="E18">
        <f>[1]EMB_emo_m1_coef!E4</f>
        <v>3.3178423593559103E-2</v>
      </c>
      <c r="F18">
        <f>[1]EMB_emo_m1_coef!F4</f>
        <v>2.6789538735852401E-2</v>
      </c>
      <c r="G18">
        <f>[1]EMB_emo_m1_coef!G4</f>
        <v>-2.8880633069935902E-4</v>
      </c>
      <c r="H18">
        <f>[1]EMB_emo_m1_coef!H4</f>
        <v>3.3479904901665497E-2</v>
      </c>
      <c r="I18">
        <f>[1]EMB_emo_m1_coef!I4</f>
        <v>7.3655638651937597E-2</v>
      </c>
      <c r="J18">
        <f>[1]EMB_emo_m1_coef!J4</f>
        <v>7.0412686406267798E-3</v>
      </c>
      <c r="K18">
        <f>[1]EMB_emo_m1_coef!K4</f>
        <v>0.13999422969973899</v>
      </c>
    </row>
    <row r="19" spans="1:11" x14ac:dyDescent="0.25">
      <c r="A19" t="str">
        <f>[1]EMB_emo_m1_coef!A5</f>
        <v>income</v>
      </c>
      <c r="B19">
        <f>[1]EMB_emo_m1_coef!B5</f>
        <v>-4.1839653530240203E-2</v>
      </c>
      <c r="C19">
        <f>[1]EMB_emo_m1_coef!C5</f>
        <v>1.7224080065836801E-2</v>
      </c>
      <c r="D19">
        <f>[1]EMB_emo_m1_coef!D5</f>
        <v>1.6075408395337099E-2</v>
      </c>
      <c r="E19">
        <f>[1]EMB_emo_m1_coef!E5</f>
        <v>1.79686694704707E-2</v>
      </c>
      <c r="F19">
        <f>[1]EMB_emo_m1_coef!F5</f>
        <v>2.0950111029330001E-2</v>
      </c>
      <c r="G19">
        <f>[1]EMB_emo_m1_coef!G5</f>
        <v>1.69898891780763E-3</v>
      </c>
      <c r="H19">
        <f>[1]EMB_emo_m1_coef!H5</f>
        <v>1.87384784622074E-2</v>
      </c>
      <c r="I19">
        <f>[1]EMB_emo_m1_coef!I5</f>
        <v>-3.8413632093462199E-2</v>
      </c>
      <c r="J19">
        <f>[1]EMB_emo_m1_coef!J5</f>
        <v>-8.2064398731747298E-2</v>
      </c>
      <c r="K19">
        <f>[1]EMB_emo_m1_coef!K5</f>
        <v>-9.2140257937669608E-3</v>
      </c>
    </row>
    <row r="20" spans="1:11" x14ac:dyDescent="0.25">
      <c r="A20" t="str">
        <f>[1]EMB_emo_m1_coef!A6</f>
        <v>isworking</v>
      </c>
      <c r="B20">
        <f>[1]EMB_emo_m1_coef!B6</f>
        <v>2.6901410928441099E-2</v>
      </c>
      <c r="C20">
        <f>[1]EMB_emo_m1_coef!C6</f>
        <v>4.3864888106827503E-2</v>
      </c>
      <c r="D20">
        <f>[1]EMB_emo_m1_coef!D6</f>
        <v>0.54043317755450604</v>
      </c>
      <c r="E20">
        <f>[1]EMB_emo_m1_coef!E6</f>
        <v>4.5048855028823803E-2</v>
      </c>
      <c r="F20">
        <f>[1]EMB_emo_m1_coef!F6</f>
        <v>0.55111853469475103</v>
      </c>
      <c r="G20">
        <f>[1]EMB_emo_m1_coef!G6</f>
        <v>-3.9179181833591198E-3</v>
      </c>
      <c r="H20">
        <f>[1]EMB_emo_m1_coef!H6</f>
        <v>4.4473879287872303E-2</v>
      </c>
      <c r="I20">
        <f>[1]EMB_emo_m1_coef!I6</f>
        <v>2.3258973755028899E-2</v>
      </c>
      <c r="J20">
        <f>[1]EMB_emo_m1_coef!J6</f>
        <v>-5.6487502247708002E-2</v>
      </c>
      <c r="K20">
        <f>[1]EMB_emo_m1_coef!K6</f>
        <v>0.11532517439390901</v>
      </c>
    </row>
    <row r="21" spans="1:11" x14ac:dyDescent="0.25">
      <c r="A21" t="str">
        <f>[1]EMB_emo_m1_coef!A7</f>
        <v>log_age</v>
      </c>
      <c r="B21">
        <f>[1]EMB_emo_m1_coef!B7</f>
        <v>0.27290285662855401</v>
      </c>
      <c r="C21">
        <f>[1]EMB_emo_m1_coef!C7</f>
        <v>0.152454099518994</v>
      </c>
      <c r="D21">
        <f>[1]EMB_emo_m1_coef!D7</f>
        <v>7.5052677005017901E-2</v>
      </c>
      <c r="E21">
        <f>[1]EMB_emo_m1_coef!E7</f>
        <v>0.14653346079568899</v>
      </c>
      <c r="F21">
        <f>[1]EMB_emo_m1_coef!F7</f>
        <v>6.41080567659605E-2</v>
      </c>
      <c r="G21">
        <f>[1]EMB_emo_m1_coef!G7</f>
        <v>-2.1370921046212701E-2</v>
      </c>
      <c r="H21">
        <f>[1]EMB_emo_m1_coef!H7</f>
        <v>0.15135449865283601</v>
      </c>
      <c r="I21">
        <f>[1]EMB_emo_m1_coef!I7</f>
        <v>0.25102795664806998</v>
      </c>
      <c r="J21">
        <f>[1]EMB_emo_m1_coef!J7</f>
        <v>-1.04878662742227E-2</v>
      </c>
      <c r="K21">
        <f>[1]EMB_emo_m1_coef!K7</f>
        <v>0.56948931058207497</v>
      </c>
    </row>
    <row r="22" spans="1:11" x14ac:dyDescent="0.25">
      <c r="A22" t="str">
        <f>[1]EMB_emo_m1_coef!A8</f>
        <v>log_city_size</v>
      </c>
      <c r="B22">
        <f>[1]EMB_emo_m1_coef!B8</f>
        <v>2.2506047895647498E-2</v>
      </c>
      <c r="C22">
        <f>[1]EMB_emo_m1_coef!C8</f>
        <v>2.75990939239447E-2</v>
      </c>
      <c r="D22">
        <f>[1]EMB_emo_m1_coef!D8</f>
        <v>0.41583908127067398</v>
      </c>
      <c r="E22">
        <f>[1]EMB_emo_m1_coef!E8</f>
        <v>2.6850734136709201E-2</v>
      </c>
      <c r="F22">
        <f>[1]EMB_emo_m1_coef!F8</f>
        <v>0.40298774857367597</v>
      </c>
      <c r="G22">
        <f>[1]EMB_emo_m1_coef!G8</f>
        <v>-3.30598978221375E-3</v>
      </c>
      <c r="H22">
        <f>[1]EMB_emo_m1_coef!H8</f>
        <v>2.9156323709251999E-2</v>
      </c>
      <c r="I22">
        <f>[1]EMB_emo_m1_coef!I8</f>
        <v>2.1611100098726601E-2</v>
      </c>
      <c r="J22">
        <f>[1]EMB_emo_m1_coef!J8</f>
        <v>-3.2997309891818698E-2</v>
      </c>
      <c r="K22">
        <f>[1]EMB_emo_m1_coef!K8</f>
        <v>7.6642281682896302E-2</v>
      </c>
    </row>
    <row r="23" spans="1:11" x14ac:dyDescent="0.25">
      <c r="A23" t="str">
        <f>[1]EMB_emo_m1_coef!A9</f>
        <v>TC</v>
      </c>
      <c r="B23">
        <f>[1]EMB_emo_m1_coef!B9</f>
        <v>8.5264314474059799E-2</v>
      </c>
      <c r="C23">
        <f>[1]EMB_emo_m1_coef!C9</f>
        <v>5.4711986236673102E-2</v>
      </c>
      <c r="D23">
        <f>[1]EMB_emo_m1_coef!D9</f>
        <v>0.120815246337536</v>
      </c>
      <c r="E23">
        <f>[1]EMB_emo_m1_coef!E9</f>
        <v>5.31293630608504E-2</v>
      </c>
      <c r="F23">
        <f>[1]EMB_emo_m1_coef!F9</f>
        <v>0.110206757853837</v>
      </c>
      <c r="G23">
        <f>[1]EMB_emo_m1_coef!G9</f>
        <v>5.6360939512976899E-3</v>
      </c>
      <c r="H23">
        <f>[1]EMB_emo_m1_coef!H9</f>
        <v>5.4367855750196301E-2</v>
      </c>
      <c r="I23">
        <f>[1]EMB_emo_m1_coef!I9</f>
        <v>8.5304818800385096E-2</v>
      </c>
      <c r="J23">
        <f>[1]EMB_emo_m1_coef!J9</f>
        <v>-8.8452799292989808E-3</v>
      </c>
      <c r="K23">
        <f>[1]EMB_emo_m1_coef!K9</f>
        <v>0.20513455579004899</v>
      </c>
    </row>
    <row r="24" spans="1:11" x14ac:dyDescent="0.25">
      <c r="A24" t="str">
        <f>[1]EMB_emo_m1_coef!A10</f>
        <v>log_time_EMB</v>
      </c>
      <c r="B24">
        <f>[1]EMB_emo_m1_coef!B10</f>
        <v>-2.3019314092121299E-2</v>
      </c>
      <c r="C24">
        <f>[1]EMB_emo_m1_coef!C10</f>
        <v>6.2497326246973302E-2</v>
      </c>
      <c r="D24">
        <f>[1]EMB_emo_m1_coef!D10</f>
        <v>0.713045475896389</v>
      </c>
      <c r="E24">
        <f>[1]EMB_emo_m1_coef!E10</f>
        <v>5.8666921053518499E-2</v>
      </c>
      <c r="F24">
        <f>[1]EMB_emo_m1_coef!F10</f>
        <v>0.69522713246359102</v>
      </c>
      <c r="G24">
        <f>[1]EMB_emo_m1_coef!G10</f>
        <v>-4.8161414085445197E-3</v>
      </c>
      <c r="H24">
        <f>[1]EMB_emo_m1_coef!H10</f>
        <v>6.1515413381246199E-2</v>
      </c>
      <c r="I24">
        <f>[1]EMB_emo_m1_coef!I10</f>
        <v>-2.6441728890789301E-2</v>
      </c>
      <c r="J24">
        <f>[1]EMB_emo_m1_coef!J10</f>
        <v>-0.13987707292689</v>
      </c>
      <c r="K24">
        <f>[1]EMB_emo_m1_coef!K10</f>
        <v>9.9849377087390695E-2</v>
      </c>
    </row>
    <row r="25" spans="1:11" x14ac:dyDescent="0.25">
      <c r="A25" t="str">
        <f>[1]EMB_emo_m1_coef!A11</f>
        <v>log_time_TC</v>
      </c>
      <c r="B25">
        <f>[1]EMB_emo_m1_coef!B11</f>
        <v>0.124354658033472</v>
      </c>
      <c r="C25">
        <f>[1]EMB_emo_m1_coef!C11</f>
        <v>6.1098669194315301E-2</v>
      </c>
      <c r="D25">
        <f>[1]EMB_emo_m1_coef!D11</f>
        <v>4.3223502216850902E-2</v>
      </c>
      <c r="E25">
        <f>[1]EMB_emo_m1_coef!E11</f>
        <v>5.5126444289083198E-2</v>
      </c>
      <c r="F25">
        <f>[1]EMB_emo_m1_coef!F11</f>
        <v>2.5234641319593899E-2</v>
      </c>
      <c r="G25">
        <f>[1]EMB_emo_m1_coef!G11</f>
        <v>-2.2665344462789402E-3</v>
      </c>
      <c r="H25">
        <f>[1]EMB_emo_m1_coef!H11</f>
        <v>5.7277794682803501E-2</v>
      </c>
      <c r="I25">
        <f>[1]EMB_emo_m1_coef!I11</f>
        <v>0.124806956425019</v>
      </c>
      <c r="J25">
        <f>[1]EMB_emo_m1_coef!J11</f>
        <v>-2.2789482777586202E-3</v>
      </c>
      <c r="K25">
        <f>[1]EMB_emo_m1_coef!K11</f>
        <v>0.24129949739915299</v>
      </c>
    </row>
    <row r="27" spans="1:11" x14ac:dyDescent="0.25">
      <c r="A27" s="14" t="s">
        <v>25</v>
      </c>
    </row>
    <row r="28" spans="1:11" x14ac:dyDescent="0.25">
      <c r="B28" s="14" t="s">
        <v>13</v>
      </c>
      <c r="C28" s="14" t="s">
        <v>14</v>
      </c>
      <c r="D28" s="14" t="s">
        <v>15</v>
      </c>
      <c r="E28" s="14" t="s">
        <v>16</v>
      </c>
      <c r="F28" s="14" t="s">
        <v>17</v>
      </c>
      <c r="G28" s="14" t="s">
        <v>18</v>
      </c>
      <c r="H28" s="14" t="s">
        <v>19</v>
      </c>
      <c r="I28" s="14" t="s">
        <v>20</v>
      </c>
      <c r="J28" s="14" t="s">
        <v>21</v>
      </c>
      <c r="K28" s="14" t="s">
        <v>22</v>
      </c>
    </row>
    <row r="29" spans="1:11" x14ac:dyDescent="0.25">
      <c r="A29" t="str">
        <f>[2]EMB_rat_m0_coef!A2</f>
        <v>(Intercept)</v>
      </c>
      <c r="B29">
        <f>[2]EMB_rat_m0_coef!B2</f>
        <v>-0.55427077281880099</v>
      </c>
      <c r="C29">
        <f>[2]EMB_rat_m0_coef!C2</f>
        <v>0.522855638511184</v>
      </c>
      <c r="D29">
        <f>[2]EMB_rat_m0_coef!D2</f>
        <v>0.29055911176780003</v>
      </c>
      <c r="E29">
        <f>[2]EMB_rat_m0_coef!E2</f>
        <v>0.49124366565029298</v>
      </c>
      <c r="F29">
        <f>[2]EMB_rat_m0_coef!F2</f>
        <v>0.260728467152886</v>
      </c>
      <c r="G29">
        <f>[2]EMB_rat_m0_coef!G2</f>
        <v>7.5863745130019299E-3</v>
      </c>
      <c r="H29">
        <f>[2]EMB_rat_m0_coef!H2</f>
        <v>0.52822300307408299</v>
      </c>
      <c r="I29">
        <f>[2]EMB_rat_m0_coef!I2</f>
        <v>-0.54253301509358898</v>
      </c>
      <c r="J29">
        <f>[2]EMB_rat_m0_coef!J2</f>
        <v>-1.599360958189</v>
      </c>
      <c r="K29">
        <f>[2]EMB_rat_m0_coef!K2</f>
        <v>0.49591000198194501</v>
      </c>
    </row>
    <row r="30" spans="1:11" x14ac:dyDescent="0.25">
      <c r="A30" t="str">
        <f>[2]EMB_rat_m0_coef!A3</f>
        <v>rat</v>
      </c>
      <c r="B30">
        <f>[2]EMB_rat_m0_coef!B3</f>
        <v>5.5102425030858E-2</v>
      </c>
      <c r="C30">
        <f>[2]EMB_rat_m0_coef!C3</f>
        <v>3.3528659414204798E-2</v>
      </c>
      <c r="D30">
        <f>[2]EMB_rat_m0_coef!D3</f>
        <v>0.102076639764056</v>
      </c>
      <c r="E30">
        <f>[2]EMB_rat_m0_coef!E3</f>
        <v>3.3658066314356798E-2</v>
      </c>
      <c r="F30">
        <f>[2]EMB_rat_m0_coef!F3</f>
        <v>0.10339135732385001</v>
      </c>
      <c r="G30">
        <f>[2]EMB_rat_m0_coef!G3</f>
        <v>3.4992526977422702E-3</v>
      </c>
      <c r="H30">
        <f>[2]EMB_rat_m0_coef!H3</f>
        <v>3.15467716191144E-2</v>
      </c>
      <c r="I30">
        <f>[2]EMB_rat_m0_coef!I3</f>
        <v>5.7020767614145103E-2</v>
      </c>
      <c r="J30">
        <f>[2]EMB_rat_m0_coef!J3</f>
        <v>-8.1848127405353202E-3</v>
      </c>
      <c r="K30">
        <f>[2]EMB_rat_m0_coef!K3</f>
        <v>0.116679953543433</v>
      </c>
    </row>
    <row r="31" spans="1:11" x14ac:dyDescent="0.25">
      <c r="A31" t="str">
        <f>[2]EMB_rat_m0_coef!A4</f>
        <v>sex</v>
      </c>
      <c r="B31">
        <f>[2]EMB_rat_m0_coef!B4</f>
        <v>2.5448928667621301E-2</v>
      </c>
      <c r="C31">
        <f>[2]EMB_rat_m0_coef!C4</f>
        <v>3.71631442625577E-2</v>
      </c>
      <c r="D31">
        <f>[2]EMB_rat_m0_coef!D4</f>
        <v>0.49437762002069302</v>
      </c>
      <c r="E31">
        <f>[2]EMB_rat_m0_coef!E4</f>
        <v>3.7696500612188301E-2</v>
      </c>
      <c r="F31">
        <f>[2]EMB_rat_m0_coef!F4</f>
        <v>0.50049781237422997</v>
      </c>
      <c r="G31">
        <f>[2]EMB_rat_m0_coef!G4</f>
        <v>-1.47992164366316E-3</v>
      </c>
      <c r="H31">
        <f>[2]EMB_rat_m0_coef!H4</f>
        <v>3.8003189183003702E-2</v>
      </c>
      <c r="I31">
        <f>[2]EMB_rat_m0_coef!I4</f>
        <v>2.5698823900618999E-2</v>
      </c>
      <c r="J31">
        <f>[2]EMB_rat_m0_coef!J4</f>
        <v>-5.3063252207314601E-2</v>
      </c>
      <c r="K31">
        <f>[2]EMB_rat_m0_coef!K4</f>
        <v>9.8980353351719702E-2</v>
      </c>
    </row>
    <row r="32" spans="1:11" x14ac:dyDescent="0.25">
      <c r="A32" t="str">
        <f>[2]EMB_rat_m0_coef!A5</f>
        <v>income</v>
      </c>
      <c r="B32">
        <f>[2]EMB_rat_m0_coef!B5</f>
        <v>-2.2525517970766101E-2</v>
      </c>
      <c r="C32">
        <f>[2]EMB_rat_m0_coef!C5</f>
        <v>1.7468616611351399E-2</v>
      </c>
      <c r="D32">
        <f>[2]EMB_rat_m0_coef!D5</f>
        <v>0.19892154349702801</v>
      </c>
      <c r="E32">
        <f>[2]EMB_rat_m0_coef!E5</f>
        <v>1.8690661256882998E-2</v>
      </c>
      <c r="F32">
        <f>[2]EMB_rat_m0_coef!F5</f>
        <v>0.22975366687806401</v>
      </c>
      <c r="G32">
        <f>[2]EMB_rat_m0_coef!G5</f>
        <v>5.75778499069569E-5</v>
      </c>
      <c r="H32">
        <f>[2]EMB_rat_m0_coef!H5</f>
        <v>1.8677283317771302E-2</v>
      </c>
      <c r="I32">
        <f>[2]EMB_rat_m0_coef!I5</f>
        <v>-2.3158310926911799E-2</v>
      </c>
      <c r="J32">
        <f>[2]EMB_rat_m0_coef!J5</f>
        <v>-5.5814639826494802E-2</v>
      </c>
      <c r="K32">
        <f>[2]EMB_rat_m0_coef!K5</f>
        <v>1.7889953938231999E-2</v>
      </c>
    </row>
    <row r="33" spans="1:11" x14ac:dyDescent="0.25">
      <c r="A33" t="str">
        <f>[2]EMB_rat_m0_coef!A6</f>
        <v>isworking</v>
      </c>
      <c r="B33">
        <f>[2]EMB_rat_m0_coef!B6</f>
        <v>-2.50638413192175E-2</v>
      </c>
      <c r="C33">
        <f>[2]EMB_rat_m0_coef!C6</f>
        <v>4.3361800651528899E-2</v>
      </c>
      <c r="D33">
        <f>[2]EMB_rat_m0_coef!D6</f>
        <v>0.56399171290279504</v>
      </c>
      <c r="E33">
        <f>[2]EMB_rat_m0_coef!E6</f>
        <v>4.5637584561695699E-2</v>
      </c>
      <c r="F33">
        <f>[2]EMB_rat_m0_coef!F6</f>
        <v>0.58356912795382299</v>
      </c>
      <c r="G33">
        <f>[2]EMB_rat_m0_coef!G6</f>
        <v>-2.0898647757578298E-3</v>
      </c>
      <c r="H33">
        <f>[2]EMB_rat_m0_coef!H6</f>
        <v>4.3527163729759698E-2</v>
      </c>
      <c r="I33">
        <f>[2]EMB_rat_m0_coef!I6</f>
        <v>-2.6678196473822299E-2</v>
      </c>
      <c r="J33">
        <f>[2]EMB_rat_m0_coef!J6</f>
        <v>-0.114734424799705</v>
      </c>
      <c r="K33">
        <f>[2]EMB_rat_m0_coef!K6</f>
        <v>5.6654045277872697E-2</v>
      </c>
    </row>
    <row r="34" spans="1:11" x14ac:dyDescent="0.25">
      <c r="A34" t="str">
        <f>[2]EMB_rat_m0_coef!A7</f>
        <v>log_age</v>
      </c>
      <c r="B34">
        <f>[2]EMB_rat_m0_coef!B7</f>
        <v>0.17677025198318999</v>
      </c>
      <c r="C34">
        <f>[2]EMB_rat_m0_coef!C7</f>
        <v>0.149871642099664</v>
      </c>
      <c r="D34">
        <f>[2]EMB_rat_m0_coef!D7</f>
        <v>0.23979992818117599</v>
      </c>
      <c r="E34">
        <f>[2]EMB_rat_m0_coef!E7</f>
        <v>0.163341365836604</v>
      </c>
      <c r="F34">
        <f>[2]EMB_rat_m0_coef!F7</f>
        <v>0.28063812311812503</v>
      </c>
      <c r="G34">
        <f>[2]EMB_rat_m0_coef!G7</f>
        <v>-3.8473926368603199E-3</v>
      </c>
      <c r="H34">
        <f>[2]EMB_rat_m0_coef!H7</f>
        <v>0.16547722479053001</v>
      </c>
      <c r="I34">
        <f>[2]EMB_rat_m0_coef!I7</f>
        <v>0.164009627887333</v>
      </c>
      <c r="J34">
        <f>[2]EMB_rat_m0_coef!J7</f>
        <v>-0.115375129809464</v>
      </c>
      <c r="K34">
        <f>[2]EMB_rat_m0_coef!K7</f>
        <v>0.54377837537937002</v>
      </c>
    </row>
    <row r="35" spans="1:11" x14ac:dyDescent="0.25">
      <c r="A35" t="str">
        <f>[2]EMB_rat_m0_coef!A8</f>
        <v>log_city_size</v>
      </c>
      <c r="B35">
        <f>[2]EMB_rat_m0_coef!B8</f>
        <v>3.4041503349562199E-2</v>
      </c>
      <c r="C35">
        <f>[2]EMB_rat_m0_coef!C8</f>
        <v>2.8626694168937199E-2</v>
      </c>
      <c r="D35">
        <f>[2]EMB_rat_m0_coef!D8</f>
        <v>0.23598155776404101</v>
      </c>
      <c r="E35">
        <f>[2]EMB_rat_m0_coef!E8</f>
        <v>2.9096235138619201E-2</v>
      </c>
      <c r="F35">
        <f>[2]EMB_rat_m0_coef!F8</f>
        <v>0.24359794628227399</v>
      </c>
      <c r="G35">
        <f>[2]EMB_rat_m0_coef!G8</f>
        <v>1.5944747547310499E-4</v>
      </c>
      <c r="H35">
        <f>[2]EMB_rat_m0_coef!H8</f>
        <v>3.0219900865939699E-2</v>
      </c>
      <c r="I35">
        <f>[2]EMB_rat_m0_coef!I8</f>
        <v>3.5029836685862001E-2</v>
      </c>
      <c r="J35">
        <f>[2]EMB_rat_m0_coef!J8</f>
        <v>-3.7552901431569002E-2</v>
      </c>
      <c r="K35">
        <f>[2]EMB_rat_m0_coef!K8</f>
        <v>9.1703693132125105E-2</v>
      </c>
    </row>
    <row r="36" spans="1:11" x14ac:dyDescent="0.25">
      <c r="A36" t="str">
        <f>[2]EMB_rat_m0_coef!A9</f>
        <v>TC</v>
      </c>
      <c r="B36">
        <f>[2]EMB_rat_m0_coef!B9</f>
        <v>3.7701595384337497E-2</v>
      </c>
      <c r="C36">
        <f>[2]EMB_rat_m0_coef!C9</f>
        <v>5.2759667548926803E-2</v>
      </c>
      <c r="D36">
        <f>[2]EMB_rat_m0_coef!D9</f>
        <v>0.475808397941203</v>
      </c>
      <c r="E36">
        <f>[2]EMB_rat_m0_coef!E9</f>
        <v>5.0410801551973999E-2</v>
      </c>
      <c r="F36">
        <f>[2]EMB_rat_m0_coef!F9</f>
        <v>0.45552631285547102</v>
      </c>
      <c r="G36">
        <f>[2]EMB_rat_m0_coef!G9</f>
        <v>-5.2091722150667897E-3</v>
      </c>
      <c r="H36">
        <f>[2]EMB_rat_m0_coef!H9</f>
        <v>4.8179924790824502E-2</v>
      </c>
      <c r="I36">
        <f>[2]EMB_rat_m0_coef!I9</f>
        <v>2.9975606812037401E-2</v>
      </c>
      <c r="J36">
        <f>[2]EMB_rat_m0_coef!J9</f>
        <v>-5.25489499152232E-2</v>
      </c>
      <c r="K36">
        <f>[2]EMB_rat_m0_coef!K9</f>
        <v>0.13066546784372801</v>
      </c>
    </row>
    <row r="37" spans="1:11" x14ac:dyDescent="0.25">
      <c r="A37" t="str">
        <f>[2]EMB_rat_m0_coef!A10</f>
        <v>log_time_EMB</v>
      </c>
      <c r="B37">
        <f>[2]EMB_rat_m0_coef!B10</f>
        <v>8.2256853818527802E-3</v>
      </c>
      <c r="C37">
        <f>[2]EMB_rat_m0_coef!C10</f>
        <v>6.5357896895365697E-2</v>
      </c>
      <c r="D37">
        <f>[2]EMB_rat_m0_coef!D10</f>
        <v>0.89998954184787405</v>
      </c>
      <c r="E37">
        <f>[2]EMB_rat_m0_coef!E10</f>
        <v>6.1389497256767199E-2</v>
      </c>
      <c r="F37">
        <f>[2]EMB_rat_m0_coef!F10</f>
        <v>0.89356220304196698</v>
      </c>
      <c r="G37">
        <f>[2]EMB_rat_m0_coef!G10</f>
        <v>6.6266524376410998E-3</v>
      </c>
      <c r="H37">
        <f>[2]EMB_rat_m0_coef!H10</f>
        <v>6.2688485333703206E-2</v>
      </c>
      <c r="I37">
        <f>[2]EMB_rat_m0_coef!I10</f>
        <v>1.0086979899046E-2</v>
      </c>
      <c r="J37">
        <f>[2]EMB_rat_m0_coef!J10</f>
        <v>-0.121554144710303</v>
      </c>
      <c r="K37">
        <f>[2]EMB_rat_m0_coef!K10</f>
        <v>0.137813977478876</v>
      </c>
    </row>
    <row r="38" spans="1:11" x14ac:dyDescent="0.25">
      <c r="A38" t="str">
        <f>[2]EMB_rat_m0_coef!A11</f>
        <v>log_time_TC</v>
      </c>
      <c r="B38">
        <f>[2]EMB_rat_m0_coef!B11</f>
        <v>0.11737932727870699</v>
      </c>
      <c r="C38">
        <f>[2]EMB_rat_m0_coef!C11</f>
        <v>6.7659212835281896E-2</v>
      </c>
      <c r="D38">
        <f>[2]EMB_rat_m0_coef!D11</f>
        <v>8.4516051187113306E-2</v>
      </c>
      <c r="E38">
        <f>[2]EMB_rat_m0_coef!E11</f>
        <v>6.5260636549261106E-2</v>
      </c>
      <c r="F38">
        <f>[2]EMB_rat_m0_coef!F11</f>
        <v>7.3791767807115105E-2</v>
      </c>
      <c r="G38">
        <f>[2]EMB_rat_m0_coef!G11</f>
        <v>-7.5381500777189801E-3</v>
      </c>
      <c r="H38">
        <f>[2]EMB_rat_m0_coef!H11</f>
        <v>7.0901617905827399E-2</v>
      </c>
      <c r="I38">
        <f>[2]EMB_rat_m0_coef!I11</f>
        <v>0.115959000539723</v>
      </c>
      <c r="J38">
        <f>[2]EMB_rat_m0_coef!J11</f>
        <v>-3.7944752394219301E-2</v>
      </c>
      <c r="K38">
        <f>[2]EMB_rat_m0_coef!K11</f>
        <v>0.24020509327717901</v>
      </c>
    </row>
    <row r="39" spans="1:11" x14ac:dyDescent="0.25">
      <c r="A39" s="14" t="s">
        <v>35</v>
      </c>
    </row>
    <row r="40" spans="1:11" x14ac:dyDescent="0.25">
      <c r="B40" s="14" t="s">
        <v>13</v>
      </c>
      <c r="C40" s="14" t="s">
        <v>14</v>
      </c>
      <c r="D40" s="14" t="s">
        <v>15</v>
      </c>
      <c r="E40" s="14" t="s">
        <v>16</v>
      </c>
      <c r="F40" s="14" t="s">
        <v>17</v>
      </c>
      <c r="G40" s="14" t="s">
        <v>18</v>
      </c>
      <c r="H40" s="14" t="s">
        <v>19</v>
      </c>
      <c r="I40" s="14" t="s">
        <v>20</v>
      </c>
      <c r="J40" s="14" t="s">
        <v>21</v>
      </c>
      <c r="K40" s="14" t="s">
        <v>22</v>
      </c>
    </row>
    <row r="41" spans="1:11" x14ac:dyDescent="0.25">
      <c r="A41" t="str">
        <f>[3]EMB_rat_m1_coef!A2</f>
        <v>(Intercept)</v>
      </c>
      <c r="B41">
        <f>[3]EMB_rat_m1_coef!B2</f>
        <v>-0.72216796264905103</v>
      </c>
      <c r="C41">
        <f>[3]EMB_rat_m1_coef!C2</f>
        <v>0.53422333339807904</v>
      </c>
      <c r="D41">
        <f>[3]EMB_rat_m1_coef!D2</f>
        <v>0.17832078918851699</v>
      </c>
      <c r="E41">
        <f>[3]EMB_rat_m1_coef!E2</f>
        <v>0.492294769494101</v>
      </c>
      <c r="F41">
        <f>[3]EMB_rat_m1_coef!F2</f>
        <v>0.14433039313472601</v>
      </c>
      <c r="G41">
        <f>[3]EMB_rat_m1_coef!G2</f>
        <v>9.3561950376772299E-2</v>
      </c>
      <c r="H41">
        <f>[3]EMB_rat_m1_coef!H2</f>
        <v>0.49208447542368899</v>
      </c>
      <c r="I41">
        <f>[3]EMB_rat_m1_coef!I2</f>
        <v>-0.63496506628717198</v>
      </c>
      <c r="J41">
        <f>[3]EMB_rat_m1_coef!J2</f>
        <v>-1.7845666869096499</v>
      </c>
      <c r="K41">
        <f>[3]EMB_rat_m1_coef!K2</f>
        <v>0.141518219564257</v>
      </c>
    </row>
    <row r="42" spans="1:11" x14ac:dyDescent="0.25">
      <c r="A42" t="str">
        <f>[3]EMB_rat_m1_coef!A3</f>
        <v>rat</v>
      </c>
      <c r="B42">
        <f>[3]EMB_rat_m1_coef!B3</f>
        <v>3.4647301649290897E-2</v>
      </c>
      <c r="C42">
        <f>[3]EMB_rat_m1_coef!C3</f>
        <v>3.4168352794783398E-2</v>
      </c>
      <c r="D42">
        <f>[3]EMB_rat_m1_coef!D3</f>
        <v>0.31208655933908502</v>
      </c>
      <c r="E42">
        <f>[3]EMB_rat_m1_coef!E3</f>
        <v>3.4370957775031699E-2</v>
      </c>
      <c r="F42">
        <f>[3]EMB_rat_m1_coef!F3</f>
        <v>0.31493850918451699</v>
      </c>
      <c r="G42">
        <f>[3]EMB_rat_m1_coef!G3</f>
        <v>2.5794841667236301E-3</v>
      </c>
      <c r="H42">
        <f>[3]EMB_rat_m1_coef!H3</f>
        <v>3.4348224799111302E-2</v>
      </c>
      <c r="I42">
        <f>[3]EMB_rat_m1_coef!I3</f>
        <v>3.7971144837903301E-2</v>
      </c>
      <c r="J42">
        <f>[3]EMB_rat_m1_coef!J3</f>
        <v>-3.4471506643551801E-2</v>
      </c>
      <c r="K42">
        <f>[3]EMB_rat_m1_coef!K3</f>
        <v>0.101270781190197</v>
      </c>
    </row>
    <row r="43" spans="1:11" x14ac:dyDescent="0.25">
      <c r="A43" t="str">
        <f>[3]EMB_rat_m1_coef!A4</f>
        <v>sex</v>
      </c>
      <c r="B43">
        <f>[3]EMB_rat_m1_coef!B4</f>
        <v>2.6844614254402599E-2</v>
      </c>
      <c r="C43">
        <f>[3]EMB_rat_m1_coef!C4</f>
        <v>3.7682431879814099E-2</v>
      </c>
      <c r="D43">
        <f>[3]EMB_rat_m1_coef!D4</f>
        <v>0.47724762797599302</v>
      </c>
      <c r="E43">
        <f>[3]EMB_rat_m1_coef!E4</f>
        <v>3.9182700726957301E-2</v>
      </c>
      <c r="F43">
        <f>[3]EMB_rat_m1_coef!F4</f>
        <v>0.494251146795323</v>
      </c>
      <c r="G43">
        <f>[3]EMB_rat_m1_coef!G4</f>
        <v>-1.27038850002697E-3</v>
      </c>
      <c r="H43">
        <f>[3]EMB_rat_m1_coef!H4</f>
        <v>4.0171418428550099E-2</v>
      </c>
      <c r="I43">
        <f>[3]EMB_rat_m1_coef!I4</f>
        <v>2.54252886031354E-2</v>
      </c>
      <c r="J43">
        <f>[3]EMB_rat_m1_coef!J4</f>
        <v>-5.3582451958131903E-2</v>
      </c>
      <c r="K43">
        <f>[3]EMB_rat_m1_coef!K4</f>
        <v>9.9722155333692594E-2</v>
      </c>
    </row>
    <row r="44" spans="1:11" x14ac:dyDescent="0.25">
      <c r="A44" t="str">
        <f>[3]EMB_rat_m1_coef!A5</f>
        <v>income</v>
      </c>
      <c r="B44">
        <f>[3]EMB_rat_m1_coef!B5</f>
        <v>-2.31804146026699E-2</v>
      </c>
      <c r="C44">
        <f>[3]EMB_rat_m1_coef!C5</f>
        <v>1.9593428928853501E-2</v>
      </c>
      <c r="D44">
        <f>[3]EMB_rat_m1_coef!D5</f>
        <v>0.238514360661953</v>
      </c>
      <c r="E44">
        <f>[3]EMB_rat_m1_coef!E5</f>
        <v>2.0297610601405901E-2</v>
      </c>
      <c r="F44">
        <f>[3]EMB_rat_m1_coef!F5</f>
        <v>0.25512805031581398</v>
      </c>
      <c r="G44">
        <f>[3]EMB_rat_m1_coef!G5</f>
        <v>1.0633344406287E-4</v>
      </c>
      <c r="H44">
        <f>[3]EMB_rat_m1_coef!H5</f>
        <v>2.1013541228088801E-2</v>
      </c>
      <c r="I44">
        <f>[3]EMB_rat_m1_coef!I5</f>
        <v>-2.3134436572248999E-2</v>
      </c>
      <c r="J44">
        <f>[3]EMB_rat_m1_coef!J5</f>
        <v>-6.3813795542657398E-2</v>
      </c>
      <c r="K44">
        <f>[3]EMB_rat_m1_coef!K5</f>
        <v>1.7281303548624002E-2</v>
      </c>
    </row>
    <row r="45" spans="1:11" x14ac:dyDescent="0.25">
      <c r="A45" t="str">
        <f>[3]EMB_rat_m1_coef!A6</f>
        <v>isworking</v>
      </c>
      <c r="B45">
        <f>[3]EMB_rat_m1_coef!B6</f>
        <v>-3.33853429251635E-2</v>
      </c>
      <c r="C45">
        <f>[3]EMB_rat_m1_coef!C6</f>
        <v>4.5273672233983299E-2</v>
      </c>
      <c r="D45">
        <f>[3]EMB_rat_m1_coef!D6</f>
        <v>0.46193864205194801</v>
      </c>
      <c r="E45">
        <f>[3]EMB_rat_m1_coef!E6</f>
        <v>4.7899806246519398E-2</v>
      </c>
      <c r="F45">
        <f>[3]EMB_rat_m1_coef!F6</f>
        <v>0.486812493204974</v>
      </c>
      <c r="G45">
        <f>[3]EMB_rat_m1_coef!G6</f>
        <v>-2.2688936251272999E-3</v>
      </c>
      <c r="H45">
        <f>[3]EMB_rat_m1_coef!H6</f>
        <v>4.8115645996691603E-2</v>
      </c>
      <c r="I45">
        <f>[3]EMB_rat_m1_coef!I6</f>
        <v>-3.45560269421765E-2</v>
      </c>
      <c r="J45">
        <f>[3]EMB_rat_m1_coef!J6</f>
        <v>-0.123919021173025</v>
      </c>
      <c r="K45">
        <f>[3]EMB_rat_m1_coef!K6</f>
        <v>5.1685576444298997E-2</v>
      </c>
    </row>
    <row r="46" spans="1:11" x14ac:dyDescent="0.25">
      <c r="A46" t="str">
        <f>[3]EMB_rat_m1_coef!A7</f>
        <v>log_age</v>
      </c>
      <c r="B46">
        <f>[3]EMB_rat_m1_coef!B7</f>
        <v>0.26937898208463001</v>
      </c>
      <c r="C46">
        <f>[3]EMB_rat_m1_coef!C7</f>
        <v>0.15469357704730499</v>
      </c>
      <c r="D46">
        <f>[3]EMB_rat_m1_coef!D7</f>
        <v>8.3516790274974301E-2</v>
      </c>
      <c r="E46">
        <f>[3]EMB_rat_m1_coef!E7</f>
        <v>0.156923428680557</v>
      </c>
      <c r="F46">
        <f>[3]EMB_rat_m1_coef!F7</f>
        <v>8.7958694665531106E-2</v>
      </c>
      <c r="G46">
        <f>[3]EMB_rat_m1_coef!G7</f>
        <v>-1.38374668698276E-2</v>
      </c>
      <c r="H46">
        <f>[3]EMB_rat_m1_coef!H7</f>
        <v>0.15991209686715499</v>
      </c>
      <c r="I46">
        <f>[3]EMB_rat_m1_coef!I7</f>
        <v>0.26235960449048301</v>
      </c>
      <c r="J46">
        <f>[3]EMB_rat_m1_coef!J7</f>
        <v>-5.9766349278760497E-2</v>
      </c>
      <c r="K46">
        <f>[3]EMB_rat_m1_coef!K7</f>
        <v>0.58679774247585603</v>
      </c>
    </row>
    <row r="47" spans="1:11" x14ac:dyDescent="0.25">
      <c r="A47" t="str">
        <f>[3]EMB_rat_m1_coef!A8</f>
        <v>log_city_size</v>
      </c>
      <c r="B47">
        <f>[3]EMB_rat_m1_coef!B8</f>
        <v>3.2413412759771998E-2</v>
      </c>
      <c r="C47">
        <f>[3]EMB_rat_m1_coef!C8</f>
        <v>3.0040607704809302E-2</v>
      </c>
      <c r="D47">
        <f>[3]EMB_rat_m1_coef!D8</f>
        <v>0.28219759432952402</v>
      </c>
      <c r="E47">
        <f>[3]EMB_rat_m1_coef!E8</f>
        <v>3.1460894706671502E-2</v>
      </c>
      <c r="F47">
        <f>[3]EMB_rat_m1_coef!F8</f>
        <v>0.30441607749917199</v>
      </c>
      <c r="G47">
        <f>[3]EMB_rat_m1_coef!G8</f>
        <v>-1.1126394169906999E-3</v>
      </c>
      <c r="H47">
        <f>[3]EMB_rat_m1_coef!H8</f>
        <v>3.17087135989568E-2</v>
      </c>
      <c r="I47">
        <f>[3]EMB_rat_m1_coef!I8</f>
        <v>3.0144369294180601E-2</v>
      </c>
      <c r="J47">
        <f>[3]EMB_rat_m1_coef!J8</f>
        <v>-2.5639818355649199E-2</v>
      </c>
      <c r="K47">
        <f>[3]EMB_rat_m1_coef!K8</f>
        <v>0.100106193220246</v>
      </c>
    </row>
    <row r="48" spans="1:11" x14ac:dyDescent="0.25">
      <c r="A48" t="str">
        <f>[3]EMB_rat_m1_coef!A9</f>
        <v>TC</v>
      </c>
      <c r="B48">
        <f>[3]EMB_rat_m1_coef!B9</f>
        <v>2.7897854415261599E-2</v>
      </c>
      <c r="C48">
        <f>[3]EMB_rat_m1_coef!C9</f>
        <v>5.3747410115239203E-2</v>
      </c>
      <c r="D48">
        <f>[3]EMB_rat_m1_coef!D9</f>
        <v>0.60443084756276</v>
      </c>
      <c r="E48">
        <f>[3]EMB_rat_m1_coef!E9</f>
        <v>5.3349386399475701E-2</v>
      </c>
      <c r="F48">
        <f>[3]EMB_rat_m1_coef!F9</f>
        <v>0.60173926574923398</v>
      </c>
      <c r="G48">
        <f>[3]EMB_rat_m1_coef!G9</f>
        <v>-7.8736517237677807E-3</v>
      </c>
      <c r="H48">
        <f>[3]EMB_rat_m1_coef!H9</f>
        <v>5.3036761325556001E-2</v>
      </c>
      <c r="I48">
        <f>[3]EMB_rat_m1_coef!I9</f>
        <v>2.1372078086072398E-2</v>
      </c>
      <c r="J48">
        <f>[3]EMB_rat_m1_coef!J9</f>
        <v>-6.9975542934041707E-2</v>
      </c>
      <c r="K48">
        <f>[3]EMB_rat_m1_coef!K9</f>
        <v>0.157517289061781</v>
      </c>
    </row>
    <row r="49" spans="1:11" x14ac:dyDescent="0.25">
      <c r="A49" t="str">
        <f>[3]EMB_rat_m1_coef!A10</f>
        <v>log_time_EMB</v>
      </c>
      <c r="B49">
        <f>[3]EMB_rat_m1_coef!B10</f>
        <v>2.6340247213581702E-2</v>
      </c>
      <c r="C49">
        <f>[3]EMB_rat_m1_coef!C10</f>
        <v>6.78471764235902E-2</v>
      </c>
      <c r="D49">
        <f>[3]EMB_rat_m1_coef!D10</f>
        <v>0.69835620980328195</v>
      </c>
      <c r="E49">
        <f>[3]EMB_rat_m1_coef!E10</f>
        <v>6.6369370494637606E-2</v>
      </c>
      <c r="F49">
        <f>[3]EMB_rat_m1_coef!F10</f>
        <v>0.69198305747978595</v>
      </c>
      <c r="G49">
        <f>[3]EMB_rat_m1_coef!G10</f>
        <v>-1.7663111703768301E-3</v>
      </c>
      <c r="H49">
        <f>[3]EMB_rat_m1_coef!H10</f>
        <v>7.43829242243189E-2</v>
      </c>
      <c r="I49">
        <f>[3]EMB_rat_m1_coef!I10</f>
        <v>2.60223852092226E-2</v>
      </c>
      <c r="J49">
        <f>[3]EMB_rat_m1_coef!J10</f>
        <v>-0.11217842394043299</v>
      </c>
      <c r="K49">
        <f>[3]EMB_rat_m1_coef!K10</f>
        <v>0.17069088307566699</v>
      </c>
    </row>
    <row r="50" spans="1:11" x14ac:dyDescent="0.25">
      <c r="A50" t="str">
        <f>[3]EMB_rat_m1_coef!A11</f>
        <v>log_time_TC</v>
      </c>
      <c r="B50">
        <f>[3]EMB_rat_m1_coef!B11</f>
        <v>0.114086654819547</v>
      </c>
      <c r="C50">
        <f>[3]EMB_rat_m1_coef!C11</f>
        <v>7.2252607424853496E-2</v>
      </c>
      <c r="D50">
        <f>[3]EMB_rat_m1_coef!D11</f>
        <v>0.116287344672168</v>
      </c>
      <c r="E50">
        <f>[3]EMB_rat_m1_coef!E11</f>
        <v>7.1867056306040206E-2</v>
      </c>
      <c r="F50">
        <f>[3]EMB_rat_m1_coef!F11</f>
        <v>0.114356566551692</v>
      </c>
      <c r="G50">
        <f>[3]EMB_rat_m1_coef!G11</f>
        <v>-1.18965639075637E-2</v>
      </c>
      <c r="H50">
        <f>[3]EMB_rat_m1_coef!H11</f>
        <v>7.2091242738661299E-2</v>
      </c>
      <c r="I50">
        <f>[3]EMB_rat_m1_coef!I11</f>
        <v>0.10554769204971801</v>
      </c>
      <c r="J50">
        <f>[3]EMB_rat_m1_coef!J11</f>
        <v>-3.3430506946830502E-2</v>
      </c>
      <c r="K50">
        <f>[3]EMB_rat_m1_coef!K11</f>
        <v>0.245301291762069</v>
      </c>
    </row>
    <row r="51" spans="1:11" x14ac:dyDescent="0.25">
      <c r="A51" s="14" t="s">
        <v>36</v>
      </c>
    </row>
    <row r="52" spans="1:11" x14ac:dyDescent="0.25">
      <c r="B52" s="14" t="s">
        <v>13</v>
      </c>
      <c r="C52" s="14" t="s">
        <v>14</v>
      </c>
      <c r="D52" s="14" t="s">
        <v>15</v>
      </c>
      <c r="E52" s="14" t="s">
        <v>16</v>
      </c>
      <c r="F52" s="14" t="s">
        <v>17</v>
      </c>
      <c r="G52" s="14" t="s">
        <v>18</v>
      </c>
      <c r="H52" s="14" t="s">
        <v>19</v>
      </c>
      <c r="I52" s="14" t="s">
        <v>20</v>
      </c>
      <c r="J52" s="14" t="s">
        <v>21</v>
      </c>
      <c r="K52" s="14" t="s">
        <v>22</v>
      </c>
    </row>
    <row r="53" spans="1:11" x14ac:dyDescent="0.25">
      <c r="A53" t="str">
        <f>[4]ESB_emo_m0_coef!A2</f>
        <v>(Intercept)</v>
      </c>
      <c r="B53">
        <f>[4]ESB_emo_m0_coef!B2</f>
        <v>0.29697563199649901</v>
      </c>
      <c r="C53">
        <f>[4]ESB_emo_m0_coef!C2</f>
        <v>0.47737312609878801</v>
      </c>
      <c r="D53">
        <f>[4]ESB_emo_m0_coef!D2</f>
        <v>0.534623378235345</v>
      </c>
      <c r="E53">
        <f>[4]ESB_emo_m0_coef!E2</f>
        <v>0.51459486044741798</v>
      </c>
      <c r="F53">
        <f>[4]ESB_emo_m0_coef!F2</f>
        <v>0.56455482324352002</v>
      </c>
      <c r="G53">
        <f>[4]ESB_emo_m0_coef!G2</f>
        <v>0.103194191011625</v>
      </c>
      <c r="H53">
        <f>[4]ESB_emo_m0_coef!H2</f>
        <v>0.52700513396744597</v>
      </c>
      <c r="I53">
        <f>[4]ESB_emo_m0_coef!I2</f>
        <v>0.381813485455756</v>
      </c>
      <c r="J53">
        <f>[4]ESB_emo_m0_coef!J2</f>
        <v>-0.79128494326418697</v>
      </c>
      <c r="K53">
        <f>[4]ESB_emo_m0_coef!K2</f>
        <v>1.30012017100231</v>
      </c>
    </row>
    <row r="54" spans="1:11" x14ac:dyDescent="0.25">
      <c r="A54" t="str">
        <f>[4]ESB_emo_m0_coef!A3</f>
        <v>emo</v>
      </c>
      <c r="B54">
        <f>[4]ESB_emo_m0_coef!B3</f>
        <v>6.8615651711619E-2</v>
      </c>
      <c r="C54">
        <f>[4]ESB_emo_m0_coef!C3</f>
        <v>3.05651892330953E-2</v>
      </c>
      <c r="D54">
        <f>[4]ESB_emo_m0_coef!D3</f>
        <v>2.59338053138146E-2</v>
      </c>
      <c r="E54">
        <f>[4]ESB_emo_m0_coef!E3</f>
        <v>3.101580962455E-2</v>
      </c>
      <c r="F54">
        <f>[4]ESB_emo_m0_coef!F3</f>
        <v>2.8145236884812699E-2</v>
      </c>
      <c r="G54">
        <f>[4]ESB_emo_m0_coef!G3</f>
        <v>4.1363575015155004E-3</v>
      </c>
      <c r="H54">
        <f>[4]ESB_emo_m0_coef!H3</f>
        <v>3.1956936598601902E-2</v>
      </c>
      <c r="I54">
        <f>[4]ESB_emo_m0_coef!I3</f>
        <v>7.26260435059677E-2</v>
      </c>
      <c r="J54">
        <f>[4]ESB_emo_m0_coef!J3</f>
        <v>1.7132576255942001E-3</v>
      </c>
      <c r="K54">
        <f>[4]ESB_emo_m0_coef!K3</f>
        <v>0.12694462096308001</v>
      </c>
    </row>
    <row r="55" spans="1:11" x14ac:dyDescent="0.25">
      <c r="A55" t="str">
        <f>[4]ESB_emo_m0_coef!A4</f>
        <v>sex</v>
      </c>
      <c r="B55">
        <f>[4]ESB_emo_m0_coef!B4</f>
        <v>-2.1623304217419499E-2</v>
      </c>
      <c r="C55">
        <f>[4]ESB_emo_m0_coef!C4</f>
        <v>3.4047587341569902E-2</v>
      </c>
      <c r="D55">
        <f>[4]ESB_emo_m0_coef!D4</f>
        <v>0.52613741004116799</v>
      </c>
      <c r="E55">
        <f>[4]ESB_emo_m0_coef!E4</f>
        <v>3.5818986992751503E-2</v>
      </c>
      <c r="F55">
        <f>[4]ESB_emo_m0_coef!F4</f>
        <v>0.54677844150240995</v>
      </c>
      <c r="G55">
        <f>[4]ESB_emo_m0_coef!G4</f>
        <v>1.56898233267996E-3</v>
      </c>
      <c r="H55">
        <f>[4]ESB_emo_m0_coef!H4</f>
        <v>3.61218710987571E-2</v>
      </c>
      <c r="I55">
        <f>[4]ESB_emo_m0_coef!I4</f>
        <v>-2.3348422002283199E-2</v>
      </c>
      <c r="J55">
        <f>[4]ESB_emo_m0_coef!J4</f>
        <v>-8.5936418098244899E-2</v>
      </c>
      <c r="K55">
        <f>[4]ESB_emo_m0_coef!K4</f>
        <v>5.1885401705832501E-2</v>
      </c>
    </row>
    <row r="56" spans="1:11" x14ac:dyDescent="0.25">
      <c r="A56" t="str">
        <f>[4]ESB_emo_m0_coef!A5</f>
        <v>income</v>
      </c>
      <c r="B56">
        <f>[4]ESB_emo_m0_coef!B5</f>
        <v>1.2669860747742999E-2</v>
      </c>
      <c r="C56">
        <f>[4]ESB_emo_m0_coef!C5</f>
        <v>1.5866138143241601E-2</v>
      </c>
      <c r="D56">
        <f>[4]ESB_emo_m0_coef!D5</f>
        <v>0.425555283547149</v>
      </c>
      <c r="E56">
        <f>[4]ESB_emo_m0_coef!E5</f>
        <v>1.6127364944362101E-2</v>
      </c>
      <c r="F56">
        <f>[4]ESB_emo_m0_coef!F5</f>
        <v>0.433078252651032</v>
      </c>
      <c r="G56">
        <f>[4]ESB_emo_m0_coef!G5</f>
        <v>7.3736828854208505E-4</v>
      </c>
      <c r="H56">
        <f>[4]ESB_emo_m0_coef!H5</f>
        <v>1.5739136349524702E-2</v>
      </c>
      <c r="I56">
        <f>[4]ESB_emo_m0_coef!I5</f>
        <v>1.3523311260925101E-2</v>
      </c>
      <c r="J56">
        <f>[4]ESB_emo_m0_coef!J5</f>
        <v>-2.1737246622005001E-2</v>
      </c>
      <c r="K56">
        <f>[4]ESB_emo_m0_coef!K5</f>
        <v>4.3157908486142198E-2</v>
      </c>
    </row>
    <row r="57" spans="1:11" x14ac:dyDescent="0.25">
      <c r="A57" t="str">
        <f>[4]ESB_emo_m0_coef!A6</f>
        <v>isworking</v>
      </c>
      <c r="B57">
        <f>[4]ESB_emo_m0_coef!B6</f>
        <v>-3.60095596064441E-2</v>
      </c>
      <c r="C57">
        <f>[4]ESB_emo_m0_coef!C6</f>
        <v>4.08820685283066E-2</v>
      </c>
      <c r="D57">
        <f>[4]ESB_emo_m0_coef!D6</f>
        <v>0.37953638456551297</v>
      </c>
      <c r="E57">
        <f>[4]ESB_emo_m0_coef!E6</f>
        <v>3.8291585899429097E-2</v>
      </c>
      <c r="F57">
        <f>[4]ESB_emo_m0_coef!F6</f>
        <v>0.34821073806456898</v>
      </c>
      <c r="G57">
        <f>[4]ESB_emo_m0_coef!G6</f>
        <v>-1.3833394170318499E-3</v>
      </c>
      <c r="H57">
        <f>[4]ESB_emo_m0_coef!H6</f>
        <v>3.8706268340835903E-2</v>
      </c>
      <c r="I57">
        <f>[4]ESB_emo_m0_coef!I6</f>
        <v>-3.7662560380316401E-2</v>
      </c>
      <c r="J57">
        <f>[4]ESB_emo_m0_coef!J6</f>
        <v>-0.11540219597223</v>
      </c>
      <c r="K57">
        <f>[4]ESB_emo_m0_coef!K6</f>
        <v>3.5341063609685197E-2</v>
      </c>
    </row>
    <row r="58" spans="1:11" x14ac:dyDescent="0.25">
      <c r="A58" t="str">
        <f>[4]ESB_emo_m0_coef!A7</f>
        <v>log_age</v>
      </c>
      <c r="B58">
        <f>[4]ESB_emo_m0_coef!B7</f>
        <v>8.9699938279522898E-2</v>
      </c>
      <c r="C58">
        <f>[4]ESB_emo_m0_coef!C7</f>
        <v>0.14330902657674399</v>
      </c>
      <c r="D58">
        <f>[4]ESB_emo_m0_coef!D7</f>
        <v>0.53212277610896697</v>
      </c>
      <c r="E58">
        <f>[4]ESB_emo_m0_coef!E7</f>
        <v>0.124590223901535</v>
      </c>
      <c r="F58">
        <f>[4]ESB_emo_m0_coef!F7</f>
        <v>0.47243921046616599</v>
      </c>
      <c r="G58">
        <f>[4]ESB_emo_m0_coef!G7</f>
        <v>-1.4736929931356099E-2</v>
      </c>
      <c r="H58">
        <f>[4]ESB_emo_m0_coef!H7</f>
        <v>0.12901637907965299</v>
      </c>
      <c r="I58">
        <f>[4]ESB_emo_m0_coef!I7</f>
        <v>7.6901149067591698E-2</v>
      </c>
      <c r="J58">
        <f>[4]ESB_emo_m0_coef!J7</f>
        <v>-0.13721961768621099</v>
      </c>
      <c r="K58">
        <f>[4]ESB_emo_m0_coef!K7</f>
        <v>0.33813859667736601</v>
      </c>
    </row>
    <row r="59" spans="1:11" x14ac:dyDescent="0.25">
      <c r="A59" t="str">
        <f>[4]ESB_emo_m0_coef!A8</f>
        <v>log_city_size</v>
      </c>
      <c r="B59">
        <f>[4]ESB_emo_m0_coef!B8</f>
        <v>-3.9255332271636502E-2</v>
      </c>
      <c r="C59">
        <f>[4]ESB_emo_m0_coef!C8</f>
        <v>2.5687936455819502E-2</v>
      </c>
      <c r="D59">
        <f>[4]ESB_emo_m0_coef!D8</f>
        <v>0.12814413285068199</v>
      </c>
      <c r="E59">
        <f>[4]ESB_emo_m0_coef!E8</f>
        <v>2.79692848304504E-2</v>
      </c>
      <c r="F59">
        <f>[4]ESB_emo_m0_coef!F8</f>
        <v>0.16210394761878599</v>
      </c>
      <c r="G59">
        <f>[4]ESB_emo_m0_coef!G8</f>
        <v>-2.5002416023977001E-3</v>
      </c>
      <c r="H59">
        <f>[4]ESB_emo_m0_coef!H8</f>
        <v>2.9530144431919599E-2</v>
      </c>
      <c r="I59">
        <f>[4]ESB_emo_m0_coef!I8</f>
        <v>-4.0437782447563297E-2</v>
      </c>
      <c r="J59">
        <f>[4]ESB_emo_m0_coef!J8</f>
        <v>-9.5504030851871299E-2</v>
      </c>
      <c r="K59">
        <f>[4]ESB_emo_m0_coef!K8</f>
        <v>1.50005581229905E-2</v>
      </c>
    </row>
    <row r="60" spans="1:11" x14ac:dyDescent="0.25">
      <c r="A60" t="str">
        <f>[4]ESB_emo_m0_coef!A9</f>
        <v>TC</v>
      </c>
      <c r="B60">
        <f>[4]ESB_emo_m0_coef!B9</f>
        <v>9.3282027981100302E-2</v>
      </c>
      <c r="C60">
        <f>[4]ESB_emo_m0_coef!C9</f>
        <v>5.1033091248258E-2</v>
      </c>
      <c r="D60">
        <f>[4]ESB_emo_m0_coef!D9</f>
        <v>6.9145261314349199E-2</v>
      </c>
      <c r="E60">
        <f>[4]ESB_emo_m0_coef!E9</f>
        <v>5.6107614178211397E-2</v>
      </c>
      <c r="F60">
        <f>[4]ESB_emo_m0_coef!F9</f>
        <v>9.8058941314041304E-2</v>
      </c>
      <c r="G60">
        <f>[4]ESB_emo_m0_coef!G9</f>
        <v>-2.1669773034533502E-3</v>
      </c>
      <c r="H60">
        <f>[4]ESB_emo_m0_coef!H9</f>
        <v>5.2085107332101102E-2</v>
      </c>
      <c r="I60">
        <f>[4]ESB_emo_m0_coef!I9</f>
        <v>8.7907825704159503E-2</v>
      </c>
      <c r="J60">
        <f>[4]ESB_emo_m0_coef!J9</f>
        <v>1.1743851213903299E-2</v>
      </c>
      <c r="K60">
        <f>[4]ESB_emo_m0_coef!K9</f>
        <v>0.205027928311353</v>
      </c>
    </row>
    <row r="61" spans="1:11" x14ac:dyDescent="0.25">
      <c r="A61" t="str">
        <f>[4]ESB_emo_m0_coef!A10</f>
        <v>log_time_ESB</v>
      </c>
      <c r="B61">
        <f>[4]ESB_emo_m0_coef!B10</f>
        <v>-5.56866317130792E-2</v>
      </c>
      <c r="C61">
        <f>[4]ESB_emo_m0_coef!C10</f>
        <v>6.3734071605660594E-2</v>
      </c>
      <c r="D61">
        <f>[4]ESB_emo_m0_coef!D10</f>
        <v>0.383371888662215</v>
      </c>
      <c r="E61">
        <f>[4]ESB_emo_m0_coef!E10</f>
        <v>7.4913483508885007E-2</v>
      </c>
      <c r="F61">
        <f>[4]ESB_emo_m0_coef!F10</f>
        <v>0.45819530714319301</v>
      </c>
      <c r="G61">
        <f>[4]ESB_emo_m0_coef!G10</f>
        <v>-8.8139539327980604E-3</v>
      </c>
      <c r="H61">
        <f>[4]ESB_emo_m0_coef!H10</f>
        <v>7.5299239172625307E-2</v>
      </c>
      <c r="I61">
        <f>[4]ESB_emo_m0_coef!I10</f>
        <v>-6.6801274140261505E-2</v>
      </c>
      <c r="J61">
        <f>[4]ESB_emo_m0_coef!J10</f>
        <v>-0.186298183957048</v>
      </c>
      <c r="K61">
        <f>[4]ESB_emo_m0_coef!K10</f>
        <v>0.111347587941245</v>
      </c>
    </row>
    <row r="62" spans="1:11" x14ac:dyDescent="0.25">
      <c r="A62" t="str">
        <f>[4]ESB_emo_m0_coef!A11</f>
        <v>log_time_TC</v>
      </c>
      <c r="B62">
        <f>[4]ESB_emo_m0_coef!B11</f>
        <v>8.7271213579877299E-2</v>
      </c>
      <c r="C62">
        <f>[4]ESB_emo_m0_coef!C11</f>
        <v>5.6763361919221302E-2</v>
      </c>
      <c r="D62">
        <f>[4]ESB_emo_m0_coef!D11</f>
        <v>0.125853941130116</v>
      </c>
      <c r="E62">
        <f>[4]ESB_emo_m0_coef!E11</f>
        <v>5.1879493184478001E-2</v>
      </c>
      <c r="F62">
        <f>[4]ESB_emo_m0_coef!F11</f>
        <v>9.4183223668971694E-2</v>
      </c>
      <c r="G62">
        <f>[4]ESB_emo_m0_coef!G11</f>
        <v>-5.0408010937597796E-3</v>
      </c>
      <c r="H62">
        <f>[4]ESB_emo_m0_coef!H11</f>
        <v>5.66871602861065E-2</v>
      </c>
      <c r="I62">
        <f>[4]ESB_emo_m0_coef!I11</f>
        <v>8.3065687274570907E-2</v>
      </c>
      <c r="J62">
        <f>[4]ESB_emo_m0_coef!J11</f>
        <v>-1.96865996120913E-2</v>
      </c>
      <c r="K62">
        <f>[4]ESB_emo_m0_coef!K11</f>
        <v>0.20987733068352599</v>
      </c>
    </row>
    <row r="63" spans="1:11" x14ac:dyDescent="0.25">
      <c r="A63" s="14" t="s">
        <v>37</v>
      </c>
    </row>
    <row r="64" spans="1:11" x14ac:dyDescent="0.25">
      <c r="B64" s="14" t="s">
        <v>13</v>
      </c>
      <c r="C64" s="14" t="s">
        <v>14</v>
      </c>
      <c r="D64" s="14" t="s">
        <v>15</v>
      </c>
      <c r="E64" s="14" t="s">
        <v>16</v>
      </c>
      <c r="F64" s="14" t="s">
        <v>17</v>
      </c>
      <c r="G64" s="14" t="s">
        <v>18</v>
      </c>
      <c r="H64" s="14" t="s">
        <v>19</v>
      </c>
      <c r="I64" s="14" t="s">
        <v>20</v>
      </c>
      <c r="J64" s="14" t="s">
        <v>21</v>
      </c>
      <c r="K64" s="14" t="s">
        <v>22</v>
      </c>
    </row>
    <row r="65" spans="1:11" x14ac:dyDescent="0.25">
      <c r="A65" t="str">
        <f>[5]ESB_emo_m1_coef!A2</f>
        <v>(Intercept)</v>
      </c>
      <c r="B65">
        <f>[5]ESB_emo_m1_coef!B2</f>
        <v>0.28767622376489599</v>
      </c>
      <c r="C65">
        <f>[5]ESB_emo_m1_coef!C2</f>
        <v>0.47834527474286298</v>
      </c>
      <c r="D65">
        <f>[5]ESB_emo_m1_coef!D2</f>
        <v>0.54829894702347903</v>
      </c>
      <c r="E65">
        <f>[5]ESB_emo_m1_coef!E2</f>
        <v>0.51531122742144198</v>
      </c>
      <c r="F65">
        <f>[5]ESB_emo_m1_coef!F2</f>
        <v>0.57733297342790202</v>
      </c>
      <c r="G65">
        <f>[5]ESB_emo_m1_coef!G2</f>
        <v>5.9248145074407801E-2</v>
      </c>
      <c r="H65">
        <f>[5]ESB_emo_m1_coef!H2</f>
        <v>0.54200531059292101</v>
      </c>
      <c r="I65">
        <f>[5]ESB_emo_m1_coef!I2</f>
        <v>0.29138825732137502</v>
      </c>
      <c r="J65">
        <f>[5]ESB_emo_m1_coef!J2</f>
        <v>-0.78209582982760795</v>
      </c>
      <c r="K65">
        <f>[5]ESB_emo_m1_coef!K2</f>
        <v>1.4074972874923499</v>
      </c>
    </row>
    <row r="66" spans="1:11" x14ac:dyDescent="0.25">
      <c r="A66" t="str">
        <f>[5]ESB_emo_m1_coef!A3</f>
        <v>emo</v>
      </c>
      <c r="B66">
        <f>[5]ESB_emo_m1_coef!B3</f>
        <v>7.0065613626857204E-2</v>
      </c>
      <c r="C66">
        <f>[5]ESB_emo_m1_coef!C3</f>
        <v>3.0697399836262799E-2</v>
      </c>
      <c r="D66">
        <f>[5]ESB_emo_m1_coef!D3</f>
        <v>2.3581736847360799E-2</v>
      </c>
      <c r="E66">
        <f>[5]ESB_emo_m1_coef!E3</f>
        <v>3.1162092751350699E-2</v>
      </c>
      <c r="F66">
        <f>[5]ESB_emo_m1_coef!F3</f>
        <v>2.5710028745283501E-2</v>
      </c>
      <c r="G66">
        <f>[5]ESB_emo_m1_coef!G3</f>
        <v>4.6586958517932202E-3</v>
      </c>
      <c r="H66">
        <f>[5]ESB_emo_m1_coef!H3</f>
        <v>3.0363727640709E-2</v>
      </c>
      <c r="I66">
        <f>[5]ESB_emo_m1_coef!I3</f>
        <v>7.3483459224387093E-2</v>
      </c>
      <c r="J66">
        <f>[5]ESB_emo_m1_coef!J3</f>
        <v>1.29878984627773E-2</v>
      </c>
      <c r="K66">
        <f>[5]ESB_emo_m1_coef!K3</f>
        <v>0.12481564149844999</v>
      </c>
    </row>
    <row r="67" spans="1:11" x14ac:dyDescent="0.25">
      <c r="A67" t="str">
        <f>[5]ESB_emo_m1_coef!A4</f>
        <v>sex</v>
      </c>
      <c r="B67">
        <f>[5]ESB_emo_m1_coef!B4</f>
        <v>-1.98130953803194E-2</v>
      </c>
      <c r="C67">
        <f>[5]ESB_emo_m1_coef!C4</f>
        <v>3.4218834097842397E-2</v>
      </c>
      <c r="D67">
        <f>[5]ESB_emo_m1_coef!D4</f>
        <v>0.56327455929502401</v>
      </c>
      <c r="E67">
        <f>[5]ESB_emo_m1_coef!E4</f>
        <v>3.6042237078709197E-2</v>
      </c>
      <c r="F67">
        <f>[5]ESB_emo_m1_coef!F4</f>
        <v>0.58316470001773901</v>
      </c>
      <c r="G67">
        <f>[5]ESB_emo_m1_coef!G4</f>
        <v>-2.07963068235178E-3</v>
      </c>
      <c r="H67">
        <f>[5]ESB_emo_m1_coef!H4</f>
        <v>3.6023206289753501E-2</v>
      </c>
      <c r="I67">
        <f>[5]ESB_emo_m1_coef!I4</f>
        <v>-2.1365085779753101E-2</v>
      </c>
      <c r="J67">
        <f>[5]ESB_emo_m1_coef!J4</f>
        <v>-8.9481549290020501E-2</v>
      </c>
      <c r="K67">
        <f>[5]ESB_emo_m1_coef!K4</f>
        <v>5.5589043110806702E-2</v>
      </c>
    </row>
    <row r="68" spans="1:11" x14ac:dyDescent="0.25">
      <c r="A68" t="str">
        <f>[5]ESB_emo_m1_coef!A5</f>
        <v>income</v>
      </c>
      <c r="B68">
        <f>[5]ESB_emo_m1_coef!B5</f>
        <v>1.0967606833533001E-2</v>
      </c>
      <c r="C68">
        <f>[5]ESB_emo_m1_coef!C5</f>
        <v>1.6113328739893101E-2</v>
      </c>
      <c r="D68">
        <f>[5]ESB_emo_m1_coef!D5</f>
        <v>0.49692767285855699</v>
      </c>
      <c r="E68">
        <f>[5]ESB_emo_m1_coef!E5</f>
        <v>1.65353723508057E-2</v>
      </c>
      <c r="F68">
        <f>[5]ESB_emo_m1_coef!F5</f>
        <v>0.50796274849575496</v>
      </c>
      <c r="G68">
        <f>[5]ESB_emo_m1_coef!G5</f>
        <v>7.8969358897283898E-4</v>
      </c>
      <c r="H68">
        <f>[5]ESB_emo_m1_coef!H5</f>
        <v>1.70989949079174E-2</v>
      </c>
      <c r="I68">
        <f>[5]ESB_emo_m1_coef!I5</f>
        <v>1.0723404323896299E-2</v>
      </c>
      <c r="J68">
        <f>[5]ESB_emo_m1_coef!J5</f>
        <v>-2.0633709315162702E-2</v>
      </c>
      <c r="K68">
        <f>[5]ESB_emo_m1_coef!K5</f>
        <v>4.6406656795957402E-2</v>
      </c>
    </row>
    <row r="69" spans="1:11" x14ac:dyDescent="0.25">
      <c r="A69" t="str">
        <f>[5]ESB_emo_m1_coef!A6</f>
        <v>isworking</v>
      </c>
      <c r="B69">
        <f>[5]ESB_emo_m1_coef!B6</f>
        <v>-3.4809654780457097E-2</v>
      </c>
      <c r="C69">
        <f>[5]ESB_emo_m1_coef!C6</f>
        <v>4.0989450868136199E-2</v>
      </c>
      <c r="D69">
        <f>[5]ESB_emo_m1_coef!D6</f>
        <v>0.39683093191642199</v>
      </c>
      <c r="E69">
        <f>[5]ESB_emo_m1_coef!E6</f>
        <v>3.8322262406392402E-2</v>
      </c>
      <c r="F69">
        <f>[5]ESB_emo_m1_coef!F6</f>
        <v>0.36486138375659699</v>
      </c>
      <c r="G69">
        <f>[5]ESB_emo_m1_coef!G6</f>
        <v>-4.6123778032024199E-4</v>
      </c>
      <c r="H69">
        <f>[5]ESB_emo_m1_coef!H6</f>
        <v>4.2240127640960697E-2</v>
      </c>
      <c r="I69">
        <f>[5]ESB_emo_m1_coef!I6</f>
        <v>-3.3588134749782401E-2</v>
      </c>
      <c r="J69">
        <f>[5]ESB_emo_m1_coef!J6</f>
        <v>-0.120002732895124</v>
      </c>
      <c r="K69">
        <f>[5]ESB_emo_m1_coef!K6</f>
        <v>4.6101668386432801E-2</v>
      </c>
    </row>
    <row r="70" spans="1:11" x14ac:dyDescent="0.25">
      <c r="A70" t="str">
        <f>[5]ESB_emo_m1_coef!A7</f>
        <v>log_age</v>
      </c>
      <c r="B70">
        <f>[5]ESB_emo_m1_coef!B7</f>
        <v>9.3209635434939306E-2</v>
      </c>
      <c r="C70">
        <f>[5]ESB_emo_m1_coef!C7</f>
        <v>0.14363953429742701</v>
      </c>
      <c r="D70">
        <f>[5]ESB_emo_m1_coef!D7</f>
        <v>0.51718618697670904</v>
      </c>
      <c r="E70">
        <f>[5]ESB_emo_m1_coef!E7</f>
        <v>0.124771413003588</v>
      </c>
      <c r="F70">
        <f>[5]ESB_emo_m1_coef!F7</f>
        <v>0.45597076177462798</v>
      </c>
      <c r="G70">
        <f>[5]ESB_emo_m1_coef!G7</f>
        <v>-1.28075644739031E-2</v>
      </c>
      <c r="H70">
        <f>[5]ESB_emo_m1_coef!H7</f>
        <v>0.13031922482348601</v>
      </c>
      <c r="I70">
        <f>[5]ESB_emo_m1_coef!I7</f>
        <v>8.2110441926570493E-2</v>
      </c>
      <c r="J70">
        <f>[5]ESB_emo_m1_coef!J7</f>
        <v>-0.14017590947912301</v>
      </c>
      <c r="K70">
        <f>[5]ESB_emo_m1_coef!K7</f>
        <v>0.37065964018153502</v>
      </c>
    </row>
    <row r="71" spans="1:11" x14ac:dyDescent="0.25">
      <c r="A71" t="str">
        <f>[5]ESB_emo_m1_coef!A8</f>
        <v>log_city_size</v>
      </c>
      <c r="B71">
        <f>[5]ESB_emo_m1_coef!B8</f>
        <v>-3.8883660708915198E-2</v>
      </c>
      <c r="C71">
        <f>[5]ESB_emo_m1_coef!C8</f>
        <v>2.5734894670791E-2</v>
      </c>
      <c r="D71">
        <f>[5]ESB_emo_m1_coef!D8</f>
        <v>0.13248492316895799</v>
      </c>
      <c r="E71">
        <f>[5]ESB_emo_m1_coef!E8</f>
        <v>2.7958166357332601E-2</v>
      </c>
      <c r="F71">
        <f>[5]ESB_emo_m1_coef!F8</f>
        <v>0.16593610267544101</v>
      </c>
      <c r="G71">
        <f>[5]ESB_emo_m1_coef!G8</f>
        <v>-4.1304684147346797E-3</v>
      </c>
      <c r="H71">
        <f>[5]ESB_emo_m1_coef!H8</f>
        <v>3.0176987534180601E-2</v>
      </c>
      <c r="I71">
        <f>[5]ESB_emo_m1_coef!I8</f>
        <v>-4.2774067405111298E-2</v>
      </c>
      <c r="J71">
        <f>[5]ESB_emo_m1_coef!J8</f>
        <v>-9.3681778200628799E-2</v>
      </c>
      <c r="K71">
        <f>[5]ESB_emo_m1_coef!K8</f>
        <v>2.0975470098228099E-2</v>
      </c>
    </row>
    <row r="72" spans="1:11" x14ac:dyDescent="0.25">
      <c r="A72" t="str">
        <f>[5]ESB_emo_m1_coef!A9</f>
        <v>TC</v>
      </c>
      <c r="B72">
        <f>[5]ESB_emo_m1_coef!B9</f>
        <v>9.2173458080327397E-2</v>
      </c>
      <c r="C72">
        <f>[5]ESB_emo_m1_coef!C9</f>
        <v>5.1142792539252399E-2</v>
      </c>
      <c r="D72">
        <f>[5]ESB_emo_m1_coef!D9</f>
        <v>7.3103744402856496E-2</v>
      </c>
      <c r="E72">
        <f>[5]ESB_emo_m1_coef!E9</f>
        <v>5.6137229606934097E-2</v>
      </c>
      <c r="F72">
        <f>[5]ESB_emo_m1_coef!F9</f>
        <v>0.102276001563223</v>
      </c>
      <c r="G72">
        <f>[5]ESB_emo_m1_coef!G9</f>
        <v>1.7297997648052E-3</v>
      </c>
      <c r="H72">
        <f>[5]ESB_emo_m1_coef!H9</f>
        <v>5.44279615921065E-2</v>
      </c>
      <c r="I72">
        <f>[5]ESB_emo_m1_coef!I9</f>
        <v>9.4327970658791102E-2</v>
      </c>
      <c r="J72">
        <f>[5]ESB_emo_m1_coef!J9</f>
        <v>-2.5583147331026498E-2</v>
      </c>
      <c r="K72">
        <f>[5]ESB_emo_m1_coef!K9</f>
        <v>0.19063835328440901</v>
      </c>
    </row>
    <row r="73" spans="1:11" x14ac:dyDescent="0.25">
      <c r="A73" t="str">
        <f>[5]ESB_emo_m1_coef!A10</f>
        <v>log_time_ESB</v>
      </c>
      <c r="B73">
        <f>[5]ESB_emo_m1_coef!B10</f>
        <v>-5.6339421064210998E-2</v>
      </c>
      <c r="C73">
        <f>[5]ESB_emo_m1_coef!C10</f>
        <v>6.3842423698209499E-2</v>
      </c>
      <c r="D73">
        <f>[5]ESB_emo_m1_coef!D10</f>
        <v>0.37864629479991002</v>
      </c>
      <c r="E73">
        <f>[5]ESB_emo_m1_coef!E10</f>
        <v>7.5002661832643105E-2</v>
      </c>
      <c r="F73">
        <f>[5]ESB_emo_m1_coef!F10</f>
        <v>0.453492224450674</v>
      </c>
      <c r="G73">
        <f>[5]ESB_emo_m1_coef!G10</f>
        <v>2.1882243164004201E-3</v>
      </c>
      <c r="H73">
        <f>[5]ESB_emo_m1_coef!H10</f>
        <v>7.5665756892711503E-2</v>
      </c>
      <c r="I73">
        <f>[5]ESB_emo_m1_coef!I10</f>
        <v>-5.1872158236622598E-2</v>
      </c>
      <c r="J73">
        <f>[5]ESB_emo_m1_coef!J10</f>
        <v>-0.23310589807071699</v>
      </c>
      <c r="K73">
        <f>[5]ESB_emo_m1_coef!K10</f>
        <v>8.4838043543763994E-2</v>
      </c>
    </row>
    <row r="74" spans="1:11" x14ac:dyDescent="0.25">
      <c r="A74" t="str">
        <f>[5]ESB_emo_m1_coef!A11</f>
        <v>log_time_TC</v>
      </c>
      <c r="B74">
        <f>[5]ESB_emo_m1_coef!B11</f>
        <v>8.8710326865257899E-2</v>
      </c>
      <c r="C74">
        <f>[5]ESB_emo_m1_coef!C11</f>
        <v>5.6897260917784798E-2</v>
      </c>
      <c r="D74">
        <f>[5]ESB_emo_m1_coef!D11</f>
        <v>0.120646982400975</v>
      </c>
      <c r="E74">
        <f>[5]ESB_emo_m1_coef!E11</f>
        <v>5.1827251660180998E-2</v>
      </c>
      <c r="F74">
        <f>[5]ESB_emo_m1_coef!F11</f>
        <v>8.8609554165113902E-2</v>
      </c>
      <c r="G74">
        <f>[5]ESB_emo_m1_coef!G11</f>
        <v>-6.61778188716636E-3</v>
      </c>
      <c r="H74">
        <f>[5]ESB_emo_m1_coef!H11</f>
        <v>5.9789083942867499E-2</v>
      </c>
      <c r="I74">
        <f>[5]ESB_emo_m1_coef!I11</f>
        <v>8.5101209756472895E-2</v>
      </c>
      <c r="J74">
        <f>[5]ESB_emo_m1_coef!J11</f>
        <v>-3.2322455625180199E-2</v>
      </c>
      <c r="K74">
        <f>[5]ESB_emo_m1_coef!K11</f>
        <v>0.19960902856836499</v>
      </c>
    </row>
    <row r="75" spans="1:11" x14ac:dyDescent="0.25">
      <c r="A75" s="14" t="s">
        <v>38</v>
      </c>
    </row>
    <row r="76" spans="1:11" x14ac:dyDescent="0.25">
      <c r="B76" s="14" t="s">
        <v>13</v>
      </c>
      <c r="C76" s="14" t="s">
        <v>14</v>
      </c>
      <c r="D76" s="14" t="s">
        <v>15</v>
      </c>
      <c r="E76" s="14" t="s">
        <v>16</v>
      </c>
      <c r="F76" s="14" t="s">
        <v>17</v>
      </c>
      <c r="G76" s="14" t="s">
        <v>18</v>
      </c>
      <c r="H76" s="14" t="s">
        <v>19</v>
      </c>
      <c r="I76" s="14" t="s">
        <v>20</v>
      </c>
      <c r="J76" s="14" t="s">
        <v>21</v>
      </c>
      <c r="K76" s="14" t="s">
        <v>22</v>
      </c>
    </row>
    <row r="77" spans="1:11" x14ac:dyDescent="0.25">
      <c r="A77" t="str">
        <f>[6]ESB_rat_m0_coef!A2</f>
        <v>(Intercept)</v>
      </c>
      <c r="B77">
        <f>[6]ESB_rat_m0_coef!B2</f>
        <v>-0.41011831636863499</v>
      </c>
      <c r="C77">
        <f>[6]ESB_rat_m0_coef!C2</f>
        <v>0.486091125224619</v>
      </c>
      <c r="D77">
        <f>[6]ESB_rat_m0_coef!D2</f>
        <v>0.39997861031336801</v>
      </c>
      <c r="E77">
        <f>[6]ESB_rat_m0_coef!E2</f>
        <v>0.52253525990456695</v>
      </c>
      <c r="F77">
        <f>[6]ESB_rat_m0_coef!F2</f>
        <v>0.43358938867934599</v>
      </c>
      <c r="G77">
        <f>[6]ESB_rat_m0_coef!G2</f>
        <v>4.5372610499818403E-2</v>
      </c>
      <c r="H77">
        <f>[6]ESB_rat_m0_coef!H2</f>
        <v>0.50441373426212599</v>
      </c>
      <c r="I77">
        <f>[6]ESB_rat_m0_coef!I2</f>
        <v>-0.37012380993844002</v>
      </c>
      <c r="J77">
        <f>[6]ESB_rat_m0_coef!J2</f>
        <v>-1.34362822734721</v>
      </c>
      <c r="K77">
        <f>[6]ESB_rat_m0_coef!K2</f>
        <v>0.61313332465562498</v>
      </c>
    </row>
    <row r="78" spans="1:11" x14ac:dyDescent="0.25">
      <c r="A78" t="str">
        <f>[6]ESB_rat_m0_coef!A3</f>
        <v>rat</v>
      </c>
      <c r="B78">
        <f>[6]ESB_rat_m0_coef!B3</f>
        <v>9.9027361148824003E-2</v>
      </c>
      <c r="C78">
        <f>[6]ESB_rat_m0_coef!C3</f>
        <v>3.11344350515897E-2</v>
      </c>
      <c r="D78">
        <f>[6]ESB_rat_m0_coef!D3</f>
        <v>1.7369595164952499E-3</v>
      </c>
      <c r="E78">
        <f>[6]ESB_rat_m0_coef!E3</f>
        <v>3.0236183268959101E-2</v>
      </c>
      <c r="F78">
        <f>[6]ESB_rat_m0_coef!F3</f>
        <v>1.2718745953039499E-3</v>
      </c>
      <c r="G78">
        <f>[6]ESB_rat_m0_coef!G3</f>
        <v>2.4257629260066201E-3</v>
      </c>
      <c r="H78">
        <f>[6]ESB_rat_m0_coef!H3</f>
        <v>2.8583777263731701E-2</v>
      </c>
      <c r="I78">
        <f>[6]ESB_rat_m0_coef!I3</f>
        <v>0.101998272866232</v>
      </c>
      <c r="J78">
        <f>[6]ESB_rat_m0_coef!J3</f>
        <v>3.8567256229737501E-2</v>
      </c>
      <c r="K78">
        <f>[6]ESB_rat_m0_coef!K3</f>
        <v>0.15157500841666</v>
      </c>
    </row>
    <row r="79" spans="1:11" x14ac:dyDescent="0.25">
      <c r="A79" t="str">
        <f>[6]ESB_rat_m0_coef!A4</f>
        <v>sex</v>
      </c>
      <c r="B79">
        <f>[6]ESB_rat_m0_coef!B4</f>
        <v>-2.0840808040033101E-2</v>
      </c>
      <c r="C79">
        <f>[6]ESB_rat_m0_coef!C4</f>
        <v>3.4316587721390499E-2</v>
      </c>
      <c r="D79">
        <f>[6]ESB_rat_m0_coef!D4</f>
        <v>0.54442790852797995</v>
      </c>
      <c r="E79">
        <f>[6]ESB_rat_m0_coef!E4</f>
        <v>3.5921178657160699E-2</v>
      </c>
      <c r="F79">
        <f>[6]ESB_rat_m0_coef!F4</f>
        <v>0.56253418032426405</v>
      </c>
      <c r="G79">
        <f>[6]ESB_rat_m0_coef!G4</f>
        <v>-2.8893397750638398E-3</v>
      </c>
      <c r="H79">
        <f>[6]ESB_rat_m0_coef!H4</f>
        <v>3.47463105856596E-2</v>
      </c>
      <c r="I79">
        <f>[6]ESB_rat_m0_coef!I4</f>
        <v>-2.4960521998061098E-2</v>
      </c>
      <c r="J79">
        <f>[6]ESB_rat_m0_coef!J4</f>
        <v>-7.4842176195936097E-2</v>
      </c>
      <c r="K79">
        <f>[6]ESB_rat_m0_coef!K4</f>
        <v>5.68748008995194E-2</v>
      </c>
    </row>
    <row r="80" spans="1:11" x14ac:dyDescent="0.25">
      <c r="A80" t="str">
        <f>[6]ESB_rat_m0_coef!A5</f>
        <v>income</v>
      </c>
      <c r="B80">
        <f>[6]ESB_rat_m0_coef!B5</f>
        <v>7.4928449387809803E-3</v>
      </c>
      <c r="C80">
        <f>[6]ESB_rat_m0_coef!C5</f>
        <v>1.61618612046057E-2</v>
      </c>
      <c r="D80">
        <f>[6]ESB_rat_m0_coef!D5</f>
        <v>0.64349805503188195</v>
      </c>
      <c r="E80">
        <f>[6]ESB_rat_m0_coef!E5</f>
        <v>1.8068455385880099E-2</v>
      </c>
      <c r="F80">
        <f>[6]ESB_rat_m0_coef!F5</f>
        <v>0.67887236822779096</v>
      </c>
      <c r="G80">
        <f>[6]ESB_rat_m0_coef!G5</f>
        <v>1.3993414912028799E-3</v>
      </c>
      <c r="H80">
        <f>[6]ESB_rat_m0_coef!H5</f>
        <v>1.8274857884693099E-2</v>
      </c>
      <c r="I80">
        <f>[6]ESB_rat_m0_coef!I5</f>
        <v>8.5778216502619391E-3</v>
      </c>
      <c r="J80">
        <f>[6]ESB_rat_m0_coef!J5</f>
        <v>-2.9123823900552601E-2</v>
      </c>
      <c r="K80">
        <f>[6]ESB_rat_m0_coef!K5</f>
        <v>3.9650590966070903E-2</v>
      </c>
    </row>
    <row r="81" spans="1:11" x14ac:dyDescent="0.25">
      <c r="A81" t="str">
        <f>[6]ESB_rat_m0_coef!A6</f>
        <v>isworking</v>
      </c>
      <c r="B81">
        <f>[6]ESB_rat_m0_coef!B6</f>
        <v>-1.63988543750971E-2</v>
      </c>
      <c r="C81">
        <f>[6]ESB_rat_m0_coef!C6</f>
        <v>4.0284192820682803E-2</v>
      </c>
      <c r="D81">
        <f>[6]ESB_rat_m0_coef!D6</f>
        <v>0.68444451765273795</v>
      </c>
      <c r="E81">
        <f>[6]ESB_rat_m0_coef!E6</f>
        <v>3.5821439838324601E-2</v>
      </c>
      <c r="F81">
        <f>[6]ESB_rat_m0_coef!F6</f>
        <v>0.64766482995150099</v>
      </c>
      <c r="G81">
        <f>[6]ESB_rat_m0_coef!G6</f>
        <v>-1.9166749813620499E-3</v>
      </c>
      <c r="H81">
        <f>[6]ESB_rat_m0_coef!H6</f>
        <v>3.5572035150791298E-2</v>
      </c>
      <c r="I81">
        <f>[6]ESB_rat_m0_coef!I6</f>
        <v>-2.0853143002271E-2</v>
      </c>
      <c r="J81">
        <f>[6]ESB_rat_m0_coef!J6</f>
        <v>-8.1085627543859506E-2</v>
      </c>
      <c r="K81">
        <f>[6]ESB_rat_m0_coef!K6</f>
        <v>5.5808267065243201E-2</v>
      </c>
    </row>
    <row r="82" spans="1:11" x14ac:dyDescent="0.25">
      <c r="A82" t="str">
        <f>[6]ESB_rat_m0_coef!A7</f>
        <v>log_age</v>
      </c>
      <c r="B82">
        <f>[6]ESB_rat_m0_coef!B7</f>
        <v>-7.5672147235888498E-2</v>
      </c>
      <c r="C82">
        <f>[6]ESB_rat_m0_coef!C7</f>
        <v>0.13803437648252001</v>
      </c>
      <c r="D82">
        <f>[6]ESB_rat_m0_coef!D7</f>
        <v>0.58424078344736197</v>
      </c>
      <c r="E82">
        <f>[6]ESB_rat_m0_coef!E7</f>
        <v>0.129721324122819</v>
      </c>
      <c r="F82">
        <f>[6]ESB_rat_m0_coef!F7</f>
        <v>0.56040855604534201</v>
      </c>
      <c r="G82">
        <f>[6]ESB_rat_m0_coef!G7</f>
        <v>-2.1124143657755199E-2</v>
      </c>
      <c r="H82">
        <f>[6]ESB_rat_m0_coef!H7</f>
        <v>0.132362637483911</v>
      </c>
      <c r="I82">
        <f>[6]ESB_rat_m0_coef!I7</f>
        <v>-9.4140434336063603E-2</v>
      </c>
      <c r="J82">
        <f>[6]ESB_rat_m0_coef!J7</f>
        <v>-0.33373408270854099</v>
      </c>
      <c r="K82">
        <f>[6]ESB_rat_m0_coef!K7</f>
        <v>0.168366699069981</v>
      </c>
    </row>
    <row r="83" spans="1:11" x14ac:dyDescent="0.25">
      <c r="A83" t="str">
        <f>[6]ESB_rat_m0_coef!A8</f>
        <v>log_city_size</v>
      </c>
      <c r="B83">
        <f>[6]ESB_rat_m0_coef!B8</f>
        <v>-9.41678739958487E-4</v>
      </c>
      <c r="C83">
        <f>[6]ESB_rat_m0_coef!C8</f>
        <v>2.6489411383040899E-2</v>
      </c>
      <c r="D83">
        <f>[6]ESB_rat_m0_coef!D8</f>
        <v>0.97168206100492704</v>
      </c>
      <c r="E83">
        <f>[6]ESB_rat_m0_coef!E8</f>
        <v>2.9065366102234001E-2</v>
      </c>
      <c r="F83">
        <f>[6]ESB_rat_m0_coef!F8</f>
        <v>0.97419084813067902</v>
      </c>
      <c r="G83">
        <f>[6]ESB_rat_m0_coef!G8</f>
        <v>1.5789018187029799E-3</v>
      </c>
      <c r="H83">
        <f>[6]ESB_rat_m0_coef!H8</f>
        <v>2.8216016478876501E-2</v>
      </c>
      <c r="I83">
        <f>[6]ESB_rat_m0_coef!I8</f>
        <v>2.6640290049514498E-4</v>
      </c>
      <c r="J83">
        <f>[6]ESB_rat_m0_coef!J8</f>
        <v>-5.4109932756500299E-2</v>
      </c>
      <c r="K83">
        <f>[6]ESB_rat_m0_coef!K8</f>
        <v>5.3084179592192603E-2</v>
      </c>
    </row>
    <row r="84" spans="1:11" x14ac:dyDescent="0.25">
      <c r="A84" t="str">
        <f>[6]ESB_rat_m0_coef!A9</f>
        <v>TC</v>
      </c>
      <c r="B84">
        <f>[6]ESB_rat_m0_coef!B9</f>
        <v>8.8993005113245593E-2</v>
      </c>
      <c r="C84">
        <f>[6]ESB_rat_m0_coef!C9</f>
        <v>4.8730285039971698E-2</v>
      </c>
      <c r="D84">
        <f>[6]ESB_rat_m0_coef!D9</f>
        <v>6.9509140546125101E-2</v>
      </c>
      <c r="E84">
        <f>[6]ESB_rat_m0_coef!E9</f>
        <v>5.0512562162664101E-2</v>
      </c>
      <c r="F84">
        <f>[6]ESB_rat_m0_coef!F9</f>
        <v>7.9839374977534794E-2</v>
      </c>
      <c r="G84">
        <f>[6]ESB_rat_m0_coef!G9</f>
        <v>-4.5511143636777903E-3</v>
      </c>
      <c r="H84">
        <f>[6]ESB_rat_m0_coef!H9</f>
        <v>4.9024088335322902E-2</v>
      </c>
      <c r="I84">
        <f>[6]ESB_rat_m0_coef!I9</f>
        <v>8.3034450678781693E-2</v>
      </c>
      <c r="J84">
        <f>[6]ESB_rat_m0_coef!J9</f>
        <v>-1.77973533065444E-3</v>
      </c>
      <c r="K84">
        <f>[6]ESB_rat_m0_coef!K9</f>
        <v>0.18706107010838099</v>
      </c>
    </row>
    <row r="85" spans="1:11" x14ac:dyDescent="0.25">
      <c r="A85" t="str">
        <f>[6]ESB_rat_m0_coef!A10</f>
        <v>log_time_ESB</v>
      </c>
      <c r="B85">
        <f>[6]ESB_rat_m0_coef!B10</f>
        <v>6.5488518012067801E-2</v>
      </c>
      <c r="C85">
        <f>[6]ESB_rat_m0_coef!C10</f>
        <v>5.5772457689336002E-2</v>
      </c>
      <c r="D85">
        <f>[6]ESB_rat_m0_coef!D10</f>
        <v>0.24189772252682901</v>
      </c>
      <c r="E85">
        <f>[6]ESB_rat_m0_coef!E10</f>
        <v>6.0131724505105698E-2</v>
      </c>
      <c r="F85">
        <f>[6]ESB_rat_m0_coef!F10</f>
        <v>0.27760569616351</v>
      </c>
      <c r="G85">
        <f>[6]ESB_rat_m0_coef!G10</f>
        <v>4.1037923179432596E-3</v>
      </c>
      <c r="H85">
        <f>[6]ESB_rat_m0_coef!H10</f>
        <v>6.1736718381913303E-2</v>
      </c>
      <c r="I85">
        <f>[6]ESB_rat_m0_coef!I10</f>
        <v>7.0537880242644901E-2</v>
      </c>
      <c r="J85">
        <f>[6]ESB_rat_m0_coef!J10</f>
        <v>-6.6761981847884899E-2</v>
      </c>
      <c r="K85">
        <f>[6]ESB_rat_m0_coef!K10</f>
        <v>0.17798499758755601</v>
      </c>
    </row>
    <row r="86" spans="1:11" x14ac:dyDescent="0.25">
      <c r="A86" t="str">
        <f>[6]ESB_rat_m0_coef!A11</f>
        <v>log_time_TC</v>
      </c>
      <c r="B86">
        <f>[6]ESB_rat_m0_coef!B11</f>
        <v>3.0018075311604E-3</v>
      </c>
      <c r="C86">
        <f>[6]ESB_rat_m0_coef!C11</f>
        <v>6.3464850419837904E-2</v>
      </c>
      <c r="D86">
        <f>[6]ESB_rat_m0_coef!D11</f>
        <v>0.96232875925327899</v>
      </c>
      <c r="E86">
        <f>[6]ESB_rat_m0_coef!E11</f>
        <v>6.5589480485465701E-2</v>
      </c>
      <c r="F86">
        <f>[6]ESB_rat_m0_coef!F11</f>
        <v>0.96354816709999103</v>
      </c>
      <c r="G86">
        <f>[6]ESB_rat_m0_coef!G11</f>
        <v>-1.0812842488627799E-2</v>
      </c>
      <c r="H86">
        <f>[6]ESB_rat_m0_coef!H11</f>
        <v>6.6253547970714602E-2</v>
      </c>
      <c r="I86">
        <f>[6]ESB_rat_m0_coef!I11</f>
        <v>-8.3628275395716007E-3</v>
      </c>
      <c r="J86">
        <f>[6]ESB_rat_m0_coef!J11</f>
        <v>-0.111869316206824</v>
      </c>
      <c r="K86">
        <f>[6]ESB_rat_m0_coef!K11</f>
        <v>0.14589620660074401</v>
      </c>
    </row>
    <row r="87" spans="1:11" x14ac:dyDescent="0.25">
      <c r="A87" s="14" t="s">
        <v>39</v>
      </c>
    </row>
    <row r="88" spans="1:11" x14ac:dyDescent="0.25">
      <c r="B88" s="14" t="s">
        <v>13</v>
      </c>
      <c r="C88" s="14" t="s">
        <v>14</v>
      </c>
      <c r="D88" s="14" t="s">
        <v>15</v>
      </c>
      <c r="E88" s="14" t="s">
        <v>16</v>
      </c>
      <c r="F88" s="14" t="s">
        <v>17</v>
      </c>
      <c r="G88" s="14" t="s">
        <v>18</v>
      </c>
      <c r="H88" s="14" t="s">
        <v>19</v>
      </c>
      <c r="I88" s="14" t="s">
        <v>20</v>
      </c>
      <c r="J88" s="14" t="s">
        <v>21</v>
      </c>
      <c r="K88" s="14" t="s">
        <v>22</v>
      </c>
    </row>
    <row r="89" spans="1:11" x14ac:dyDescent="0.25">
      <c r="A89" t="str">
        <f>[7]ESB_rat_m1_coef!A2</f>
        <v>(Intercept)</v>
      </c>
      <c r="B89">
        <f>[7]ESB_rat_m1_coef!B2</f>
        <v>-0.261465640724662</v>
      </c>
      <c r="C89">
        <f>[7]ESB_rat_m1_coef!C2</f>
        <v>0.49423364298093497</v>
      </c>
      <c r="D89">
        <f>[7]ESB_rat_m1_coef!D2</f>
        <v>0.59750705480692101</v>
      </c>
      <c r="E89">
        <f>[7]ESB_rat_m1_coef!E2</f>
        <v>0.56014116693597904</v>
      </c>
      <c r="F89">
        <f>[7]ESB_rat_m1_coef!F2</f>
        <v>0.64128067114752196</v>
      </c>
      <c r="G89">
        <f>[7]ESB_rat_m1_coef!G2</f>
        <v>0.11812412348732999</v>
      </c>
      <c r="H89">
        <f>[7]ESB_rat_m1_coef!H2</f>
        <v>0.54995160718390501</v>
      </c>
      <c r="I89">
        <f>[7]ESB_rat_m1_coef!I2</f>
        <v>-0.11546675563144</v>
      </c>
      <c r="J89">
        <f>[7]ESB_rat_m1_coef!J2</f>
        <v>-1.3410971676315799</v>
      </c>
      <c r="K89">
        <f>[7]ESB_rat_m1_coef!K2</f>
        <v>0.683709203727346</v>
      </c>
    </row>
    <row r="90" spans="1:11" x14ac:dyDescent="0.25">
      <c r="A90" t="str">
        <f>[7]ESB_rat_m1_coef!A3</f>
        <v>rat</v>
      </c>
      <c r="B90">
        <f>[7]ESB_rat_m1_coef!B3</f>
        <v>0.109662608252623</v>
      </c>
      <c r="C90">
        <f>[7]ESB_rat_m1_coef!C3</f>
        <v>3.1368669811471898E-2</v>
      </c>
      <c r="D90">
        <f>[7]ESB_rat_m1_coef!D3</f>
        <v>6.0962106004314599E-4</v>
      </c>
      <c r="E90">
        <f>[7]ESB_rat_m1_coef!E3</f>
        <v>3.0776784099304798E-2</v>
      </c>
      <c r="F90">
        <f>[7]ESB_rat_m1_coef!F3</f>
        <v>4.8156461065256001E-4</v>
      </c>
      <c r="G90">
        <f>[7]ESB_rat_m1_coef!G3</f>
        <v>3.9145202151165299E-3</v>
      </c>
      <c r="H90">
        <f>[7]ESB_rat_m1_coef!H3</f>
        <v>3.1609708195565502E-2</v>
      </c>
      <c r="I90">
        <f>[7]ESB_rat_m1_coef!I3</f>
        <v>0.11412503574510301</v>
      </c>
      <c r="J90">
        <f>[7]ESB_rat_m1_coef!J3</f>
        <v>3.6751274339170997E-2</v>
      </c>
      <c r="K90">
        <f>[7]ESB_rat_m1_coef!K3</f>
        <v>0.16240656578825999</v>
      </c>
    </row>
    <row r="91" spans="1:11" x14ac:dyDescent="0.25">
      <c r="A91" t="str">
        <f>[7]ESB_rat_m1_coef!A4</f>
        <v>sex</v>
      </c>
      <c r="B91">
        <f>[7]ESB_rat_m1_coef!B4</f>
        <v>-2.6203880038148199E-2</v>
      </c>
      <c r="C91">
        <f>[7]ESB_rat_m1_coef!C4</f>
        <v>3.4363593700960003E-2</v>
      </c>
      <c r="D91">
        <f>[7]ESB_rat_m1_coef!D4</f>
        <v>0.44684205301473801</v>
      </c>
      <c r="E91">
        <f>[7]ESB_rat_m1_coef!E4</f>
        <v>3.6830396924281597E-2</v>
      </c>
      <c r="F91">
        <f>[7]ESB_rat_m1_coef!F4</f>
        <v>0.47781360838988202</v>
      </c>
      <c r="G91">
        <f>[7]ESB_rat_m1_coef!G4</f>
        <v>1.5285251577810399E-3</v>
      </c>
      <c r="H91">
        <f>[7]ESB_rat_m1_coef!H4</f>
        <v>3.8735125375139901E-2</v>
      </c>
      <c r="I91">
        <f>[7]ESB_rat_m1_coef!I4</f>
        <v>-2.4161338677767201E-2</v>
      </c>
      <c r="J91">
        <f>[7]ESB_rat_m1_coef!J4</f>
        <v>-0.104893635304702</v>
      </c>
      <c r="K91">
        <f>[7]ESB_rat_m1_coef!K4</f>
        <v>4.6559497588256497E-2</v>
      </c>
    </row>
    <row r="92" spans="1:11" x14ac:dyDescent="0.25">
      <c r="A92" t="str">
        <f>[7]ESB_rat_m1_coef!A5</f>
        <v>income</v>
      </c>
      <c r="B92">
        <f>[7]ESB_rat_m1_coef!B5</f>
        <v>1.92290488711549E-2</v>
      </c>
      <c r="C92">
        <f>[7]ESB_rat_m1_coef!C5</f>
        <v>1.7936605842624399E-2</v>
      </c>
      <c r="D92">
        <f>[7]ESB_rat_m1_coef!D5</f>
        <v>0.28528926283366601</v>
      </c>
      <c r="E92">
        <f>[7]ESB_rat_m1_coef!E5</f>
        <v>1.9924794956649901E-2</v>
      </c>
      <c r="F92">
        <f>[7]ESB_rat_m1_coef!F5</f>
        <v>0.33594249671878901</v>
      </c>
      <c r="G92">
        <f>[7]ESB_rat_m1_coef!G5</f>
        <v>-1.7044848160055401E-3</v>
      </c>
      <c r="H92">
        <f>[7]ESB_rat_m1_coef!H5</f>
        <v>2.0749383951236999E-2</v>
      </c>
      <c r="I92">
        <f>[7]ESB_rat_m1_coef!I5</f>
        <v>1.76250533138354E-2</v>
      </c>
      <c r="J92">
        <f>[7]ESB_rat_m1_coef!J5</f>
        <v>-2.0612451253535599E-2</v>
      </c>
      <c r="K92">
        <f>[7]ESB_rat_m1_coef!K5</f>
        <v>5.9749362244336003E-2</v>
      </c>
    </row>
    <row r="93" spans="1:11" x14ac:dyDescent="0.25">
      <c r="A93" t="str">
        <f>[7]ESB_rat_m1_coef!A6</f>
        <v>isworking</v>
      </c>
      <c r="B93">
        <f>[7]ESB_rat_m1_coef!B6</f>
        <v>-3.0327041517989199E-2</v>
      </c>
      <c r="C93">
        <f>[7]ESB_rat_m1_coef!C6</f>
        <v>4.1589399817689401E-2</v>
      </c>
      <c r="D93">
        <f>[7]ESB_rat_m1_coef!D6</f>
        <v>0.46693152279808098</v>
      </c>
      <c r="E93">
        <f>[7]ESB_rat_m1_coef!E6</f>
        <v>3.7194804635068503E-2</v>
      </c>
      <c r="F93">
        <f>[7]ESB_rat_m1_coef!F6</f>
        <v>0.416065163410971</v>
      </c>
      <c r="G93">
        <f>[7]ESB_rat_m1_coef!G6</f>
        <v>3.0834708999516801E-3</v>
      </c>
      <c r="H93">
        <f>[7]ESB_rat_m1_coef!H6</f>
        <v>4.0192211680721103E-2</v>
      </c>
      <c r="I93">
        <f>[7]ESB_rat_m1_coef!I6</f>
        <v>-2.7389458882296401E-2</v>
      </c>
      <c r="J93">
        <f>[7]ESB_rat_m1_coef!J6</f>
        <v>-0.11434077837968</v>
      </c>
      <c r="K93">
        <f>[7]ESB_rat_m1_coef!K6</f>
        <v>4.0054571149555802E-2</v>
      </c>
    </row>
    <row r="94" spans="1:11" x14ac:dyDescent="0.25">
      <c r="A94" t="str">
        <f>[7]ESB_rat_m1_coef!A7</f>
        <v>log_age</v>
      </c>
      <c r="B94">
        <f>[7]ESB_rat_m1_coef!B7</f>
        <v>-0.137439251198822</v>
      </c>
      <c r="C94">
        <f>[7]ESB_rat_m1_coef!C7</f>
        <v>0.140792381193272</v>
      </c>
      <c r="D94">
        <f>[7]ESB_rat_m1_coef!D7</f>
        <v>0.33042880459540203</v>
      </c>
      <c r="E94">
        <f>[7]ESB_rat_m1_coef!E7</f>
        <v>0.139424904106495</v>
      </c>
      <c r="F94">
        <f>[7]ESB_rat_m1_coef!F7</f>
        <v>0.32572172490618301</v>
      </c>
      <c r="G94">
        <f>[7]ESB_rat_m1_coef!G7</f>
        <v>-2.57267365758207E-2</v>
      </c>
      <c r="H94">
        <f>[7]ESB_rat_m1_coef!H7</f>
        <v>0.14849034455009499</v>
      </c>
      <c r="I94">
        <f>[7]ESB_rat_m1_coef!I7</f>
        <v>-0.17459349527587201</v>
      </c>
      <c r="J94">
        <f>[7]ESB_rat_m1_coef!J7</f>
        <v>-0.37679948459320001</v>
      </c>
      <c r="K94">
        <f>[7]ESB_rat_m1_coef!K7</f>
        <v>0.247211648941043</v>
      </c>
    </row>
    <row r="95" spans="1:11" x14ac:dyDescent="0.25">
      <c r="A95" t="str">
        <f>[7]ESB_rat_m1_coef!A8</f>
        <v>log_city_size</v>
      </c>
      <c r="B95">
        <f>[7]ESB_rat_m1_coef!B8</f>
        <v>8.6788534449416792E-3</v>
      </c>
      <c r="C95">
        <f>[7]ESB_rat_m1_coef!C8</f>
        <v>2.74820659401201E-2</v>
      </c>
      <c r="D95">
        <f>[7]ESB_rat_m1_coef!D8</f>
        <v>0.75256033187999904</v>
      </c>
      <c r="E95">
        <f>[7]ESB_rat_m1_coef!E8</f>
        <v>2.94261116610991E-2</v>
      </c>
      <c r="F95">
        <f>[7]ESB_rat_m1_coef!F8</f>
        <v>0.76841952605590402</v>
      </c>
      <c r="G95">
        <f>[7]ESB_rat_m1_coef!G8</f>
        <v>-1.2568759128633101E-3</v>
      </c>
      <c r="H95">
        <f>[7]ESB_rat_m1_coef!H8</f>
        <v>3.2820161058021199E-2</v>
      </c>
      <c r="I95">
        <f>[7]ESB_rat_m1_coef!I8</f>
        <v>8.6321355662944792E-3</v>
      </c>
      <c r="J95">
        <f>[7]ESB_rat_m1_coef!J8</f>
        <v>-6.2732210786299605E-2</v>
      </c>
      <c r="K95">
        <f>[7]ESB_rat_m1_coef!K8</f>
        <v>7.5359303668333294E-2</v>
      </c>
    </row>
    <row r="96" spans="1:11" x14ac:dyDescent="0.25">
      <c r="A96" t="str">
        <f>[7]ESB_rat_m1_coef!A9</f>
        <v>TC</v>
      </c>
      <c r="B96">
        <f>[7]ESB_rat_m1_coef!B9</f>
        <v>6.0468081305693797E-2</v>
      </c>
      <c r="C96">
        <f>[7]ESB_rat_m1_coef!C9</f>
        <v>4.8910269825814298E-2</v>
      </c>
      <c r="D96">
        <f>[7]ESB_rat_m1_coef!D9</f>
        <v>0.21813415769498701</v>
      </c>
      <c r="E96">
        <f>[7]ESB_rat_m1_coef!E9</f>
        <v>5.09288460799842E-2</v>
      </c>
      <c r="F96">
        <f>[7]ESB_rat_m1_coef!F9</f>
        <v>0.23684530215868399</v>
      </c>
      <c r="G96">
        <f>[7]ESB_rat_m1_coef!G9</f>
        <v>-7.7113885471443303E-3</v>
      </c>
      <c r="H96">
        <f>[7]ESB_rat_m1_coef!H9</f>
        <v>5.1503027015096202E-2</v>
      </c>
      <c r="I96">
        <f>[7]ESB_rat_m1_coef!I9</f>
        <v>5.1683991679100198E-2</v>
      </c>
      <c r="J96">
        <f>[7]ESB_rat_m1_coef!J9</f>
        <v>-2.9935676866955599E-2</v>
      </c>
      <c r="K96">
        <f>[7]ESB_rat_m1_coef!K9</f>
        <v>0.18331782530677301</v>
      </c>
    </row>
    <row r="97" spans="1:11" x14ac:dyDescent="0.25">
      <c r="A97" t="str">
        <f>[7]ESB_rat_m1_coef!A10</f>
        <v>log_time_ESB</v>
      </c>
      <c r="B97">
        <f>[7]ESB_rat_m1_coef!B10</f>
        <v>2.6337931245357701E-2</v>
      </c>
      <c r="C97">
        <f>[7]ESB_rat_m1_coef!C10</f>
        <v>5.8179535785350303E-2</v>
      </c>
      <c r="D97">
        <f>[7]ESB_rat_m1_coef!D10</f>
        <v>0.65136976815232495</v>
      </c>
      <c r="E97">
        <f>[7]ESB_rat_m1_coef!E10</f>
        <v>6.4987151307980898E-2</v>
      </c>
      <c r="F97">
        <f>[7]ESB_rat_m1_coef!F10</f>
        <v>0.68580710462982897</v>
      </c>
      <c r="G97">
        <f>[7]ESB_rat_m1_coef!G10</f>
        <v>-2.0235773394996401E-3</v>
      </c>
      <c r="H97">
        <f>[7]ESB_rat_m1_coef!H10</f>
        <v>6.4316030363286106E-2</v>
      </c>
      <c r="I97">
        <f>[7]ESB_rat_m1_coef!I10</f>
        <v>2.8228844882964701E-2</v>
      </c>
      <c r="J97">
        <f>[7]ESB_rat_m1_coef!J10</f>
        <v>-0.116673248050539</v>
      </c>
      <c r="K97">
        <f>[7]ESB_rat_m1_coef!K10</f>
        <v>0.144129391930022</v>
      </c>
    </row>
    <row r="98" spans="1:11" x14ac:dyDescent="0.25">
      <c r="A98" t="str">
        <f>[7]ESB_rat_m1_coef!A11</f>
        <v>log_time_TC</v>
      </c>
      <c r="B98">
        <f>[7]ESB_rat_m1_coef!B11</f>
        <v>2.0637621326539599E-2</v>
      </c>
      <c r="C98">
        <f>[7]ESB_rat_m1_coef!C11</f>
        <v>6.7177947928146103E-2</v>
      </c>
      <c r="D98">
        <f>[7]ESB_rat_m1_coef!D11</f>
        <v>0.75907940489758197</v>
      </c>
      <c r="E98">
        <f>[7]ESB_rat_m1_coef!E11</f>
        <v>6.97717309552391E-2</v>
      </c>
      <c r="F98">
        <f>[7]ESB_rat_m1_coef!F11</f>
        <v>0.76777100169920898</v>
      </c>
      <c r="G98">
        <f>[7]ESB_rat_m1_coef!G11</f>
        <v>-1.18563800846028E-2</v>
      </c>
      <c r="H98">
        <f>[7]ESB_rat_m1_coef!H11</f>
        <v>7.0055574622422498E-2</v>
      </c>
      <c r="I98">
        <f>[7]ESB_rat_m1_coef!I11</f>
        <v>1.0066577299576E-2</v>
      </c>
      <c r="J98">
        <f>[7]ESB_rat_m1_coef!J11</f>
        <v>-0.10083169125569499</v>
      </c>
      <c r="K98">
        <f>[7]ESB_rat_m1_coef!K11</f>
        <v>0.17715004408382201</v>
      </c>
    </row>
    <row r="99" spans="1:11" x14ac:dyDescent="0.25">
      <c r="A99" s="14" t="s">
        <v>40</v>
      </c>
    </row>
    <row r="100" spans="1:11" x14ac:dyDescent="0.25">
      <c r="B100" s="14" t="s">
        <v>13</v>
      </c>
      <c r="C100" s="14" t="s">
        <v>14</v>
      </c>
      <c r="D100" s="14" t="s">
        <v>15</v>
      </c>
      <c r="E100" s="14" t="s">
        <v>16</v>
      </c>
      <c r="F100" s="14" t="s">
        <v>17</v>
      </c>
      <c r="G100" s="14" t="s">
        <v>18</v>
      </c>
      <c r="H100" s="14" t="s">
        <v>19</v>
      </c>
      <c r="I100" s="14" t="s">
        <v>20</v>
      </c>
      <c r="J100" s="14" t="s">
        <v>21</v>
      </c>
      <c r="K100" s="14" t="s">
        <v>22</v>
      </c>
    </row>
    <row r="101" spans="1:11" x14ac:dyDescent="0.25">
      <c r="A101" t="str">
        <f>[8]RB_emo_m0_coef!A2</f>
        <v>(Intercept)</v>
      </c>
      <c r="B101">
        <f>[8]RB_emo_m0_coef!B2</f>
        <v>0.49706632526246902</v>
      </c>
      <c r="C101">
        <f>[8]RB_emo_m0_coef!C2</f>
        <v>0.53235205539025698</v>
      </c>
      <c r="D101">
        <f>[8]RB_emo_m0_coef!D2</f>
        <v>0.35164107989177201</v>
      </c>
      <c r="E101">
        <f>[8]RB_emo_m0_coef!E2</f>
        <v>0.52051546532892201</v>
      </c>
      <c r="F101">
        <f>[8]RB_emo_m0_coef!F2</f>
        <v>0.34082270943457699</v>
      </c>
      <c r="G101">
        <f>[8]RB_emo_m0_coef!G2</f>
        <v>3.6494472265026903E-2</v>
      </c>
      <c r="H101">
        <f>[8]RB_emo_m0_coef!H2</f>
        <v>0.55625162471873602</v>
      </c>
      <c r="I101">
        <f>[8]RB_emo_m0_coef!I2</f>
        <v>0.55398079693779101</v>
      </c>
      <c r="J101">
        <f>[8]RB_emo_m0_coef!J2</f>
        <v>-0.77128406538071903</v>
      </c>
      <c r="K101">
        <f>[8]RB_emo_m0_coef!K2</f>
        <v>1.51989147192394</v>
      </c>
    </row>
    <row r="102" spans="1:11" x14ac:dyDescent="0.25">
      <c r="A102" t="str">
        <f>[8]RB_emo_m0_coef!A3</f>
        <v>emo</v>
      </c>
      <c r="B102">
        <f>[8]RB_emo_m0_coef!B3</f>
        <v>8.77206370109197E-2</v>
      </c>
      <c r="C102">
        <f>[8]RB_emo_m0_coef!C3</f>
        <v>3.3442105514596698E-2</v>
      </c>
      <c r="D102">
        <f>[8]RB_emo_m0_coef!D3</f>
        <v>9.4255624127444794E-3</v>
      </c>
      <c r="E102">
        <f>[8]RB_emo_m0_coef!E3</f>
        <v>3.3803925916233803E-2</v>
      </c>
      <c r="F102">
        <f>[8]RB_emo_m0_coef!F3</f>
        <v>1.02017569265837E-2</v>
      </c>
      <c r="G102">
        <f>[8]RB_emo_m0_coef!G3</f>
        <v>-1.4924031903082401E-3</v>
      </c>
      <c r="H102">
        <f>[8]RB_emo_m0_coef!H3</f>
        <v>3.4703947086163603E-2</v>
      </c>
      <c r="I102">
        <f>[8]RB_emo_m0_coef!I3</f>
        <v>8.6034341094446701E-2</v>
      </c>
      <c r="J102">
        <f>[8]RB_emo_m0_coef!J3</f>
        <v>1.9349604429331899E-2</v>
      </c>
      <c r="K102">
        <f>[8]RB_emo_m0_coef!K3</f>
        <v>0.155805253826586</v>
      </c>
    </row>
    <row r="103" spans="1:11" x14ac:dyDescent="0.25">
      <c r="A103" t="str">
        <f>[8]RB_emo_m0_coef!A4</f>
        <v>sex</v>
      </c>
      <c r="B103">
        <f>[8]RB_emo_m0_coef!B4</f>
        <v>-3.05405024397555E-2</v>
      </c>
      <c r="C103">
        <f>[8]RB_emo_m0_coef!C4</f>
        <v>3.7642728774620701E-2</v>
      </c>
      <c r="D103">
        <f>[8]RB_emo_m0_coef!D4</f>
        <v>0.41819937415485597</v>
      </c>
      <c r="E103">
        <f>[8]RB_emo_m0_coef!E4</f>
        <v>3.8865559730537402E-2</v>
      </c>
      <c r="F103">
        <f>[8]RB_emo_m0_coef!F4</f>
        <v>0.43296951265403999</v>
      </c>
      <c r="G103">
        <f>[8]RB_emo_m0_coef!G4</f>
        <v>6.7780894941243102E-3</v>
      </c>
      <c r="H103">
        <f>[8]RB_emo_m0_coef!H4</f>
        <v>3.9538410659021403E-2</v>
      </c>
      <c r="I103">
        <f>[8]RB_emo_m0_coef!I4</f>
        <v>-2.72704898574136E-2</v>
      </c>
      <c r="J103">
        <f>[8]RB_emo_m0_coef!J4</f>
        <v>-0.102312298060503</v>
      </c>
      <c r="K103">
        <f>[8]RB_emo_m0_coef!K4</f>
        <v>5.1391205311815999E-2</v>
      </c>
    </row>
    <row r="104" spans="1:11" x14ac:dyDescent="0.25">
      <c r="A104" t="str">
        <f>[8]RB_emo_m0_coef!A5</f>
        <v>income</v>
      </c>
      <c r="B104">
        <f>[8]RB_emo_m0_coef!B5</f>
        <v>-4.7704007096059799E-2</v>
      </c>
      <c r="C104">
        <f>[8]RB_emo_m0_coef!C5</f>
        <v>1.7494159875888399E-2</v>
      </c>
      <c r="D104">
        <f>[8]RB_emo_m0_coef!D5</f>
        <v>6.9960651953278798E-3</v>
      </c>
      <c r="E104">
        <f>[8]RB_emo_m0_coef!E5</f>
        <v>1.8118428410408002E-2</v>
      </c>
      <c r="F104">
        <f>[8]RB_emo_m0_coef!F5</f>
        <v>9.1663491864512805E-3</v>
      </c>
      <c r="G104">
        <f>[8]RB_emo_m0_coef!G5</f>
        <v>-2.9587194632370299E-5</v>
      </c>
      <c r="H104">
        <f>[8]RB_emo_m0_coef!H5</f>
        <v>1.8202806186029302E-2</v>
      </c>
      <c r="I104">
        <f>[8]RB_emo_m0_coef!I5</f>
        <v>-4.72241678605917E-2</v>
      </c>
      <c r="J104">
        <f>[8]RB_emo_m0_coef!J5</f>
        <v>-8.6129212322821294E-2</v>
      </c>
      <c r="K104">
        <f>[8]RB_emo_m0_coef!K5</f>
        <v>-1.6233848488201301E-2</v>
      </c>
    </row>
    <row r="105" spans="1:11" x14ac:dyDescent="0.25">
      <c r="A105" t="str">
        <f>[8]RB_emo_m0_coef!A6</f>
        <v>isworking</v>
      </c>
      <c r="B105">
        <f>[8]RB_emo_m0_coef!B6</f>
        <v>5.6256932157148803E-2</v>
      </c>
      <c r="C105">
        <f>[8]RB_emo_m0_coef!C6</f>
        <v>4.5000553838355002E-2</v>
      </c>
      <c r="D105">
        <f>[8]RB_emo_m0_coef!D6</f>
        <v>0.21279456422967899</v>
      </c>
      <c r="E105">
        <f>[8]RB_emo_m0_coef!E6</f>
        <v>4.3951798836713997E-2</v>
      </c>
      <c r="F105">
        <f>[8]RB_emo_m0_coef!F6</f>
        <v>0.20212494027570399</v>
      </c>
      <c r="G105">
        <f>[8]RB_emo_m0_coef!G6</f>
        <v>-5.0146273722474601E-3</v>
      </c>
      <c r="H105">
        <f>[8]RB_emo_m0_coef!H6</f>
        <v>4.5938850707888099E-2</v>
      </c>
      <c r="I105">
        <f>[8]RB_emo_m0_coef!I6</f>
        <v>5.27850472054174E-2</v>
      </c>
      <c r="J105">
        <f>[8]RB_emo_m0_coef!J6</f>
        <v>-4.1601573615595702E-2</v>
      </c>
      <c r="K105">
        <f>[8]RB_emo_m0_coef!K6</f>
        <v>0.14186982208195101</v>
      </c>
    </row>
    <row r="106" spans="1:11" x14ac:dyDescent="0.25">
      <c r="A106" t="str">
        <f>[8]RB_emo_m0_coef!A7</f>
        <v>log_age</v>
      </c>
      <c r="B106">
        <f>[8]RB_emo_m0_coef!B7</f>
        <v>-0.13035681829625501</v>
      </c>
      <c r="C106">
        <f>[8]RB_emo_m0_coef!C7</f>
        <v>0.15504974203310801</v>
      </c>
      <c r="D106">
        <f>[8]RB_emo_m0_coef!D7</f>
        <v>0.40155491235421797</v>
      </c>
      <c r="E106">
        <f>[8]RB_emo_m0_coef!E7</f>
        <v>0.17530814197111</v>
      </c>
      <c r="F106">
        <f>[8]RB_emo_m0_coef!F7</f>
        <v>0.45804987014809501</v>
      </c>
      <c r="G106">
        <f>[8]RB_emo_m0_coef!G7</f>
        <v>-6.7393197543913496E-4</v>
      </c>
      <c r="H106">
        <f>[8]RB_emo_m0_coef!H7</f>
        <v>0.17529106804863001</v>
      </c>
      <c r="I106">
        <f>[8]RB_emo_m0_coef!I7</f>
        <v>-0.13119607570518099</v>
      </c>
      <c r="J106">
        <f>[8]RB_emo_m0_coef!J7</f>
        <v>-0.45774398999225502</v>
      </c>
      <c r="K106">
        <f>[8]RB_emo_m0_coef!K7</f>
        <v>0.20964895981937001</v>
      </c>
    </row>
    <row r="107" spans="1:11" x14ac:dyDescent="0.25">
      <c r="A107" t="str">
        <f>[8]RB_emo_m0_coef!A8</f>
        <v>log_city_size</v>
      </c>
      <c r="B107">
        <f>[8]RB_emo_m0_coef!B8</f>
        <v>5.7135413913146901E-2</v>
      </c>
      <c r="C107">
        <f>[8]RB_emo_m0_coef!C8</f>
        <v>2.83616283487985E-2</v>
      </c>
      <c r="D107">
        <f>[8]RB_emo_m0_coef!D8</f>
        <v>4.5371086156364697E-2</v>
      </c>
      <c r="E107">
        <f>[8]RB_emo_m0_coef!E8</f>
        <v>2.99134916477359E-2</v>
      </c>
      <c r="F107">
        <f>[8]RB_emo_m0_coef!F8</f>
        <v>5.76446090591754E-2</v>
      </c>
      <c r="G107">
        <f>[8]RB_emo_m0_coef!G8</f>
        <v>-1.1118757898314401E-3</v>
      </c>
      <c r="H107">
        <f>[8]RB_emo_m0_coef!H8</f>
        <v>3.06868221972506E-2</v>
      </c>
      <c r="I107">
        <f>[8]RB_emo_m0_coef!I8</f>
        <v>5.7658770937397699E-2</v>
      </c>
      <c r="J107">
        <f>[8]RB_emo_m0_coef!J8</f>
        <v>-3.8752504389628199E-3</v>
      </c>
      <c r="K107">
        <f>[8]RB_emo_m0_coef!K8</f>
        <v>0.11301691021702601</v>
      </c>
    </row>
    <row r="108" spans="1:11" x14ac:dyDescent="0.25">
      <c r="A108" t="str">
        <f>[8]RB_emo_m0_coef!A9</f>
        <v>TC</v>
      </c>
      <c r="B108">
        <f>[8]RB_emo_m0_coef!B9</f>
        <v>0.145799949325983</v>
      </c>
      <c r="C108">
        <f>[8]RB_emo_m0_coef!C9</f>
        <v>5.6360902208559799E-2</v>
      </c>
      <c r="D108">
        <f>[8]RB_emo_m0_coef!D9</f>
        <v>1.0435670436605799E-2</v>
      </c>
      <c r="E108">
        <f>[8]RB_emo_m0_coef!E9</f>
        <v>6.4976923224512997E-2</v>
      </c>
      <c r="F108">
        <f>[8]RB_emo_m0_coef!F9</f>
        <v>2.6000770644422098E-2</v>
      </c>
      <c r="G108">
        <f>[8]RB_emo_m0_coef!G9</f>
        <v>2.04733093151521E-3</v>
      </c>
      <c r="H108">
        <f>[8]RB_emo_m0_coef!H9</f>
        <v>6.5155106323294798E-2</v>
      </c>
      <c r="I108">
        <f>[8]RB_emo_m0_coef!I9</f>
        <v>0.14853688895174399</v>
      </c>
      <c r="J108">
        <f>[8]RB_emo_m0_coef!J9</f>
        <v>2.1514570677458499E-2</v>
      </c>
      <c r="K108">
        <f>[8]RB_emo_m0_coef!K9</f>
        <v>0.280429217083563</v>
      </c>
    </row>
    <row r="109" spans="1:11" x14ac:dyDescent="0.25">
      <c r="A109" t="str">
        <f>[8]RB_emo_m0_coef!A10</f>
        <v>log_time_RB</v>
      </c>
      <c r="B109">
        <f>[8]RB_emo_m0_coef!B10</f>
        <v>-3.4335467261983402E-2</v>
      </c>
      <c r="C109">
        <f>[8]RB_emo_m0_coef!C10</f>
        <v>6.0947016871841203E-2</v>
      </c>
      <c r="D109">
        <f>[8]RB_emo_m0_coef!D10</f>
        <v>0.57385355751521805</v>
      </c>
      <c r="E109">
        <f>[8]RB_emo_m0_coef!E10</f>
        <v>5.3069851689973503E-2</v>
      </c>
      <c r="F109">
        <f>[8]RB_emo_m0_coef!F10</f>
        <v>0.51842579216634099</v>
      </c>
      <c r="G109">
        <f>[8]RB_emo_m0_coef!G10</f>
        <v>3.6916073855723401E-3</v>
      </c>
      <c r="H109">
        <f>[8]RB_emo_m0_coef!H10</f>
        <v>6.1285116761052402E-2</v>
      </c>
      <c r="I109">
        <f>[8]RB_emo_m0_coef!I10</f>
        <v>-3.2986499388450802E-2</v>
      </c>
      <c r="J109">
        <f>[8]RB_emo_m0_coef!J10</f>
        <v>-0.14196830799606</v>
      </c>
      <c r="K109">
        <f>[8]RB_emo_m0_coef!K10</f>
        <v>0.10821434863185</v>
      </c>
    </row>
    <row r="110" spans="1:11" x14ac:dyDescent="0.25">
      <c r="A110" t="str">
        <f>[8]RB_emo_m0_coef!A11</f>
        <v>log_time_TC</v>
      </c>
      <c r="B110">
        <f>[8]RB_emo_m0_coef!B11</f>
        <v>1.8898193176359698E-2</v>
      </c>
      <c r="C110">
        <f>[8]RB_emo_m0_coef!C11</f>
        <v>6.1740844740856601E-2</v>
      </c>
      <c r="D110">
        <f>[8]RB_emo_m0_coef!D11</f>
        <v>0.75987378923635496</v>
      </c>
      <c r="E110">
        <f>[8]RB_emo_m0_coef!E11</f>
        <v>7.3243537496154698E-2</v>
      </c>
      <c r="F110">
        <f>[8]RB_emo_m0_coef!F11</f>
        <v>0.79667330888105303</v>
      </c>
      <c r="G110">
        <f>[8]RB_emo_m0_coef!G11</f>
        <v>-9.0180976173096592E-3</v>
      </c>
      <c r="H110">
        <f>[8]RB_emo_m0_coef!H11</f>
        <v>7.9454358767191702E-2</v>
      </c>
      <c r="I110">
        <f>[8]RB_emo_m0_coef!I11</f>
        <v>9.4334604857173494E-3</v>
      </c>
      <c r="J110">
        <f>[8]RB_emo_m0_coef!J11</f>
        <v>-0.122135825355377</v>
      </c>
      <c r="K110">
        <f>[8]RB_emo_m0_coef!K11</f>
        <v>0.188164077597711</v>
      </c>
    </row>
    <row r="111" spans="1:11" x14ac:dyDescent="0.25">
      <c r="A111" s="14" t="s">
        <v>41</v>
      </c>
    </row>
    <row r="112" spans="1:11" x14ac:dyDescent="0.25">
      <c r="B112" s="14" t="s">
        <v>13</v>
      </c>
      <c r="C112" s="14" t="s">
        <v>14</v>
      </c>
      <c r="D112" s="14" t="s">
        <v>15</v>
      </c>
      <c r="E112" s="14" t="s">
        <v>16</v>
      </c>
      <c r="F112" s="14" t="s">
        <v>17</v>
      </c>
      <c r="G112" s="14" t="s">
        <v>18</v>
      </c>
      <c r="H112" s="14" t="s">
        <v>19</v>
      </c>
      <c r="I112" s="14" t="s">
        <v>20</v>
      </c>
      <c r="J112" s="14" t="s">
        <v>21</v>
      </c>
      <c r="K112" s="14" t="s">
        <v>22</v>
      </c>
    </row>
    <row r="113" spans="1:11" x14ac:dyDescent="0.25">
      <c r="A113" t="str">
        <f>[9]RB_emo_m1_coef!A2</f>
        <v>(Intercept)</v>
      </c>
      <c r="B113">
        <f>[9]RB_emo_m1_coef!B2</f>
        <v>0.50469823926782997</v>
      </c>
      <c r="C113">
        <f>[9]RB_emo_m1_coef!C2</f>
        <v>0.531152407107229</v>
      </c>
      <c r="D113">
        <f>[9]RB_emo_m1_coef!D2</f>
        <v>0.34323321246202099</v>
      </c>
      <c r="E113">
        <f>[9]RB_emo_m1_coef!E2</f>
        <v>0.519202119729962</v>
      </c>
      <c r="F113">
        <f>[9]RB_emo_m1_coef!F2</f>
        <v>0.33226719128606702</v>
      </c>
      <c r="G113">
        <f>[9]RB_emo_m1_coef!G2</f>
        <v>8.1365870858118904E-4</v>
      </c>
      <c r="H113">
        <f>[9]RB_emo_m1_coef!H2</f>
        <v>0.54921507177370099</v>
      </c>
      <c r="I113">
        <f>[9]RB_emo_m1_coef!I2</f>
        <v>0.49673931860961901</v>
      </c>
      <c r="J113">
        <f>[9]RB_emo_m1_coef!J2</f>
        <v>-0.54484291312571997</v>
      </c>
      <c r="K113">
        <f>[9]RB_emo_m1_coef!K2</f>
        <v>1.5979438155666099</v>
      </c>
    </row>
    <row r="114" spans="1:11" x14ac:dyDescent="0.25">
      <c r="A114" t="str">
        <f>[9]RB_emo_m1_coef!A3</f>
        <v>emo</v>
      </c>
      <c r="B114">
        <f>[9]RB_emo_m1_coef!B3</f>
        <v>8.4509364604898496E-2</v>
      </c>
      <c r="C114">
        <f>[9]RB_emo_m1_coef!C3</f>
        <v>3.3447199668489698E-2</v>
      </c>
      <c r="D114">
        <f>[9]RB_emo_m1_coef!D3</f>
        <v>1.23401250182803E-2</v>
      </c>
      <c r="E114">
        <f>[9]RB_emo_m1_coef!E3</f>
        <v>3.3923469707972602E-2</v>
      </c>
      <c r="F114">
        <f>[9]RB_emo_m1_coef!F3</f>
        <v>1.35983068331401E-2</v>
      </c>
      <c r="G114">
        <f>[9]RB_emo_m1_coef!G3</f>
        <v>-2.04706207128011E-3</v>
      </c>
      <c r="H114">
        <f>[9]RB_emo_m1_coef!H3</f>
        <v>3.66727820170904E-2</v>
      </c>
      <c r="I114">
        <f>[9]RB_emo_m1_coef!I3</f>
        <v>8.0211987734723697E-2</v>
      </c>
      <c r="J114">
        <f>[9]RB_emo_m1_coef!J3</f>
        <v>1.6328020535929799E-2</v>
      </c>
      <c r="K114">
        <f>[9]RB_emo_m1_coef!K3</f>
        <v>0.16934246136182199</v>
      </c>
    </row>
    <row r="115" spans="1:11" x14ac:dyDescent="0.25">
      <c r="A115" t="str">
        <f>[9]RB_emo_m1_coef!A4</f>
        <v>sex</v>
      </c>
      <c r="B115">
        <f>[9]RB_emo_m1_coef!B4</f>
        <v>-3.49998353727137E-2</v>
      </c>
      <c r="C115">
        <f>[9]RB_emo_m1_coef!C4</f>
        <v>3.76967231547468E-2</v>
      </c>
      <c r="D115">
        <f>[9]RB_emo_m1_coef!D4</f>
        <v>0.354360407358917</v>
      </c>
      <c r="E115">
        <f>[9]RB_emo_m1_coef!E4</f>
        <v>3.8827352211110597E-2</v>
      </c>
      <c r="F115">
        <f>[9]RB_emo_m1_coef!F4</f>
        <v>0.368517259297724</v>
      </c>
      <c r="G115">
        <f>[9]RB_emo_m1_coef!G4</f>
        <v>3.9061579247071502E-3</v>
      </c>
      <c r="H115">
        <f>[9]RB_emo_m1_coef!H4</f>
        <v>3.8993316206145101E-2</v>
      </c>
      <c r="I115">
        <f>[9]RB_emo_m1_coef!I4</f>
        <v>-3.4436923001209097E-2</v>
      </c>
      <c r="J115">
        <f>[9]RB_emo_m1_coef!J4</f>
        <v>-0.107665228792658</v>
      </c>
      <c r="K115">
        <f>[9]RB_emo_m1_coef!K4</f>
        <v>4.0563825689756403E-2</v>
      </c>
    </row>
    <row r="116" spans="1:11" x14ac:dyDescent="0.25">
      <c r="A116" t="str">
        <f>[9]RB_emo_m1_coef!A5</f>
        <v>income</v>
      </c>
      <c r="B116">
        <f>[9]RB_emo_m1_coef!B5</f>
        <v>-4.3630768423169201E-2</v>
      </c>
      <c r="C116">
        <f>[9]RB_emo_m1_coef!C5</f>
        <v>1.7705369980682801E-2</v>
      </c>
      <c r="D116">
        <f>[9]RB_emo_m1_coef!D5</f>
        <v>1.4627663989674499E-2</v>
      </c>
      <c r="E116">
        <f>[9]RB_emo_m1_coef!E5</f>
        <v>1.81725857207044E-2</v>
      </c>
      <c r="F116">
        <f>[9]RB_emo_m1_coef!F5</f>
        <v>1.7329161355766801E-2</v>
      </c>
      <c r="G116">
        <f>[9]RB_emo_m1_coef!G5</f>
        <v>2.09549703121904E-4</v>
      </c>
      <c r="H116">
        <f>[9]RB_emo_m1_coef!H5</f>
        <v>1.81940370736094E-2</v>
      </c>
      <c r="I116">
        <f>[9]RB_emo_m1_coef!I5</f>
        <v>-4.3078782457613901E-2</v>
      </c>
      <c r="J116">
        <f>[9]RB_emo_m1_coef!J5</f>
        <v>-7.8909071279938806E-2</v>
      </c>
      <c r="K116">
        <f>[9]RB_emo_m1_coef!K5</f>
        <v>-6.4527168065974501E-3</v>
      </c>
    </row>
    <row r="117" spans="1:11" x14ac:dyDescent="0.25">
      <c r="A117" t="str">
        <f>[9]RB_emo_m1_coef!A6</f>
        <v>isworking</v>
      </c>
      <c r="B117">
        <f>[9]RB_emo_m1_coef!B6</f>
        <v>5.3558732960165598E-2</v>
      </c>
      <c r="C117">
        <f>[9]RB_emo_m1_coef!C6</f>
        <v>4.4939881403094302E-2</v>
      </c>
      <c r="D117">
        <f>[9]RB_emo_m1_coef!D6</f>
        <v>0.23484734795666401</v>
      </c>
      <c r="E117">
        <f>[9]RB_emo_m1_coef!E6</f>
        <v>4.39749683136706E-2</v>
      </c>
      <c r="F117">
        <f>[9]RB_emo_m1_coef!F6</f>
        <v>0.224774342770583</v>
      </c>
      <c r="G117">
        <f>[9]RB_emo_m1_coef!G6</f>
        <v>-3.8443071250729602E-3</v>
      </c>
      <c r="H117">
        <f>[9]RB_emo_m1_coef!H6</f>
        <v>4.5021533162716301E-2</v>
      </c>
      <c r="I117">
        <f>[9]RB_emo_m1_coef!I6</f>
        <v>5.18280750736737E-2</v>
      </c>
      <c r="J117">
        <f>[9]RB_emo_m1_coef!J6</f>
        <v>-4.0310797756269903E-2</v>
      </c>
      <c r="K117">
        <f>[9]RB_emo_m1_coef!K6</f>
        <v>0.13672453958792799</v>
      </c>
    </row>
    <row r="118" spans="1:11" x14ac:dyDescent="0.25">
      <c r="A118" t="str">
        <f>[9]RB_emo_m1_coef!A7</f>
        <v>log_age</v>
      </c>
      <c r="B118">
        <f>[9]RB_emo_m1_coef!B7</f>
        <v>-0.13953190964276599</v>
      </c>
      <c r="C118">
        <f>[9]RB_emo_m1_coef!C7</f>
        <v>0.15483682839002699</v>
      </c>
      <c r="D118">
        <f>[9]RB_emo_m1_coef!D7</f>
        <v>0.368659142470806</v>
      </c>
      <c r="E118">
        <f>[9]RB_emo_m1_coef!E7</f>
        <v>0.17593214411555</v>
      </c>
      <c r="F118">
        <f>[9]RB_emo_m1_coef!F7</f>
        <v>0.42871892084248597</v>
      </c>
      <c r="G118">
        <f>[9]RB_emo_m1_coef!G7</f>
        <v>1.4465620504869801E-2</v>
      </c>
      <c r="H118">
        <f>[9]RB_emo_m1_coef!H7</f>
        <v>0.173063924033175</v>
      </c>
      <c r="I118">
        <f>[9]RB_emo_m1_coef!I7</f>
        <v>-0.122209923615134</v>
      </c>
      <c r="J118">
        <f>[9]RB_emo_m1_coef!J7</f>
        <v>-0.50967088030683205</v>
      </c>
      <c r="K118">
        <f>[9]RB_emo_m1_coef!K7</f>
        <v>0.17433892822956701</v>
      </c>
    </row>
    <row r="119" spans="1:11" x14ac:dyDescent="0.25">
      <c r="A119" t="str">
        <f>[9]RB_emo_m1_coef!A8</f>
        <v>log_city_size</v>
      </c>
      <c r="B119">
        <f>[9]RB_emo_m1_coef!B8</f>
        <v>5.6385395983428101E-2</v>
      </c>
      <c r="C119">
        <f>[9]RB_emo_m1_coef!C8</f>
        <v>2.8301457440280502E-2</v>
      </c>
      <c r="D119">
        <f>[9]RB_emo_m1_coef!D8</f>
        <v>4.7783645247618002E-2</v>
      </c>
      <c r="E119">
        <f>[9]RB_emo_m1_coef!E8</f>
        <v>2.9794755007543298E-2</v>
      </c>
      <c r="F119">
        <f>[9]RB_emo_m1_coef!F8</f>
        <v>5.9966430580444603E-2</v>
      </c>
      <c r="G119">
        <f>[9]RB_emo_m1_coef!G8</f>
        <v>-5.8533472250841395E-4</v>
      </c>
      <c r="H119">
        <f>[9]RB_emo_m1_coef!H8</f>
        <v>3.1003706966907001E-2</v>
      </c>
      <c r="I119">
        <f>[9]RB_emo_m1_coef!I8</f>
        <v>5.6268242444666099E-2</v>
      </c>
      <c r="J119">
        <f>[9]RB_emo_m1_coef!J8</f>
        <v>-4.0973028149494098E-3</v>
      </c>
      <c r="K119">
        <f>[9]RB_emo_m1_coef!K8</f>
        <v>0.114382554954344</v>
      </c>
    </row>
    <row r="120" spans="1:11" x14ac:dyDescent="0.25">
      <c r="A120" t="str">
        <f>[9]RB_emo_m1_coef!A9</f>
        <v>TC</v>
      </c>
      <c r="B120">
        <f>[9]RB_emo_m1_coef!B9</f>
        <v>0.14810609809108499</v>
      </c>
      <c r="C120">
        <f>[9]RB_emo_m1_coef!C9</f>
        <v>5.6256006209579601E-2</v>
      </c>
      <c r="D120">
        <f>[9]RB_emo_m1_coef!D9</f>
        <v>9.1749169557603805E-3</v>
      </c>
      <c r="E120">
        <f>[9]RB_emo_m1_coef!E9</f>
        <v>6.4795493982365199E-2</v>
      </c>
      <c r="F120">
        <f>[9]RB_emo_m1_coef!F9</f>
        <v>2.33846588114449E-2</v>
      </c>
      <c r="G120">
        <f>[9]RB_emo_m1_coef!G9</f>
        <v>4.43283781343695E-3</v>
      </c>
      <c r="H120">
        <f>[9]RB_emo_m1_coef!H9</f>
        <v>6.12147498803437E-2</v>
      </c>
      <c r="I120">
        <f>[9]RB_emo_m1_coef!I9</f>
        <v>0.157468709980082</v>
      </c>
      <c r="J120">
        <f>[9]RB_emo_m1_coef!J9</f>
        <v>-9.9999760343954906E-3</v>
      </c>
      <c r="K120">
        <f>[9]RB_emo_m1_coef!K9</f>
        <v>0.242646378223424</v>
      </c>
    </row>
    <row r="121" spans="1:11" x14ac:dyDescent="0.25">
      <c r="A121" t="str">
        <f>[9]RB_emo_m1_coef!A10</f>
        <v>log_time_RB</v>
      </c>
      <c r="B121">
        <f>[9]RB_emo_m1_coef!B10</f>
        <v>-2.94666397824026E-2</v>
      </c>
      <c r="C121">
        <f>[9]RB_emo_m1_coef!C10</f>
        <v>6.0910165001800201E-2</v>
      </c>
      <c r="D121">
        <f>[9]RB_emo_m1_coef!D10</f>
        <v>0.629110612623761</v>
      </c>
      <c r="E121">
        <f>[9]RB_emo_m1_coef!E10</f>
        <v>5.2900473904678502E-2</v>
      </c>
      <c r="F121">
        <f>[9]RB_emo_m1_coef!F10</f>
        <v>0.57817605775691105</v>
      </c>
      <c r="G121">
        <f>[9]RB_emo_m1_coef!G10</f>
        <v>4.92888813631801E-3</v>
      </c>
      <c r="H121">
        <f>[9]RB_emo_m1_coef!H10</f>
        <v>5.7773819508944703E-2</v>
      </c>
      <c r="I121">
        <f>[9]RB_emo_m1_coef!I10</f>
        <v>-2.5382466201076599E-2</v>
      </c>
      <c r="J121">
        <f>[9]RB_emo_m1_coef!J10</f>
        <v>-0.14428083293747701</v>
      </c>
      <c r="K121">
        <f>[9]RB_emo_m1_coef!K10</f>
        <v>8.9151832342328804E-2</v>
      </c>
    </row>
    <row r="122" spans="1:11" x14ac:dyDescent="0.25">
      <c r="A122" t="str">
        <f>[9]RB_emo_m1_coef!A11</f>
        <v>log_time_TC</v>
      </c>
      <c r="B122">
        <f>[9]RB_emo_m1_coef!B11</f>
        <v>1.49741015883414E-2</v>
      </c>
      <c r="C122">
        <f>[9]RB_emo_m1_coef!C11</f>
        <v>6.1664926487054801E-2</v>
      </c>
      <c r="D122">
        <f>[9]RB_emo_m1_coef!D11</f>
        <v>0.80840172775236396</v>
      </c>
      <c r="E122">
        <f>[9]RB_emo_m1_coef!E11</f>
        <v>7.3256665123623901E-2</v>
      </c>
      <c r="F122">
        <f>[9]RB_emo_m1_coef!F11</f>
        <v>0.838257361130476</v>
      </c>
      <c r="G122">
        <f>[9]RB_emo_m1_coef!G11</f>
        <v>-8.9642831900986104E-3</v>
      </c>
      <c r="H122">
        <f>[9]RB_emo_m1_coef!H11</f>
        <v>7.9239675280359106E-2</v>
      </c>
      <c r="I122">
        <f>[9]RB_emo_m1_coef!I11</f>
        <v>1.6564766706481101E-2</v>
      </c>
      <c r="J122">
        <f>[9]RB_emo_m1_coef!J11</f>
        <v>-0.160849639510866</v>
      </c>
      <c r="K122">
        <f>[9]RB_emo_m1_coef!K11</f>
        <v>0.13977008558940601</v>
      </c>
    </row>
    <row r="123" spans="1:11" x14ac:dyDescent="0.25">
      <c r="A123" s="14" t="s">
        <v>42</v>
      </c>
    </row>
    <row r="124" spans="1:11" x14ac:dyDescent="0.25">
      <c r="B124" s="14" t="s">
        <v>13</v>
      </c>
      <c r="C124" s="14" t="s">
        <v>14</v>
      </c>
      <c r="D124" s="14" t="s">
        <v>15</v>
      </c>
      <c r="E124" s="14" t="s">
        <v>16</v>
      </c>
      <c r="F124" s="14" t="s">
        <v>17</v>
      </c>
      <c r="G124" s="14" t="s">
        <v>18</v>
      </c>
      <c r="H124" s="14" t="s">
        <v>19</v>
      </c>
      <c r="I124" s="14" t="s">
        <v>20</v>
      </c>
      <c r="J124" s="14" t="s">
        <v>21</v>
      </c>
      <c r="K124" s="14" t="s">
        <v>22</v>
      </c>
    </row>
    <row r="125" spans="1:11" x14ac:dyDescent="0.25">
      <c r="A125" t="str">
        <f>[10]RB_rat_m0_coef!A2</f>
        <v>(Intercept)</v>
      </c>
      <c r="B125">
        <f>[10]RB_rat_m0_coef!B2</f>
        <v>0.56988614232285195</v>
      </c>
      <c r="C125">
        <f>[10]RB_rat_m0_coef!C2</f>
        <v>0.58771407062731396</v>
      </c>
      <c r="D125">
        <f>[10]RB_rat_m0_coef!D2</f>
        <v>0.333543848272634</v>
      </c>
      <c r="E125">
        <f>[10]RB_rat_m0_coef!E2</f>
        <v>0.48880452832870203</v>
      </c>
      <c r="F125">
        <f>[10]RB_rat_m0_coef!F2</f>
        <v>0.245241539753071</v>
      </c>
      <c r="G125">
        <f>[10]RB_rat_m0_coef!G2</f>
        <v>2.4802694995005901E-2</v>
      </c>
      <c r="H125">
        <f>[10]RB_rat_m0_coef!H2</f>
        <v>0.54456789333580702</v>
      </c>
      <c r="I125">
        <f>[10]RB_rat_m0_coef!I2</f>
        <v>0.57318700359565899</v>
      </c>
      <c r="J125">
        <f>[10]RB_rat_m0_coef!J2</f>
        <v>-0.40399356942767001</v>
      </c>
      <c r="K125">
        <f>[10]RB_rat_m0_coef!K2</f>
        <v>1.78865981473075</v>
      </c>
    </row>
    <row r="126" spans="1:11" x14ac:dyDescent="0.25">
      <c r="A126" t="str">
        <f>[10]RB_rat_m0_coef!A3</f>
        <v>rat</v>
      </c>
      <c r="B126">
        <f>[10]RB_rat_m0_coef!B3</f>
        <v>3.8742023771766401E-2</v>
      </c>
      <c r="C126">
        <f>[10]RB_rat_m0_coef!C3</f>
        <v>3.6984800691539699E-2</v>
      </c>
      <c r="D126">
        <f>[10]RB_rat_m0_coef!D3</f>
        <v>0.29629988604623803</v>
      </c>
      <c r="E126">
        <f>[10]RB_rat_m0_coef!E3</f>
        <v>3.6560703592735402E-2</v>
      </c>
      <c r="F126">
        <f>[10]RB_rat_m0_coef!F3</f>
        <v>0.29075003400391602</v>
      </c>
      <c r="G126">
        <f>[10]RB_rat_m0_coef!G3</f>
        <v>-2.42712196163786E-3</v>
      </c>
      <c r="H126">
        <f>[10]RB_rat_m0_coef!H3</f>
        <v>3.7477324528104199E-2</v>
      </c>
      <c r="I126">
        <f>[10]RB_rat_m0_coef!I3</f>
        <v>3.9084750873427401E-2</v>
      </c>
      <c r="J126">
        <f>[10]RB_rat_m0_coef!J3</f>
        <v>-4.6171718512204703E-2</v>
      </c>
      <c r="K126">
        <f>[10]RB_rat_m0_coef!K3</f>
        <v>0.10545925300846599</v>
      </c>
    </row>
    <row r="127" spans="1:11" x14ac:dyDescent="0.25">
      <c r="A127" t="str">
        <f>[10]RB_rat_m0_coef!A4</f>
        <v>sex</v>
      </c>
      <c r="B127">
        <f>[10]RB_rat_m0_coef!B4</f>
        <v>-7.6339826308481004E-2</v>
      </c>
      <c r="C127">
        <f>[10]RB_rat_m0_coef!C4</f>
        <v>4.09063840966679E-2</v>
      </c>
      <c r="D127">
        <f>[10]RB_rat_m0_coef!D4</f>
        <v>6.3675973123091895E-2</v>
      </c>
      <c r="E127">
        <f>[10]RB_rat_m0_coef!E4</f>
        <v>4.3437275905996303E-2</v>
      </c>
      <c r="F127">
        <f>[10]RB_rat_m0_coef!F4</f>
        <v>8.0575903708507396E-2</v>
      </c>
      <c r="G127">
        <f>[10]RB_rat_m0_coef!G4</f>
        <v>-5.28282627316634E-4</v>
      </c>
      <c r="H127">
        <f>[10]RB_rat_m0_coef!H4</f>
        <v>4.50454332420612E-2</v>
      </c>
      <c r="I127">
        <f>[10]RB_rat_m0_coef!I4</f>
        <v>-7.8557340225100802E-2</v>
      </c>
      <c r="J127">
        <f>[10]RB_rat_m0_coef!J4</f>
        <v>-0.16816856078661099</v>
      </c>
      <c r="K127">
        <f>[10]RB_rat_m0_coef!K4</f>
        <v>9.4875911162407203E-3</v>
      </c>
    </row>
    <row r="128" spans="1:11" x14ac:dyDescent="0.25">
      <c r="A128" t="str">
        <f>[10]RB_rat_m0_coef!A5</f>
        <v>income</v>
      </c>
      <c r="B128">
        <f>[10]RB_rat_m0_coef!B5</f>
        <v>-4.6783586938078402E-2</v>
      </c>
      <c r="C128">
        <f>[10]RB_rat_m0_coef!C5</f>
        <v>1.9292565076848699E-2</v>
      </c>
      <c r="D128">
        <f>[10]RB_rat_m0_coef!D5</f>
        <v>1.6321181517287099E-2</v>
      </c>
      <c r="E128">
        <f>[10]RB_rat_m0_coef!E5</f>
        <v>1.9303540209575299E-2</v>
      </c>
      <c r="F128">
        <f>[10]RB_rat_m0_coef!F5</f>
        <v>1.6381205441411702E-2</v>
      </c>
      <c r="G128">
        <f>[10]RB_rat_m0_coef!G5</f>
        <v>-2.9964432631775901E-4</v>
      </c>
      <c r="H128">
        <f>[10]RB_rat_m0_coef!H5</f>
        <v>1.97305008699615E-2</v>
      </c>
      <c r="I128">
        <f>[10]RB_rat_m0_coef!I5</f>
        <v>-4.7013179775082903E-2</v>
      </c>
      <c r="J128">
        <f>[10]RB_rat_m0_coef!J5</f>
        <v>-8.6342679901011396E-2</v>
      </c>
      <c r="K128">
        <f>[10]RB_rat_m0_coef!K5</f>
        <v>-7.6551663912095801E-3</v>
      </c>
    </row>
    <row r="129" spans="1:11" x14ac:dyDescent="0.25">
      <c r="A129" t="str">
        <f>[10]RB_rat_m0_coef!A6</f>
        <v>isworking</v>
      </c>
      <c r="B129">
        <f>[10]RB_rat_m0_coef!B6</f>
        <v>5.5989642442010497E-2</v>
      </c>
      <c r="C129">
        <f>[10]RB_rat_m0_coef!C6</f>
        <v>4.7754682952349102E-2</v>
      </c>
      <c r="D129">
        <f>[10]RB_rat_m0_coef!D6</f>
        <v>0.24260376358010199</v>
      </c>
      <c r="E129">
        <f>[10]RB_rat_m0_coef!E6</f>
        <v>4.3610005820325301E-2</v>
      </c>
      <c r="F129">
        <f>[10]RB_rat_m0_coef!F6</f>
        <v>0.20087455792721901</v>
      </c>
      <c r="G129">
        <f>[10]RB_rat_m0_coef!G6</f>
        <v>3.41238345163346E-3</v>
      </c>
      <c r="H129">
        <f>[10]RB_rat_m0_coef!H6</f>
        <v>4.6400533296435897E-2</v>
      </c>
      <c r="I129">
        <f>[10]RB_rat_m0_coef!I6</f>
        <v>6.3948279446681702E-2</v>
      </c>
      <c r="J129">
        <f>[10]RB_rat_m0_coef!J6</f>
        <v>-4.0156376117074802E-2</v>
      </c>
      <c r="K129">
        <f>[10]RB_rat_m0_coef!K6</f>
        <v>0.13499300804093001</v>
      </c>
    </row>
    <row r="130" spans="1:11" x14ac:dyDescent="0.25">
      <c r="A130" t="str">
        <f>[10]RB_rat_m0_coef!A7</f>
        <v>log_age</v>
      </c>
      <c r="B130">
        <f>[10]RB_rat_m0_coef!B7</f>
        <v>1.2342330290377001E-2</v>
      </c>
      <c r="C130">
        <f>[10]RB_rat_m0_coef!C7</f>
        <v>0.16400196278447399</v>
      </c>
      <c r="D130">
        <f>[10]RB_rat_m0_coef!D7</f>
        <v>0.94009553822068703</v>
      </c>
      <c r="E130">
        <f>[10]RB_rat_m0_coef!E7</f>
        <v>0.178150345728294</v>
      </c>
      <c r="F130">
        <f>[10]RB_rat_m0_coef!F7</f>
        <v>0.94484506387912104</v>
      </c>
      <c r="G130">
        <f>[10]RB_rat_m0_coef!G7</f>
        <v>5.3070717279506E-3</v>
      </c>
      <c r="H130">
        <f>[10]RB_rat_m0_coef!H7</f>
        <v>0.18295429254121101</v>
      </c>
      <c r="I130">
        <f>[10]RB_rat_m0_coef!I7</f>
        <v>2.4111087699878801E-2</v>
      </c>
      <c r="J130">
        <f>[10]RB_rat_m0_coef!J7</f>
        <v>-0.404299105460866</v>
      </c>
      <c r="K130">
        <f>[10]RB_rat_m0_coef!K7</f>
        <v>0.35234727914059799</v>
      </c>
    </row>
    <row r="131" spans="1:11" x14ac:dyDescent="0.25">
      <c r="A131" t="str">
        <f>[10]RB_rat_m0_coef!A8</f>
        <v>log_city_size</v>
      </c>
      <c r="B131">
        <f>[10]RB_rat_m0_coef!B8</f>
        <v>5.8198942184215202E-2</v>
      </c>
      <c r="C131">
        <f>[10]RB_rat_m0_coef!C8</f>
        <v>3.1363184526793403E-2</v>
      </c>
      <c r="D131">
        <f>[10]RB_rat_m0_coef!D8</f>
        <v>6.5176325033672905E-2</v>
      </c>
      <c r="E131">
        <f>[10]RB_rat_m0_coef!E8</f>
        <v>2.97611125799798E-2</v>
      </c>
      <c r="F131">
        <f>[10]RB_rat_m0_coef!F8</f>
        <v>5.2103047950991098E-2</v>
      </c>
      <c r="G131">
        <f>[10]RB_rat_m0_coef!G8</f>
        <v>-3.5502365687097902E-3</v>
      </c>
      <c r="H131">
        <f>[10]RB_rat_m0_coef!H8</f>
        <v>3.1838980291038897E-2</v>
      </c>
      <c r="I131">
        <f>[10]RB_rat_m0_coef!I8</f>
        <v>5.37988560001934E-2</v>
      </c>
      <c r="J131">
        <f>[10]RB_rat_m0_coef!J8</f>
        <v>-1.8338198828520601E-3</v>
      </c>
      <c r="K131">
        <f>[10]RB_rat_m0_coef!K8</f>
        <v>0.124765341023255</v>
      </c>
    </row>
    <row r="132" spans="1:11" x14ac:dyDescent="0.25">
      <c r="A132" t="str">
        <f>[10]RB_rat_m0_coef!A9</f>
        <v>TC</v>
      </c>
      <c r="B132">
        <f>[10]RB_rat_m0_coef!B9</f>
        <v>9.9564835873331398E-2</v>
      </c>
      <c r="C132">
        <f>[10]RB_rat_m0_coef!C9</f>
        <v>5.8559687016515899E-2</v>
      </c>
      <c r="D132">
        <f>[10]RB_rat_m0_coef!D9</f>
        <v>9.0854388157943194E-2</v>
      </c>
      <c r="E132">
        <f>[10]RB_rat_m0_coef!E9</f>
        <v>6.3343149270352297E-2</v>
      </c>
      <c r="F132">
        <f>[10]RB_rat_m0_coef!F9</f>
        <v>0.11778533935994399</v>
      </c>
      <c r="G132">
        <f>[10]RB_rat_m0_coef!G9</f>
        <v>-2.5788777098467901E-3</v>
      </c>
      <c r="H132">
        <f>[10]RB_rat_m0_coef!H9</f>
        <v>6.1423404173846098E-2</v>
      </c>
      <c r="I132">
        <f>[10]RB_rat_m0_coef!I9</f>
        <v>9.9706225715441396E-2</v>
      </c>
      <c r="J132">
        <f>[10]RB_rat_m0_coef!J9</f>
        <v>-3.1538853327270099E-2</v>
      </c>
      <c r="K132">
        <f>[10]RB_rat_m0_coef!K9</f>
        <v>0.22099083452393001</v>
      </c>
    </row>
    <row r="133" spans="1:11" x14ac:dyDescent="0.25">
      <c r="A133" t="str">
        <f>[10]RB_rat_m0_coef!A10</f>
        <v>log_time_RB</v>
      </c>
      <c r="B133">
        <f>[10]RB_rat_m0_coef!B10</f>
        <v>-7.98829643825619E-2</v>
      </c>
      <c r="C133">
        <f>[10]RB_rat_m0_coef!C10</f>
        <v>6.6646735175292196E-2</v>
      </c>
      <c r="D133">
        <f>[10]RB_rat_m0_coef!D10</f>
        <v>0.232293834699769</v>
      </c>
      <c r="E133">
        <f>[10]RB_rat_m0_coef!E10</f>
        <v>6.0713325642714602E-2</v>
      </c>
      <c r="F133">
        <f>[10]RB_rat_m0_coef!F10</f>
        <v>0.18997254012386</v>
      </c>
      <c r="G133">
        <f>[10]RB_rat_m0_coef!G10</f>
        <v>6.8447985145071999E-3</v>
      </c>
      <c r="H133">
        <f>[10]RB_rat_m0_coef!H10</f>
        <v>6.8407665870708206E-2</v>
      </c>
      <c r="I133">
        <f>[10]RB_rat_m0_coef!I10</f>
        <v>-6.9890863325464403E-2</v>
      </c>
      <c r="J133">
        <f>[10]RB_rat_m0_coef!J10</f>
        <v>-0.26227418326579699</v>
      </c>
      <c r="K133">
        <f>[10]RB_rat_m0_coef!K10</f>
        <v>3.8517048585905003E-2</v>
      </c>
    </row>
    <row r="134" spans="1:11" x14ac:dyDescent="0.25">
      <c r="A134" t="str">
        <f>[10]RB_rat_m0_coef!A11</f>
        <v>log_time_TC</v>
      </c>
      <c r="B134">
        <f>[10]RB_rat_m0_coef!B11</f>
        <v>3.6107417045631002E-2</v>
      </c>
      <c r="C134">
        <f>[10]RB_rat_m0_coef!C11</f>
        <v>7.2025740038622596E-2</v>
      </c>
      <c r="D134">
        <f>[10]RB_rat_m0_coef!D11</f>
        <v>0.61677752974142797</v>
      </c>
      <c r="E134">
        <f>[10]RB_rat_m0_coef!E11</f>
        <v>7.7584594274605595E-2</v>
      </c>
      <c r="F134">
        <f>[10]RB_rat_m0_coef!F11</f>
        <v>0.64222456133874894</v>
      </c>
      <c r="G134">
        <f>[10]RB_rat_m0_coef!G11</f>
        <v>-8.8835679558415693E-3</v>
      </c>
      <c r="H134">
        <f>[10]RB_rat_m0_coef!H11</f>
        <v>8.0248395043173396E-2</v>
      </c>
      <c r="I134">
        <f>[10]RB_rat_m0_coef!I11</f>
        <v>3.3438736624722E-2</v>
      </c>
      <c r="J134">
        <f>[10]RB_rat_m0_coef!J11</f>
        <v>-0.14008803745180001</v>
      </c>
      <c r="K134">
        <f>[10]RB_rat_m0_coef!K11</f>
        <v>0.18377256386059801</v>
      </c>
    </row>
    <row r="135" spans="1:11" x14ac:dyDescent="0.25">
      <c r="A135" s="14" t="s">
        <v>43</v>
      </c>
    </row>
    <row r="136" spans="1:11" x14ac:dyDescent="0.25">
      <c r="B136" s="14" t="s">
        <v>13</v>
      </c>
      <c r="C136" s="14" t="s">
        <v>14</v>
      </c>
      <c r="D136" s="14" t="s">
        <v>15</v>
      </c>
      <c r="E136" s="14" t="s">
        <v>16</v>
      </c>
      <c r="F136" s="14" t="s">
        <v>17</v>
      </c>
      <c r="G136" s="14" t="s">
        <v>18</v>
      </c>
      <c r="H136" s="14" t="s">
        <v>19</v>
      </c>
      <c r="I136" s="14" t="s">
        <v>20</v>
      </c>
      <c r="J136" s="14" t="s">
        <v>21</v>
      </c>
      <c r="K136" s="14" t="s">
        <v>22</v>
      </c>
    </row>
    <row r="137" spans="1:11" x14ac:dyDescent="0.25">
      <c r="A137" t="str">
        <f>[11]RB_rat_m1_coef!A2</f>
        <v>(Intercept)</v>
      </c>
      <c r="B137">
        <f>[11]RB_rat_m1_coef!B2</f>
        <v>0.76817639873312304</v>
      </c>
      <c r="C137">
        <f>[11]RB_rat_m1_coef!C2</f>
        <v>0.60524131726574704</v>
      </c>
      <c r="D137">
        <f>[11]RB_rat_m1_coef!D2</f>
        <v>0.20618773274482299</v>
      </c>
      <c r="E137">
        <f>[11]RB_rat_m1_coef!E2</f>
        <v>0.51467738593989498</v>
      </c>
      <c r="F137">
        <f>[11]RB_rat_m1_coef!F2</f>
        <v>0.137502648305832</v>
      </c>
      <c r="G137">
        <f>[11]RB_rat_m1_coef!G2</f>
        <v>3.02439848738612E-2</v>
      </c>
      <c r="H137">
        <f>[11]RB_rat_m1_coef!H2</f>
        <v>0.53033528297144095</v>
      </c>
      <c r="I137">
        <f>[11]RB_rat_m1_coef!I2</f>
        <v>0.77911155508216101</v>
      </c>
      <c r="J137">
        <f>[11]RB_rat_m1_coef!J2</f>
        <v>-0.25524231332345099</v>
      </c>
      <c r="K137">
        <f>[11]RB_rat_m1_coef!K2</f>
        <v>1.7511021752331599</v>
      </c>
    </row>
    <row r="138" spans="1:11" x14ac:dyDescent="0.25">
      <c r="A138" t="str">
        <f>[11]RB_rat_m1_coef!A3</f>
        <v>rat</v>
      </c>
      <c r="B138">
        <f>[11]RB_rat_m1_coef!B3</f>
        <v>3.9586325814945103E-2</v>
      </c>
      <c r="C138">
        <f>[11]RB_rat_m1_coef!C3</f>
        <v>3.8062590566949502E-2</v>
      </c>
      <c r="D138">
        <f>[11]RB_rat_m1_coef!D3</f>
        <v>0.29987459068413902</v>
      </c>
      <c r="E138">
        <f>[11]RB_rat_m1_coef!E3</f>
        <v>3.8162007736483802E-2</v>
      </c>
      <c r="F138">
        <f>[11]RB_rat_m1_coef!F3</f>
        <v>0.30113123576520801</v>
      </c>
      <c r="G138">
        <f>[11]RB_rat_m1_coef!G3</f>
        <v>-1.9601538078267799E-3</v>
      </c>
      <c r="H138">
        <f>[11]RB_rat_m1_coef!H3</f>
        <v>3.6062702398117097E-2</v>
      </c>
      <c r="I138">
        <f>[11]RB_rat_m1_coef!I3</f>
        <v>3.8607155000989199E-2</v>
      </c>
      <c r="J138">
        <f>[11]RB_rat_m1_coef!J3</f>
        <v>-3.1376043421149503E-2</v>
      </c>
      <c r="K138">
        <f>[11]RB_rat_m1_coef!K3</f>
        <v>0.10810850609836201</v>
      </c>
    </row>
    <row r="139" spans="1:11" x14ac:dyDescent="0.25">
      <c r="A139" t="str">
        <f>[11]RB_rat_m1_coef!A4</f>
        <v>sex</v>
      </c>
      <c r="B139">
        <f>[11]RB_rat_m1_coef!B4</f>
        <v>-6.5674628259274698E-2</v>
      </c>
      <c r="C139">
        <f>[11]RB_rat_m1_coef!C4</f>
        <v>4.1948952933278903E-2</v>
      </c>
      <c r="D139">
        <f>[11]RB_rat_m1_coef!D4</f>
        <v>0.119397233058488</v>
      </c>
      <c r="E139">
        <f>[11]RB_rat_m1_coef!E4</f>
        <v>4.4158580164448402E-2</v>
      </c>
      <c r="F139">
        <f>[11]RB_rat_m1_coef!F4</f>
        <v>0.138893893723504</v>
      </c>
      <c r="G139">
        <f>[11]RB_rat_m1_coef!G4</f>
        <v>5.4707432851537697E-3</v>
      </c>
      <c r="H139">
        <f>[11]RB_rat_m1_coef!H4</f>
        <v>4.5502040983714402E-2</v>
      </c>
      <c r="I139">
        <f>[11]RB_rat_m1_coef!I4</f>
        <v>-6.04375659536288E-2</v>
      </c>
      <c r="J139">
        <f>[11]RB_rat_m1_coef!J4</f>
        <v>-0.17299786889070301</v>
      </c>
      <c r="K139">
        <f>[11]RB_rat_m1_coef!K4</f>
        <v>1.27713529707021E-2</v>
      </c>
    </row>
    <row r="140" spans="1:11" x14ac:dyDescent="0.25">
      <c r="A140" t="str">
        <f>[11]RB_rat_m1_coef!A5</f>
        <v>income</v>
      </c>
      <c r="B140">
        <f>[11]RB_rat_m1_coef!B5</f>
        <v>-3.9153987885921802E-2</v>
      </c>
      <c r="C140">
        <f>[11]RB_rat_m1_coef!C5</f>
        <v>2.1892567838392999E-2</v>
      </c>
      <c r="D140">
        <f>[11]RB_rat_m1_coef!D5</f>
        <v>7.5570614308697298E-2</v>
      </c>
      <c r="E140">
        <f>[11]RB_rat_m1_coef!E5</f>
        <v>2.1368975668701301E-2</v>
      </c>
      <c r="F140">
        <f>[11]RB_rat_m1_coef!F5</f>
        <v>6.8745611756285296E-2</v>
      </c>
      <c r="G140">
        <f>[11]RB_rat_m1_coef!G5</f>
        <v>-2.0456418278480101E-3</v>
      </c>
      <c r="H140">
        <f>[11]RB_rat_m1_coef!H5</f>
        <v>2.22776833273939E-2</v>
      </c>
      <c r="I140">
        <f>[11]RB_rat_m1_coef!I5</f>
        <v>-4.1279297898506803E-2</v>
      </c>
      <c r="J140">
        <f>[11]RB_rat_m1_coef!J5</f>
        <v>-7.9257025232404493E-2</v>
      </c>
      <c r="K140">
        <f>[11]RB_rat_m1_coef!K5</f>
        <v>1.19877847086863E-2</v>
      </c>
    </row>
    <row r="141" spans="1:11" x14ac:dyDescent="0.25">
      <c r="A141" t="str">
        <f>[11]RB_rat_m1_coef!A6</f>
        <v>isworking</v>
      </c>
      <c r="B141">
        <f>[11]RB_rat_m1_coef!B6</f>
        <v>5.5932824599011999E-2</v>
      </c>
      <c r="C141">
        <f>[11]RB_rat_m1_coef!C6</f>
        <v>5.0492393015590997E-2</v>
      </c>
      <c r="D141">
        <f>[11]RB_rat_m1_coef!D6</f>
        <v>0.26961286204264401</v>
      </c>
      <c r="E141">
        <f>[11]RB_rat_m1_coef!E6</f>
        <v>4.6724209034754799E-2</v>
      </c>
      <c r="F141">
        <f>[11]RB_rat_m1_coef!F6</f>
        <v>0.233022423881875</v>
      </c>
      <c r="G141">
        <f>[11]RB_rat_m1_coef!G6</f>
        <v>3.0064438039200899E-3</v>
      </c>
      <c r="H141">
        <f>[11]RB_rat_m1_coef!H6</f>
        <v>4.9096863264696797E-2</v>
      </c>
      <c r="I141">
        <f>[11]RB_rat_m1_coef!I6</f>
        <v>5.9660572294338E-2</v>
      </c>
      <c r="J141">
        <f>[11]RB_rat_m1_coef!J6</f>
        <v>-6.3342034176560605E-2</v>
      </c>
      <c r="K141">
        <f>[11]RB_rat_m1_coef!K6</f>
        <v>0.14755526649989101</v>
      </c>
    </row>
    <row r="142" spans="1:11" x14ac:dyDescent="0.25">
      <c r="A142" t="str">
        <f>[11]RB_rat_m1_coef!A7</f>
        <v>log_age</v>
      </c>
      <c r="B142">
        <f>[11]RB_rat_m1_coef!B7</f>
        <v>-5.9703946598192899E-2</v>
      </c>
      <c r="C142">
        <f>[11]RB_rat_m1_coef!C7</f>
        <v>0.17179634982834399</v>
      </c>
      <c r="D142">
        <f>[11]RB_rat_m1_coef!D7</f>
        <v>0.72864620597630603</v>
      </c>
      <c r="E142">
        <f>[11]RB_rat_m1_coef!E7</f>
        <v>0.179339908647102</v>
      </c>
      <c r="F142">
        <f>[11]RB_rat_m1_coef!F7</f>
        <v>0.73963308307780395</v>
      </c>
      <c r="G142">
        <f>[11]RB_rat_m1_coef!G7</f>
        <v>1.3726484766070799E-2</v>
      </c>
      <c r="H142">
        <f>[11]RB_rat_m1_coef!H7</f>
        <v>0.17261856171439599</v>
      </c>
      <c r="I142">
        <f>[11]RB_rat_m1_coef!I7</f>
        <v>-5.21848076785809E-2</v>
      </c>
      <c r="J142">
        <f>[11]RB_rat_m1_coef!J7</f>
        <v>-0.381240353963196</v>
      </c>
      <c r="K142">
        <f>[11]RB_rat_m1_coef!K7</f>
        <v>0.294080608675369</v>
      </c>
    </row>
    <row r="143" spans="1:11" x14ac:dyDescent="0.25">
      <c r="A143" t="str">
        <f>[11]RB_rat_m1_coef!A8</f>
        <v>log_city_size</v>
      </c>
      <c r="B143">
        <f>[11]RB_rat_m1_coef!B8</f>
        <v>5.37450907893504E-2</v>
      </c>
      <c r="C143">
        <f>[11]RB_rat_m1_coef!C8</f>
        <v>3.3410155244945797E-2</v>
      </c>
      <c r="D143">
        <f>[11]RB_rat_m1_coef!D8</f>
        <v>0.10964098855809799</v>
      </c>
      <c r="E143">
        <f>[11]RB_rat_m1_coef!E8</f>
        <v>3.2636268999144999E-2</v>
      </c>
      <c r="F143">
        <f>[11]RB_rat_m1_coef!F8</f>
        <v>0.101539643091949</v>
      </c>
      <c r="G143">
        <f>[11]RB_rat_m1_coef!G8</f>
        <v>-5.1412363302725302E-3</v>
      </c>
      <c r="H143">
        <f>[11]RB_rat_m1_coef!H8</f>
        <v>3.2044068238263702E-2</v>
      </c>
      <c r="I143">
        <f>[11]RB_rat_m1_coef!I8</f>
        <v>5.0265704365433199E-2</v>
      </c>
      <c r="J143">
        <f>[11]RB_rat_m1_coef!J8</f>
        <v>-4.02044103246207E-3</v>
      </c>
      <c r="K143">
        <f>[11]RB_rat_m1_coef!K8</f>
        <v>0.122817183772738</v>
      </c>
    </row>
    <row r="144" spans="1:11" x14ac:dyDescent="0.25">
      <c r="A144" t="str">
        <f>[11]RB_rat_m1_coef!A9</f>
        <v>TC</v>
      </c>
      <c r="B144">
        <f>[11]RB_rat_m1_coef!B9</f>
        <v>9.1294149589383103E-2</v>
      </c>
      <c r="C144">
        <f>[11]RB_rat_m1_coef!C9</f>
        <v>6.0239201049288399E-2</v>
      </c>
      <c r="D144">
        <f>[11]RB_rat_m1_coef!D9</f>
        <v>0.131587714931206</v>
      </c>
      <c r="E144">
        <f>[11]RB_rat_m1_coef!E9</f>
        <v>6.6818835343088995E-2</v>
      </c>
      <c r="F144">
        <f>[11]RB_rat_m1_coef!F9</f>
        <v>0.17374032219265101</v>
      </c>
      <c r="G144">
        <f>[11]RB_rat_m1_coef!G9</f>
        <v>6.5622418868057902E-3</v>
      </c>
      <c r="H144">
        <f>[11]RB_rat_m1_coef!H9</f>
        <v>6.7326623020071405E-2</v>
      </c>
      <c r="I144">
        <f>[11]RB_rat_m1_coef!I9</f>
        <v>0.100961610447471</v>
      </c>
      <c r="J144">
        <f>[11]RB_rat_m1_coef!J9</f>
        <v>-7.3571361058047804E-2</v>
      </c>
      <c r="K144">
        <f>[11]RB_rat_m1_coef!K9</f>
        <v>0.207751218116208</v>
      </c>
    </row>
    <row r="145" spans="1:11" x14ac:dyDescent="0.25">
      <c r="A145" t="str">
        <f>[11]RB_rat_m1_coef!A10</f>
        <v>log_time_RB</v>
      </c>
      <c r="B145">
        <f>[11]RB_rat_m1_coef!B10</f>
        <v>-8.2891210216856498E-2</v>
      </c>
      <c r="C145">
        <f>[11]RB_rat_m1_coef!C10</f>
        <v>6.7968084892890093E-2</v>
      </c>
      <c r="D145">
        <f>[11]RB_rat_m1_coef!D10</f>
        <v>0.22440402302225099</v>
      </c>
      <c r="E145">
        <f>[11]RB_rat_m1_coef!E10</f>
        <v>6.3307571174959706E-2</v>
      </c>
      <c r="F145">
        <f>[11]RB_rat_m1_coef!F10</f>
        <v>0.19227282242076499</v>
      </c>
      <c r="G145">
        <f>[11]RB_rat_m1_coef!G10</f>
        <v>6.1294272535539194E-5</v>
      </c>
      <c r="H145">
        <f>[11]RB_rat_m1_coef!H10</f>
        <v>7.1739803705782507E-2</v>
      </c>
      <c r="I145">
        <f>[11]RB_rat_m1_coef!I10</f>
        <v>-8.36170928085051E-2</v>
      </c>
      <c r="J145">
        <f>[11]RB_rat_m1_coef!J10</f>
        <v>-0.22856250840124501</v>
      </c>
      <c r="K145">
        <f>[11]RB_rat_m1_coef!K10</f>
        <v>5.2918701523705897E-2</v>
      </c>
    </row>
    <row r="146" spans="1:11" x14ac:dyDescent="0.25">
      <c r="A146" t="str">
        <f>[11]RB_rat_m1_coef!A11</f>
        <v>log_time_TC</v>
      </c>
      <c r="B146">
        <f>[11]RB_rat_m1_coef!B11</f>
        <v>2.1423325457108199E-2</v>
      </c>
      <c r="C146">
        <f>[11]RB_rat_m1_coef!C11</f>
        <v>7.6621302959806403E-2</v>
      </c>
      <c r="D146">
        <f>[11]RB_rat_m1_coef!D11</f>
        <v>0.78014097863239595</v>
      </c>
      <c r="E146">
        <f>[11]RB_rat_m1_coef!E11</f>
        <v>8.4285467474021894E-2</v>
      </c>
      <c r="F146">
        <f>[11]RB_rat_m1_coef!F11</f>
        <v>0.79968208470333302</v>
      </c>
      <c r="G146">
        <f>[11]RB_rat_m1_coef!G11</f>
        <v>-4.0644322157649803E-3</v>
      </c>
      <c r="H146">
        <f>[11]RB_rat_m1_coef!H11</f>
        <v>8.6004816371468604E-2</v>
      </c>
      <c r="I146">
        <f>[11]RB_rat_m1_coef!I11</f>
        <v>1.4981278654418499E-2</v>
      </c>
      <c r="J146">
        <f>[11]RB_rat_m1_coef!J11</f>
        <v>-0.14144060460315999</v>
      </c>
      <c r="K146">
        <f>[11]RB_rat_m1_coef!K11</f>
        <v>0.18132024470579899</v>
      </c>
    </row>
    <row r="147" spans="1:11" x14ac:dyDescent="0.25">
      <c r="A147" s="14" t="s">
        <v>44</v>
      </c>
    </row>
    <row r="148" spans="1:11" x14ac:dyDescent="0.25">
      <c r="B148" s="14" t="s">
        <v>13</v>
      </c>
      <c r="C148" s="14" t="s">
        <v>14</v>
      </c>
      <c r="D148" s="14" t="s">
        <v>15</v>
      </c>
      <c r="E148" s="14" t="s">
        <v>16</v>
      </c>
      <c r="F148" s="14" t="s">
        <v>17</v>
      </c>
      <c r="G148" s="14" t="s">
        <v>18</v>
      </c>
      <c r="H148" s="14" t="s">
        <v>19</v>
      </c>
      <c r="I148" s="14" t="s">
        <v>20</v>
      </c>
      <c r="J148" s="14" t="s">
        <v>21</v>
      </c>
      <c r="K148" s="14" t="s">
        <v>22</v>
      </c>
    </row>
    <row r="149" spans="1:11" x14ac:dyDescent="0.25">
      <c r="A149" t="str">
        <f>[12]RSB_emo_m0_coef!A2</f>
        <v>(Intercept)</v>
      </c>
      <c r="B149">
        <f>[12]RSB_emo_m0_coef!B2</f>
        <v>0.111739749255565</v>
      </c>
      <c r="C149">
        <f>[12]RSB_emo_m0_coef!C2</f>
        <v>0.41814579957027798</v>
      </c>
      <c r="D149">
        <f>[12]RSB_emo_m0_coef!D2</f>
        <v>0.78958593826943402</v>
      </c>
      <c r="E149">
        <f>[12]RSB_emo_m0_coef!E2</f>
        <v>0.462267471166247</v>
      </c>
      <c r="F149">
        <f>[12]RSB_emo_m0_coef!F2</f>
        <v>0.80925842914227197</v>
      </c>
      <c r="G149">
        <f>[12]RSB_emo_m0_coef!G2</f>
        <v>1.2574462332226E-2</v>
      </c>
      <c r="H149">
        <f>[12]RSB_emo_m0_coef!H2</f>
        <v>0.48835485595529798</v>
      </c>
      <c r="I149">
        <f>[12]RSB_emo_m0_coef!I2</f>
        <v>0.12027591201067001</v>
      </c>
      <c r="J149">
        <f>[12]RSB_emo_m0_coef!J2</f>
        <v>-0.89011450002716297</v>
      </c>
      <c r="K149">
        <f>[12]RSB_emo_m0_coef!K2</f>
        <v>1.06576868892634</v>
      </c>
    </row>
    <row r="150" spans="1:11" x14ac:dyDescent="0.25">
      <c r="A150" t="str">
        <f>[12]RSB_emo_m0_coef!A3</f>
        <v>emo</v>
      </c>
      <c r="B150">
        <f>[12]RSB_emo_m0_coef!B3</f>
        <v>1.03287964238633E-2</v>
      </c>
      <c r="C150">
        <f>[12]RSB_emo_m0_coef!C3</f>
        <v>2.7195400868317201E-2</v>
      </c>
      <c r="D150">
        <f>[12]RSB_emo_m0_coef!D3</f>
        <v>0.70452076889076998</v>
      </c>
      <c r="E150">
        <f>[12]RSB_emo_m0_coef!E3</f>
        <v>2.7780586483569999E-2</v>
      </c>
      <c r="F150">
        <f>[12]RSB_emo_m0_coef!F3</f>
        <v>0.71045895372448997</v>
      </c>
      <c r="G150">
        <f>[12]RSB_emo_m0_coef!G3</f>
        <v>2.97359526796032E-3</v>
      </c>
      <c r="H150">
        <f>[12]RSB_emo_m0_coef!H3</f>
        <v>2.8772539747564201E-2</v>
      </c>
      <c r="I150">
        <f>[12]RSB_emo_m0_coef!I3</f>
        <v>1.17738625188196E-2</v>
      </c>
      <c r="J150">
        <f>[12]RSB_emo_m0_coef!J3</f>
        <v>-5.6888997074104899E-2</v>
      </c>
      <c r="K150">
        <f>[12]RSB_emo_m0_coef!K3</f>
        <v>6.6423552176001502E-2</v>
      </c>
    </row>
    <row r="151" spans="1:11" x14ac:dyDescent="0.25">
      <c r="A151" t="str">
        <f>[12]RSB_emo_m0_coef!A4</f>
        <v>sex</v>
      </c>
      <c r="B151">
        <f>[12]RSB_emo_m0_coef!B4</f>
        <v>3.9628545174961803E-2</v>
      </c>
      <c r="C151">
        <f>[12]RSB_emo_m0_coef!C4</f>
        <v>3.0463611517522301E-2</v>
      </c>
      <c r="D151">
        <f>[12]RSB_emo_m0_coef!D4</f>
        <v>0.194894062281431</v>
      </c>
      <c r="E151">
        <f>[12]RSB_emo_m0_coef!E4</f>
        <v>3.07166089474172E-2</v>
      </c>
      <c r="F151">
        <f>[12]RSB_emo_m0_coef!F4</f>
        <v>0.19858033707589201</v>
      </c>
      <c r="G151">
        <f>[12]RSB_emo_m0_coef!G4</f>
        <v>-1.4660246532156201E-4</v>
      </c>
      <c r="H151">
        <f>[12]RSB_emo_m0_coef!H4</f>
        <v>2.8979720685464099E-2</v>
      </c>
      <c r="I151">
        <f>[12]RSB_emo_m0_coef!I4</f>
        <v>3.9855738964191097E-2</v>
      </c>
      <c r="J151">
        <f>[12]RSB_emo_m0_coef!J4</f>
        <v>-2.20193950756787E-2</v>
      </c>
      <c r="K151">
        <f>[12]RSB_emo_m0_coef!K4</f>
        <v>9.5979247748788202E-2</v>
      </c>
    </row>
    <row r="152" spans="1:11" x14ac:dyDescent="0.25">
      <c r="A152" t="str">
        <f>[12]RSB_emo_m0_coef!A5</f>
        <v>income</v>
      </c>
      <c r="B152">
        <f>[12]RSB_emo_m0_coef!B5</f>
        <v>-1.0080646814249101E-2</v>
      </c>
      <c r="C152">
        <f>[12]RSB_emo_m0_coef!C5</f>
        <v>1.42384748169551E-2</v>
      </c>
      <c r="D152">
        <f>[12]RSB_emo_m0_coef!D5</f>
        <v>0.47982587869571097</v>
      </c>
      <c r="E152">
        <f>[12]RSB_emo_m0_coef!E5</f>
        <v>1.3728812675482399E-2</v>
      </c>
      <c r="F152">
        <f>[12]RSB_emo_m0_coef!F5</f>
        <v>0.46369454345282901</v>
      </c>
      <c r="G152">
        <f>[12]RSB_emo_m0_coef!G5</f>
        <v>5.6211693152205197E-4</v>
      </c>
      <c r="H152">
        <f>[12]RSB_emo_m0_coef!H5</f>
        <v>1.3905431203529099E-2</v>
      </c>
      <c r="I152">
        <f>[12]RSB_emo_m0_coef!I5</f>
        <v>-9.2832177561101605E-3</v>
      </c>
      <c r="J152">
        <f>[12]RSB_emo_m0_coef!J5</f>
        <v>-3.7499426390864302E-2</v>
      </c>
      <c r="K152">
        <f>[12]RSB_emo_m0_coef!K5</f>
        <v>1.46856910955817E-2</v>
      </c>
    </row>
    <row r="153" spans="1:11" x14ac:dyDescent="0.25">
      <c r="A153" t="str">
        <f>[12]RSB_emo_m0_coef!A6</f>
        <v>isworking</v>
      </c>
      <c r="B153">
        <f>[12]RSB_emo_m0_coef!B6</f>
        <v>-2.6330842236268599E-2</v>
      </c>
      <c r="C153">
        <f>[12]RSB_emo_m0_coef!C6</f>
        <v>3.6415915725013098E-2</v>
      </c>
      <c r="D153">
        <f>[12]RSB_emo_m0_coef!D6</f>
        <v>0.47053770994201899</v>
      </c>
      <c r="E153">
        <f>[12]RSB_emo_m0_coef!E6</f>
        <v>3.6282785410383003E-2</v>
      </c>
      <c r="F153">
        <f>[12]RSB_emo_m0_coef!F6</f>
        <v>0.46891318374445101</v>
      </c>
      <c r="G153">
        <f>[12]RSB_emo_m0_coef!G6</f>
        <v>-3.27264565026006E-3</v>
      </c>
      <c r="H153">
        <f>[12]RSB_emo_m0_coef!H6</f>
        <v>3.6275389851070698E-2</v>
      </c>
      <c r="I153">
        <f>[12]RSB_emo_m0_coef!I6</f>
        <v>-3.0651967342862001E-2</v>
      </c>
      <c r="J153">
        <f>[12]RSB_emo_m0_coef!J6</f>
        <v>-9.6505772935673098E-2</v>
      </c>
      <c r="K153">
        <f>[12]RSB_emo_m0_coef!K6</f>
        <v>4.9292784825135098E-2</v>
      </c>
    </row>
    <row r="154" spans="1:11" x14ac:dyDescent="0.25">
      <c r="A154" t="str">
        <f>[12]RSB_emo_m0_coef!A7</f>
        <v>log_age</v>
      </c>
      <c r="B154">
        <f>[12]RSB_emo_m0_coef!B7</f>
        <v>0.27973786672595802</v>
      </c>
      <c r="C154">
        <f>[12]RSB_emo_m0_coef!C7</f>
        <v>0.125298074698005</v>
      </c>
      <c r="D154">
        <f>[12]RSB_emo_m0_coef!D7</f>
        <v>2.6750427473577601E-2</v>
      </c>
      <c r="E154">
        <f>[12]RSB_emo_m0_coef!E7</f>
        <v>0.12603609839760399</v>
      </c>
      <c r="F154">
        <f>[12]RSB_emo_m0_coef!F7</f>
        <v>2.7641640492754398E-2</v>
      </c>
      <c r="G154">
        <f>[12]RSB_emo_m0_coef!G7</f>
        <v>2.2323644169509002E-3</v>
      </c>
      <c r="H154">
        <f>[12]RSB_emo_m0_coef!H7</f>
        <v>0.12192480281456899</v>
      </c>
      <c r="I154">
        <f>[12]RSB_emo_m0_coef!I7</f>
        <v>0.284403544233998</v>
      </c>
      <c r="J154">
        <f>[12]RSB_emo_m0_coef!J7</f>
        <v>3.60504534632149E-2</v>
      </c>
      <c r="K154">
        <f>[12]RSB_emo_m0_coef!K7</f>
        <v>0.50250977754383697</v>
      </c>
    </row>
    <row r="155" spans="1:11" x14ac:dyDescent="0.25">
      <c r="A155" t="str">
        <f>[12]RSB_emo_m0_coef!A8</f>
        <v>log_city_size</v>
      </c>
      <c r="B155">
        <f>[12]RSB_emo_m0_coef!B8</f>
        <v>2.8970644955423199E-2</v>
      </c>
      <c r="C155">
        <f>[12]RSB_emo_m0_coef!C8</f>
        <v>2.2951898830821198E-2</v>
      </c>
      <c r="D155">
        <f>[12]RSB_emo_m0_coef!D8</f>
        <v>0.20842026312175599</v>
      </c>
      <c r="E155">
        <f>[12]RSB_emo_m0_coef!E8</f>
        <v>2.07444928496308E-2</v>
      </c>
      <c r="F155">
        <f>[12]RSB_emo_m0_coef!F8</f>
        <v>0.164187907943976</v>
      </c>
      <c r="G155">
        <f>[12]RSB_emo_m0_coef!G8</f>
        <v>-1.49561665527459E-3</v>
      </c>
      <c r="H155">
        <f>[12]RSB_emo_m0_coef!H8</f>
        <v>2.04953229724898E-2</v>
      </c>
      <c r="I155">
        <f>[12]RSB_emo_m0_coef!I8</f>
        <v>2.64198798355318E-2</v>
      </c>
      <c r="J155">
        <f>[12]RSB_emo_m0_coef!J8</f>
        <v>-6.8560533448756003E-3</v>
      </c>
      <c r="K155">
        <f>[12]RSB_emo_m0_coef!K8</f>
        <v>7.2664895726949799E-2</v>
      </c>
    </row>
    <row r="156" spans="1:11" x14ac:dyDescent="0.25">
      <c r="A156" t="str">
        <f>[12]RSB_emo_m0_coef!A9</f>
        <v>TC</v>
      </c>
      <c r="B156">
        <f>[12]RSB_emo_m0_coef!B9</f>
        <v>0.110563743944868</v>
      </c>
      <c r="C156">
        <f>[12]RSB_emo_m0_coef!C9</f>
        <v>4.6007130213089401E-2</v>
      </c>
      <c r="D156">
        <f>[12]RSB_emo_m0_coef!D9</f>
        <v>1.7219770017227399E-2</v>
      </c>
      <c r="E156">
        <f>[12]RSB_emo_m0_coef!E9</f>
        <v>4.5088974536883E-2</v>
      </c>
      <c r="F156">
        <f>[12]RSB_emo_m0_coef!F9</f>
        <v>1.51095753502639E-2</v>
      </c>
      <c r="G156" s="15">
        <f>[12]RSB_emo_m0_coef!G9</f>
        <v>-8.6485937216328201E-4</v>
      </c>
      <c r="H156">
        <f>[12]RSB_emo_m0_coef!H9</f>
        <v>4.2117397853918201E-2</v>
      </c>
      <c r="I156">
        <f>[12]RSB_emo_m0_coef!I9</f>
        <v>0.110237759654724</v>
      </c>
      <c r="J156">
        <f>[12]RSB_emo_m0_coef!J9</f>
        <v>2.6948603318554702E-2</v>
      </c>
      <c r="K156">
        <f>[12]RSB_emo_m0_coef!K9</f>
        <v>0.20076406317949699</v>
      </c>
    </row>
    <row r="157" spans="1:11" x14ac:dyDescent="0.25">
      <c r="A157" t="str">
        <f>[12]RSB_emo_m0_coef!A10</f>
        <v>log_time_RSB</v>
      </c>
      <c r="B157">
        <f>[12]RSB_emo_m0_coef!B10</f>
        <v>-3.5954441159910797E-2</v>
      </c>
      <c r="C157">
        <f>[12]RSB_emo_m0_coef!C10</f>
        <v>4.9554995936153499E-2</v>
      </c>
      <c r="D157">
        <f>[12]RSB_emo_m0_coef!D10</f>
        <v>0.469014410013258</v>
      </c>
      <c r="E157">
        <f>[12]RSB_emo_m0_coef!E10</f>
        <v>4.62804954018219E-2</v>
      </c>
      <c r="F157">
        <f>[12]RSB_emo_m0_coef!F10</f>
        <v>0.43820016647121801</v>
      </c>
      <c r="G157">
        <f>[12]RSB_emo_m0_coef!G10</f>
        <v>-8.7355310677339603E-3</v>
      </c>
      <c r="H157">
        <f>[12]RSB_emo_m0_coef!H10</f>
        <v>5.1676866088813597E-2</v>
      </c>
      <c r="I157">
        <f>[12]RSB_emo_m0_coef!I10</f>
        <v>-4.7161261097026903E-2</v>
      </c>
      <c r="J157">
        <f>[12]RSB_emo_m0_coef!J10</f>
        <v>-0.114846774104822</v>
      </c>
      <c r="K157">
        <f>[12]RSB_emo_m0_coef!K10</f>
        <v>0.10512337727134199</v>
      </c>
    </row>
    <row r="158" spans="1:11" x14ac:dyDescent="0.25">
      <c r="A158" t="str">
        <f>[12]RSB_emo_m0_coef!A11</f>
        <v>log_time_TC</v>
      </c>
      <c r="B158">
        <f>[12]RSB_emo_m0_coef!B11</f>
        <v>-1.60940075833177E-3</v>
      </c>
      <c r="C158">
        <f>[12]RSB_emo_m0_coef!C11</f>
        <v>5.1343424165884E-2</v>
      </c>
      <c r="D158">
        <f>[12]RSB_emo_m0_coef!D11</f>
        <v>0.97502684103289505</v>
      </c>
      <c r="E158">
        <f>[12]RSB_emo_m0_coef!E11</f>
        <v>7.6519094359135204E-2</v>
      </c>
      <c r="F158">
        <f>[12]RSB_emo_m0_coef!F11</f>
        <v>0.98324178366871795</v>
      </c>
      <c r="G158">
        <f>[12]RSB_emo_m0_coef!G11</f>
        <v>8.2628439480597199E-3</v>
      </c>
      <c r="H158">
        <f>[12]RSB_emo_m0_coef!H11</f>
        <v>7.9936017253378497E-2</v>
      </c>
      <c r="I158">
        <f>[12]RSB_emo_m0_coef!I11</f>
        <v>4.3742861267737103E-3</v>
      </c>
      <c r="J158">
        <f>[12]RSB_emo_m0_coef!J11</f>
        <v>-0.15585764011643699</v>
      </c>
      <c r="K158">
        <f>[12]RSB_emo_m0_coef!K11</f>
        <v>0.14619189953278</v>
      </c>
    </row>
    <row r="159" spans="1:11" x14ac:dyDescent="0.25">
      <c r="A159" s="14" t="s">
        <v>45</v>
      </c>
    </row>
    <row r="160" spans="1:11" x14ac:dyDescent="0.25">
      <c r="B160" s="14" t="s">
        <v>13</v>
      </c>
      <c r="C160" s="14" t="s">
        <v>14</v>
      </c>
      <c r="D160" s="14" t="s">
        <v>15</v>
      </c>
      <c r="E160" s="14" t="s">
        <v>16</v>
      </c>
      <c r="F160" s="14" t="s">
        <v>17</v>
      </c>
      <c r="G160" s="14" t="s">
        <v>18</v>
      </c>
      <c r="H160" s="14" t="s">
        <v>19</v>
      </c>
      <c r="I160" s="14" t="s">
        <v>20</v>
      </c>
      <c r="J160" s="14" t="s">
        <v>21</v>
      </c>
      <c r="K160" s="14" t="s">
        <v>22</v>
      </c>
    </row>
    <row r="161" spans="1:11" x14ac:dyDescent="0.25">
      <c r="A161" t="str">
        <f>[13]RSB_emo_m1_coef!A2</f>
        <v>(Intercept)</v>
      </c>
      <c r="B161">
        <f>[13]RSB_emo_m1_coef!B2</f>
        <v>0.109586230796967</v>
      </c>
      <c r="C161">
        <f>[13]RSB_emo_m1_coef!C2</f>
        <v>0.41912165341808599</v>
      </c>
      <c r="D161">
        <f>[13]RSB_emo_m1_coef!D2</f>
        <v>0.79401908007939404</v>
      </c>
      <c r="E161">
        <f>[13]RSB_emo_m1_coef!E2</f>
        <v>0.46147495558207802</v>
      </c>
      <c r="F161">
        <f>[13]RSB_emo_m1_coef!F2</f>
        <v>0.81255115864982697</v>
      </c>
      <c r="G161">
        <f>[13]RSB_emo_m1_coef!G2</f>
        <v>3.3333701646384398E-2</v>
      </c>
      <c r="H161">
        <f>[13]RSB_emo_m1_coef!H2</f>
        <v>0.42727055514946499</v>
      </c>
      <c r="I161">
        <f>[13]RSB_emo_m1_coef!I2</f>
        <v>0.150989874411391</v>
      </c>
      <c r="J161">
        <f>[13]RSB_emo_m1_coef!J2</f>
        <v>-0.74390158337315004</v>
      </c>
      <c r="K161">
        <f>[13]RSB_emo_m1_coef!K2</f>
        <v>0.896054588819308</v>
      </c>
    </row>
    <row r="162" spans="1:11" x14ac:dyDescent="0.25">
      <c r="A162" t="str">
        <f>[13]RSB_emo_m1_coef!A3</f>
        <v>emo</v>
      </c>
      <c r="B162">
        <f>[13]RSB_emo_m1_coef!B3</f>
        <v>9.4266363610938791E-3</v>
      </c>
      <c r="C162">
        <f>[13]RSB_emo_m1_coef!C3</f>
        <v>2.73537306147595E-2</v>
      </c>
      <c r="D162">
        <f>[13]RSB_emo_m1_coef!D3</f>
        <v>0.73076544609970895</v>
      </c>
      <c r="E162">
        <f>[13]RSB_emo_m1_coef!E3</f>
        <v>2.7970755578382401E-2</v>
      </c>
      <c r="F162">
        <f>[13]RSB_emo_m1_coef!F3</f>
        <v>0.73647958450649298</v>
      </c>
      <c r="G162">
        <f>[13]RSB_emo_m1_coef!G3</f>
        <v>6.3270458675825196E-3</v>
      </c>
      <c r="H162">
        <f>[13]RSB_emo_m1_coef!H3</f>
        <v>2.7681167820900101E-2</v>
      </c>
      <c r="I162">
        <f>[13]RSB_emo_m1_coef!I3</f>
        <v>1.5769334496427999E-2</v>
      </c>
      <c r="J162">
        <f>[13]RSB_emo_m1_coef!J3</f>
        <v>-4.6902059996305701E-2</v>
      </c>
      <c r="K162">
        <f>[13]RSB_emo_m1_coef!K3</f>
        <v>5.7577542789207403E-2</v>
      </c>
    </row>
    <row r="163" spans="1:11" x14ac:dyDescent="0.25">
      <c r="A163" t="str">
        <f>[13]RSB_emo_m1_coef!A4</f>
        <v>sex</v>
      </c>
      <c r="B163">
        <f>[13]RSB_emo_m1_coef!B4</f>
        <v>3.8593064061711299E-2</v>
      </c>
      <c r="C163">
        <f>[13]RSB_emo_m1_coef!C4</f>
        <v>3.0646391414002199E-2</v>
      </c>
      <c r="D163">
        <f>[13]RSB_emo_m1_coef!D4</f>
        <v>0.209482507178327</v>
      </c>
      <c r="E163">
        <f>[13]RSB_emo_m1_coef!E4</f>
        <v>3.0886410475871699E-2</v>
      </c>
      <c r="F163">
        <f>[13]RSB_emo_m1_coef!F4</f>
        <v>0.213029771489081</v>
      </c>
      <c r="G163">
        <f>[13]RSB_emo_m1_coef!G4</f>
        <v>1.4400653130534999E-3</v>
      </c>
      <c r="H163">
        <f>[13]RSB_emo_m1_coef!H4</f>
        <v>3.1713438888487801E-2</v>
      </c>
      <c r="I163">
        <f>[13]RSB_emo_m1_coef!I4</f>
        <v>3.8250797679544202E-2</v>
      </c>
      <c r="J163">
        <f>[13]RSB_emo_m1_coef!J4</f>
        <v>-1.6609647485652499E-2</v>
      </c>
      <c r="K163">
        <f>[13]RSB_emo_m1_coef!K4</f>
        <v>0.10180135691699101</v>
      </c>
    </row>
    <row r="164" spans="1:11" x14ac:dyDescent="0.25">
      <c r="A164" t="str">
        <f>[13]RSB_emo_m1_coef!A5</f>
        <v>income</v>
      </c>
      <c r="B164">
        <f>[13]RSB_emo_m1_coef!B5</f>
        <v>-9.0682059002841191E-3</v>
      </c>
      <c r="C164">
        <f>[13]RSB_emo_m1_coef!C5</f>
        <v>1.45028364782291E-2</v>
      </c>
      <c r="D164">
        <f>[13]RSB_emo_m1_coef!D5</f>
        <v>0.53255131660224098</v>
      </c>
      <c r="E164">
        <f>[13]RSB_emo_m1_coef!E5</f>
        <v>1.41811153591061E-2</v>
      </c>
      <c r="F164">
        <f>[13]RSB_emo_m1_coef!F5</f>
        <v>0.52330443932772797</v>
      </c>
      <c r="G164">
        <f>[13]RSB_emo_m1_coef!G5</f>
        <v>1.9902719549340499E-3</v>
      </c>
      <c r="H164">
        <f>[13]RSB_emo_m1_coef!H5</f>
        <v>1.5669926445353598E-2</v>
      </c>
      <c r="I164">
        <f>[13]RSB_emo_m1_coef!I5</f>
        <v>-7.9333235617631195E-3</v>
      </c>
      <c r="J164">
        <f>[13]RSB_emo_m1_coef!J5</f>
        <v>-3.9838244558069003E-2</v>
      </c>
      <c r="K164">
        <f>[13]RSB_emo_m1_coef!K5</f>
        <v>2.1952537858610101E-2</v>
      </c>
    </row>
    <row r="165" spans="1:11" x14ac:dyDescent="0.25">
      <c r="A165" t="str">
        <f>[13]RSB_emo_m1_coef!A6</f>
        <v>isworking</v>
      </c>
      <c r="B165">
        <f>[13]RSB_emo_m1_coef!B6</f>
        <v>-2.6992055610514099E-2</v>
      </c>
      <c r="C165">
        <f>[13]RSB_emo_m1_coef!C6</f>
        <v>3.6536804371844901E-2</v>
      </c>
      <c r="D165">
        <f>[13]RSB_emo_m1_coef!D6</f>
        <v>0.46097195343106001</v>
      </c>
      <c r="E165">
        <f>[13]RSB_emo_m1_coef!E6</f>
        <v>3.6373862434855499E-2</v>
      </c>
      <c r="F165">
        <f>[13]RSB_emo_m1_coef!F6</f>
        <v>0.45896928984261698</v>
      </c>
      <c r="G165">
        <f>[13]RSB_emo_m1_coef!G6</f>
        <v>-5.9162798862480498E-3</v>
      </c>
      <c r="H165">
        <f>[13]RSB_emo_m1_coef!H6</f>
        <v>3.8382413325715001E-2</v>
      </c>
      <c r="I165">
        <f>[13]RSB_emo_m1_coef!I6</f>
        <v>-3.4025096245977202E-2</v>
      </c>
      <c r="J165">
        <f>[13]RSB_emo_m1_coef!J6</f>
        <v>-9.3330754276909303E-2</v>
      </c>
      <c r="K165">
        <f>[13]RSB_emo_m1_coef!K6</f>
        <v>6.04135210531122E-2</v>
      </c>
    </row>
    <row r="166" spans="1:11" x14ac:dyDescent="0.25">
      <c r="A166" t="str">
        <f>[13]RSB_emo_m1_coef!A7</f>
        <v>log_age</v>
      </c>
      <c r="B166">
        <f>[13]RSB_emo_m1_coef!B7</f>
        <v>0.27726572305806202</v>
      </c>
      <c r="C166">
        <f>[13]RSB_emo_m1_coef!C7</f>
        <v>0.12573828988428901</v>
      </c>
      <c r="D166">
        <f>[13]RSB_emo_m1_coef!D7</f>
        <v>2.86598192355394E-2</v>
      </c>
      <c r="E166">
        <f>[13]RSB_emo_m1_coef!E7</f>
        <v>0.12603900582945299</v>
      </c>
      <c r="F166">
        <f>[13]RSB_emo_m1_coef!F7</f>
        <v>2.90373200417673E-2</v>
      </c>
      <c r="G166">
        <f>[13]RSB_emo_m1_coef!G7</f>
        <v>-1.38532446375602E-2</v>
      </c>
      <c r="H166">
        <f>[13]RSB_emo_m1_coef!H7</f>
        <v>0.130919295395626</v>
      </c>
      <c r="I166">
        <f>[13]RSB_emo_m1_coef!I7</f>
        <v>0.26500713440540502</v>
      </c>
      <c r="J166">
        <f>[13]RSB_emo_m1_coef!J7</f>
        <v>1.4035208422521501E-2</v>
      </c>
      <c r="K166">
        <f>[13]RSB_emo_m1_coef!K7</f>
        <v>0.54503404503985597</v>
      </c>
    </row>
    <row r="167" spans="1:11" x14ac:dyDescent="0.25">
      <c r="A167" t="str">
        <f>[13]RSB_emo_m1_coef!A8</f>
        <v>log_city_size</v>
      </c>
      <c r="B167">
        <f>[13]RSB_emo_m1_coef!B8</f>
        <v>2.8804251982397298E-2</v>
      </c>
      <c r="C167">
        <f>[13]RSB_emo_m1_coef!C8</f>
        <v>2.3007407166315001E-2</v>
      </c>
      <c r="D167">
        <f>[13]RSB_emo_m1_coef!D8</f>
        <v>0.21214140279531801</v>
      </c>
      <c r="E167">
        <f>[13]RSB_emo_m1_coef!E8</f>
        <v>2.0788813564078201E-2</v>
      </c>
      <c r="F167">
        <f>[13]RSB_emo_m1_coef!F8</f>
        <v>0.167521336638317</v>
      </c>
      <c r="G167">
        <f>[13]RSB_emo_m1_coef!G8</f>
        <v>-4.7455182121372E-3</v>
      </c>
      <c r="H167">
        <f>[13]RSB_emo_m1_coef!H8</f>
        <v>2.2848112982615899E-2</v>
      </c>
      <c r="I167">
        <f>[13]RSB_emo_m1_coef!I8</f>
        <v>2.45976386579661E-2</v>
      </c>
      <c r="J167">
        <f>[13]RSB_emo_m1_coef!J8</f>
        <v>-1.52036778653531E-2</v>
      </c>
      <c r="K167">
        <f>[13]RSB_emo_m1_coef!K8</f>
        <v>8.2031397416002599E-2</v>
      </c>
    </row>
    <row r="168" spans="1:11" x14ac:dyDescent="0.25">
      <c r="A168" t="str">
        <f>[13]RSB_emo_m1_coef!A9</f>
        <v>TC</v>
      </c>
      <c r="B168">
        <f>[13]RSB_emo_m1_coef!B9</f>
        <v>0.110852646582349</v>
      </c>
      <c r="C168">
        <f>[13]RSB_emo_m1_coef!C9</f>
        <v>4.6116432228331103E-2</v>
      </c>
      <c r="D168">
        <f>[13]RSB_emo_m1_coef!D9</f>
        <v>1.7199008898429201E-2</v>
      </c>
      <c r="E168">
        <f>[13]RSB_emo_m1_coef!E9</f>
        <v>4.5168092230134002E-2</v>
      </c>
      <c r="F168">
        <f>[13]RSB_emo_m1_coef!F9</f>
        <v>1.50292251352137E-2</v>
      </c>
      <c r="G168">
        <f>[13]RSB_emo_m1_coef!G9</f>
        <v>6.7347197453916903E-3</v>
      </c>
      <c r="H168">
        <f>[13]RSB_emo_m1_coef!H9</f>
        <v>4.5484080575387498E-2</v>
      </c>
      <c r="I168">
        <f>[13]RSB_emo_m1_coef!I9</f>
        <v>0.118087443314438</v>
      </c>
      <c r="J168">
        <f>[13]RSB_emo_m1_coef!J9</f>
        <v>-3.4689232827986001E-3</v>
      </c>
      <c r="K168">
        <f>[13]RSB_emo_m1_coef!K9</f>
        <v>0.18670717914366</v>
      </c>
    </row>
    <row r="169" spans="1:11" x14ac:dyDescent="0.25">
      <c r="A169" t="str">
        <f>[13]RSB_emo_m1_coef!A10</f>
        <v>log_time_RSB</v>
      </c>
      <c r="B169">
        <f>[13]RSB_emo_m1_coef!B10</f>
        <v>-3.34051865238148E-2</v>
      </c>
      <c r="C169">
        <f>[13]RSB_emo_m1_coef!C10</f>
        <v>5.0091276359473302E-2</v>
      </c>
      <c r="D169">
        <f>[13]RSB_emo_m1_coef!D10</f>
        <v>0.50566240117030703</v>
      </c>
      <c r="E169">
        <f>[13]RSB_emo_m1_coef!E10</f>
        <v>4.6774857796702297E-2</v>
      </c>
      <c r="F169">
        <f>[13]RSB_emo_m1_coef!F10</f>
        <v>0.476007998197927</v>
      </c>
      <c r="G169">
        <f>[13]RSB_emo_m1_coef!G10</f>
        <v>-6.9287225424459302E-3</v>
      </c>
      <c r="H169">
        <f>[13]RSB_emo_m1_coef!H10</f>
        <v>5.03152357970785E-2</v>
      </c>
      <c r="I169">
        <f>[13]RSB_emo_m1_coef!I10</f>
        <v>-4.0884629589517101E-2</v>
      </c>
      <c r="J169">
        <f>[13]RSB_emo_m1_coef!J10</f>
        <v>-0.12074805240629601</v>
      </c>
      <c r="K169">
        <f>[13]RSB_emo_m1_coef!K10</f>
        <v>8.6163263704605406E-2</v>
      </c>
    </row>
    <row r="170" spans="1:11" x14ac:dyDescent="0.25">
      <c r="A170" t="str">
        <f>[13]RSB_emo_m1_coef!A11</f>
        <v>log_time_TC</v>
      </c>
      <c r="B170">
        <f>[13]RSB_emo_m1_coef!B11</f>
        <v>-3.0662757662930401E-3</v>
      </c>
      <c r="C170">
        <f>[13]RSB_emo_m1_coef!C11</f>
        <v>5.1593155583511997E-2</v>
      </c>
      <c r="D170">
        <f>[13]RSB_emo_m1_coef!D11</f>
        <v>0.95267128627535203</v>
      </c>
      <c r="E170">
        <f>[13]RSB_emo_m1_coef!E11</f>
        <v>7.6437667111007204E-2</v>
      </c>
      <c r="F170">
        <f>[13]RSB_emo_m1_coef!F11</f>
        <v>0.96804423284623997</v>
      </c>
      <c r="G170">
        <f>[13]RSB_emo_m1_coef!G11</f>
        <v>9.1805395047865595E-3</v>
      </c>
      <c r="H170">
        <f>[13]RSB_emo_m1_coef!H11</f>
        <v>7.9353471268169801E-2</v>
      </c>
      <c r="I170">
        <f>[13]RSB_emo_m1_coef!I11</f>
        <v>-2.56777359149582E-3</v>
      </c>
      <c r="J170">
        <f>[13]RSB_emo_m1_coef!J11</f>
        <v>-0.13796337211290399</v>
      </c>
      <c r="K170">
        <f>[13]RSB_emo_m1_coef!K11</f>
        <v>0.16349470156710999</v>
      </c>
    </row>
    <row r="171" spans="1:11" x14ac:dyDescent="0.25">
      <c r="A171" s="14" t="s">
        <v>46</v>
      </c>
    </row>
    <row r="172" spans="1:11" x14ac:dyDescent="0.25">
      <c r="B172" s="14" t="s">
        <v>13</v>
      </c>
      <c r="C172" s="14" t="s">
        <v>14</v>
      </c>
      <c r="D172" s="14" t="s">
        <v>15</v>
      </c>
      <c r="E172" s="14" t="s">
        <v>16</v>
      </c>
      <c r="F172" s="14" t="s">
        <v>17</v>
      </c>
      <c r="G172" s="14" t="s">
        <v>18</v>
      </c>
      <c r="H172" s="14" t="s">
        <v>19</v>
      </c>
      <c r="I172" s="14" t="s">
        <v>20</v>
      </c>
      <c r="J172" s="14" t="s">
        <v>21</v>
      </c>
      <c r="K172" s="14" t="s">
        <v>22</v>
      </c>
    </row>
    <row r="173" spans="1:11" x14ac:dyDescent="0.25">
      <c r="A173" t="str">
        <f>[14]RSB_rat_m0_coef!A2</f>
        <v>(Intercept)</v>
      </c>
      <c r="B173">
        <f>[14]RSB_rat_m0_coef!B2</f>
        <v>-0.40847384689289001</v>
      </c>
      <c r="C173">
        <f>[14]RSB_rat_m0_coef!C2</f>
        <v>0.43982642494056701</v>
      </c>
      <c r="D173">
        <f>[14]RSB_rat_m0_coef!D2</f>
        <v>0.35430822993137201</v>
      </c>
      <c r="E173">
        <f>[14]RSB_rat_m0_coef!E2</f>
        <v>0.411079024218579</v>
      </c>
      <c r="F173">
        <f>[14]RSB_rat_m0_coef!F2</f>
        <v>0.32175132190142403</v>
      </c>
      <c r="G173">
        <f>[14]RSB_rat_m0_coef!G2</f>
        <v>5.8885663243954202E-2</v>
      </c>
      <c r="H173">
        <f>[14]RSB_rat_m0_coef!H2</f>
        <v>0.45369417488820302</v>
      </c>
      <c r="I173">
        <f>[14]RSB_rat_m0_coef!I2</f>
        <v>-0.35726110481551698</v>
      </c>
      <c r="J173">
        <f>[14]RSB_rat_m0_coef!J2</f>
        <v>-1.2844426665667501</v>
      </c>
      <c r="K173">
        <f>[14]RSB_rat_m0_coef!K2</f>
        <v>0.51720368714570497</v>
      </c>
    </row>
    <row r="174" spans="1:11" x14ac:dyDescent="0.25">
      <c r="A174" t="str">
        <f>[14]RSB_rat_m0_coef!A3</f>
        <v>rat</v>
      </c>
      <c r="B174">
        <f>[14]RSB_rat_m0_coef!B3</f>
        <v>1.9778344941458199E-2</v>
      </c>
      <c r="C174">
        <f>[14]RSB_rat_m0_coef!C3</f>
        <v>2.8395463618898501E-2</v>
      </c>
      <c r="D174">
        <f>[14]RSB_rat_m0_coef!D3</f>
        <v>0.48701470335501001</v>
      </c>
      <c r="E174">
        <f>[14]RSB_rat_m0_coef!E3</f>
        <v>2.7750253296814398E-2</v>
      </c>
      <c r="F174">
        <f>[14]RSB_rat_m0_coef!F3</f>
        <v>0.476958776795186</v>
      </c>
      <c r="G174">
        <f>[14]RSB_rat_m0_coef!G3</f>
        <v>7.6191244053034105E-4</v>
      </c>
      <c r="H174">
        <f>[14]RSB_rat_m0_coef!H3</f>
        <v>2.5907892630739299E-2</v>
      </c>
      <c r="I174">
        <f>[14]RSB_rat_m0_coef!I3</f>
        <v>2.0291901918209499E-2</v>
      </c>
      <c r="J174">
        <f>[14]RSB_rat_m0_coef!J3</f>
        <v>-2.8806422076313499E-2</v>
      </c>
      <c r="K174">
        <f>[14]RSB_rat_m0_coef!K3</f>
        <v>7.1961450760272994E-2</v>
      </c>
    </row>
    <row r="175" spans="1:11" x14ac:dyDescent="0.25">
      <c r="A175" t="str">
        <f>[14]RSB_rat_m0_coef!A4</f>
        <v>sex</v>
      </c>
      <c r="B175">
        <f>[14]RSB_rat_m0_coef!B4</f>
        <v>4.9297009633765897E-2</v>
      </c>
      <c r="C175">
        <f>[14]RSB_rat_m0_coef!C4</f>
        <v>3.1534997785016797E-2</v>
      </c>
      <c r="D175">
        <f>[14]RSB_rat_m0_coef!D4</f>
        <v>0.11979065052412</v>
      </c>
      <c r="E175">
        <f>[14]RSB_rat_m0_coef!E4</f>
        <v>3.3437652186533398E-2</v>
      </c>
      <c r="F175">
        <f>[14]RSB_rat_m0_coef!F4</f>
        <v>0.142188263979597</v>
      </c>
      <c r="G175">
        <f>[14]RSB_rat_m0_coef!G4</f>
        <v>2.29401268684863E-4</v>
      </c>
      <c r="H175">
        <f>[14]RSB_rat_m0_coef!H4</f>
        <v>3.3485490477820103E-2</v>
      </c>
      <c r="I175">
        <f>[14]RSB_rat_m0_coef!I4</f>
        <v>4.9512157018341399E-2</v>
      </c>
      <c r="J175">
        <f>[14]RSB_rat_m0_coef!J4</f>
        <v>-1.60577197952976E-2</v>
      </c>
      <c r="K175">
        <f>[14]RSB_rat_m0_coef!K4</f>
        <v>0.12080961140281</v>
      </c>
    </row>
    <row r="176" spans="1:11" x14ac:dyDescent="0.25">
      <c r="A176" t="str">
        <f>[14]RSB_rat_m0_coef!A5</f>
        <v>income</v>
      </c>
      <c r="B176">
        <f>[14]RSB_rat_m0_coef!B5</f>
        <v>-1.8125129704927901E-2</v>
      </c>
      <c r="C176">
        <f>[14]RSB_rat_m0_coef!C5</f>
        <v>1.48659049304795E-2</v>
      </c>
      <c r="D176">
        <f>[14]RSB_rat_m0_coef!D5</f>
        <v>0.22438401715630599</v>
      </c>
      <c r="E176">
        <f>[14]RSB_rat_m0_coef!E5</f>
        <v>1.6293637036022501E-2</v>
      </c>
      <c r="F176">
        <f>[14]RSB_rat_m0_coef!F5</f>
        <v>0.26748100965298399</v>
      </c>
      <c r="G176">
        <f>[14]RSB_rat_m0_coef!G5</f>
        <v>-6.9094934516051795E-4</v>
      </c>
      <c r="H176">
        <f>[14]RSB_rat_m0_coef!H5</f>
        <v>1.65378160478412E-2</v>
      </c>
      <c r="I176">
        <f>[14]RSB_rat_m0_coef!I5</f>
        <v>-1.9000713692727E-2</v>
      </c>
      <c r="J176">
        <f>[14]RSB_rat_m0_coef!J5</f>
        <v>-4.9716454573420499E-2</v>
      </c>
      <c r="K176">
        <f>[14]RSB_rat_m0_coef!K5</f>
        <v>1.6025308520299299E-2</v>
      </c>
    </row>
    <row r="177" spans="1:11" x14ac:dyDescent="0.25">
      <c r="A177" t="str">
        <f>[14]RSB_rat_m0_coef!A6</f>
        <v>isworking</v>
      </c>
      <c r="B177">
        <f>[14]RSB_rat_m0_coef!B6</f>
        <v>-1.9530696742029199E-2</v>
      </c>
      <c r="C177">
        <f>[14]RSB_rat_m0_coef!C6</f>
        <v>3.6754677138036401E-2</v>
      </c>
      <c r="D177">
        <f>[14]RSB_rat_m0_coef!D6</f>
        <v>0.59582554515087705</v>
      </c>
      <c r="E177">
        <f>[14]RSB_rat_m0_coef!E6</f>
        <v>3.8232613848933499E-2</v>
      </c>
      <c r="F177">
        <f>[14]RSB_rat_m0_coef!F6</f>
        <v>0.61010421841929297</v>
      </c>
      <c r="G177">
        <f>[14]RSB_rat_m0_coef!G6</f>
        <v>-1.5321515955621901E-3</v>
      </c>
      <c r="H177">
        <f>[14]RSB_rat_m0_coef!H6</f>
        <v>4.0410742387166E-2</v>
      </c>
      <c r="I177">
        <f>[14]RSB_rat_m0_coef!I6</f>
        <v>-2.1401163267346399E-2</v>
      </c>
      <c r="J177">
        <f>[14]RSB_rat_m0_coef!J6</f>
        <v>-9.5205438090013805E-2</v>
      </c>
      <c r="K177">
        <f>[14]RSB_rat_m0_coef!K6</f>
        <v>6.7616134585615606E-2</v>
      </c>
    </row>
    <row r="178" spans="1:11" x14ac:dyDescent="0.25">
      <c r="A178" t="str">
        <f>[14]RSB_rat_m0_coef!A7</f>
        <v>log_age</v>
      </c>
      <c r="B178">
        <f>[14]RSB_rat_m0_coef!B7</f>
        <v>0.297845777542877</v>
      </c>
      <c r="C178">
        <f>[14]RSB_rat_m0_coef!C7</f>
        <v>0.126245891466821</v>
      </c>
      <c r="D178">
        <f>[14]RSB_rat_m0_coef!D7</f>
        <v>1.9408166377711599E-2</v>
      </c>
      <c r="E178">
        <f>[14]RSB_rat_m0_coef!E7</f>
        <v>0.12612194236907801</v>
      </c>
      <c r="F178">
        <f>[14]RSB_rat_m0_coef!F7</f>
        <v>1.9291029467025302E-2</v>
      </c>
      <c r="G178">
        <f>[14]RSB_rat_m0_coef!G7</f>
        <v>5.2499473742216298E-3</v>
      </c>
      <c r="H178">
        <f>[14]RSB_rat_m0_coef!H7</f>
        <v>0.14290997603879499</v>
      </c>
      <c r="I178">
        <f>[14]RSB_rat_m0_coef!I7</f>
        <v>0.29710841754407102</v>
      </c>
      <c r="J178">
        <f>[14]RSB_rat_m0_coef!J7</f>
        <v>4.1776582781698497E-2</v>
      </c>
      <c r="K178">
        <f>[14]RSB_rat_m0_coef!K7</f>
        <v>0.59496962765813699</v>
      </c>
    </row>
    <row r="179" spans="1:11" x14ac:dyDescent="0.25">
      <c r="A179" t="str">
        <f>[14]RSB_rat_m0_coef!A8</f>
        <v>log_city_size</v>
      </c>
      <c r="B179">
        <f>[14]RSB_rat_m0_coef!B8</f>
        <v>1.62922235001044E-2</v>
      </c>
      <c r="C179">
        <f>[14]RSB_rat_m0_coef!C8</f>
        <v>2.4129728691226301E-2</v>
      </c>
      <c r="D179">
        <f>[14]RSB_rat_m0_coef!D8</f>
        <v>0.500439240290104</v>
      </c>
      <c r="E179">
        <f>[14]RSB_rat_m0_coef!E8</f>
        <v>1.8401404070930501E-2</v>
      </c>
      <c r="F179">
        <f>[14]RSB_rat_m0_coef!F8</f>
        <v>0.37716009508527498</v>
      </c>
      <c r="G179">
        <f>[14]RSB_rat_m0_coef!G8</f>
        <v>1.21519965301648E-4</v>
      </c>
      <c r="H179">
        <f>[14]RSB_rat_m0_coef!H8</f>
        <v>2.1155514352955099E-2</v>
      </c>
      <c r="I179">
        <f>[14]RSB_rat_m0_coef!I8</f>
        <v>1.66290618564101E-2</v>
      </c>
      <c r="J179">
        <f>[14]RSB_rat_m0_coef!J8</f>
        <v>-2.4626926601462099E-2</v>
      </c>
      <c r="K179">
        <f>[14]RSB_rat_m0_coef!K8</f>
        <v>5.8677637298026102E-2</v>
      </c>
    </row>
    <row r="180" spans="1:11" x14ac:dyDescent="0.25">
      <c r="A180" t="str">
        <f>[14]RSB_rat_m0_coef!A9</f>
        <v>TC</v>
      </c>
      <c r="B180">
        <f>[14]RSB_rat_m0_coef!B9</f>
        <v>9.8612616063723596E-2</v>
      </c>
      <c r="C180">
        <f>[14]RSB_rat_m0_coef!C9</f>
        <v>4.5022433054952002E-2</v>
      </c>
      <c r="D180">
        <f>[14]RSB_rat_m0_coef!D9</f>
        <v>2.9817291590868801E-2</v>
      </c>
      <c r="E180">
        <f>[14]RSB_rat_m0_coef!E9</f>
        <v>5.0242047471990202E-2</v>
      </c>
      <c r="F180">
        <f>[14]RSB_rat_m0_coef!F9</f>
        <v>5.1251271666282502E-2</v>
      </c>
      <c r="G180">
        <f>[14]RSB_rat_m0_coef!G9</f>
        <v>-3.08263338935537E-3</v>
      </c>
      <c r="H180">
        <f>[14]RSB_rat_m0_coef!H9</f>
        <v>4.9544698746198997E-2</v>
      </c>
      <c r="I180">
        <f>[14]RSB_rat_m0_coef!I9</f>
        <v>9.4063894551362104E-2</v>
      </c>
      <c r="J180">
        <f>[14]RSB_rat_m0_coef!J9</f>
        <v>9.2734252091057293E-3</v>
      </c>
      <c r="K180">
        <f>[14]RSB_rat_m0_coef!K9</f>
        <v>0.21144898094964601</v>
      </c>
    </row>
    <row r="181" spans="1:11" x14ac:dyDescent="0.25">
      <c r="A181" t="str">
        <f>[14]RSB_rat_m0_coef!A10</f>
        <v>log_time_RSB</v>
      </c>
      <c r="B181">
        <f>[14]RSB_rat_m0_coef!B10</f>
        <v>-2.9313861858485502E-2</v>
      </c>
      <c r="C181">
        <f>[14]RSB_rat_m0_coef!C10</f>
        <v>5.7003295699730401E-2</v>
      </c>
      <c r="D181">
        <f>[14]RSB_rat_m0_coef!D10</f>
        <v>0.60772333462905404</v>
      </c>
      <c r="E181">
        <f>[14]RSB_rat_m0_coef!E10</f>
        <v>5.35885011183517E-2</v>
      </c>
      <c r="F181">
        <f>[14]RSB_rat_m0_coef!F10</f>
        <v>0.58505944050805203</v>
      </c>
      <c r="G181">
        <f>[14]RSB_rat_m0_coef!G10</f>
        <v>-7.0830080911448599E-3</v>
      </c>
      <c r="H181">
        <f>[14]RSB_rat_m0_coef!H10</f>
        <v>6.2754849331463206E-2</v>
      </c>
      <c r="I181">
        <f>[14]RSB_rat_m0_coef!I10</f>
        <v>-3.6014081772793097E-2</v>
      </c>
      <c r="J181">
        <f>[14]RSB_rat_m0_coef!J10</f>
        <v>-0.14171652543867599</v>
      </c>
      <c r="K181">
        <f>[14]RSB_rat_m0_coef!K10</f>
        <v>8.9650225572506903E-2</v>
      </c>
    </row>
    <row r="182" spans="1:11" x14ac:dyDescent="0.25">
      <c r="A182" t="str">
        <f>[14]RSB_rat_m0_coef!A11</f>
        <v>log_time_TC</v>
      </c>
      <c r="B182">
        <f>[14]RSB_rat_m0_coef!B11</f>
        <v>0.100846913781546</v>
      </c>
      <c r="C182">
        <f>[14]RSB_rat_m0_coef!C11</f>
        <v>5.8472465716612201E-2</v>
      </c>
      <c r="D182">
        <f>[14]RSB_rat_m0_coef!D11</f>
        <v>8.6338817772956405E-2</v>
      </c>
      <c r="E182">
        <f>[14]RSB_rat_m0_coef!E11</f>
        <v>5.8322711530291602E-2</v>
      </c>
      <c r="F182">
        <f>[14]RSB_rat_m0_coef!F11</f>
        <v>8.5541233956364204E-2</v>
      </c>
      <c r="G182">
        <f>[14]RSB_rat_m0_coef!G11</f>
        <v>-6.4438358304755002E-3</v>
      </c>
      <c r="H182">
        <f>[14]RSB_rat_m0_coef!H11</f>
        <v>5.9863188396563398E-2</v>
      </c>
      <c r="I182">
        <f>[14]RSB_rat_m0_coef!I11</f>
        <v>9.6885391170680596E-2</v>
      </c>
      <c r="J182">
        <f>[14]RSB_rat_m0_coef!J11</f>
        <v>-1.17738221873969E-2</v>
      </c>
      <c r="K182">
        <f>[14]RSB_rat_m0_coef!K11</f>
        <v>0.235619167934569</v>
      </c>
    </row>
    <row r="183" spans="1:11" x14ac:dyDescent="0.25">
      <c r="A183" s="14" t="s">
        <v>47</v>
      </c>
    </row>
    <row r="184" spans="1:11" x14ac:dyDescent="0.25">
      <c r="B184" s="14" t="s">
        <v>13</v>
      </c>
      <c r="C184" s="14" t="s">
        <v>14</v>
      </c>
      <c r="D184" s="14" t="s">
        <v>15</v>
      </c>
      <c r="E184" s="14" t="s">
        <v>16</v>
      </c>
      <c r="F184" s="14" t="s">
        <v>17</v>
      </c>
      <c r="G184" s="14" t="s">
        <v>18</v>
      </c>
      <c r="H184" s="14" t="s">
        <v>19</v>
      </c>
      <c r="I184" s="14" t="s">
        <v>20</v>
      </c>
      <c r="J184" s="14" t="s">
        <v>21</v>
      </c>
      <c r="K184" s="14" t="s">
        <v>22</v>
      </c>
    </row>
    <row r="185" spans="1:11" x14ac:dyDescent="0.25">
      <c r="A185" t="str">
        <f>[15]RSB_rat_m1_coef!A2</f>
        <v>(Intercept)</v>
      </c>
      <c r="B185">
        <f>[15]RSB_rat_m1_coef!B2</f>
        <v>-0.43700418430592203</v>
      </c>
      <c r="C185">
        <f>[15]RSB_rat_m1_coef!C2</f>
        <v>0.47258193836054002</v>
      </c>
      <c r="D185">
        <f>[15]RSB_rat_m1_coef!D2</f>
        <v>0.35648892201330801</v>
      </c>
      <c r="E185">
        <f>[15]RSB_rat_m1_coef!E2</f>
        <v>0.48745000036506703</v>
      </c>
      <c r="F185">
        <f>[15]RSB_rat_m1_coef!F2</f>
        <v>0.37131030588032199</v>
      </c>
      <c r="G185">
        <f>[15]RSB_rat_m1_coef!G2</f>
        <v>5.8507868425991198E-2</v>
      </c>
      <c r="H185">
        <f>[15]RSB_rat_m1_coef!H2</f>
        <v>0.51610244615325795</v>
      </c>
      <c r="I185">
        <f>[15]RSB_rat_m1_coef!I2</f>
        <v>-0.40596466606814202</v>
      </c>
      <c r="J185">
        <f>[15]RSB_rat_m1_coef!J2</f>
        <v>-1.4397293657674699</v>
      </c>
      <c r="K185">
        <f>[15]RSB_rat_m1_coef!K2</f>
        <v>0.51730815920358797</v>
      </c>
    </row>
    <row r="186" spans="1:11" x14ac:dyDescent="0.25">
      <c r="A186" t="str">
        <f>[15]RSB_rat_m1_coef!A3</f>
        <v>rat</v>
      </c>
      <c r="B186">
        <f>[15]RSB_rat_m1_coef!B3</f>
        <v>1.3118565103183899E-2</v>
      </c>
      <c r="C186">
        <f>[15]RSB_rat_m1_coef!C3</f>
        <v>2.9660326684295499E-2</v>
      </c>
      <c r="D186">
        <f>[15]RSB_rat_m1_coef!D3</f>
        <v>0.65886686703391695</v>
      </c>
      <c r="E186">
        <f>[15]RSB_rat_m1_coef!E3</f>
        <v>2.8406980892705901E-2</v>
      </c>
      <c r="F186">
        <f>[15]RSB_rat_m1_coef!F3</f>
        <v>0.64483870249114394</v>
      </c>
      <c r="G186">
        <f>[15]RSB_rat_m1_coef!G3</f>
        <v>4.9218268046202296E-4</v>
      </c>
      <c r="H186">
        <f>[15]RSB_rat_m1_coef!H3</f>
        <v>2.9705148943951602E-2</v>
      </c>
      <c r="I186">
        <f>[15]RSB_rat_m1_coef!I3</f>
        <v>1.3077011707436101E-2</v>
      </c>
      <c r="J186">
        <f>[15]RSB_rat_m1_coef!J3</f>
        <v>-4.15461673240205E-2</v>
      </c>
      <c r="K186">
        <f>[15]RSB_rat_m1_coef!K3</f>
        <v>7.3353385651826294E-2</v>
      </c>
    </row>
    <row r="187" spans="1:11" x14ac:dyDescent="0.25">
      <c r="A187" t="str">
        <f>[15]RSB_rat_m1_coef!A4</f>
        <v>sex</v>
      </c>
      <c r="B187">
        <f>[15]RSB_rat_m1_coef!B4</f>
        <v>4.1933200013260397E-2</v>
      </c>
      <c r="C187">
        <f>[15]RSB_rat_m1_coef!C4</f>
        <v>3.2458542092558697E-2</v>
      </c>
      <c r="D187">
        <f>[15]RSB_rat_m1_coef!D4</f>
        <v>0.198231665134634</v>
      </c>
      <c r="E187">
        <f>[15]RSB_rat_m1_coef!E4</f>
        <v>3.4881346924280299E-2</v>
      </c>
      <c r="F187">
        <f>[15]RSB_rat_m1_coef!F4</f>
        <v>0.231053164446168</v>
      </c>
      <c r="G187">
        <f>[15]RSB_rat_m1_coef!G4</f>
        <v>-2.9358094016951699E-3</v>
      </c>
      <c r="H187">
        <f>[15]RSB_rat_m1_coef!H4</f>
        <v>3.4174630848552802E-2</v>
      </c>
      <c r="I187">
        <f>[15]RSB_rat_m1_coef!I4</f>
        <v>3.8888246292210903E-2</v>
      </c>
      <c r="J187">
        <f>[15]RSB_rat_m1_coef!J4</f>
        <v>-2.6751731008826999E-2</v>
      </c>
      <c r="K187">
        <f>[15]RSB_rat_m1_coef!K4</f>
        <v>0.112385799258628</v>
      </c>
    </row>
    <row r="188" spans="1:11" x14ac:dyDescent="0.25">
      <c r="A188" t="str">
        <f>[15]RSB_rat_m1_coef!A5</f>
        <v>income</v>
      </c>
      <c r="B188">
        <f>[15]RSB_rat_m1_coef!B5</f>
        <v>-3.2970392153253099E-2</v>
      </c>
      <c r="C188">
        <f>[15]RSB_rat_m1_coef!C5</f>
        <v>1.68439460675699E-2</v>
      </c>
      <c r="D188">
        <f>[15]RSB_rat_m1_coef!D5</f>
        <v>5.2018495392521999E-2</v>
      </c>
      <c r="E188">
        <f>[15]RSB_rat_m1_coef!E5</f>
        <v>1.88766043778784E-2</v>
      </c>
      <c r="F188">
        <f>[15]RSB_rat_m1_coef!F5</f>
        <v>8.2597327851751903E-2</v>
      </c>
      <c r="G188">
        <f>[15]RSB_rat_m1_coef!G5</f>
        <v>-2.7869667508783502E-4</v>
      </c>
      <c r="H188">
        <f>[15]RSB_rat_m1_coef!H5</f>
        <v>1.8811715354334301E-2</v>
      </c>
      <c r="I188">
        <f>[15]RSB_rat_m1_coef!I5</f>
        <v>-3.2437913213616401E-2</v>
      </c>
      <c r="J188">
        <f>[15]RSB_rat_m1_coef!J5</f>
        <v>-7.3182871775083799E-2</v>
      </c>
      <c r="K188">
        <f>[15]RSB_rat_m1_coef!K5</f>
        <v>3.10342265809045E-3</v>
      </c>
    </row>
    <row r="189" spans="1:11" x14ac:dyDescent="0.25">
      <c r="A189" t="str">
        <f>[15]RSB_rat_m1_coef!A6</f>
        <v>isworking</v>
      </c>
      <c r="B189">
        <f>[15]RSB_rat_m1_coef!B6</f>
        <v>-6.9944605886512398E-3</v>
      </c>
      <c r="C189">
        <f>[15]RSB_rat_m1_coef!C6</f>
        <v>3.9023617710500197E-2</v>
      </c>
      <c r="D189">
        <f>[15]RSB_rat_m1_coef!D6</f>
        <v>0.85797590248746303</v>
      </c>
      <c r="E189">
        <f>[15]RSB_rat_m1_coef!E6</f>
        <v>4.06025328826689E-2</v>
      </c>
      <c r="F189">
        <f>[15]RSB_rat_m1_coef!F6</f>
        <v>0.86344295482595301</v>
      </c>
      <c r="G189">
        <f>[15]RSB_rat_m1_coef!G6</f>
        <v>-2.3080395119769999E-3</v>
      </c>
      <c r="H189">
        <f>[15]RSB_rat_m1_coef!H6</f>
        <v>4.1345098125536703E-2</v>
      </c>
      <c r="I189">
        <f>[15]RSB_rat_m1_coef!I6</f>
        <v>-9.8132610955453305E-3</v>
      </c>
      <c r="J189">
        <f>[15]RSB_rat_m1_coef!J6</f>
        <v>-8.9504624358971593E-2</v>
      </c>
      <c r="K189">
        <f>[15]RSB_rat_m1_coef!K6</f>
        <v>7.2165422156868303E-2</v>
      </c>
    </row>
    <row r="190" spans="1:11" x14ac:dyDescent="0.25">
      <c r="A190" t="str">
        <f>[15]RSB_rat_m1_coef!A7</f>
        <v>log_age</v>
      </c>
      <c r="B190">
        <f>[15]RSB_rat_m1_coef!B7</f>
        <v>0.362582296740737</v>
      </c>
      <c r="C190">
        <f>[15]RSB_rat_m1_coef!C7</f>
        <v>0.132502780707069</v>
      </c>
      <c r="D190">
        <f>[15]RSB_rat_m1_coef!D7</f>
        <v>6.9047457181191903E-3</v>
      </c>
      <c r="E190">
        <f>[15]RSB_rat_m1_coef!E7</f>
        <v>0.13110625015581301</v>
      </c>
      <c r="F190">
        <f>[15]RSB_rat_m1_coef!F7</f>
        <v>6.3424903759754497E-3</v>
      </c>
      <c r="G190">
        <f>[15]RSB_rat_m1_coef!G7</f>
        <v>4.83231302123427E-3</v>
      </c>
      <c r="H190">
        <f>[15]RSB_rat_m1_coef!H7</f>
        <v>0.13935244336566699</v>
      </c>
      <c r="I190">
        <f>[15]RSB_rat_m1_coef!I7</f>
        <v>0.35524594608649102</v>
      </c>
      <c r="J190">
        <f>[15]RSB_rat_m1_coef!J7</f>
        <v>0.110029202771292</v>
      </c>
      <c r="K190">
        <f>[15]RSB_rat_m1_coef!K7</f>
        <v>0.65844406650368603</v>
      </c>
    </row>
    <row r="191" spans="1:11" x14ac:dyDescent="0.25">
      <c r="A191" t="str">
        <f>[15]RSB_rat_m1_coef!A8</f>
        <v>log_city_size</v>
      </c>
      <c r="B191">
        <f>[15]RSB_rat_m1_coef!B8</f>
        <v>1.9883396225545299E-2</v>
      </c>
      <c r="C191">
        <f>[15]RSB_rat_m1_coef!C8</f>
        <v>2.57623090491742E-2</v>
      </c>
      <c r="D191">
        <f>[15]RSB_rat_m1_coef!D8</f>
        <v>0.441356220543839</v>
      </c>
      <c r="E191">
        <f>[15]RSB_rat_m1_coef!E8</f>
        <v>2.08495046632927E-2</v>
      </c>
      <c r="F191">
        <f>[15]RSB_rat_m1_coef!F8</f>
        <v>0.341675179314685</v>
      </c>
      <c r="G191">
        <f>[15]RSB_rat_m1_coef!G8</f>
        <v>-6.0719060272311498E-4</v>
      </c>
      <c r="H191">
        <f>[15]RSB_rat_m1_coef!H8</f>
        <v>2.14628561838726E-2</v>
      </c>
      <c r="I191">
        <f>[15]RSB_rat_m1_coef!I8</f>
        <v>1.9496705957732102E-2</v>
      </c>
      <c r="J191">
        <f>[15]RSB_rat_m1_coef!J8</f>
        <v>-2.01728210574879E-2</v>
      </c>
      <c r="K191">
        <f>[15]RSB_rat_m1_coef!K8</f>
        <v>6.3981668555491797E-2</v>
      </c>
    </row>
    <row r="192" spans="1:11" x14ac:dyDescent="0.25">
      <c r="A192" t="str">
        <f>[15]RSB_rat_m1_coef!A9</f>
        <v>TC</v>
      </c>
      <c r="B192">
        <f>[15]RSB_rat_m1_coef!B9</f>
        <v>0.107371320389672</v>
      </c>
      <c r="C192">
        <f>[15]RSB_rat_m1_coef!C9</f>
        <v>4.6690010003188502E-2</v>
      </c>
      <c r="D192">
        <f>[15]RSB_rat_m1_coef!D9</f>
        <v>2.2743730024263401E-2</v>
      </c>
      <c r="E192">
        <f>[15]RSB_rat_m1_coef!E9</f>
        <v>5.2984319207759499E-2</v>
      </c>
      <c r="F192">
        <f>[15]RSB_rat_m1_coef!F9</f>
        <v>4.4356556428173897E-2</v>
      </c>
      <c r="G192">
        <f>[15]RSB_rat_m1_coef!G9</f>
        <v>-6.5696597481804796E-3</v>
      </c>
      <c r="H192">
        <f>[15]RSB_rat_m1_coef!H9</f>
        <v>5.2215753482784302E-2</v>
      </c>
      <c r="I192">
        <f>[15]RSB_rat_m1_coef!I9</f>
        <v>9.8696255072722894E-2</v>
      </c>
      <c r="J192">
        <f>[15]RSB_rat_m1_coef!J9</f>
        <v>2.35043101623452E-2</v>
      </c>
      <c r="K192">
        <f>[15]RSB_rat_m1_coef!K9</f>
        <v>0.24734413260926499</v>
      </c>
    </row>
    <row r="193" spans="1:11" x14ac:dyDescent="0.25">
      <c r="A193" t="str">
        <f>[15]RSB_rat_m1_coef!A10</f>
        <v>log_time_RSB</v>
      </c>
      <c r="B193">
        <f>[15]RSB_rat_m1_coef!B10</f>
        <v>-4.1624847626715603E-2</v>
      </c>
      <c r="C193">
        <f>[15]RSB_rat_m1_coef!C10</f>
        <v>7.3554155661157805E-2</v>
      </c>
      <c r="D193">
        <f>[15]RSB_rat_m1_coef!D10</f>
        <v>0.57223970515012901</v>
      </c>
      <c r="E193">
        <f>[15]RSB_rat_m1_coef!E10</f>
        <v>8.6155555521981494E-2</v>
      </c>
      <c r="F193">
        <f>[15]RSB_rat_m1_coef!F10</f>
        <v>0.62965149877151505</v>
      </c>
      <c r="G193">
        <f>[15]RSB_rat_m1_coef!G10</f>
        <v>-5.9767261121115899E-3</v>
      </c>
      <c r="H193">
        <f>[15]RSB_rat_m1_coef!H10</f>
        <v>8.9477704634076297E-2</v>
      </c>
      <c r="I193">
        <f>[15]RSB_rat_m1_coef!I10</f>
        <v>-4.3018564392637099E-2</v>
      </c>
      <c r="J193">
        <f>[15]RSB_rat_m1_coef!J10</f>
        <v>-0.22723696664235099</v>
      </c>
      <c r="K193">
        <f>[15]RSB_rat_m1_coef!K10</f>
        <v>0.133882328410805</v>
      </c>
    </row>
    <row r="194" spans="1:11" x14ac:dyDescent="0.25">
      <c r="A194" t="str">
        <f>[15]RSB_rat_m1_coef!A11</f>
        <v>log_time_TC</v>
      </c>
      <c r="B194">
        <f>[15]RSB_rat_m1_coef!B11</f>
        <v>0.10383473353136</v>
      </c>
      <c r="C194">
        <f>[15]RSB_rat_m1_coef!C11</f>
        <v>6.6107129899551198E-2</v>
      </c>
      <c r="D194">
        <f>[15]RSB_rat_m1_coef!D11</f>
        <v>0.118202524346154</v>
      </c>
      <c r="E194">
        <f>[15]RSB_rat_m1_coef!E11</f>
        <v>7.1041478014758297E-2</v>
      </c>
      <c r="F194">
        <f>[15]RSB_rat_m1_coef!F11</f>
        <v>0.145785917189272</v>
      </c>
      <c r="G194">
        <f>[15]RSB_rat_m1_coef!G11</f>
        <v>-5.8639974856643899E-3</v>
      </c>
      <c r="H194">
        <f>[15]RSB_rat_m1_coef!H11</f>
        <v>6.8223013980358196E-2</v>
      </c>
      <c r="I194">
        <f>[15]RSB_rat_m1_coef!I11</f>
        <v>9.7416389336256903E-2</v>
      </c>
      <c r="J194">
        <f>[15]RSB_rat_m1_coef!J11</f>
        <v>-2.7133186194463501E-2</v>
      </c>
      <c r="K194">
        <f>[15]RSB_rat_m1_coef!K11</f>
        <v>0.24829006497730999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workbookViewId="0">
      <selection activeCell="I2" sqref="I2"/>
    </sheetView>
  </sheetViews>
  <sheetFormatPr defaultRowHeight="15" x14ac:dyDescent="0.25"/>
  <cols>
    <col min="2" max="2" width="19.7109375" customWidth="1"/>
  </cols>
  <sheetData>
    <row r="1" spans="2:10" x14ac:dyDescent="0.25"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</row>
    <row r="2" spans="2:10" x14ac:dyDescent="0.25">
      <c r="B2" t="str">
        <f>[16]models_pars!A2</f>
        <v>RB_emo_m0</v>
      </c>
      <c r="C2" t="str">
        <f>[16]models_pars!B2</f>
        <v>lm</v>
      </c>
      <c r="D2" t="str">
        <f>[16]models_pars!C2</f>
        <v>emo_all</v>
      </c>
      <c r="E2" t="str">
        <f>[16]models_pars!D2</f>
        <v>emo</v>
      </c>
      <c r="F2">
        <f>[16]models_pars!E2</f>
        <v>0.18547409739811099</v>
      </c>
      <c r="G2">
        <f>[16]models_pars!F2</f>
        <v>0.103590541051889</v>
      </c>
      <c r="H2">
        <f>[16]models_pars!G2</f>
        <v>0.59331827131497705</v>
      </c>
      <c r="I2" s="33">
        <f>[16]models_pars!H2</f>
        <v>4.5754778918885998E-2</v>
      </c>
      <c r="J2" s="33">
        <f>[16]models_pars!I2</f>
        <v>2.8361281373851001E-3</v>
      </c>
    </row>
    <row r="3" spans="2:10" s="32" customFormat="1" x14ac:dyDescent="0.25">
      <c r="B3" s="32" t="str">
        <f>[16]models_pars!A3</f>
        <v>RB_emo_m1</v>
      </c>
      <c r="C3" s="32" t="str">
        <f>[16]models_pars!B3</f>
        <v>lm</v>
      </c>
      <c r="D3" s="32" t="str">
        <f>[16]models_pars!C3</f>
        <v>emo_data</v>
      </c>
      <c r="E3" s="32" t="str">
        <f>[16]models_pars!D3</f>
        <v>emo</v>
      </c>
      <c r="F3" s="32">
        <f>[16]models_pars!E3</f>
        <v>0.18108346305360401</v>
      </c>
      <c r="G3" s="32">
        <f>[16]models_pars!F3</f>
        <v>9.8320621553702497E-2</v>
      </c>
      <c r="H3" s="32">
        <f>[16]models_pars!G3</f>
        <v>0.52090185170897896</v>
      </c>
      <c r="I3" s="34">
        <f>[16]models_pars!H3</f>
        <v>5.6141502312155499E-2</v>
      </c>
      <c r="J3" s="34">
        <f>[16]models_pars!I3</f>
        <v>4.1464931382495396E-3</v>
      </c>
    </row>
    <row r="4" spans="2:10" x14ac:dyDescent="0.25">
      <c r="B4" t="str">
        <f>[16]models_pars!A4</f>
        <v>RB_rat_m0</v>
      </c>
      <c r="C4" t="str">
        <f>[16]models_pars!B4</f>
        <v>lm</v>
      </c>
      <c r="D4" t="str">
        <f>[16]models_pars!C4</f>
        <v>rat_all</v>
      </c>
      <c r="E4" t="str">
        <f>[16]models_pars!D4</f>
        <v>rat</v>
      </c>
      <c r="F4">
        <f>[16]models_pars!E4</f>
        <v>0.12775945465178601</v>
      </c>
      <c r="G4">
        <f>[16]models_pars!F4</f>
        <v>3.3597123051695203E-2</v>
      </c>
      <c r="H4">
        <f>[16]models_pars!G4</f>
        <v>0.12663752531306099</v>
      </c>
      <c r="I4" s="33">
        <f>[16]models_pars!H4</f>
        <v>0.55106161965148803</v>
      </c>
      <c r="J4" s="33">
        <f>[16]models_pars!I4</f>
        <v>0.15422147354164401</v>
      </c>
    </row>
    <row r="5" spans="2:10" s="32" customFormat="1" x14ac:dyDescent="0.25">
      <c r="B5" s="32" t="str">
        <f>[16]models_pars!A5</f>
        <v>RB_rat_m1</v>
      </c>
      <c r="C5" s="32" t="str">
        <f>[16]models_pars!B5</f>
        <v>lm</v>
      </c>
      <c r="D5" s="32" t="str">
        <f>[16]models_pars!C5</f>
        <v>rat_data</v>
      </c>
      <c r="E5" s="32" t="str">
        <f>[16]models_pars!D5</f>
        <v>rat</v>
      </c>
      <c r="F5" s="32">
        <f>[16]models_pars!E5</f>
        <v>0.108913157760808</v>
      </c>
      <c r="G5" s="32">
        <f>[16]models_pars!F5</f>
        <v>4.4029725599145104E-3</v>
      </c>
      <c r="H5" s="32">
        <f>[16]models_pars!G5</f>
        <v>0.14788839921689301</v>
      </c>
      <c r="I5" s="34">
        <f>[16]models_pars!H5</f>
        <v>0.43334584650249097</v>
      </c>
      <c r="J5" s="34">
        <f>[16]models_pars!I5</f>
        <v>0.41643643934019098</v>
      </c>
    </row>
    <row r="6" spans="2:10" x14ac:dyDescent="0.25">
      <c r="B6" t="str">
        <f>[16]models_pars!A6</f>
        <v>ESB_emo_m0</v>
      </c>
      <c r="C6" t="str">
        <f>[16]models_pars!B6</f>
        <v>lm</v>
      </c>
      <c r="D6" t="str">
        <f>[16]models_pars!C6</f>
        <v>emo_all</v>
      </c>
      <c r="E6" t="str">
        <f>[16]models_pars!D6</f>
        <v>emo</v>
      </c>
      <c r="F6">
        <f>[16]models_pars!E6</f>
        <v>0.11644388613977</v>
      </c>
      <c r="G6">
        <f>[16]models_pars!F6</f>
        <v>2.7620784746413201E-2</v>
      </c>
      <c r="H6">
        <f>[16]models_pars!G6</f>
        <v>0.18971741667862599</v>
      </c>
      <c r="I6" s="33">
        <f>[16]models_pars!H6</f>
        <v>0.123272155773755</v>
      </c>
      <c r="J6" s="33">
        <f>[16]models_pars!I6</f>
        <v>0.18015695589339401</v>
      </c>
    </row>
    <row r="7" spans="2:10" s="32" customFormat="1" x14ac:dyDescent="0.25">
      <c r="B7" s="32" t="str">
        <f>[16]models_pars!A7</f>
        <v>ESB_emo_m1</v>
      </c>
      <c r="C7" s="32" t="str">
        <f>[16]models_pars!B7</f>
        <v>lm</v>
      </c>
      <c r="D7" s="32" t="str">
        <f>[16]models_pars!C7</f>
        <v>emo_data</v>
      </c>
      <c r="E7" s="32" t="str">
        <f>[16]models_pars!D7</f>
        <v>emo</v>
      </c>
      <c r="F7" s="32">
        <f>[16]models_pars!E7</f>
        <v>0.114671299990416</v>
      </c>
      <c r="G7" s="32">
        <f>[16]models_pars!F7</f>
        <v>2.5196590946894599E-2</v>
      </c>
      <c r="H7" s="32">
        <f>[16]models_pars!G7</f>
        <v>0.196617817928296</v>
      </c>
      <c r="I7" s="34">
        <f>[16]models_pars!H7</f>
        <v>0.118299997475813</v>
      </c>
      <c r="J7" s="34">
        <f>[16]models_pars!I7</f>
        <v>0.199501418545007</v>
      </c>
    </row>
    <row r="8" spans="2:10" x14ac:dyDescent="0.25">
      <c r="B8" t="str">
        <f>[16]models_pars!A8</f>
        <v>ESB_rat_m0</v>
      </c>
      <c r="C8" t="str">
        <f>[16]models_pars!B8</f>
        <v>lm</v>
      </c>
      <c r="D8" t="str">
        <f>[16]models_pars!C8</f>
        <v>rat_all</v>
      </c>
      <c r="E8" t="str">
        <f>[16]models_pars!D8</f>
        <v>rat</v>
      </c>
      <c r="F8">
        <f>[16]models_pars!E8</f>
        <v>0.14969460432343301</v>
      </c>
      <c r="G8">
        <f>[16]models_pars!F8</f>
        <v>5.79002718356217E-2</v>
      </c>
      <c r="H8">
        <f>[16]models_pars!G8</f>
        <v>0.12051929059183</v>
      </c>
      <c r="I8" s="33">
        <f>[16]models_pars!H8</f>
        <v>0.24963045505315001</v>
      </c>
      <c r="J8" s="33">
        <f>[16]models_pars!I8</f>
        <v>5.32573788016713E-2</v>
      </c>
    </row>
    <row r="9" spans="2:10" s="32" customFormat="1" x14ac:dyDescent="0.25">
      <c r="B9" s="32" t="str">
        <f>[16]models_pars!A9</f>
        <v>ESB_rat_m1</v>
      </c>
      <c r="C9" s="32" t="str">
        <f>[16]models_pars!B9</f>
        <v>lm</v>
      </c>
      <c r="D9" s="32" t="str">
        <f>[16]models_pars!C9</f>
        <v>rat_data</v>
      </c>
      <c r="E9" s="32" t="str">
        <f>[16]models_pars!D9</f>
        <v>rat</v>
      </c>
      <c r="F9" s="32">
        <f>[16]models_pars!E9</f>
        <v>0.16563862886427699</v>
      </c>
      <c r="G9" s="32">
        <f>[16]models_pars!F9</f>
        <v>6.7781431015025304E-2</v>
      </c>
      <c r="H9" s="32">
        <f>[16]models_pars!G9</f>
        <v>8.0012630669988399E-2</v>
      </c>
      <c r="I9" s="34">
        <f>[16]models_pars!H9</f>
        <v>0.18287577905729499</v>
      </c>
      <c r="J9" s="34">
        <f>[16]models_pars!I9</f>
        <v>4.2070733727593901E-2</v>
      </c>
    </row>
    <row r="10" spans="2:10" x14ac:dyDescent="0.25">
      <c r="B10" t="str">
        <f>[16]models_pars!A10</f>
        <v>RSB_emo_m0</v>
      </c>
      <c r="C10" t="str">
        <f>[16]models_pars!B10</f>
        <v>lm</v>
      </c>
      <c r="D10" t="str">
        <f>[16]models_pars!C10</f>
        <v>emo_all</v>
      </c>
      <c r="E10" t="str">
        <f>[16]models_pars!D10</f>
        <v>emo</v>
      </c>
      <c r="F10">
        <f>[16]models_pars!E10</f>
        <v>0.122280378111676</v>
      </c>
      <c r="G10">
        <f>[16]models_pars!F10</f>
        <v>3.4044014006500999E-2</v>
      </c>
      <c r="H10">
        <f>[16]models_pars!G10</f>
        <v>3.2245527592462998E-5</v>
      </c>
      <c r="I10" s="33">
        <f>[16]models_pars!H10</f>
        <v>0.88509428418854397</v>
      </c>
      <c r="J10" s="33">
        <f>[16]models_pars!I10</f>
        <v>0.13766606416523</v>
      </c>
    </row>
    <row r="11" spans="2:10" s="32" customFormat="1" x14ac:dyDescent="0.25">
      <c r="B11" s="32" t="str">
        <f>[16]models_pars!A11</f>
        <v>RSB_emo_m1</v>
      </c>
      <c r="C11" s="32" t="str">
        <f>[16]models_pars!B11</f>
        <v>lm</v>
      </c>
      <c r="D11" s="32" t="str">
        <f>[16]models_pars!C11</f>
        <v>emo_data</v>
      </c>
      <c r="E11" s="32" t="str">
        <f>[16]models_pars!D11</f>
        <v>emo</v>
      </c>
      <c r="F11" s="32">
        <f>[16]models_pars!E11</f>
        <v>0.12275992567758801</v>
      </c>
      <c r="G11" s="32">
        <f>[16]models_pars!F11</f>
        <v>3.41026841237273E-2</v>
      </c>
      <c r="H11" s="32">
        <f>[16]models_pars!G11</f>
        <v>3.8369147892099701E-5</v>
      </c>
      <c r="I11" s="34">
        <f>[16]models_pars!H11</f>
        <v>0.89952953663708701</v>
      </c>
      <c r="J11" s="34">
        <f>[16]models_pars!I11</f>
        <v>0.13834452663921501</v>
      </c>
    </row>
    <row r="12" spans="2:10" x14ac:dyDescent="0.25">
      <c r="B12" t="str">
        <f>[16]models_pars!A12</f>
        <v>RSB_rat_m0</v>
      </c>
      <c r="C12" t="str">
        <f>[16]models_pars!B12</f>
        <v>lm</v>
      </c>
      <c r="D12" t="str">
        <f>[16]models_pars!C12</f>
        <v>rat_all</v>
      </c>
      <c r="E12" t="str">
        <f>[16]models_pars!D12</f>
        <v>rat</v>
      </c>
      <c r="F12">
        <f>[16]models_pars!E12</f>
        <v>0.10758834017848699</v>
      </c>
      <c r="G12">
        <f>[16]models_pars!F12</f>
        <v>1.1248445084119299E-2</v>
      </c>
      <c r="H12">
        <f>[16]models_pars!G12</f>
        <v>1.3602073344998601E-5</v>
      </c>
      <c r="I12" s="33">
        <f>[16]models_pars!H12</f>
        <v>0.33492134476685298</v>
      </c>
      <c r="J12" s="33">
        <f>[16]models_pars!I12</f>
        <v>0.337748688567307</v>
      </c>
    </row>
    <row r="13" spans="2:10" s="32" customFormat="1" x14ac:dyDescent="0.25">
      <c r="B13" s="32" t="str">
        <f>[16]models_pars!A13</f>
        <v>RSB_rat_m1</v>
      </c>
      <c r="C13" s="32" t="str">
        <f>[16]models_pars!B13</f>
        <v>lm</v>
      </c>
      <c r="D13" s="32" t="str">
        <f>[16]models_pars!C13</f>
        <v>rat_data</v>
      </c>
      <c r="E13" s="32" t="str">
        <f>[16]models_pars!D13</f>
        <v>rat</v>
      </c>
      <c r="F13" s="32">
        <f>[16]models_pars!E13</f>
        <v>0.12463191027001599</v>
      </c>
      <c r="G13" s="32">
        <f>[16]models_pars!F13</f>
        <v>2.1965282462178701E-2</v>
      </c>
      <c r="H13" s="32">
        <f>[16]models_pars!G13</f>
        <v>3.7274861825452301E-5</v>
      </c>
      <c r="I13" s="34">
        <f>[16]models_pars!H13</f>
        <v>0.28540557957395501</v>
      </c>
      <c r="J13" s="34">
        <f>[16]models_pars!I13</f>
        <v>0.25213357413062898</v>
      </c>
    </row>
    <row r="14" spans="2:10" x14ac:dyDescent="0.25">
      <c r="B14" t="str">
        <f>[16]models_pars!A14</f>
        <v>EMB_emo_m0</v>
      </c>
      <c r="C14" t="str">
        <f>[16]models_pars!B14</f>
        <v>lm</v>
      </c>
      <c r="D14" t="str">
        <f>[16]models_pars!C14</f>
        <v>emo_all</v>
      </c>
      <c r="E14" t="str">
        <f>[16]models_pars!D14</f>
        <v>emo</v>
      </c>
      <c r="F14">
        <f>[16]models_pars!E14</f>
        <v>0.111745466977774</v>
      </c>
      <c r="G14">
        <f>[16]models_pars!F14</f>
        <v>2.2450037732153601E-2</v>
      </c>
      <c r="H14">
        <f>[16]models_pars!G14</f>
        <v>0.113903230305395</v>
      </c>
      <c r="I14" s="33">
        <f>[16]models_pars!H14</f>
        <v>0.29931493234253598</v>
      </c>
      <c r="J14" s="33">
        <f>[16]models_pars!I14</f>
        <v>0.22083989234874701</v>
      </c>
    </row>
    <row r="15" spans="2:10" s="32" customFormat="1" x14ac:dyDescent="0.25">
      <c r="B15" s="32" t="str">
        <f>[16]models_pars!A15</f>
        <v>EMB_emo_m1</v>
      </c>
      <c r="C15" s="32" t="str">
        <f>[16]models_pars!B15</f>
        <v>lm</v>
      </c>
      <c r="D15" s="32" t="str">
        <f>[16]models_pars!C15</f>
        <v>emo_data</v>
      </c>
      <c r="E15" s="32" t="str">
        <f>[16]models_pars!D15</f>
        <v>emo</v>
      </c>
      <c r="F15" s="32">
        <f>[16]models_pars!E15</f>
        <v>0.11324092328392001</v>
      </c>
      <c r="G15" s="32">
        <f>[16]models_pars!F15</f>
        <v>2.36216548924012E-2</v>
      </c>
      <c r="H15" s="32">
        <f>[16]models_pars!G15</f>
        <v>0.123294490378976</v>
      </c>
      <c r="I15" s="34">
        <f>[16]models_pars!H15</f>
        <v>0.29793698693703802</v>
      </c>
      <c r="J15" s="34">
        <f>[16]models_pars!I15</f>
        <v>0.21209120407559501</v>
      </c>
    </row>
    <row r="16" spans="2:10" x14ac:dyDescent="0.25">
      <c r="B16" t="str">
        <f>[16]models_pars!A16</f>
        <v>EMB_rat_m0</v>
      </c>
      <c r="C16" t="str">
        <f>[16]models_pars!B16</f>
        <v>lm</v>
      </c>
      <c r="D16" t="str">
        <f>[16]models_pars!C16</f>
        <v>rat_all</v>
      </c>
      <c r="E16" t="str">
        <f>[16]models_pars!D16</f>
        <v>rat</v>
      </c>
      <c r="F16">
        <f>[16]models_pars!E16</f>
        <v>0.105512424877011</v>
      </c>
      <c r="G16">
        <f>[16]models_pars!F16</f>
        <v>8.9484252898698307E-3</v>
      </c>
      <c r="H16">
        <f>[16]models_pars!G16</f>
        <v>0.33925183590789798</v>
      </c>
      <c r="I16" s="33">
        <f>[16]models_pars!H16</f>
        <v>0.91919483625338705</v>
      </c>
      <c r="J16" s="33">
        <f>[16]models_pars!I16</f>
        <v>0.361916850309424</v>
      </c>
    </row>
    <row r="17" spans="2:10" s="32" customFormat="1" x14ac:dyDescent="0.25">
      <c r="B17" s="32" t="str">
        <f>[16]models_pars!A17</f>
        <v>EMB_rat_m1</v>
      </c>
      <c r="C17" s="32" t="str">
        <f>[16]models_pars!B17</f>
        <v>lm</v>
      </c>
      <c r="D17" s="32" t="str">
        <f>[16]models_pars!C17</f>
        <v>rat_data</v>
      </c>
      <c r="E17" s="32" t="str">
        <f>[16]models_pars!D17</f>
        <v>rat</v>
      </c>
      <c r="F17" s="32">
        <f>[16]models_pars!E17</f>
        <v>0.11359541530035799</v>
      </c>
      <c r="G17" s="32">
        <f>[16]models_pars!F17</f>
        <v>9.6343837615112705E-3</v>
      </c>
      <c r="H17" s="32">
        <f>[16]models_pars!G17</f>
        <v>0.301346663652102</v>
      </c>
      <c r="I17" s="34">
        <f>[16]models_pars!H17</f>
        <v>0.85347882897858096</v>
      </c>
      <c r="J17" s="34">
        <f>[16]models_pars!I17</f>
        <v>0.36285915624694598</v>
      </c>
    </row>
    <row r="19" spans="2:10" x14ac:dyDescent="0.25">
      <c r="B19" s="14" t="s">
        <v>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3" sqref="E3"/>
    </sheetView>
  </sheetViews>
  <sheetFormatPr defaultRowHeight="15" x14ac:dyDescent="0.25"/>
  <sheetData>
    <row r="1" spans="1:11" x14ac:dyDescent="0.25">
      <c r="B1" s="14" t="s">
        <v>13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4" t="s">
        <v>19</v>
      </c>
      <c r="I1" s="14" t="s">
        <v>20</v>
      </c>
      <c r="J1" s="14" t="s">
        <v>21</v>
      </c>
      <c r="K1" s="14" t="s">
        <v>22</v>
      </c>
    </row>
    <row r="2" spans="1:11" x14ac:dyDescent="0.25">
      <c r="A2" t="s">
        <v>64</v>
      </c>
    </row>
    <row r="3" spans="1:11" x14ac:dyDescent="0.25">
      <c r="A3" t="str">
        <f>[17]EMB_emo_m2_coef!A3</f>
        <v>emo</v>
      </c>
      <c r="B3">
        <f>[17]EMB_emo_m2_coef!B3</f>
        <v>1.49038461538463E-2</v>
      </c>
      <c r="C3">
        <f>[17]EMB_emo_m2_coef!C3</f>
        <v>3.1945708469602999E-2</v>
      </c>
      <c r="D3">
        <f>[17]EMB_emo_m2_coef!D3</f>
        <v>0.64132436206527399</v>
      </c>
      <c r="E3">
        <f>[17]EMB_emo_m2_coef!E3</f>
        <v>3.1945708469602999E-2</v>
      </c>
      <c r="F3">
        <f>[17]EMB_emo_m2_coef!F3</f>
        <v>0.64132436206527399</v>
      </c>
      <c r="G3">
        <f>[17]EMB_emo_m2_coef!G3</f>
        <v>1.62384825674169E-3</v>
      </c>
      <c r="H3">
        <f>[17]EMB_emo_m2_coef!H3</f>
        <v>3.1761935253693203E-2</v>
      </c>
      <c r="I3">
        <f>[17]EMB_emo_m2_coef!I3</f>
        <v>1.70218009882574E-2</v>
      </c>
      <c r="J3">
        <f>[17]EMB_emo_m2_coef!J3</f>
        <v>-4.8532804570136402E-2</v>
      </c>
      <c r="K3">
        <f>[17]EMB_emo_m2_coef!K3</f>
        <v>7.5418061369338193E-2</v>
      </c>
    </row>
    <row r="4" spans="1:11" x14ac:dyDescent="0.25">
      <c r="A4" t="str">
        <f>[18]EMB_rat_m2_coef!A3</f>
        <v>rat</v>
      </c>
      <c r="B4">
        <f>[18]EMB_rat_m2_coef!B3</f>
        <v>2.74725274725276E-2</v>
      </c>
      <c r="C4">
        <f>[18]EMB_rat_m2_coef!C3</f>
        <v>3.3445650646727901E-2</v>
      </c>
      <c r="D4">
        <f>[18]EMB_rat_m2_coef!D3</f>
        <v>0.41250047922516703</v>
      </c>
      <c r="E4">
        <f>[18]EMB_rat_m2_coef!E3</f>
        <v>3.3445650646727901E-2</v>
      </c>
      <c r="F4">
        <f>[18]EMB_rat_m2_coef!F3</f>
        <v>0.41250047922516597</v>
      </c>
      <c r="G4">
        <f>[18]EMB_rat_m2_coef!G3</f>
        <v>3.4727349877251802E-4</v>
      </c>
      <c r="H4">
        <f>[18]EMB_rat_m2_coef!H3</f>
        <v>3.37615166901436E-2</v>
      </c>
      <c r="I4">
        <f>[18]EMB_rat_m2_coef!I3</f>
        <v>2.83706353578928E-2</v>
      </c>
      <c r="J4">
        <f>[18]EMB_rat_m2_coef!J3</f>
        <v>-4.02414411101715E-2</v>
      </c>
      <c r="K4">
        <f>[18]EMB_rat_m2_coef!K3</f>
        <v>9.1663995630018799E-2</v>
      </c>
    </row>
    <row r="6" spans="1:11" x14ac:dyDescent="0.25">
      <c r="A6" t="s">
        <v>65</v>
      </c>
    </row>
    <row r="7" spans="1:11" x14ac:dyDescent="0.25">
      <c r="A7" t="str">
        <f>[19]ESB_emo_m2_coef!A3</f>
        <v>emo</v>
      </c>
      <c r="B7">
        <f>[19]ESB_emo_m2_coef!B3</f>
        <v>5.6250000000000099E-2</v>
      </c>
      <c r="C7">
        <f>[19]ESB_emo_m2_coef!C3</f>
        <v>2.96039905993624E-2</v>
      </c>
      <c r="D7">
        <f>[19]ESB_emo_m2_coef!D3</f>
        <v>5.8819040305395497E-2</v>
      </c>
      <c r="E7">
        <f>[19]ESB_emo_m2_coef!E3</f>
        <v>2.96039905993624E-2</v>
      </c>
      <c r="F7">
        <f>[19]ESB_emo_m2_coef!F3</f>
        <v>5.8819040305395698E-2</v>
      </c>
      <c r="G7">
        <f>[19]ESB_emo_m2_coef!G3</f>
        <v>1.3858723883431599E-3</v>
      </c>
      <c r="H7">
        <f>[19]ESB_emo_m2_coef!H3</f>
        <v>2.9523331261541601E-2</v>
      </c>
      <c r="I7">
        <f>[19]ESB_emo_m2_coef!I3</f>
        <v>5.7266697194521703E-2</v>
      </c>
      <c r="J7">
        <f>[19]ESB_emo_m2_coef!J3</f>
        <v>-1.99859845037866E-3</v>
      </c>
      <c r="K7">
        <f>[19]ESB_emo_m2_coef!K3</f>
        <v>0.11366499077237199</v>
      </c>
    </row>
    <row r="8" spans="1:11" x14ac:dyDescent="0.25">
      <c r="A8" t="str">
        <f>[20]ESB_rat_m2_coef!A3</f>
        <v>rat</v>
      </c>
      <c r="B8">
        <f>[20]ESB_rat_m2_coef!B3</f>
        <v>0.10164835164835199</v>
      </c>
      <c r="C8">
        <f>[20]ESB_rat_m2_coef!C3</f>
        <v>3.0624879429657199E-2</v>
      </c>
      <c r="D8">
        <f>[20]ESB_rat_m2_coef!D3</f>
        <v>1.09287153502012E-3</v>
      </c>
      <c r="E8">
        <f>[20]ESB_rat_m2_coef!E3</f>
        <v>3.0624879429657199E-2</v>
      </c>
      <c r="F8">
        <f>[20]ESB_rat_m2_coef!F3</f>
        <v>1.0928715350201101E-3</v>
      </c>
      <c r="G8">
        <f>[20]ESB_rat_m2_coef!G3</f>
        <v>8.3556733509068703E-4</v>
      </c>
      <c r="H8">
        <f>[20]ESB_rat_m2_coef!H3</f>
        <v>3.1015005544038399E-2</v>
      </c>
      <c r="I8">
        <f>[20]ESB_rat_m2_coef!I3</f>
        <v>0.102911145945109</v>
      </c>
      <c r="J8">
        <f>[20]ESB_rat_m2_coef!J3</f>
        <v>3.5725461704608802E-2</v>
      </c>
      <c r="K8">
        <f>[20]ESB_rat_m2_coef!K3</f>
        <v>0.160192333642073</v>
      </c>
    </row>
    <row r="10" spans="1:11" x14ac:dyDescent="0.25">
      <c r="A10" t="s">
        <v>66</v>
      </c>
    </row>
    <row r="11" spans="1:11" x14ac:dyDescent="0.25">
      <c r="A11" t="str">
        <f>[21]RSB_emo_m2_coef!A3</f>
        <v>emo</v>
      </c>
      <c r="B11">
        <f>[21]RSB_emo_m2_coef!B3</f>
        <v>4.80769230769217E-3</v>
      </c>
      <c r="C11">
        <f>[21]RSB_emo_m2_coef!C3</f>
        <v>2.6854140646833901E-2</v>
      </c>
      <c r="D11">
        <f>[21]RSB_emo_m2_coef!D3</f>
        <v>0.85809023479825897</v>
      </c>
      <c r="E11">
        <f>[21]RSB_emo_m2_coef!E3</f>
        <v>2.6854140646833901E-2</v>
      </c>
      <c r="F11">
        <f>[21]RSB_emo_m2_coef!F3</f>
        <v>0.85809023479825897</v>
      </c>
      <c r="G11">
        <f>[21]RSB_emo_m2_coef!G3</f>
        <v>-2.1274360722748501E-6</v>
      </c>
      <c r="H11">
        <f>[21]RSB_emo_m2_coef!H3</f>
        <v>2.6492603748435099E-2</v>
      </c>
      <c r="I11">
        <f>[21]RSB_emo_m2_coef!I3</f>
        <v>4.7070743578238204E-3</v>
      </c>
      <c r="J11">
        <f>[21]RSB_emo_m2_coef!J3</f>
        <v>-4.5619471697288798E-2</v>
      </c>
      <c r="K11">
        <f>[21]RSB_emo_m2_coef!K3</f>
        <v>5.7404831421601299E-2</v>
      </c>
    </row>
    <row r="12" spans="1:11" x14ac:dyDescent="0.25">
      <c r="A12" t="str">
        <f>[22]RSB_rat_m2_coef!A3</f>
        <v>rat</v>
      </c>
      <c r="B12">
        <f>[22]RSB_rat_m2_coef!B3</f>
        <v>1.59340659340661E-2</v>
      </c>
      <c r="C12">
        <f>[22]RSB_rat_m2_coef!C3</f>
        <v>2.8964493580804E-2</v>
      </c>
      <c r="D12">
        <f>[22]RSB_rat_m2_coef!D3</f>
        <v>0.58291625421669002</v>
      </c>
      <c r="E12">
        <f>[22]RSB_rat_m2_coef!E3</f>
        <v>2.8964493580804E-2</v>
      </c>
      <c r="F12">
        <f>[22]RSB_rat_m2_coef!F3</f>
        <v>0.58291625421669002</v>
      </c>
      <c r="G12">
        <f>[22]RSB_rat_m2_coef!G3</f>
        <v>-1.4098815447545799E-4</v>
      </c>
      <c r="H12">
        <f>[22]RSB_rat_m2_coef!H3</f>
        <v>2.9064037314502699E-2</v>
      </c>
      <c r="I12">
        <f>[22]RSB_rat_m2_coef!I3</f>
        <v>1.6710987067716999E-2</v>
      </c>
      <c r="J12">
        <f>[22]RSB_rat_m2_coef!J3</f>
        <v>-4.4172381733680599E-2</v>
      </c>
      <c r="K12">
        <f>[22]RSB_rat_m2_coef!K3</f>
        <v>6.8124552377447301E-2</v>
      </c>
    </row>
    <row r="14" spans="1:11" x14ac:dyDescent="0.25">
      <c r="A14" t="s">
        <v>67</v>
      </c>
    </row>
    <row r="15" spans="1:11" x14ac:dyDescent="0.25">
      <c r="A15" t="str">
        <f>[23]RB_emo_m2_coef!A3</f>
        <v>emo</v>
      </c>
      <c r="B15">
        <f>[23]RB_emo_m2_coef!B3</f>
        <v>9.1826923076923E-2</v>
      </c>
      <c r="C15">
        <f>[23]RB_emo_m2_coef!C3</f>
        <v>3.35212567359396E-2</v>
      </c>
      <c r="D15">
        <f>[23]RB_emo_m2_coef!D3</f>
        <v>6.6956445771284099E-3</v>
      </c>
      <c r="E15">
        <f>[23]RB_emo_m2_coef!E3</f>
        <v>3.35212567359396E-2</v>
      </c>
      <c r="F15">
        <f>[23]RB_emo_m2_coef!F3</f>
        <v>6.6956445771284099E-3</v>
      </c>
      <c r="G15">
        <f>[23]RB_emo_m2_coef!G3</f>
        <v>1.11450434230934E-3</v>
      </c>
      <c r="H15">
        <f>[23]RB_emo_m2_coef!H3</f>
        <v>3.4284747291742801E-2</v>
      </c>
      <c r="I15">
        <f>[23]RB_emo_m2_coef!I3</f>
        <v>9.4060396992082407E-2</v>
      </c>
      <c r="J15">
        <f>[23]RB_emo_m2_coef!J3</f>
        <v>1.98781622217995E-2</v>
      </c>
      <c r="K15">
        <f>[23]RB_emo_m2_coef!K3</f>
        <v>0.15570744942442</v>
      </c>
    </row>
    <row r="16" spans="1:11" x14ac:dyDescent="0.25">
      <c r="A16" t="str">
        <f>[24]RB_rat_m2_coef!A3</f>
        <v>rat</v>
      </c>
      <c r="B16">
        <f>[24]RB_rat_m2_coef!B3</f>
        <v>4.8901098901098998E-2</v>
      </c>
      <c r="C16">
        <f>[24]RB_rat_m2_coef!C3</f>
        <v>3.7049521124086798E-2</v>
      </c>
      <c r="D16">
        <f>[24]RB_rat_m2_coef!D3</f>
        <v>0.18854961880510601</v>
      </c>
      <c r="E16">
        <f>[24]RB_rat_m2_coef!E3</f>
        <v>3.7049521124086798E-2</v>
      </c>
      <c r="F16">
        <f>[24]RB_rat_m2_coef!F3</f>
        <v>0.18854961880510601</v>
      </c>
      <c r="G16">
        <f>[24]RB_rat_m2_coef!G3</f>
        <v>-2.4227023285930401E-5</v>
      </c>
      <c r="H16">
        <f>[24]RB_rat_m2_coef!H3</f>
        <v>3.6112343586149502E-2</v>
      </c>
      <c r="I16">
        <f>[24]RB_rat_m2_coef!I3</f>
        <v>4.8117040630685198E-2</v>
      </c>
      <c r="J16">
        <f>[24]RB_rat_m2_coef!J3</f>
        <v>-1.9324893388252998E-2</v>
      </c>
      <c r="K16">
        <f>[24]RB_rat_m2_coef!K3</f>
        <v>0.11989644062905901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Результаты</vt:lpstr>
      <vt:lpstr>Результаты (bootstrap)</vt:lpstr>
      <vt:lpstr>Результаты (robust)</vt:lpstr>
      <vt:lpstr>Оценки</vt:lpstr>
      <vt:lpstr>Параметры</vt:lpstr>
      <vt:lpstr>m2</vt:lpstr>
      <vt:lpstr>Оценки!EMB_emo_m0_coef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</dc:creator>
  <cp:lastModifiedBy>lex</cp:lastModifiedBy>
  <dcterms:created xsi:type="dcterms:W3CDTF">2020-02-08T17:59:05Z</dcterms:created>
  <dcterms:modified xsi:type="dcterms:W3CDTF">2020-09-16T10:15:39Z</dcterms:modified>
</cp:coreProperties>
</file>