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pping" sheetId="1" r:id="rId4"/>
    <sheet state="visible" name="Synonymsalternatenames" sheetId="2" r:id="rId5"/>
    <sheet state="visible" name="Observable Properties-definitio" sheetId="3" r:id="rId6"/>
    <sheet state="visible" name="Attributes - definition" sheetId="4" r:id="rId7"/>
    <sheet state="visible" name="Summary" sheetId="5" r:id="rId8"/>
    <sheet state="visible" name="Color code" sheetId="6" r:id="rId9"/>
    <sheet state="visible" name="prefixes" sheetId="7" r:id="rId10"/>
    <sheet state="visible" name="Dummy_data_sheet_Basal_area_mod" sheetId="8" r:id="rId11"/>
    <sheet state="visible" name="Dummy_data_sheet_plot_Soil_pit_" sheetId="9" r:id="rId12"/>
    <sheet state="visible" name="Dummy_data_sheet_Soil_subsite_m" sheetId="10" r:id="rId13"/>
    <sheet state="visible" name="Dummy_data_sheet_plot_Soil_desc" sheetId="11" r:id="rId14"/>
    <sheet state="visible" name="Dummy_data_sheet_CWD_module" sheetId="12" r:id="rId15"/>
    <sheet state="visible" name="Dummy_data_sheet_Condition_modu" sheetId="13" r:id="rId16"/>
    <sheet state="visible" name="Dummy_data_sheet_Fire_module" sheetId="14" r:id="rId17"/>
    <sheet state="hidden" name="Lookups" sheetId="15" r:id="rId18"/>
  </sheets>
  <definedNames>
    <definedName hidden="1" localSheetId="0" name="_xlnm._FilterDatabase">Mapping!$A$1:$AL$2027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423">
      <text>
        <t xml:space="preserve">is this not output measure?
	-Arun Singh</t>
      </text>
    </comment>
    <comment authorId="0" ref="E406">
      <text>
        <t xml:space="preserve">this must be an outcome.
	-Arun Singh</t>
      </text>
    </comment>
    <comment authorId="0" ref="D380">
      <text>
        <t xml:space="preserve">This is an outcome of the activity
	-Arun Singh</t>
      </text>
    </comment>
    <comment authorId="0" ref="E374">
      <text>
        <t xml:space="preserve">these two are outcomes of this intervention
	-Arun Singh</t>
      </text>
    </comment>
    <comment authorId="0" ref="E334">
      <text>
        <t xml:space="preserve">These two should follow an outcome/observable property?
	-Arun Singh</t>
      </text>
    </comment>
    <comment authorId="0" ref="D285">
      <text>
        <t xml:space="preserve">This feels like it belongs to the previous module and is an observable property/outcome.
	-Arun Singh</t>
      </text>
    </comment>
    <comment authorId="0" ref="E260">
      <text>
        <t xml:space="preserve">feel this is an outcome/observable property - to discuss with Sally's team
	-Arun Singh</t>
      </text>
    </comment>
    <comment authorId="0" ref="I401">
      <text>
        <t xml:space="preserve">this can be 0.5 days for half days, hence it is a float
	-Arun Singh</t>
      </text>
    </comment>
    <comment authorId="0" ref="E255">
      <text>
        <t xml:space="preserve">Intervention outcome
	-Arun Singh
feel this is an outcome. to discuss with Sally's team
	-Arun Singh</t>
      </text>
    </comment>
    <comment authorId="0" ref="D371">
      <text>
        <t xml:space="preserve">It says to record a plant species name. So, this should be an observable property of the survey?
	-Arun Singh</t>
      </text>
    </comment>
    <comment authorId="0" ref="I250">
      <text>
        <t xml:space="preserve">There is a drop-down list of species mentioned in the module, but we can keep it as a free-text field because there may be other pest/s not documented in the module?
	-Arun Singh</t>
      </text>
    </comment>
    <comment authorId="0" ref="E246">
      <text>
        <t xml:space="preserve">updated this vocab
	-Arun Singh</t>
      </text>
    </comment>
    <comment authorId="0" ref="A237">
      <text>
        <t xml:space="preserve">This is optional - need not be captured as part of the intervention activity (ref. Kimberley's comments).
	-Arun Singh</t>
      </text>
    </comment>
    <comment authorId="0" ref="E55">
      <text>
        <t xml:space="preserve">Updated this to "transect orientation" instead of 'transect point orientation'
	-Arun Singh</t>
      </text>
    </comment>
    <comment authorId="0" ref="A55">
      <text>
        <t xml:space="preserve">Not required, as the starting point will by default give the orientation of the transect you are facing, i.e., "N2/S2", "N4/S4" etc.
	-Arun Singh</t>
      </text>
    </comment>
    <comment authorId="0" ref="A1">
      <text>
        <t xml:space="preserve">For now, I've used the same definition. We can update as module specific when we get some clarity on these vocabs.
	-Arun Singh
----
updated the definition to match with other modules
	-Arun Singh
----
added the definition that we have from the other modules.
	-Arun Singh
----
We should remove this vocab, as it refers to the photo description that includes habitat information?
	-Arun Singh</t>
      </text>
    </comment>
    <comment authorId="0" ref="I561">
      <text>
        <t xml:space="preserve">changed to float - Ref Kim: Numerical/Free Text
	-Barty Barty</t>
      </text>
    </comment>
    <comment authorId="0" ref="P186">
      <text>
        <t xml:space="preserve">contains, suborder, great group, and subgroup
	-Barty Barty</t>
      </text>
    </comment>
    <comment authorId="0" ref="P980">
      <text>
        <t xml:space="preserve">not meaningful now, may be in progress?
	-Junrong Yu</t>
      </text>
    </comment>
    <comment authorId="0" ref="E216">
      <text>
        <t xml:space="preserve">We cannot maintain a list of agencies as a LUT. Probably better as a text field
	-Jeremy Robinson</t>
      </text>
    </comment>
    <comment authorId="0" ref="I962">
      <text>
        <t xml:space="preserve">Changed to Text - Ref Kim
	-Barty Barty</t>
      </text>
    </comment>
    <comment authorId="0" ref="A976">
      <text>
        <t xml:space="preserve">Scrapped - Ref Kim: Remove, originally was going to be used for opportune, but decided to scrap.
	-Barty Barty</t>
      </text>
    </comment>
    <comment authorId="0" ref="I954">
      <text>
        <t xml:space="preserve">Changed to Text - Ref Kim: Make optional and change to free text
	-Barty Barty</t>
      </text>
    </comment>
    <comment authorId="0" ref="I911">
      <text>
        <t xml:space="preserve">Changed to Text - Ref Kim
	-Barty Barty</t>
      </text>
    </comment>
    <comment authorId="0" ref="I904">
      <text>
        <t xml:space="preserve">Changed to Text - Ref Kim
	-Barty Barty</t>
      </text>
    </comment>
    <comment authorId="0" ref="D1173">
      <text>
        <t xml:space="preserve">This is just a yes/no field, so should be a boolean
	-Jeremy Robinson
ref Kim: Will either be ‘Yes’ or ‘No’ based on the following criteria:
- Adequate recruitment of the tree canopy requires at least two cohorts to be present
- For woody understorey, the number of immature individuals should be at least 10% of the number of observed mature individuals.
	-Barty Barty</t>
      </text>
    </comment>
    <comment authorId="0" ref="I372">
      <text>
        <t xml:space="preserve">Changed to Text - Ref Kim: This can be changed to text.
	-Barty Barty</t>
      </text>
    </comment>
    <comment authorId="0" ref="I141">
      <text>
        <t xml:space="preserve">Changed to text - Ref Kim: I think it would be better to covert this to free text, or otherwise have 3 drop-down options.
	-Barty Barty</t>
      </text>
    </comment>
    <comment authorId="0" ref="I137">
      <text>
        <t xml:space="preserve">Changed to text - Ref Kim: I think it would be better to covert this to free text, or otherwise have 3 drop-down options.
	-Barty Barty</t>
      </text>
    </comment>
    <comment authorId="0" ref="I862">
      <text>
        <t xml:space="preserve">Change to Text ref Kim
	-Barty Barty</t>
      </text>
    </comment>
    <comment authorId="0" ref="I861">
      <text>
        <t xml:space="preserve">Change to Text ref Kim
	-Barty Barty</t>
      </text>
    </comment>
    <comment authorId="0" ref="E225">
      <text>
        <t xml:space="preserve">microhabitat should be a text field
ref: Julia
	-Jeremy Robinson</t>
      </text>
    </comment>
    <comment authorId="0" ref="J195">
      <text>
        <t xml:space="preserve">microhabitat should be a text field
ref: Julia
	-Jeremy Robinson</t>
      </text>
    </comment>
    <comment authorId="0" ref="I883">
      <text>
        <t xml:space="preserve">I don't think this should be a LUT
	-Jeremy Robinson</t>
      </text>
    </comment>
    <comment authorId="0" ref="I955">
      <text>
        <t xml:space="preserve">Change to Interger ref Kim
	-Barty Barty</t>
      </text>
    </comment>
    <comment authorId="0" ref="E198">
      <text>
        <t xml:space="preserve">Changed to 'Soil collection depth'
	-Arun Singh</t>
      </text>
    </comment>
    <comment authorId="0" ref="J517">
      <text>
        <t xml:space="preserve">Change "Voucher type" for Invertebrate fauna to "Voucher collection type", as this refers to the wet and dry type. (Updated following Sally's email)
	-Arun Singh</t>
      </text>
    </comment>
    <comment authorId="0" ref="J796">
      <text>
        <t xml:space="preserve">Change to text - ref Kim
	-Barty Barty</t>
      </text>
    </comment>
    <comment authorId="0" ref="J782">
      <text>
        <t xml:space="preserve">Change to text - ref Kim
	-Barty Barty</t>
      </text>
    </comment>
    <comment authorId="0" ref="J777">
      <text>
        <t xml:space="preserve">Change to text - ref Kim
	-Barty Barty</t>
      </text>
    </comment>
    <comment authorId="0" ref="P391">
      <text>
        <t xml:space="preserve">missing some values – Fire, Stem scraper,
	-Junrong Yu</t>
      </text>
    </comment>
    <comment authorId="0" ref="P372">
      <text>
        <t xml:space="preserve">Categorical values TBD
	-Junrong Yu</t>
      </text>
    </comment>
    <comment authorId="0" ref="B357">
      <text>
        <t xml:space="preserve">@all - There is no attribute listing "pest animal survey site/s". Wondering if this was missed by the authors and needs to be captured?
	-Arun Singh</t>
      </text>
    </comment>
    <comment authorId="0" ref="E330">
      <text>
        <t xml:space="preserve">@all- I'm guessing this refers to water treatment?
	-Arun Singh</t>
      </text>
    </comment>
    <comment authorId="0" ref="E1035">
      <text>
        <t xml:space="preserve">@all - these are listed under camera settings. Advice, whether we need to create these parameters for TERN vocabs.
	-Arun Singh</t>
      </text>
    </comment>
    <comment authorId="0" ref="E1019">
      <text>
        <t xml:space="preserve">Assuming this includes the Latitude, longitude and geodetic datum. Advice, if we need to keep them separate?
	-Arun Singh</t>
      </text>
    </comment>
    <comment authorId="0" ref="D1001">
      <text>
        <t xml:space="preserve">Have left it as site cloud cover instead of 'sun', and precipitation, instead of 'rain', as we have used these variables for earlier modules
	-Arun Singh</t>
      </text>
    </comment>
    <comment authorId="0" ref="D1000">
      <text>
        <t xml:space="preserve">assuming it is the same categorical values we have in targeted survey.
	-Arun Singh</t>
      </text>
    </comment>
    <comment authorId="0" ref="E992">
      <text>
        <t xml:space="preserve">QR code is for additional specimens collected.
	-Arun Singh</t>
      </text>
    </comment>
    <comment authorId="0" ref="D967">
      <text>
        <t xml:space="preserve">These variables look similar to the ones we have for invertebrate fauna survey (We should discuss whether to keep them as unique to vertebrate)
	-Arun Singh</t>
      </text>
    </comment>
    <comment authorId="0" ref="E936">
      <text>
        <t xml:space="preserve">This is mentioned as 'trap disturbed/damaged and not functioning'- but not on the app screen.
	-Arun Singh</t>
      </text>
    </comment>
    <comment authorId="0" ref="E883">
      <text>
        <t xml:space="preserve">This is of a categorical or boolean type? also  check whether necessary for TERN.
	-Arun Singh</t>
      </text>
    </comment>
    <comment authorId="0" ref="D467">
      <text>
        <t xml:space="preserve">'invertebrate' added because they are for different protocols
	-Junrong Yu</t>
      </text>
    </comment>
    <comment authorId="0" ref="J641">
      <text>
        <t xml:space="preserve">changed back to alphanumeric
	-Arun Singh</t>
      </text>
    </comment>
    <comment authorId="0" ref="E637">
      <text>
        <t xml:space="preserve">new categorical variable - ref Julia's comments
	-Arun Singh</t>
      </text>
    </comment>
    <comment authorId="0" ref="E631">
      <text>
        <t xml:space="preserve">new variable (ref Julia's comments)
	-Arun Singh</t>
      </text>
    </comment>
    <comment authorId="0" ref="J631">
      <text>
        <t xml:space="preserve">ref Julia's comment
	-Arun Singh</t>
      </text>
    </comment>
    <comment authorId="0" ref="E622">
      <text>
        <t xml:space="preserve">changed to 'search type' - ref: Julia's comments
	-Arun Singh</t>
      </text>
    </comment>
    <comment authorId="0" ref="A591">
      <text>
        <t xml:space="preserve">deprecated- ref: Julia's comments
	-Arun Singh</t>
      </text>
    </comment>
    <comment authorId="0" ref="J565">
      <text>
        <t xml:space="preserve">changed to text (ref Julia's comments)
	-Arun Singh</t>
      </text>
    </comment>
    <comment authorId="0" ref="J560">
      <text>
        <t xml:space="preserve">Changed to text- ref: Julia's comments.
	-Arun Singh</t>
      </text>
    </comment>
    <comment authorId="0" ref="A519">
      <text>
        <t xml:space="preserve">deprecated - ref: Julia's comments
	-Arun Singh</t>
      </text>
    </comment>
    <comment authorId="0" ref="J461">
      <text>
        <t xml:space="preserve">changed to categorical - ref: our meeting with Andrew (Targeted survey - Appendix 3).
	-Arun Singh</t>
      </text>
    </comment>
    <comment authorId="0" ref="A493">
      <text>
        <t xml:space="preserve">deprecated - ref: Andrew's email
	-Arun Singh</t>
      </text>
    </comment>
    <comment authorId="0" ref="A138">
      <text>
        <t xml:space="preserve">deprecated - ref: our meeting on 3 May, 2022
	-Arun Singh</t>
      </text>
    </comment>
    <comment authorId="0" ref="A458">
      <text>
        <t xml:space="preserve">Changed to 'wet pitfall' - ref Julia's comments
	-Arun Singh</t>
      </text>
    </comment>
    <comment authorId="0" ref="J483">
      <text>
        <t xml:space="preserve">Changed to text - ref, Julia's comments.
	-Arun Singh</t>
      </text>
    </comment>
    <comment authorId="0" ref="J100">
      <text>
        <t xml:space="preserve">Changed back to categorical based on the appendix
	-Junrong Yu</t>
      </text>
    </comment>
    <comment authorId="0" ref="P2">
      <text>
        <t xml:space="preserve">Hi Barty, why there is a foo?
	-Junrong Yu
looks like legacy stuff, unsure why its present, will look into it
	-Barty Barty</t>
      </text>
    </comment>
    <comment authorId="0" ref="E741">
      <text>
        <t xml:space="preserve">similar to the above survey type
	-Arun Singh</t>
      </text>
    </comment>
    <comment authorId="0" ref="E17">
      <text>
        <t xml:space="preserve">@all - this might become redundant (based on meeting with Andrew- dump 6 transects and only 4 transects to be used)
	-Arun Singh</t>
      </text>
    </comment>
    <comment authorId="0" ref="E742">
      <text>
        <t xml:space="preserve">This is the same target species used throughout for 'observation' and 'habitat' documentation.
	-Arun Singh</t>
      </text>
    </comment>
    <comment authorId="0" ref="E701">
      <text>
        <t xml:space="preserve">same as photo direction used earlier
	-Arun Singh</t>
      </text>
    </comment>
    <comment authorId="0" ref="E700">
      <text>
        <t xml:space="preserve">same as photo id used earlier
	-Arun Singh</t>
      </text>
    </comment>
    <comment authorId="0" ref="D668">
      <text>
        <t xml:space="preserve">It is the same as 'diameter at breast height"
	-Arun Singh</t>
      </text>
    </comment>
    <comment authorId="0" ref="D657">
      <text>
        <t xml:space="preserve">same as site weather for earlier protocols
	-Arun Singh</t>
      </text>
    </comment>
    <comment authorId="0" ref="E646">
      <text>
        <t xml:space="preserve">same as the 'observers' in earlier protocols
	-Arun Singh</t>
      </text>
    </comment>
    <comment authorId="0" ref="E645">
      <text>
        <t xml:space="preserve">same as the other fauna plot id
	-Arun Singh</t>
      </text>
    </comment>
    <comment authorId="0" ref="E641">
      <text>
        <t xml:space="preserve">@all - same as plot ID
	-Arun Singh</t>
      </text>
    </comment>
    <comment authorId="0" ref="D206">
      <text>
        <t xml:space="preserve">This is recorded for soil pit samples and soil sub-site samples.
	-Arun Singh</t>
      </text>
    </comment>
    <comment authorId="0" ref="D201">
      <text>
        <t xml:space="preserve">This is recorded in the soil-subsite and soil-pit characterization
	-Arun Singh</t>
      </text>
    </comment>
    <comment authorId="0" ref="D461">
      <text>
        <t xml:space="preserve">@all - does this temperature reflect (daily/weekly/monthly/annual averages)? or is it just the ambient temperature that is recorded during the trap set-up? As per the protocol it looks like it is recorded at the time of set-up, so we might have to create a specific parameter that indicates they are measured at 'during setup'. Lets discuss.
	-Arun Singh</t>
      </text>
    </comment>
    <comment authorId="0" ref="E195">
      <text>
        <t xml:space="preserve">There is no comment on whether it is a description of the microhabitat or a categorical variable.
	-Arun Singh
microhabitat should be a text field
ref: Julia
	-Barty Barty
@Barty. Cool. Thanks for updating
	-Arun Singh</t>
      </text>
    </comment>
    <comment authorId="0" ref="D181">
      <text>
        <t xml:space="preserve">This is the soil sample depth recorded/linked to the soil horizon depth. Should we remove these properties?
	-Arun Singh</t>
      </text>
    </comment>
    <comment authorId="0" ref="D90">
      <text>
        <t xml:space="preserve">Erosion type is a categorical variable- this then furthers to 10 types that has codes for specific description. Should we include this property?
	-Arun Singh
Hi Arun, is it 9 instead of 10?
	-Junrong Yu</t>
      </text>
    </comment>
    <comment authorId="0" ref="D61">
      <text>
        <t xml:space="preserve">All these are values of substrate type which is a categorical variable
	-Siddeswara Guru
Thanks. I had a review. These are additional parameters (of boolean type) to be recorded under substrate type. Let us discuss.
	-Arun Singh</t>
      </text>
    </comment>
    <comment authorId="0" ref="J41">
      <text>
        <t xml:space="preserve">hi @Arun, I changed it to numerical cuz the manual said it is percentage.
	-Junrong Yu
Thanks. I've made it as percentage.
	-Arun Singh</t>
      </text>
    </comment>
    <comment authorId="0" ref="K74">
      <text>
        <t xml:space="preserve">Hi @all,  we need to check which reference is used.
	-Junrong Yu</t>
      </text>
    </comment>
    <comment authorId="0" ref="E563">
      <text>
        <t xml:space="preserve">@all - the protocol records attribute for 'height above sea level' (it should be 'elevation above sea level'?); and an attribute for 'elevation above ground' (it should be 'height above ground'). Please clarify.
	-Arun Singh</t>
      </text>
    </comment>
    <comment authorId="0" ref="E501">
      <text>
        <t xml:space="preserve">This is a generic attribute for plot id and used in individual protocols.
	-Arun Singh</t>
      </text>
    </comment>
    <comment authorId="0" ref="D512">
      <text>
        <t xml:space="preserve">@all - does this temperature reflect (daily/weekly/monthly/annual averages)? or is it just the ambient temperature that is recorded during the trap set-up? As per the protocol it looks like it is recorded at the time of set-up, so we might have to create a specific parameter that indicates they are measured at 'during setup'. Lets discuss.
	-Arun Singh</t>
      </text>
    </comment>
    <comment authorId="0" ref="D515">
      <text>
        <t xml:space="preserve">@all - does the value of cloud cover record in percentage or is it a categorical variable (i.e., sun versus cloudy)? I have it as percentage (since it is a quantitative data).
	-Arun Singh</t>
      </text>
    </comment>
  </commentList>
</comments>
</file>

<file path=xl/comments2.xml><?xml version="1.0" encoding="utf-8"?>
<comments xmlns:r="http://schemas.openxmlformats.org/officeDocument/2006/relationships" xmlns="http://schemas.openxmlformats.org/spreadsheetml/2006/main">
  <authors>
    <author/>
  </authors>
  <commentList>
    <comment authorId="0" ref="F79">
      <text>
        <t xml:space="preserve">keep it as is
	-Siddeswara Guru</t>
      </text>
    </comment>
    <comment authorId="0" ref="B78">
      <text>
        <t xml:space="preserve">keep it as is
	-Siddeswara Guru</t>
      </text>
    </comment>
    <comment authorId="0" ref="F55">
      <text>
        <t xml:space="preserve">plant status
	-Siddeswara Guru
----
Same as transect orientation
	-Arun Singh</t>
      </text>
    </comment>
    <comment authorId="0" ref="B54">
      <text>
        <t xml:space="preserve">plant status
	-Siddeswara Guru</t>
      </text>
    </comment>
    <comment authorId="0" ref="F52">
      <text>
        <t xml:space="preserve">vegetation health
	-Siddeswara Guru</t>
      </text>
    </comment>
    <comment authorId="0" ref="F51">
      <text>
        <t xml:space="preserve">vegetation health
	-Siddeswara Guru</t>
      </text>
    </comment>
    <comment authorId="0" ref="B49">
      <text>
        <t xml:space="preserve">vegetation health
	-Siddeswara Guru</t>
      </text>
    </comment>
    <comment authorId="0" ref="F45">
      <text>
        <t xml:space="preserve">change to life stage
	-Siddeswara Guru</t>
      </text>
    </comment>
    <comment authorId="0" ref="B44">
      <text>
        <t xml:space="preserve">change to life stage
	-Siddeswara Guru</t>
      </text>
    </comment>
    <comment authorId="0" ref="F35">
      <text>
        <t xml:space="preserve">voucher specimen ID
	-Siddeswara Guru</t>
      </text>
    </comment>
    <comment authorId="0" ref="F42">
      <text>
        <t xml:space="preserve">plant tissue id
	-Siddeswara Guru</t>
      </text>
    </comment>
    <comment authorId="0" ref="B32">
      <text>
        <t xml:space="preserve">this is boolean
	-Siddeswara Guru</t>
      </text>
    </comment>
    <comment authorId="0" ref="B19">
      <text>
        <t xml:space="preserve">habitat description should be free text,  and same for all modules
	-Siddeswara Guru</t>
      </text>
    </comment>
    <comment authorId="0" ref="B14">
      <text>
        <t xml:space="preserve">should be same
	-Siddeswara Guru</t>
      </text>
    </comment>
    <comment authorId="0" ref="B3">
      <text>
        <t xml:space="preserve">make it same
	-Siddeswara Guru</t>
      </text>
    </comment>
    <comment authorId="0" ref="F44">
      <text>
        <t xml:space="preserve">we should keep this as separate because it refers to the growth form of dominant vegetation, specific to this protocol.
	-Arun Singh</t>
      </text>
    </comment>
    <comment authorId="0" ref="F14">
      <text>
        <t xml:space="preserve">This should be equal to flora growth form
	-Arun Singh</t>
      </text>
    </comment>
    <comment authorId="0" ref="F41">
      <text>
        <t xml:space="preserve">Looks like the QR code is for additional specimens collected - as per the protocol!
	-Arun Singh</t>
      </text>
    </comment>
    <comment authorId="0" ref="F29">
      <text>
        <t xml:space="preserve">can this be called habitat description? or we leave it as "camera trap habitat description"?
	-Arun Singh</t>
      </text>
    </comment>
    <comment authorId="0" ref="F21">
      <text>
        <t xml:space="preserve">I guess this can remain as such, as it refers to the potential habitat description (which is outside the plot area).
	-Arun Singh</t>
      </text>
    </comment>
    <comment authorId="0" ref="F26">
      <text>
        <t xml:space="preserve">We should remove this vocab, as it refers to the photo description that includes habitat information?
	-Arun Singh</t>
      </text>
    </comment>
  </commentList>
</comments>
</file>

<file path=xl/comments3.xml><?xml version="1.0" encoding="utf-8"?>
<comments xmlns:r="http://schemas.openxmlformats.org/officeDocument/2006/relationships" xmlns="http://schemas.openxmlformats.org/spreadsheetml/2006/main">
  <authors>
    <author/>
  </authors>
  <commentList>
    <comment authorId="0" ref="B308">
      <text>
        <t xml:space="preserve">We need clarity regarding the definition of the weather of the site. The categorical values are based on the appendix in Targeted survey.
	-Arun Singh</t>
      </text>
    </comment>
    <comment authorId="0" ref="E174">
      <text>
        <t xml:space="preserve">They are probably referring to the gross/gravel bulk density
	-Arun Singh</t>
      </text>
    </comment>
    <comment authorId="0" ref="B193">
      <text>
        <t xml:space="preserve">Need to discuss the definitions during meeting
	-Arun Singh</t>
      </text>
    </comment>
  </commentList>
</comments>
</file>

<file path=xl/comments4.xml><?xml version="1.0" encoding="utf-8"?>
<comments xmlns:r="http://schemas.openxmlformats.org/officeDocument/2006/relationships" xmlns="http://schemas.openxmlformats.org/spreadsheetml/2006/main">
  <authors>
    <author/>
  </authors>
  <commentList>
    <comment authorId="0" ref="B708">
      <text>
        <t xml:space="preserve">Definition taken from existing tern_ausplots-vocabs
	-Arun Singh</t>
      </text>
    </comment>
    <comment authorId="0" ref="A311">
      <text>
        <t xml:space="preserve">Deprecated for now: ref- Andrew's email
	-Arun Singh</t>
      </text>
    </comment>
    <comment authorId="0" ref="C304">
      <text>
        <t xml:space="preserve">Updated definition- ref: Julia's comments
	-Arun Singh</t>
      </text>
    </comment>
    <comment authorId="0" ref="B472">
      <text>
        <t xml:space="preserve">basically a repeat of the previous protocol
	-Arun Singh</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PREFIX skos: &lt;http://www.w3.org/2004/02/skos/core#&gt;
PREFIX owl: &lt;http://www.w3.org/2002/07/owl#&gt;
PREFIX tern: &lt;https://w3id.org/tern/ontologies/tern/&gt;
SELECT DISTINCT ?label ?uri
WHERE {
    BIND(&lt;http://linked.data.gov.au/def/tern-cv/5699eca7-9ef0-47a6-bcfb-9306e0e2b85e&gt; AS ?scheme)
    ?uri skos:inScheme ?scheme .
    ?uri skos:prefLabel ?label .
    FILTER NOT EXISTS {
        ?uri owl:deprecated true .
    }
    FILTER NOT EXISTS {
        ?uri a tern:CFStandardName .
    }
} ORDER BY ?label</t>
      </text>
    </comment>
    <comment authorId="0" ref="D1">
      <text>
        <t xml:space="preserve">PREFIX skos: &lt;http://www.w3.org/2004/02/skos/core#&gt;
PREFIX rdfs: &lt;http://www.w3.org/2000/01/rdf-schema#&gt;
SELECT DISTINCT ?label ?uri  
WHERE {
    {
      ?uri skos:inScheme &lt;http://linked.data.gov.au/def/tern-cv/68af3d25-c801-4089-afff-cf701e2bd61d&gt; .
      ?uri skos:prefLabel ?label
    }
}
ORDER BY ?label</t>
      </text>
    </comment>
  </commentList>
</comments>
</file>

<file path=xl/sharedStrings.xml><?xml version="1.0" encoding="utf-8"?>
<sst xmlns="http://schemas.openxmlformats.org/spreadsheetml/2006/main" count="16471" uniqueCount="4980">
  <si>
    <t>modules</t>
  </si>
  <si>
    <t>sub_modules</t>
  </si>
  <si>
    <t>provided_example</t>
  </si>
  <si>
    <t>observable_property_in_protocol</t>
  </si>
  <si>
    <t>attribute_in_protocol</t>
  </si>
  <si>
    <t>variable_uuid</t>
  </si>
  <si>
    <t>Property_type</t>
  </si>
  <si>
    <t>categorical_uuid</t>
  </si>
  <si>
    <t>value_type_tern</t>
  </si>
  <si>
    <t>value_type</t>
  </si>
  <si>
    <t>comments on categorical variable</t>
  </si>
  <si>
    <t>observable_property_tern</t>
  </si>
  <si>
    <t>_observable_property_tern</t>
  </si>
  <si>
    <t>feature_type</t>
  </si>
  <si>
    <t>_feature_type</t>
  </si>
  <si>
    <t>categorical_lut_api_endpoint</t>
  </si>
  <si>
    <t>instrument_type</t>
  </si>
  <si>
    <t>Notes</t>
  </si>
  <si>
    <t>Parameter_created_from_Source</t>
  </si>
  <si>
    <t>Synonyms</t>
  </si>
  <si>
    <t>Basal area module</t>
  </si>
  <si>
    <t>full dbh; lite dbh</t>
  </si>
  <si>
    <t>instrument type</t>
  </si>
  <si>
    <t>e046b294-9802-47b2-9c0e-6977eaa16893</t>
  </si>
  <si>
    <t>b18974ea-7395-4c14-9d9f-3c1fa6b2c8a9</t>
  </si>
  <si>
    <t>categorical</t>
  </si>
  <si>
    <t>page 8, number 4</t>
  </si>
  <si>
    <t>http://vocabs.paratoo.tern.org.au:1337/api/lut-basal-dbh-instruments</t>
  </si>
  <si>
    <t>Ecological Field Monitoring protocols - Basal Area Module, draft v0.1, 30/11/2021</t>
  </si>
  <si>
    <t>instrument used, instruments, ...</t>
  </si>
  <si>
    <t>field species name</t>
  </si>
  <si>
    <t>26f843a5-e1ed-46da-b22b-053e567e3227</t>
  </si>
  <si>
    <t>text</t>
  </si>
  <si>
    <t>plant occurrence</t>
  </si>
  <si>
    <t>http://linked.data.gov.au/def/tern-cv/ea3a4c64-dac3-4660-809a-8ad5ced8997b</t>
  </si>
  <si>
    <t>Plot sampling point</t>
  </si>
  <si>
    <t>4c4417c1-8faf-4685-900e-8ca02c9074df</t>
  </si>
  <si>
    <t>alphanumeric</t>
  </si>
  <si>
    <t>spatial point</t>
  </si>
  <si>
    <t>Diameter at breast height (DBH)</t>
  </si>
  <si>
    <t>6e1c8b97-3655-4a22-9647-02f2c756e789</t>
  </si>
  <si>
    <t>observed in field</t>
  </si>
  <si>
    <t>float</t>
  </si>
  <si>
    <t>numerical</t>
  </si>
  <si>
    <t>diameter at breast height</t>
  </si>
  <si>
    <t xml:space="preserve">Mobile device app., diamter tape (diameter tape or tree caliper or tape measure), push pins/thumb tacks,  measuring pole with 1.3 m mark, ten 100 m tape measures </t>
  </si>
  <si>
    <t>Units measured is centimeters</t>
  </si>
  <si>
    <t>point of measurement</t>
  </si>
  <si>
    <t>9faeafe6-0d01-41aa-b38b-a6b56eda0dda</t>
  </si>
  <si>
    <t>Default POM is 1.3 m and depending on the type of tree, the POM can vary, e.g, 1.4, 2 m etc.</t>
  </si>
  <si>
    <t>circumference at breast height</t>
  </si>
  <si>
    <t>2d042596-d49a-4139-92f5-dc0f23737e76</t>
  </si>
  <si>
    <t>Tree trunk type</t>
  </si>
  <si>
    <t>3da2a8ca-c0a3-4761-8736-507255eeee68</t>
  </si>
  <si>
    <t>9282400b-56c3-49a9-bb82-87ef74914690</t>
  </si>
  <si>
    <t>refer p 10 in Basal area module</t>
  </si>
  <si>
    <t>http://vocabs.paratoo.tern.org.au:1337/api/lut-basal-tree-trunk-types</t>
  </si>
  <si>
    <t>Trunk type is a category for measuring DBH, i.e., buttressed trunk or multisttemmed trunk, etc.</t>
  </si>
  <si>
    <t>Tree alive status</t>
  </si>
  <si>
    <t>e51ced21-4442-465d-8be9-8b5bba76d4d8</t>
  </si>
  <si>
    <t>f06740e7-2857-415a-a6dc-72dbbba7a88c</t>
  </si>
  <si>
    <t>refer page 8, point 7</t>
  </si>
  <si>
    <t>tree status</t>
  </si>
  <si>
    <t>http://linked.data.gov.au/def/tern-cv/e1a18f5f-b63e-4a67-b28e-52e6f838ac14</t>
  </si>
  <si>
    <t>http://vocabs.paratoo.tern.org.au:1337/api/lut-basal-tree-statuses</t>
  </si>
  <si>
    <t>Tree type is the type of tree used, e.g, normal tree, problem tree, hidden tree as listed in the protocol</t>
  </si>
  <si>
    <t>Stand basal area</t>
  </si>
  <si>
    <t>f437f23a-7965-4bae-9dc3-2aead06786ec</t>
  </si>
  <si>
    <t>stand basal area</t>
  </si>
  <si>
    <t>http://linked.data.gov.au/def/tern-cv/0fa08b3b-1204-4af4-ad4a-e976ba1cd945</t>
  </si>
  <si>
    <t>vegetation stand</t>
  </si>
  <si>
    <t>http://linked.data.gov.au/def/tern-cv/1f93a3e8-4c78-4b08-85a4-6869c9ee17ac</t>
  </si>
  <si>
    <t>Mobile device app, TERN basdal wedge with attached string knotted at precisely 50 cm from the wedge.</t>
  </si>
  <si>
    <t>units measured is square meter per hectare</t>
  </si>
  <si>
    <t>basal wedge</t>
  </si>
  <si>
    <t>Basal area factor (BAF)</t>
  </si>
  <si>
    <t>d06bf3e4-f59d-47fb-b780-bb089b298d83</t>
  </si>
  <si>
    <t>13d010d7-91b7-4621-b80a-70cb4324ddf5</t>
  </si>
  <si>
    <t>refer page 6 for the table</t>
  </si>
  <si>
    <t>http://vocabs.paratoo.tern.org.au:1337/api/lut-basal-area-factors</t>
  </si>
  <si>
    <t>Basal wedge with variable factors</t>
  </si>
  <si>
    <t>Check (in GRaphDB - under core vocabs- it says pending removal)</t>
  </si>
  <si>
    <t>Basal sweep sampling points</t>
  </si>
  <si>
    <t>7dc0c94d-6bb5-48c7-a4a6-e5fbd87c91e9</t>
  </si>
  <si>
    <t>96d41885-70e5-44c1-bafc-73027f47941b</t>
  </si>
  <si>
    <t>see appendix A in basal area module</t>
  </si>
  <si>
    <t>http://linked.data.gov.au/def/tern-cv/13dec53e-1062-4060-9281-f133c8269afb</t>
  </si>
  <si>
    <t>http://vocabs.paratoo.tern.org.au:1337/api/lut-basal-sweep-sampling-points</t>
  </si>
  <si>
    <t>ANgle-count sampling point (Check with Haba)</t>
  </si>
  <si>
    <t>basal area count</t>
  </si>
  <si>
    <t>29b37ffc-9a41-44f7-889a-bab63b48fa93</t>
  </si>
  <si>
    <t>integer</t>
  </si>
  <si>
    <t>number</t>
  </si>
  <si>
    <t>http://linked.data.gov.au/def/tern-cv/f0bcd32d-db46-45c4-b860-a099a5e06603</t>
  </si>
  <si>
    <t>plant population</t>
  </si>
  <si>
    <t>Coarse Woody Debris module</t>
  </si>
  <si>
    <t>CWD number of hits</t>
  </si>
  <si>
    <t>ab7e3b2d-e056-49ca-b2bc-cafa5eef44b3</t>
  </si>
  <si>
    <t>Mobile device app, tape measures, diameter tapes/calipers, markers/paint/flagging tape</t>
  </si>
  <si>
    <t>Ecological Field Monitoring protocols - Coarse woody debris, draft v0.1, 30/11/2021</t>
  </si>
  <si>
    <t>sampling survey method</t>
  </si>
  <si>
    <t>77442f65-284f-43de-aa73-71cc7d7740dd</t>
  </si>
  <si>
    <t>bd41602d-36df-435c-870c-496dfd523ec1</t>
  </si>
  <si>
    <t>refer page 4 in CWD</t>
  </si>
  <si>
    <t>http://vocabs.paratoo.tern.org.au:1337/api/lut-cwd-sampling-survey-methods</t>
  </si>
  <si>
    <t>transects</t>
  </si>
  <si>
    <t>transects type</t>
  </si>
  <si>
    <t>a9cf308b-ef43-4987-8421-d07f6e0b147b</t>
  </si>
  <si>
    <t>c117bd06-9603-400d-a20d-29f56ffa78cc</t>
  </si>
  <si>
    <t>refer page 6 in CWD</t>
  </si>
  <si>
    <t>transect</t>
  </si>
  <si>
    <t>http://linked.data.gov.au/def/tern-cv/de46fa49-d1c9-4bef-8462-d7ee5174e1e1</t>
  </si>
  <si>
    <t>http://vocabs.paratoo.tern.org.au:1337/api/lut-cwd-transect-numbers</t>
  </si>
  <si>
    <t>transect orientation</t>
  </si>
  <si>
    <t>c6317606-d5a1-44f4-a5c0-d582264b84fb</t>
  </si>
  <si>
    <t>232d5fdd-c15f-4a84-865e-46ea20b82ff1</t>
  </si>
  <si>
    <t>http://vocabs.paratoo.tern.org.au:1337/api/lut-directions</t>
  </si>
  <si>
    <t>transect start point</t>
  </si>
  <si>
    <t>9beaf2dc-c53d-4e6e-b699-c1786f04f1f6</t>
  </si>
  <si>
    <t>Alphanumeric</t>
  </si>
  <si>
    <t>Coarse Woody Debris count (CWD count)</t>
  </si>
  <si>
    <t>acdb15e0-a034-454e-b0e4-8b7546cbb5c7</t>
  </si>
  <si>
    <t>plant individual</t>
  </si>
  <si>
    <t>transect point number</t>
  </si>
  <si>
    <t>f3c1916e-a6e1-4b03-9950-f364bcd91507</t>
  </si>
  <si>
    <t>transects; plots</t>
  </si>
  <si>
    <t>CWD decay class</t>
  </si>
  <si>
    <t>fa986148-e44a-4cd3-8ac3-17748eb013f3</t>
  </si>
  <si>
    <t>b5180d8a-75b6-4bca-9413-0e507e910387</t>
  </si>
  <si>
    <t>refer page 7 in CWD</t>
  </si>
  <si>
    <t>coarse woody debris</t>
  </si>
  <si>
    <t>http://linked.data.gov.au/def/tern-cv/2e122e23-881c-43fa-a921-a8745f016ceb</t>
  </si>
  <si>
    <t>http://vocabs.paratoo.tern.org.au:1337/api/lut-cwd-decay-classes</t>
  </si>
  <si>
    <t>Coarse Woody Debris length</t>
  </si>
  <si>
    <t>b15f883b-c2e7-408e-8146-3754bbd5693f</t>
  </si>
  <si>
    <t>coarse woody debris length</t>
  </si>
  <si>
    <t>Check spelling of Coarse Woody length; units measured is meters</t>
  </si>
  <si>
    <t>Coarse Woody Debris narrowest diameter</t>
  </si>
  <si>
    <t>e73af424-f20d-49b8-81e3-cd30afb5b267</t>
  </si>
  <si>
    <t>http://linked.data.gov.au/def/tern-cv/60d7edf8-98c6-43e9-841c-e176c334d270</t>
  </si>
  <si>
    <t>Coarse Woody Debris widest diameter</t>
  </si>
  <si>
    <t>ee4d10cb-4245-496c-a72c-0696e2014f90</t>
  </si>
  <si>
    <t>plots</t>
  </si>
  <si>
    <t>plot dimension</t>
  </si>
  <si>
    <t>1b1c91ed-4a25-4ba6-9351-4048a308f936</t>
  </si>
  <si>
    <t>05c7a145-a675-4753-88d1-d86fa19dac3b</t>
  </si>
  <si>
    <t>site</t>
  </si>
  <si>
    <t>http://vocabs.paratoo.tern.org.au:1337/api/lut-plot-dimensions</t>
  </si>
  <si>
    <t>Coarse Woody Debris Volume individual (CWD volume)</t>
  </si>
  <si>
    <t>9ce420b8-8070-498c-974f-0eee82f23fd2</t>
  </si>
  <si>
    <t>derived property</t>
  </si>
  <si>
    <t>units are in cubic meters. (m3)</t>
  </si>
  <si>
    <t>Coarse Woody Debris per hectare (CWD volume per hectare)</t>
  </si>
  <si>
    <t>74b6493b-8dfe-42f6-acb2-0dda5652cf54</t>
  </si>
  <si>
    <t>units are in cubic meters per hectare (m3/ha)</t>
  </si>
  <si>
    <t>Coarse Woody Debris percent cover (CWD percent cover)</t>
  </si>
  <si>
    <t>5370f9a5-c347-4442-b144-e486f11191a8</t>
  </si>
  <si>
    <t>percent</t>
  </si>
  <si>
    <t>ground cover - cwd</t>
  </si>
  <si>
    <t>Units are in percentage</t>
  </si>
  <si>
    <t>closest meter</t>
  </si>
  <si>
    <t>61147f22-069f-4195-aba7-d3d971be09be</t>
  </si>
  <si>
    <t>Condition Module</t>
  </si>
  <si>
    <t>Ecological Field Monitoring protocols - Condition module, draft v0.1, 30/11/2021</t>
  </si>
  <si>
    <t>7157c05e-5933-4f8f-bbc5-d97fdc472ec8</t>
  </si>
  <si>
    <t>Mobile device app, tape measures, markers/paint/flagging tape</t>
  </si>
  <si>
    <t>point intercept</t>
  </si>
  <si>
    <t>1080a165-ebfe-42d0-bae5-2acf90d59eb3</t>
  </si>
  <si>
    <t>animal individual</t>
  </si>
  <si>
    <t>http://linked.data.gov.au/def/tern-cv/ecb855ed-50e1-4299-8491-861759ef40b7</t>
  </si>
  <si>
    <t>leaf litter depth</t>
  </si>
  <si>
    <t>f6af2c5e-d193-4337-b845-44550f661854</t>
  </si>
  <si>
    <t>plant litter</t>
  </si>
  <si>
    <t>Mobile device app, graduated staff, laser pointer, spherical densiometer</t>
  </si>
  <si>
    <t>refer page 13 figure of Condition module</t>
  </si>
  <si>
    <t>http://linked.data.gov.au/def/tern-cv/04a4c009-2a51-4bdb-96dd-0bfd1bed8826</t>
  </si>
  <si>
    <t>vegetation health</t>
  </si>
  <si>
    <t>7d4eaa80-0f2a-4828-886e-34cd5a4e2746</t>
  </si>
  <si>
    <t>b8379ff2-60dc-44cc-bf44-5ce7ed4bdd2f</t>
  </si>
  <si>
    <t>http://vocabs.paratoo.tern.org.au:1337/api/lut-condition-vegetation-healths</t>
  </si>
  <si>
    <t>Growth stage - tree</t>
  </si>
  <si>
    <t>32bcd319-26e5-4b4d-8ea0-9fbaf7cb2064</t>
  </si>
  <si>
    <t>8af52d41-016c-4d53-85ca-2357c3a1468d</t>
  </si>
  <si>
    <t>refer page 15 of condition module</t>
  </si>
  <si>
    <t>http://vocabs.paratoo.tern.org.au:1337/api/lut-condition-growth-stage-trees</t>
  </si>
  <si>
    <t>Growth stage - shrub</t>
  </si>
  <si>
    <t>468e4932-c7a7-4fe1-95d3-ba6e6de29bed</t>
  </si>
  <si>
    <t>b7066d4c-2d7b-4c1b-a8f2-401fd243ac3f</t>
  </si>
  <si>
    <t>http://vocabs.paratoo.tern.org.au:1337/api/lut-condition-growth-stage-shrubs</t>
  </si>
  <si>
    <t>plant height</t>
  </si>
  <si>
    <t>0e9da717-6c8e-4194-9385-c995d54702e4</t>
  </si>
  <si>
    <t>vegetative height</t>
  </si>
  <si>
    <t>canopy health</t>
  </si>
  <si>
    <t>d0a31d21-b475-490e-a8d6-fbe374fc7391</t>
  </si>
  <si>
    <t>percentage</t>
  </si>
  <si>
    <t>refer page 13 figure of Conditionmodule</t>
  </si>
  <si>
    <t>mistletoe count</t>
  </si>
  <si>
    <t>6a1d703f-6622-4804-8b78-4c2ac93c97ba</t>
  </si>
  <si>
    <t>epicormic growth</t>
  </si>
  <si>
    <t>cacfba72-ae93-4f92-9cc3-bf656d7ab5f0</t>
  </si>
  <si>
    <t>boolean</t>
  </si>
  <si>
    <t>it is checkbox (tick); if epicormic growth is present then tick, if not do not.</t>
  </si>
  <si>
    <t>dieback from disease</t>
  </si>
  <si>
    <t>0685299e-d22a-4efa-a507-a7614e58a500</t>
  </si>
  <si>
    <t>it is checkbox (tick)</t>
  </si>
  <si>
    <t>galls and lerps</t>
  </si>
  <si>
    <t>28131f08-1ae4-422f-99cb-3b5bafc7761d</t>
  </si>
  <si>
    <t>insect damage</t>
  </si>
  <si>
    <t>33e79578-0946-4f21-9607-ca501e1500c7</t>
  </si>
  <si>
    <t>grazing</t>
  </si>
  <si>
    <t>cd905dda-06df-4f0e-85eb-b50f9ed2af91</t>
  </si>
  <si>
    <t>vegetation diameter class</t>
  </si>
  <si>
    <t>84369f9d-bcf3-4054-b200-797c8ae3064f</t>
  </si>
  <si>
    <t>fe0b8990-dc4c-4fc7-85e8-be08da5721a0</t>
  </si>
  <si>
    <t>refer page 17, figure 7 in condition module.</t>
  </si>
  <si>
    <t>tree diameter class</t>
  </si>
  <si>
    <t>http://vocabs.paratoo.tern.org.au:1337/api/lut-condition-vegetation-diameter-classes</t>
  </si>
  <si>
    <t>Vegetation- includes trees and shrubs</t>
  </si>
  <si>
    <t>seedling count</t>
  </si>
  <si>
    <t>b6a5d847-0698-4cce-8a5e-f2719e142208</t>
  </si>
  <si>
    <t>individual count</t>
  </si>
  <si>
    <t>small tree count</t>
  </si>
  <si>
    <t>48370fb2-ab58-4f19-8d99-6d005f61538a</t>
  </si>
  <si>
    <t>stem count</t>
  </si>
  <si>
    <t>large tree count</t>
  </si>
  <si>
    <t>1fc43da5-004d-4258-bd33-8ffc9e2e8cba</t>
  </si>
  <si>
    <t>vertebrate pest type</t>
  </si>
  <si>
    <t>85d5f75c-776f-44a3-abe6-e71c695f1754</t>
  </si>
  <si>
    <t>579449ad-4cea-4272-afa3-67f207941fb1</t>
  </si>
  <si>
    <t>http://vocabs.paratoo.tern.org.au:1337/api/lut-condition-vertebrate-pest-types</t>
  </si>
  <si>
    <t>vertebrate pest presence evidence</t>
  </si>
  <si>
    <t>adc24cd3-b652-4696-bca0-b881b0111cdb</t>
  </si>
  <si>
    <t>69638c57-1c38-47e1-8bae-c821411c3a30</t>
  </si>
  <si>
    <t>refer page 18, figure 9 in condition module.</t>
  </si>
  <si>
    <t>http://vocabs.paratoo.tern.org.au:1337/api/lut-condition-vertebrate-pest-presence-evidences</t>
  </si>
  <si>
    <t>Fire Module</t>
  </si>
  <si>
    <t>e30756b8-4f85-44bf-978d-07ecc105bfbf</t>
  </si>
  <si>
    <t>Alphanumerical</t>
  </si>
  <si>
    <t>mobile device with app, tape measures (4 x 100 m), tent pegs, flagging tapes, graduated staff with 10 cm marking, GRS densiometer, Laser pointer, forestry range finder/clinometer, ruler/tape measure (mm graduation)</t>
  </si>
  <si>
    <t>Ecological Field Monitoring protocols - Fire module, draft v0.1, 30/11/2021</t>
  </si>
  <si>
    <t>bae83604-54c3-4859-9f59-9eaf456c675e</t>
  </si>
  <si>
    <t>3440f00e-5d59-4a7d-999b-65f8958bfeb3</t>
  </si>
  <si>
    <t>Plot burned status</t>
  </si>
  <si>
    <t>8eb830f7-a0ec-42d6-8170-dbe2f4d56db2</t>
  </si>
  <si>
    <t>5662a7dd-c1da-4659-8290-a1e6e42c879f</t>
  </si>
  <si>
    <t>page 5, plot description</t>
  </si>
  <si>
    <t>http://vocabs.paratoo.tern.org.au:1337/api/lut-fire-plot-burned-statuses</t>
  </si>
  <si>
    <t>substrate type</t>
  </si>
  <si>
    <t>75f55bf0-6972-42ba-ad46-7e24f91e8f6a</t>
  </si>
  <si>
    <t>b061d7db-a608-4062-96d4-b367d6d9a792</t>
  </si>
  <si>
    <t>page 8 or Appendix</t>
  </si>
  <si>
    <t>substrate</t>
  </si>
  <si>
    <t>land surface substrate</t>
  </si>
  <si>
    <t>http://vocabs.paratoo.tern.org.au:1337/api/lut-soils-substrates</t>
  </si>
  <si>
    <t>fire substrate type</t>
  </si>
  <si>
    <t>56efb36f-d3bc-475d-80d3-990f910f8488</t>
  </si>
  <si>
    <t>c7a0692c-113c-4593-ae04-5e49aba70fdf</t>
  </si>
  <si>
    <t>discussed during yesterday meeting</t>
  </si>
  <si>
    <t>http://linked.data.gov.au/def/tern-cv/aef12cd6-3826-4988-a54c-8578d3fb4c8d</t>
  </si>
  <si>
    <t>http://vocabs.paratoo.tern.org.au:1337/api/lut-fire-substrate-types</t>
  </si>
  <si>
    <t>Species intercepted</t>
  </si>
  <si>
    <t>20c219f2-1526-4365-8f77-569cec5f1731</t>
  </si>
  <si>
    <t>page 8 or Appendix, point 11</t>
  </si>
  <si>
    <t>plant growth form</t>
  </si>
  <si>
    <t>d4e3dc35-7bfe-4963-875d-d81d8f96f6fb</t>
  </si>
  <si>
    <t>032ed6fa-4c55-4752-b625-3e6b32672444</t>
  </si>
  <si>
    <t>growth form</t>
  </si>
  <si>
    <t>vegetation</t>
  </si>
  <si>
    <t>http://vocabs.paratoo.tern.org.au:1337/api/lut-fire-growth-forms</t>
  </si>
  <si>
    <t>b556bc86-a1bd-40ce-9c1d-142066e6f6ec</t>
  </si>
  <si>
    <t>in canopy sky (ICS) status</t>
  </si>
  <si>
    <t>1d7a8982-e444-48c4-9dba-ab10427f15fd</t>
  </si>
  <si>
    <t>Check if this is an attribute/ observable property?</t>
  </si>
  <si>
    <t>in canopy sky (ICS) species status</t>
  </si>
  <si>
    <t>eb72835f-58a6-4a8d-8519-d02e9a05dcb1</t>
  </si>
  <si>
    <t>15a03c34-142b-469c-9ec5-0d516fd6c1e7</t>
  </si>
  <si>
    <t>page 8, pt 12</t>
  </si>
  <si>
    <t>http://vocabs.paratoo.tern.org.au:1337/api/lut-fire-in-canopy-sky-statuses</t>
  </si>
  <si>
    <t>Regeneration status</t>
  </si>
  <si>
    <t>50239f29-a693-49ef-98e8-4ee11d1758ea</t>
  </si>
  <si>
    <t>a1b8fc00-5d5f-40f8-a7e1-0b09d4bbba4b</t>
  </si>
  <si>
    <t>page 8 or Appendix, point 13</t>
  </si>
  <si>
    <t>http://vocabs.paratoo.tern.org.au:1337/api/lut-fire-regeneration-statuses</t>
  </si>
  <si>
    <t>Plant regenerating height</t>
  </si>
  <si>
    <t>936f6c7d-9432-41d2-8214-00ed64e8f0c4</t>
  </si>
  <si>
    <t>plant alive status</t>
  </si>
  <si>
    <t>e9891e08-d5a2-45ba-a644-c3f5bf347918</t>
  </si>
  <si>
    <t>29d1081d-9cde-42ab-b59a-6bfc8bdda01d</t>
  </si>
  <si>
    <t>page 8 or Appendix, point 14</t>
  </si>
  <si>
    <t>tree alive status</t>
  </si>
  <si>
    <t>http://vocabs.paratoo.tern.org.au:1337/api/lut-fire-plant-alive-statuses</t>
  </si>
  <si>
    <t>This can be tree, shribv, grasses etc. The observed property in the tern equivalent just has tree alive status. Might be worth creating a generic vocab "plant alive status".</t>
  </si>
  <si>
    <t>time since fire</t>
  </si>
  <si>
    <t>c079efc5-5e96-4460-9323-e2f5eee7eb8f</t>
  </si>
  <si>
    <t>datetime</t>
  </si>
  <si>
    <t>accuracy of the fire</t>
  </si>
  <si>
    <t>08429fce-4d70-4be4-9c64-ffc80f554ea7</t>
  </si>
  <si>
    <t>tree trunk char height</t>
  </si>
  <si>
    <t>3a2b344c-07b5-4536-8db3-06b73bc0e263</t>
  </si>
  <si>
    <t>fire height</t>
  </si>
  <si>
    <t>soil char depth</t>
  </si>
  <si>
    <t>d88be090-97b9-40a1-9251-65f5c945b50e</t>
  </si>
  <si>
    <t>soil</t>
  </si>
  <si>
    <t>Soil module</t>
  </si>
  <si>
    <t>protocol type</t>
  </si>
  <si>
    <t>da6a500d-b35f-4f62-a088-e74a21733580</t>
  </si>
  <si>
    <t>a163641a-9c04-4753-a17a-ee284468cce8</t>
  </si>
  <si>
    <t>page 6, there are six protocols to choose from</t>
  </si>
  <si>
    <t>http://vocabs.paratoo.tern.org.au:1337/api/lut-soils-protocols</t>
  </si>
  <si>
    <t>mobiile device with app, TRIMBLE GNSS reciever, Australian Soil and Land Survey Guide – Yellow Book</t>
  </si>
  <si>
    <t>Ecological Field Monitoring protocols - Soil module, draft v0.1, 30/11/2021</t>
  </si>
  <si>
    <t>plot location description</t>
  </si>
  <si>
    <t>d15ddfda-95e1-4b16-8835-938db11de313</t>
  </si>
  <si>
    <t>http://linked.data.gov.au/def/tern-cv/e1c7c434-1321-4601-9079-e837b7ffc293</t>
  </si>
  <si>
    <t>Soil module - Plot soil description protocol</t>
  </si>
  <si>
    <t>Plot soil description</t>
  </si>
  <si>
    <t>plot SW corner location</t>
  </si>
  <si>
    <t>65ffa9ec-e16e-42d9-9fb1-e7d869f2f01f</t>
  </si>
  <si>
    <t>alphanumerical</t>
  </si>
  <si>
    <t>page 10, the SW corner gps location, i.e northing, easting automatically recorded.</t>
  </si>
  <si>
    <t>slope</t>
  </si>
  <si>
    <t>b036ba09-d061-4a1c-99a8-890efc462a2c</t>
  </si>
  <si>
    <t>slope angle</t>
  </si>
  <si>
    <t>landform</t>
  </si>
  <si>
    <t>Slope percent tangent</t>
  </si>
  <si>
    <t>bc537f95-6721-4a87-bd30-62d6377424ef</t>
  </si>
  <si>
    <t>aspect</t>
  </si>
  <si>
    <t>0e0423c6-0dc3-40aa-9776-410a94299256</t>
  </si>
  <si>
    <t>aspect angle</t>
  </si>
  <si>
    <t>Slope- means of evaluation</t>
  </si>
  <si>
    <t>2c26a8c4-757f-4889-a94d-1f9a0a19574a</t>
  </si>
  <si>
    <t>18e48ca5-1b36-4c20-8a12-4e04bb916a01</t>
  </si>
  <si>
    <t>page 10, pt 11 or appendix B</t>
  </si>
  <si>
    <t>http://vocabs.paratoo.tern.org.au:1337/api/lut-soils-evaluation-means</t>
  </si>
  <si>
    <t>There are a number of descriptive information used to provide the slope of the plot in the Appendix of the soil module.</t>
  </si>
  <si>
    <t>slope class</t>
  </si>
  <si>
    <t>132a1452-4fd7-473c-956b-3183dd315b67</t>
  </si>
  <si>
    <t>d893e669-c530-4bc3-a057-a5799ffcb5db</t>
  </si>
  <si>
    <t>http://vocabs.paratoo.tern.org.au:1337/api/lut-soils-slope-classes</t>
  </si>
  <si>
    <t>Slope morphology type</t>
  </si>
  <si>
    <t>b023d177-2c9b-4d58-86e6-099b742fcf1c</t>
  </si>
  <si>
    <t>50e0e5aa-3abf-4883-a713-245701efe314</t>
  </si>
  <si>
    <t>http://linked.data.gov.au/def/tern-cv/2cf3ed29-440e-4a50-9bbc-5aab30df9fcd</t>
  </si>
  <si>
    <t>http://vocabs.paratoo.tern.org.au:1337/api/lut-soils-morphological-types</t>
  </si>
  <si>
    <t>Relative inclination of slope elements</t>
  </si>
  <si>
    <t>30453b41-80b6-42d8-a388-893188414738</t>
  </si>
  <si>
    <t>844f1b7a-6a65-4994-9526-c337d84a7652</t>
  </si>
  <si>
    <t>land surface</t>
  </si>
  <si>
    <t>http://linked.data.gov.au/def/tern-cv/8282fb22-4135-415c-8ca2-317860d102fb</t>
  </si>
  <si>
    <t>http://vocabs.paratoo.tern.org.au:1337/api/lut-soils-relative-inclination-of-slope-elements</t>
  </si>
  <si>
    <t>landform pattern</t>
  </si>
  <si>
    <t>58e4aba5-78c3-4361-b08a-ae39a93c8cb0</t>
  </si>
  <si>
    <t>19d91a7a-2733-4b84-9d2b-4bda4808c003</t>
  </si>
  <si>
    <t>http://vocabs.paratoo.tern.org.au:1337/api/lut-soils-landform-patterns</t>
  </si>
  <si>
    <t>Landform relief</t>
  </si>
  <si>
    <t>148f60c9-92c5-4324-81b6-61b59bccdb4c</t>
  </si>
  <si>
    <t>9e377f67-190e-4d58-9ec9-adebedaf14e2</t>
  </si>
  <si>
    <t>http://vocabs.paratoo.tern.org.au:1337/api/lut-soils-reliefs</t>
  </si>
  <si>
    <t>modal slope</t>
  </si>
  <si>
    <t>3f1ae206-0be8-4284-bce5-9f3a787a9baa</t>
  </si>
  <si>
    <t>443bf3da-0f2b-42ad-b9a5-b9608159556a</t>
  </si>
  <si>
    <t>http://vocabs.paratoo.tern.org.au:1337/api/lut-soils-modal-slopes</t>
  </si>
  <si>
    <t>This is the same as slope class</t>
  </si>
  <si>
    <t>landform element</t>
  </si>
  <si>
    <t>9d4f8a2d-8e77-42dd-857b-0ecbc9c85696</t>
  </si>
  <si>
    <t>c1a58967-cb12-4c2c-a7ca-9cee2589919c</t>
  </si>
  <si>
    <t>page 10, pt 13 or appendix D</t>
  </si>
  <si>
    <t>http://vocabs.paratoo.tern.org.au:1337/api/lut-soils-landform-elements</t>
  </si>
  <si>
    <t>Erosion type</t>
  </si>
  <si>
    <t>9fc1503b-e690-41f0-a824-99f0e69699f1</t>
  </si>
  <si>
    <t>4f3d9522-e612-40ef-ab8a-7d77960c9f8f</t>
  </si>
  <si>
    <t>erosion type</t>
  </si>
  <si>
    <t>land surface disturbance</t>
  </si>
  <si>
    <t>http://vocabs.paratoo.tern.org.au:1337/api/lut-soils-erosion-types</t>
  </si>
  <si>
    <t>Wind erosion degree</t>
  </si>
  <si>
    <t>9dc64e42-c670-4682-8314-fcb35e3d74f4</t>
  </si>
  <si>
    <t>5c1ef6e3-2da4-4fb2-be2c-3e92a93fe545</t>
  </si>
  <si>
    <t>http://linked.data.gov.au/def/tern-cv/7e256d28-e686-4b6a-b64a-ac1b1a8f164d</t>
  </si>
  <si>
    <t>http://vocabs.paratoo.tern.org.au:1337/api/lut-soils-wind-erosion-degrees</t>
  </si>
  <si>
    <t>Scald erosion degree</t>
  </si>
  <si>
    <t>9c8486f2-d97e-40cf-aadb-66082452af54</t>
  </si>
  <si>
    <t>941e13e1-1bb3-471b-8502-9dc366c1dbf7</t>
  </si>
  <si>
    <t>http://vocabs.paratoo.tern.org.au:1337/api/lut-soils-scald-erosion-degrees</t>
  </si>
  <si>
    <t>Water-sheet erosion degree</t>
  </si>
  <si>
    <t>5f39a69f-c740-47e6-96d6-4ae18548830f</t>
  </si>
  <si>
    <t>7d0706e7-4424-486b-a501-1958c660110b</t>
  </si>
  <si>
    <t>http://vocabs.paratoo.tern.org.au:1337/api/lut-soils-sheet-water-erosion-degrees</t>
  </si>
  <si>
    <t>Water-rill erosion degree</t>
  </si>
  <si>
    <t>5b9b43b7-6d79-4e92-bbbf-f9ec71a9e1d9</t>
  </si>
  <si>
    <t>c5bb4782-a8c7-4293-b6f0-b53c6c808f5f</t>
  </si>
  <si>
    <t>http://vocabs.paratoo.tern.org.au:1337/api/lut-soils-rill-water-erosion-degrees</t>
  </si>
  <si>
    <t>Water-gully erosion degree</t>
  </si>
  <si>
    <t>a43e0dc9-b886-41ba-84df-22225879b05f</t>
  </si>
  <si>
    <t>42898383-1e9f-4d61-bd60-fca4669c1e05</t>
  </si>
  <si>
    <t>http://vocabs.paratoo.tern.org.au:1337/api/lut-soils-gully-water-erosion-degrees</t>
  </si>
  <si>
    <t>Water- tunnel erosion degree</t>
  </si>
  <si>
    <t>4528bf7c-5182-49a8-bedc-53c70f5e0dcd</t>
  </si>
  <si>
    <t>b0e01539-05b6-4dc8-8a27-019c8fb5eeec</t>
  </si>
  <si>
    <t>http://vocabs.paratoo.tern.org.au:1337/api/lut-soils-tunnel-water-erosion-degrees</t>
  </si>
  <si>
    <t>Water- stream bank erosion degree</t>
  </si>
  <si>
    <t>6495fa13-99a9-4947-9ac7-913bb6e9e625</t>
  </si>
  <si>
    <t>f62945ca-2eeb-4055-a9cc-187185948d65</t>
  </si>
  <si>
    <t>http://vocabs.paratoo.tern.org.au:1337/api/lut-soils-stream-bank-water-erosion-degrees</t>
  </si>
  <si>
    <t>Water - mass movement erosion degree</t>
  </si>
  <si>
    <t>5af56582-cc92-4892-98f6-793047e7b5c2</t>
  </si>
  <si>
    <t>c417aca7-46ef-42ae-90f0-6fb00ed9e357</t>
  </si>
  <si>
    <t>http://vocabs.paratoo.tern.org.au:1337/api/lut-soils-mass-movement-erosion-degrees</t>
  </si>
  <si>
    <t>state of erosion</t>
  </si>
  <si>
    <t>3c5263b7-8104-46a9-af05-a0c33aadde07</t>
  </si>
  <si>
    <t>e7087186-7027-42c3-ab54-b65a39034dd1</t>
  </si>
  <si>
    <t>http://vocabs.paratoo.tern.org.au:1337/api/lut-soils-erosion-states</t>
  </si>
  <si>
    <t>gully depth</t>
  </si>
  <si>
    <t>4aa9e813-8c4c-4fa6-953b-32c59fdd97be</t>
  </si>
  <si>
    <t>7f0eb236-c8e8-4473-8f11-214487ba1d8a</t>
  </si>
  <si>
    <t>http://vocabs.paratoo.tern.org.au:1337/api/lut-soils-gully-depths</t>
  </si>
  <si>
    <t>soil microrelief type</t>
  </si>
  <si>
    <t>3014409e-fa76-4159-8bd7-0a3bae695545</t>
  </si>
  <si>
    <t>457faa4f-74e8-4b8a-9e4b-541bb7c50441</t>
  </si>
  <si>
    <t>page 11, pt 14 or appendix E</t>
  </si>
  <si>
    <t>microrelief</t>
  </si>
  <si>
    <t>http://vocabs.paratoo.tern.org.au:1337/api/lut-soils-microrelief-types</t>
  </si>
  <si>
    <t>soil microrelief- gilgai</t>
  </si>
  <si>
    <t>46dc0c67-027b-4a79-bbf5-d12d39fe01f0</t>
  </si>
  <si>
    <t>ca5e075d-fc73-4953-8564-18e9e15175cb</t>
  </si>
  <si>
    <t>http://vocabs.paratoo.tern.org.au:1337/api/lut-soils-microrelief-gilgals</t>
  </si>
  <si>
    <t>soil microrelief- proportion of gilgai components</t>
  </si>
  <si>
    <t>e2c87884-5edf-4d87-a67d-6a13cf59e051</t>
  </si>
  <si>
    <t>c441cb41-6f65-417c-88b7-2c10375bf3f3</t>
  </si>
  <si>
    <t>http://vocabs.paratoo.tern.org.au:1337/api/lut-soils-gilgal-proportions</t>
  </si>
  <si>
    <t>soil microrelief- hummocky</t>
  </si>
  <si>
    <t>af8cc482-f896-4627-812a-9567af4662df</t>
  </si>
  <si>
    <t>594ae399-a2bf-4177-9cd7-c74cec57b287</t>
  </si>
  <si>
    <t>Hummocky (weakly oriented) dune</t>
  </si>
  <si>
    <t>http://vocabs.paratoo.tern.org.au:1337/api/lut-soils-microrelief-hummockies</t>
  </si>
  <si>
    <t>Microrelief- biotic agent</t>
  </si>
  <si>
    <t>e3dc0901-0bad-4157-bcb3-58aaffda313c</t>
  </si>
  <si>
    <t>70b3ea97-90dd-49f7-9ca2-717a8deb6368</t>
  </si>
  <si>
    <t>http://vocabs.paratoo.tern.org.au:1337/api/lut-soils-biotic-relief-agents</t>
  </si>
  <si>
    <t>component of microrelief</t>
  </si>
  <si>
    <t>7f023c76-32e1-4c08-a52f-b900343b4b92</t>
  </si>
  <si>
    <t>2bf9967f-c699-4193-9b4d-744e68efd1ad</t>
  </si>
  <si>
    <t>http://vocabs.paratoo.tern.org.au:1337/api/lut-soils-microrelief-components</t>
  </si>
  <si>
    <t>Microrelief vertical interval distance</t>
  </si>
  <si>
    <t>2f87b7cc-c029-4784-92cf-c32055b5c9b7</t>
  </si>
  <si>
    <t>page 11, pt 14</t>
  </si>
  <si>
    <t>Microrelief horizontal interval distance</t>
  </si>
  <si>
    <t>22caefc0-0201-4bf2-a108-ef173d607bf4</t>
  </si>
  <si>
    <t>soil runoff</t>
  </si>
  <si>
    <t>054d2441-05fd-45d5-9480-ed7618005642</t>
  </si>
  <si>
    <t>bcc7bb4d-a15a-4681-94e0-cb7a1117420a</t>
  </si>
  <si>
    <t>page 11, pt 15, appendix F</t>
  </si>
  <si>
    <t>http://vocabs.paratoo.tern.org.au:1337/api/lut-soils-runoffs</t>
  </si>
  <si>
    <t>soil permeability</t>
  </si>
  <si>
    <t>3f431e7a-6f1c-4dcd-b452-1cb14226a56d</t>
  </si>
  <si>
    <t>41a54b21-b885-4cfd-be09-7bedc4ae4dc4</t>
  </si>
  <si>
    <t>page 11, pt 16, appendix G</t>
  </si>
  <si>
    <t>http://vocabs.paratoo.tern.org.au:1337/api/lut-soils-permeabilities</t>
  </si>
  <si>
    <t>soil drainage</t>
  </si>
  <si>
    <t>c4ae89f9-49cb-4be8-b5f2-5f08177b8093</t>
  </si>
  <si>
    <t>0c9132dc-48bf-4a9c-ac9b-0c8b1909afb4</t>
  </si>
  <si>
    <t>page 11, pt 17, appendix H</t>
  </si>
  <si>
    <t>drainage type</t>
  </si>
  <si>
    <t>http://vocabs.paratoo.tern.org.au:1337/api/lut-soils-drainages</t>
  </si>
  <si>
    <t>60987214-ea2b-4acb-8825-982546e64e58</t>
  </si>
  <si>
    <t>06e593a0-23ee-4f94-83ac-e4e8cd14ee10</t>
  </si>
  <si>
    <t>page 11, pt 18, appendix I</t>
  </si>
  <si>
    <t>disturbance parameter</t>
  </si>
  <si>
    <t>http://vocabs.paratoo.tern.org.au:1337/api/lut-disturbances</t>
  </si>
  <si>
    <t>coarse fragments abundance</t>
  </si>
  <si>
    <t>b3dd4df5-589b-476e-8e9e-0af6a7155759</t>
  </si>
  <si>
    <t>bec608c4-3a66-4630-b666-cabb666ac8d2</t>
  </si>
  <si>
    <t>page 11, pt 19, appendix J</t>
  </si>
  <si>
    <t>abundance of coarse fragments</t>
  </si>
  <si>
    <t>http://vocabs.paratoo.tern.org.au:1337/api/lut-soils-coarse-frag-abundances</t>
  </si>
  <si>
    <t>shape of coarse fragments</t>
  </si>
  <si>
    <t>13c64e0f-4e24-4081-9744-2744599914c9</t>
  </si>
  <si>
    <t>13c84b19-e2bb-48c4-93db-465bcad2dbb5</t>
  </si>
  <si>
    <t>http://vocabs.paratoo.tern.org.au:1337/api/lut-soils-coarse-frag-shapes</t>
  </si>
  <si>
    <t>size of coarse fragments</t>
  </si>
  <si>
    <t>5e84255c-6207-4bda-88c7-ed0d2a400519</t>
  </si>
  <si>
    <t>06d01bf1-3863-44ea-95fe-4c62bb47b996</t>
  </si>
  <si>
    <t>http://vocabs.paratoo.tern.org.au:1337/api/lut-soils-coarse-frag-sizes</t>
  </si>
  <si>
    <t>lithology type</t>
  </si>
  <si>
    <t>e106c9b0-e8bc-4fdb-982f-e40eb669cc0c</t>
  </si>
  <si>
    <t>46f50d33-eab0-4d00-9f84-58fd04017daf</t>
  </si>
  <si>
    <t>http://vocabs.paratoo.tern.org.au:1337/api/lut-soils-lithologies</t>
  </si>
  <si>
    <t>soil- coarse fragment strength</t>
  </si>
  <si>
    <t>7739f6d5-06dd-42da-82ae-763fd62ff0f0</t>
  </si>
  <si>
    <t>1ac1c1c1-5a64-47e4-b593-aabfefd57e46</t>
  </si>
  <si>
    <t>soil strength</t>
  </si>
  <si>
    <t>http://vocabs.paratoo.tern.org.au:1337/api/lut-soils-coarse-frag-strengths</t>
  </si>
  <si>
    <t>soil- coarse fragment alteration</t>
  </si>
  <si>
    <t>e38d6585-30f4-4a50-bb3f-f9481ce9c595</t>
  </si>
  <si>
    <t>87f4f5fc-d24d-4865-9b11-9ca9ac5e159f</t>
  </si>
  <si>
    <t>http://vocabs.paratoo.tern.org.au:1337/api/lut-soils-coarse-frag-alterations</t>
  </si>
  <si>
    <t>rock outcrop abundance</t>
  </si>
  <si>
    <t>fc03df84-7ac9-47c6-9b7b-1da3dcb36364</t>
  </si>
  <si>
    <t>c06f57b7-fde3-47c6-b410-8db0ec7e68e1</t>
  </si>
  <si>
    <t>page 11, pt 20, appendix K</t>
  </si>
  <si>
    <t>ground cover - rock</t>
  </si>
  <si>
    <t>http://vocabs.paratoo.tern.org.au:1337/api/lut-soils-rock-outcrop-abundances</t>
  </si>
  <si>
    <t>condition of soil surface when dry</t>
  </si>
  <si>
    <t>3a1ccb70-41dc-4f57-a74c-62e05aa02c61</t>
  </si>
  <si>
    <t>253cc4d0-b1f2-4a55-bdaf-e3c054703451</t>
  </si>
  <si>
    <t>page 11, pt 21, appendix L</t>
  </si>
  <si>
    <t>http://vocabs.paratoo.tern.org.au:1337/api/lut-soils-surface-soil-conditions</t>
  </si>
  <si>
    <t>Mobile device with app, large tools, soil auger, small tools</t>
  </si>
  <si>
    <t>Soil module - soil pit characterization protocol</t>
  </si>
  <si>
    <t>soil pit characterization</t>
  </si>
  <si>
    <t>type of soil observation</t>
  </si>
  <si>
    <t>dcebbffe-bd0b-461f-8b6d-cc43a64248b6</t>
  </si>
  <si>
    <t>53e41f87-1104-4454-b296-a4068c3f7568</t>
  </si>
  <si>
    <t>page 13, pt 27 or appendix M</t>
  </si>
  <si>
    <t>http://vocabs.paratoo.tern.org.au:1337/api/lut-soils-observation-types</t>
  </si>
  <si>
    <t>soil pit characterized by</t>
  </si>
  <si>
    <t>7cec86c2-3bad-4338-a685-cf05970449f6</t>
  </si>
  <si>
    <t>digging stopped by</t>
  </si>
  <si>
    <t>5cb6df41-5411-44b7-b70f-0209ee91cf06</t>
  </si>
  <si>
    <t>d9a651b0-efd1-4fe5-b229-d350b9756846</t>
  </si>
  <si>
    <t>page 13, pt 3, appendix N</t>
  </si>
  <si>
    <t>http://vocabs.paratoo.tern.org.au:1337/api/lut-soils-digging-stopped-bies</t>
  </si>
  <si>
    <t>Soil pit depth</t>
  </si>
  <si>
    <t>cc960a7d-33a1-446a-85dc-8d1f8fda9996</t>
  </si>
  <si>
    <t>soil profile</t>
  </si>
  <si>
    <t>Soil horizon</t>
  </si>
  <si>
    <t>7761c9df-0ce5-4de6-9c92-f1a8965b9481</t>
  </si>
  <si>
    <t>bcd57c16-0e94-48c9-aee7-296a0e13b3ca</t>
  </si>
  <si>
    <t>page 13, pt 6</t>
  </si>
  <si>
    <t>soil horizon</t>
  </si>
  <si>
    <t>http://vocabs.paratoo.tern.org.au:1337/api/lut-soils-horizon-details</t>
  </si>
  <si>
    <t>Soil horizon suffix</t>
  </si>
  <si>
    <t>224075e9-0998-4cac-95c4-babe5b63e3bf</t>
  </si>
  <si>
    <t>31d3921f-1fcb-4ec2-99a6-749c7b9e4798</t>
  </si>
  <si>
    <t>page 13, pt 6, appendix O</t>
  </si>
  <si>
    <t>http://vocabs.paratoo.tern.org.au:1337/api/lut-soils-horizon-suffixes</t>
  </si>
  <si>
    <t>Soil horizon depth</t>
  </si>
  <si>
    <t>c0b5ae33-438d-42ca-b78e-e384d139fe27</t>
  </si>
  <si>
    <t>soil horizon depth - upper</t>
  </si>
  <si>
    <t>3b693f41-50b2-4469-bdbb-3b5b877fa2a9</t>
  </si>
  <si>
    <t>http://linked.data.gov.au/def/tern-cv/80c39b95-0912-4267-bb66-2fa081683723</t>
  </si>
  <si>
    <t>soil horizon depth - lower</t>
  </si>
  <si>
    <t>66f227c3-6267-4068-9493-dfd909592aaf</t>
  </si>
  <si>
    <t>Horizon boundry shape</t>
  </si>
  <si>
    <t>ee03aeec-28ef-4910-94af-338a981bb40d</t>
  </si>
  <si>
    <t>2f514fb5-6c23-4fff-beed-858722a0f586</t>
  </si>
  <si>
    <t>page 13, pt 8, appendix P</t>
  </si>
  <si>
    <t>http://vocabs.paratoo.tern.org.au:1337/api/lut-soils-horizon-boundary-shapes</t>
  </si>
  <si>
    <t>Horizon boundary distinctness</t>
  </si>
  <si>
    <t>181f2d40-8cb7-4b0e-83cb-90ca77b6327f</t>
  </si>
  <si>
    <t>1c6b54da-bb31-4496-974e-050531b15e30</t>
  </si>
  <si>
    <t>http://vocabs.paratoo.tern.org.au:1337/api/lut-soils-horizon-boundary-distinctnesses</t>
  </si>
  <si>
    <t>Soil texture grade</t>
  </si>
  <si>
    <t>062078e4-716e-4f27-a0f2-5e9715ddb6dc</t>
  </si>
  <si>
    <t>ecdcb81a-cbe9-4113-b9e9-422a0e6c751f</t>
  </si>
  <si>
    <t>page 13, pt 9, appendix Q</t>
  </si>
  <si>
    <t>soil texture grade</t>
  </si>
  <si>
    <t>soil sample</t>
  </si>
  <si>
    <t>http://vocabs.paratoo.tern.org.au:1337/api/lut-soils-texture-grades</t>
  </si>
  <si>
    <t>Soil texture modifier</t>
  </si>
  <si>
    <t>51101df7-f8ac-4b5f-8890-482cc7a083ed</t>
  </si>
  <si>
    <t>65d26894-1b2e-4c80-92ee-fa420142ed67</t>
  </si>
  <si>
    <t>soil texture modifier</t>
  </si>
  <si>
    <t>http://vocabs.paratoo.tern.org.au:1337/api/lut-soils-texture-modifiers</t>
  </si>
  <si>
    <t>Soil texture qualification</t>
  </si>
  <si>
    <t>c0e91cf7-b099-498a-8450-a37783404b3c</t>
  </si>
  <si>
    <t>367b9d17-0e08-4ad4-9c44-20e8c3f515fb</t>
  </si>
  <si>
    <t>soil texture qualification</t>
  </si>
  <si>
    <t>http://vocabs.paratoo.tern.org.au:1337/api/lut-soils-texture-qualifications</t>
  </si>
  <si>
    <t xml:space="preserve">Soil matrix wet color </t>
  </si>
  <si>
    <t>bdc0806b-acdd-402d-a1c1-6b9618f98401</t>
  </si>
  <si>
    <t>82298421-868f-4cd0-87f7-dda570d3de10</t>
  </si>
  <si>
    <t>page 13, pt 10, appendix R</t>
  </si>
  <si>
    <t>wet soil colour</t>
  </si>
  <si>
    <t>In the Appendix R. Soil matrix color Hue, Chroma have been replaced by soil moisture status.</t>
  </si>
  <si>
    <t>Soil colour- chroma</t>
  </si>
  <si>
    <t>20221b56-4d77-411c-b0a3-1e7f9337df01</t>
  </si>
  <si>
    <t>a3111bb8-104a-47af-bfbc-40bb8ff0d857</t>
  </si>
  <si>
    <t>soil specimen</t>
  </si>
  <si>
    <t>http://linked.data.gov.au/def/tern-cv/d738a3f9-9b00-4adf-9dc8-0577269b691d</t>
  </si>
  <si>
    <t>http://vocabs.paratoo.tern.org.au:1337/api/lut-soils-colour-chromas</t>
  </si>
  <si>
    <t>Soil colour- hue</t>
  </si>
  <si>
    <t>5795b320-a601-44db-9462-0ecdebe6bc24</t>
  </si>
  <si>
    <t>e444cd02-e1fd-4664-b866-285eed63fb18</t>
  </si>
  <si>
    <t>http://vocabs.paratoo.tern.org.au:1337/api/lut-soils-colour-hues</t>
  </si>
  <si>
    <t>Soil color- value</t>
  </si>
  <si>
    <t>fca8b472-43c6-4782-892d-40de37a6b478</t>
  </si>
  <si>
    <t>c5f2d2fd-d5a1-49a9-92f4-028d84ae6417</t>
  </si>
  <si>
    <t>http://vocabs.paratoo.tern.org.au:1337/api/lut-soils-colour-values</t>
  </si>
  <si>
    <t>Soil matrix dry color</t>
  </si>
  <si>
    <t>2a5c4ab0-124b-4430-a612-e069173bc82a</t>
  </si>
  <si>
    <t>fc47200c-da09-46df-9898-7f0903d0fd61</t>
  </si>
  <si>
    <t>dry soil colour</t>
  </si>
  <si>
    <t>soil moisture status</t>
  </si>
  <si>
    <t>759b8562-b416-4fdc-924e-b55288018286</t>
  </si>
  <si>
    <t>a1e434a8-3fbb-4323-a0ae-0e31308eba8b</t>
  </si>
  <si>
    <t>http://vocabs.paratoo.tern.org.au:1337/api/lut-soils-moisture-statuses</t>
  </si>
  <si>
    <t>Soil mottle abundance</t>
  </si>
  <si>
    <t>049cd754-cdc4-46e3-868f-fefa258522c9</t>
  </si>
  <si>
    <t>100f6f80-d438-465a-8f57-5a76a038b961</t>
  </si>
  <si>
    <t>page 13, pt 11, appendix S</t>
  </si>
  <si>
    <t>mottle abundance</t>
  </si>
  <si>
    <t>http://vocabs.paratoo.tern.org.au:1337/api/lut-soils-mottle-abundances</t>
  </si>
  <si>
    <t>Soil mottle type</t>
  </si>
  <si>
    <t>79df1f41-1a8e-44af-8362-87ac7944cfc3</t>
  </si>
  <si>
    <t>b12461fc-166e-477b-a58c-60682848010e</t>
  </si>
  <si>
    <t>http://vocabs.paratoo.tern.org.au:1337/api/lut-soils-mottle-types</t>
  </si>
  <si>
    <t>Soil mottle size</t>
  </si>
  <si>
    <t>dd220b97-75b8-4d73-af57-793e431459b6</t>
  </si>
  <si>
    <t>c8dd7af4-8e57-4f59-848a-66712349754a</t>
  </si>
  <si>
    <t>mottle size</t>
  </si>
  <si>
    <t>http://vocabs.paratoo.tern.org.au:1337/api/lut-soils-mottle-sizes</t>
  </si>
  <si>
    <t xml:space="preserve">Soil mottle contrast </t>
  </si>
  <si>
    <t>922aa129-61d2-499e-9f2b-d57f3617737c</t>
  </si>
  <si>
    <t>a0f8cc94-abbd-482b-8947-6017bc5f55e5</t>
  </si>
  <si>
    <t>http://vocabs.paratoo.tern.org.au:1337/api/lut-soils-mottle-contrasts</t>
  </si>
  <si>
    <t>Soil mottle boundary distinctness</t>
  </si>
  <si>
    <t>8861378e-8012-4ce4-932b-ed9b3d25de61</t>
  </si>
  <si>
    <t>51622960-af4e-4398-82ca-a17223de1431</t>
  </si>
  <si>
    <t>http://vocabs.paratoo.tern.org.au:1337/api/lut-soils-mottle-boundary-distinctnesses</t>
  </si>
  <si>
    <t>Soil mottle color</t>
  </si>
  <si>
    <t>a0b98f1c-ebcb-4a06-b5bc-919de1e02331</t>
  </si>
  <si>
    <t>a6d2b7d3-fe4f-4bf6-82ce-d53ae951cb7d</t>
  </si>
  <si>
    <t>mottle colour</t>
  </si>
  <si>
    <t>http://vocabs.paratoo.tern.org.au:1337/api/lut-soils-mottle-colours</t>
  </si>
  <si>
    <t>b2c2b283-279d-494d-b480-c59f2be7d5ca</t>
  </si>
  <si>
    <t>page 13, pt 12, appendix T</t>
  </si>
  <si>
    <t>coarse fragments size</t>
  </si>
  <si>
    <t>92ae6036-50a8-446c-8df8-573860011b79</t>
  </si>
  <si>
    <t>coarse fragments shape</t>
  </si>
  <si>
    <t>d83560e6-0356-446e-a8b5-e64b82e3c362</t>
  </si>
  <si>
    <t>coarse fragments lithology</t>
  </si>
  <si>
    <t>4062f093-424b-441e-86fc-648d820ae1fb</t>
  </si>
  <si>
    <t>lithology of coarse fragments</t>
  </si>
  <si>
    <t>soil structure grade</t>
  </si>
  <si>
    <t>8e87bc47-7bc6-4ad7-81ac-17d4968004e8</t>
  </si>
  <si>
    <t>0cfcb0fc-75e3-4de1-a2d3-78c357a3ce06</t>
  </si>
  <si>
    <t>grade of pedality</t>
  </si>
  <si>
    <t>http://vocabs.paratoo.tern.org.au:1337/api/lut-soils-structure-grades</t>
  </si>
  <si>
    <t>soil structure type</t>
  </si>
  <si>
    <t>5b4dc0ad-3b4d-47d2-a775-7b405b4ff570</t>
  </si>
  <si>
    <t>ba792941-7941-43c8-b992-b7f54dddf14c</t>
  </si>
  <si>
    <t>page 13, pt 13, appendix U</t>
  </si>
  <si>
    <t>smallest peds pedality type</t>
  </si>
  <si>
    <t>http://vocabs.paratoo.tern.org.au:1337/api/lut-soils-structure-types</t>
  </si>
  <si>
    <t>soil structure size</t>
  </si>
  <si>
    <t>dd8dcc19-8a0c-4d9f-995f-a449408b5aa5</t>
  </si>
  <si>
    <t>f5226b34-eac7-42c3-9730-b7fdb2479697</t>
  </si>
  <si>
    <t>http://vocabs.paratoo.tern.org.au:1337/api/lut-soils-structure-sizes</t>
  </si>
  <si>
    <t>soil compound pedality</t>
  </si>
  <si>
    <t>180f3ff5-a3ea-4b85-a947-f5a14156e833</t>
  </si>
  <si>
    <t>75de6044-7575-472a-9a72-2c9006a8c9b1</t>
  </si>
  <si>
    <t>http://vocabs.paratoo.tern.org.au:1337/api/lut-soils-structure-compound-pedalities</t>
  </si>
  <si>
    <t>soil segregation abundance</t>
  </si>
  <si>
    <t>b23d0935-6d2c-4657-a416-1e9f61761bad</t>
  </si>
  <si>
    <t>9b4820fb-6ee1-439c-8972-f642b9a7b5f8</t>
  </si>
  <si>
    <t>page 13, pt 14, appendix V</t>
  </si>
  <si>
    <t>abundance of segregations</t>
  </si>
  <si>
    <t>http://vocabs.paratoo.tern.org.au:1337/api/lut-soils-segregations-abundances</t>
  </si>
  <si>
    <t>soil segregation form</t>
  </si>
  <si>
    <t>898c9bd8-ae04-4917-94b9-75725c050850</t>
  </si>
  <si>
    <t>e2a473c3-a2e3-44fc-a309-a662c6e53542</t>
  </si>
  <si>
    <t>form of segregations</t>
  </si>
  <si>
    <t>http://vocabs.paratoo.tern.org.au:1337/api/lut-soils-segregations-forms</t>
  </si>
  <si>
    <t>soil segregation nature</t>
  </si>
  <si>
    <t>2884455e-8016-44e9-8b18-5f219c89bd26</t>
  </si>
  <si>
    <t>2e870427-8563-4d61-b7ac-3556aaf0cbf2</t>
  </si>
  <si>
    <t>nature of segregations</t>
  </si>
  <si>
    <t>http://vocabs.paratoo.tern.org.au:1337/api/lut-soils-segregations-natures</t>
  </si>
  <si>
    <t>soil segregation size</t>
  </si>
  <si>
    <t>958da592-ff9b-4110-92f1-c82fe0472de1</t>
  </si>
  <si>
    <t>f795d7e8-1bc9-4efa-98b7-e19717c66282</t>
  </si>
  <si>
    <t>size of segregations</t>
  </si>
  <si>
    <t>http://vocabs.paratoo.tern.org.au:1337/api/lut-soils-segregations-sizes</t>
  </si>
  <si>
    <t>soil segregation magnetic attributes</t>
  </si>
  <si>
    <t>764d2097-c55e-46c4-a64b-2bc2204c22af</t>
  </si>
  <si>
    <t>f503ff93-f7d7-4419-9d1e-6807e96dc2c1</t>
  </si>
  <si>
    <t>http://vocabs.paratoo.tern.org.au:1337/api/lut-soils-segregation-magnetic-attributes</t>
  </si>
  <si>
    <t>soil voids cracks</t>
  </si>
  <si>
    <t>f6504250-db2c-47ae-98f5-17f9534aff84</t>
  </si>
  <si>
    <t>1acac98b-808d-4efa-aa27-a0cb7782e63f</t>
  </si>
  <si>
    <t>page 13, pt 15, appendix W</t>
  </si>
  <si>
    <t>http://vocabs.paratoo.tern.org.au:1337/api/lut-soils-void-cracks</t>
  </si>
  <si>
    <t>soil voids fine macropore abundance</t>
  </si>
  <si>
    <t>0408a67f-2448-4151-bc1e-d97b6ff34e4f</t>
  </si>
  <si>
    <t>5c685afb-1a56-4261-93f1-8440fbc65ef3</t>
  </si>
  <si>
    <t>http://vocabs.paratoo.tern.org.au:1337/api/lut-soils-fine-macropore-abundances</t>
  </si>
  <si>
    <t>mean macropore diameter</t>
  </si>
  <si>
    <t>796022f7-ccba-419a-8f70-020ee9e8e3f8</t>
  </si>
  <si>
    <t>3c3ccc22-949a-4892-9c51-7b458a823fcd</t>
  </si>
  <si>
    <t>http://vocabs.paratoo.tern.org.au:1337/api/lut-soils-macropore-diameters</t>
  </si>
  <si>
    <t>soil voids coarse macropore abundance</t>
  </si>
  <si>
    <t>c0512e0a-98dd-4f38-8db9-db79769457bf</t>
  </si>
  <si>
    <t>ee3a4058-d8de-43b8-a002-3f072f039b75</t>
  </si>
  <si>
    <t>http://vocabs.paratoo.tern.org.au:1337/api/lut-soils-medium-macropore-abundances</t>
  </si>
  <si>
    <t>soil consistency- water status</t>
  </si>
  <si>
    <t>74281a72-db08-4928-83a9-956187e06528</t>
  </si>
  <si>
    <t>e1573937-3a4e-4df6-beba-29e25e7c5596</t>
  </si>
  <si>
    <t>page 13, pt 16, appendix X</t>
  </si>
  <si>
    <t>http://vocabs.paratoo.tern.org.au:1337/api/lut-soils-water-statuses</t>
  </si>
  <si>
    <t>soil consistency- strength of soil</t>
  </si>
  <si>
    <t>6b2ba4eb-89d1-46bd-a845-f0b32d129806</t>
  </si>
  <si>
    <t>9f599dbb-458f-4d8a-846a-fd1a080f8853</t>
  </si>
  <si>
    <t>http://vocabs.paratoo.tern.org.au:1337/api/lut-soils-soil-strengths</t>
  </si>
  <si>
    <t>soil pan type</t>
  </si>
  <si>
    <t>084ba6fb-0cfd-48a1-bf00-e91c9bc0cea0</t>
  </si>
  <si>
    <t>995adb71-6439-4cd3-9ece-bb87a8a217c0</t>
  </si>
  <si>
    <t>page 13, pt 17, appendix Y</t>
  </si>
  <si>
    <t>http://vocabs.paratoo.tern.org.au:1337/api/lut-soils-pan-types</t>
  </si>
  <si>
    <t>soil pan cementation</t>
  </si>
  <si>
    <t>50baa5cb-43e1-465f-a842-0cf598576eb9</t>
  </si>
  <si>
    <t>ad3e7729-fbe4-4b93-8428-74f6ced865c1</t>
  </si>
  <si>
    <t>http://vocabs.paratoo.tern.org.au:1337/api/lut-soils-pan-cementations</t>
  </si>
  <si>
    <t>soil pan continuity</t>
  </si>
  <si>
    <t>1c64a9a4-aee6-492a-a7cd-a375c2d1da27</t>
  </si>
  <si>
    <t>c80e269f-a328-4214-b690-849259e67e75</t>
  </si>
  <si>
    <t>http://vocabs.paratoo.tern.org.au:1337/api/lut-soils-pan-continuities</t>
  </si>
  <si>
    <t>soil pan structure</t>
  </si>
  <si>
    <t>151ce1f3-9ff5-456c-b780-806f705d97c6</t>
  </si>
  <si>
    <t>295ca7cc-f6e6-451d-a0de-667fa3187378</t>
  </si>
  <si>
    <t>http://vocabs.paratoo.tern.org.au:1337/api/lut-soils-pan-structures</t>
  </si>
  <si>
    <t>soil fabric details</t>
  </si>
  <si>
    <t>4a2a4fda-e1b8-436b-bd10-b3616de53ea9</t>
  </si>
  <si>
    <t>2d1d8394-6641-4d74-988a-8ec66425ffdd</t>
  </si>
  <si>
    <t>page 14, pt 18, appendix Z</t>
  </si>
  <si>
    <t>soil fabric</t>
  </si>
  <si>
    <t>http://vocabs.paratoo.tern.org.au:1337/api/lut-soils-fabric-details</t>
  </si>
  <si>
    <t>soil cutan type</t>
  </si>
  <si>
    <t>786d4846-5b75-4b11-aba0-71fa40fd180a</t>
  </si>
  <si>
    <t>e2e7323b-774a-4be0-a40d-2d52e042dd17</t>
  </si>
  <si>
    <t>page 14, pt 19, appendix AA</t>
  </si>
  <si>
    <t>http://vocabs.paratoo.tern.org.au:1337/api/lut-soils-cutan-types</t>
  </si>
  <si>
    <t>soil cutan abunance</t>
  </si>
  <si>
    <t>90dc7158-cc88-45ba-ad74-be80321e0344</t>
  </si>
  <si>
    <t>984fbd63-e521-4fef-80f9-bcb9307a76a9</t>
  </si>
  <si>
    <t>http://vocabs.paratoo.tern.org.au:1337/api/lut-soils-cutan-abundances</t>
  </si>
  <si>
    <t>soil cutan distinctness</t>
  </si>
  <si>
    <t>7cd4d597-be78-4c0e-b2b2-7a1206870974</t>
  </si>
  <si>
    <t>e9ea1cd7-4e33-4086-b0ce-cd2f00c2b8ad</t>
  </si>
  <si>
    <t>http://vocabs.paratoo.tern.org.au:1337/api/lut-soils-cutan-distinctnesses</t>
  </si>
  <si>
    <t>soil pH</t>
  </si>
  <si>
    <t>f8993f1e-b4d8-47b8-acdd-a74dd84e845e</t>
  </si>
  <si>
    <t>page 14, pt 20.</t>
  </si>
  <si>
    <t>soil electrical conductivity</t>
  </si>
  <si>
    <t>22815fee-434e-4e21-b85f-8005a669a865</t>
  </si>
  <si>
    <t>page 14, point 21</t>
  </si>
  <si>
    <t>soil effervescence</t>
  </si>
  <si>
    <t>bfe1e9d6-4040-45c1-a2a9-bcb634b745ac</t>
  </si>
  <si>
    <t>4f3a874f-4629-498a-b270-6880ca43b3a6</t>
  </si>
  <si>
    <t>page 14, pt 22</t>
  </si>
  <si>
    <t>http://vocabs.paratoo.tern.org.au:1337/api/lut-soils-effervescences</t>
  </si>
  <si>
    <t>soil dispersion score</t>
  </si>
  <si>
    <t>1a8ca840-af43-41f2-bc69-965894bccd1a</t>
  </si>
  <si>
    <t>0e0a3e73-4b7a-4ffb-8b91-ee0748688bb1</t>
  </si>
  <si>
    <t>page 14, pt 30, appendix CC</t>
  </si>
  <si>
    <t>http://vocabs.paratoo.tern.org.au:1337/api/lut-soils-field-dispersion-scores</t>
  </si>
  <si>
    <t>soil slaking score</t>
  </si>
  <si>
    <t>040526b4-50a2-4bcf-a16a-ed5d1b5f7c4c</t>
  </si>
  <si>
    <t>c2408628-477b-4867-bc12-532126801973</t>
  </si>
  <si>
    <t>http://vocabs.paratoo.tern.org.au:1337/api/lut-soils-field-slaking-scores</t>
  </si>
  <si>
    <t>soil sample depth</t>
  </si>
  <si>
    <t>93932e83-41aa-48e6-b05c-ecde9bfcca99</t>
  </si>
  <si>
    <t>soil sample depth - upper</t>
  </si>
  <si>
    <t>2729becc-9e41-4303-9311-ec2a506e62e5</t>
  </si>
  <si>
    <t>soil sample depth - lower</t>
  </si>
  <si>
    <t>5040cfbe-eb65-4ce8-899c-f13ab841e7c3</t>
  </si>
  <si>
    <t>Australian Soil Classification -confidence level</t>
  </si>
  <si>
    <t>05276066-6ba8-4afa-8f37-caf7eafa0259</t>
  </si>
  <si>
    <t>derived property - back in lab</t>
  </si>
  <si>
    <t>7bd6fc9b-2e65-4cdd-acda-8cab19f2cefe</t>
  </si>
  <si>
    <t>page 14, pt 31, appendix DD</t>
  </si>
  <si>
    <t>http://vocabs.paratoo.tern.org.au:1337/api/lut-soils-confidence-levels</t>
  </si>
  <si>
    <t>Australian Soil Classification order</t>
  </si>
  <si>
    <t>1b7d133f-4d43-47d7-a6c5-8a98f505675e</t>
  </si>
  <si>
    <t>observed in field/ back in lab</t>
  </si>
  <si>
    <t>cd377ef2-2174-4c7b-a6ef-7e0b1f83b85a</t>
  </si>
  <si>
    <t>page 14, pt 31, appendix EE</t>
  </si>
  <si>
    <t>http://vocabs.paratoo.tern.org.au:1337/api/lut-soils-asc-orders</t>
  </si>
  <si>
    <t>ASC suborder</t>
  </si>
  <si>
    <t>856d1030-f3db-4347-9c56-05d576ddcecd</t>
  </si>
  <si>
    <t>430ebf92-824e-4dc6-9410-2b454fe8a063</t>
  </si>
  <si>
    <t>page 14, pt 31, appendix FF</t>
  </si>
  <si>
    <t>http://vocabs.paratoo.tern.org.au:1337/api/lut-soils-asc-classes</t>
  </si>
  <si>
    <t>ASC great group</t>
  </si>
  <si>
    <t>8ac01d1e-8ad1-4832-98bd-170a89efca33</t>
  </si>
  <si>
    <t>page 14, pt 31, appendix GG</t>
  </si>
  <si>
    <t>ASC subgroup</t>
  </si>
  <si>
    <t>cd334597-fedc-40cd-86e4-71295d8a222f</t>
  </si>
  <si>
    <t>ASC family</t>
  </si>
  <si>
    <t>02ae5760-c028-460a-837a-d1e3d997e744</t>
  </si>
  <si>
    <t>21a22e29-b88f-4d6c-b7d7-7763de409560</t>
  </si>
  <si>
    <t>http://vocabs.paratoo.tern.org.au:1337/api/lut-soils-asc-families</t>
  </si>
  <si>
    <t>soil pit comments</t>
  </si>
  <si>
    <t>5e49d84f-eb74-420a-9bee-afedcae264ea</t>
  </si>
  <si>
    <t>Soil module - soil subsite sampling protocol</t>
  </si>
  <si>
    <t>soil subsite sampling</t>
  </si>
  <si>
    <t>plot subsite sampling location</t>
  </si>
  <si>
    <t>4ead08ba-84db-48fb-9f42-7e6cafd45a92</t>
  </si>
  <si>
    <t>soil sub-site sample collected by</t>
  </si>
  <si>
    <t>9235d071-2d71-4b60-89a4-ac4115386161</t>
  </si>
  <si>
    <t>soil pit characterization; soil subsite sampling</t>
  </si>
  <si>
    <t>soil sub-site microhabitat</t>
  </si>
  <si>
    <t>eb69a524-0aa1-4166-a596-d43dbe5ae08f</t>
  </si>
  <si>
    <t>f42b27d7-49ce-483c-8ff6-bee76df6fcdb</t>
  </si>
  <si>
    <t>page 20, pt 8.</t>
  </si>
  <si>
    <t>subsite</t>
  </si>
  <si>
    <t>http://linked.data.gov.au/def/tern-cv/6fb57064-7198-4df9-bf7c-86b73f69da66</t>
  </si>
  <si>
    <t>soil sub-site microhabitat photo</t>
  </si>
  <si>
    <t>d8b24a7b-d474-438e-8496-719fe27f6746</t>
  </si>
  <si>
    <t>24f5c0e3-788c-43bd-94ed-962f00cda83b</t>
  </si>
  <si>
    <t>page 20, pt 10, appendix M</t>
  </si>
  <si>
    <t>soil collection depth</t>
  </si>
  <si>
    <t>8fe018d8-0357-400f-b88f-d42138cc2518</t>
  </si>
  <si>
    <t>soil depth</t>
  </si>
  <si>
    <t>8c99ad1a-4bc4-437f-afe4-038e228ce9c6</t>
  </si>
  <si>
    <t>appendix O</t>
  </si>
  <si>
    <t xml:space="preserve">soil horizon typical </t>
  </si>
  <si>
    <t>7b17107e-b722-4777-8164-33a56c53ec8d</t>
  </si>
  <si>
    <t>3fa6ec81-4451-477a-910f-0107ae8032bb</t>
  </si>
  <si>
    <t>page 20, pt 16</t>
  </si>
  <si>
    <t>http://vocabs.paratoo.tern.org.au:1337/api/lut-soils-horizon-typicals</t>
  </si>
  <si>
    <t>442054b4-f244-4d04-aefe-7dbc0646261f</t>
  </si>
  <si>
    <t>95f03ad8-5e35-47db-9c77-24c2bb7d37b7</t>
  </si>
  <si>
    <t>e1502268-9502-4d1c-818b-e6dc5ae70e13</t>
  </si>
  <si>
    <t>7d03becc-6931-4900-8264-683929e2efbc</t>
  </si>
  <si>
    <t>29473a37-c9e1-4c35-b90e-020042f84788</t>
  </si>
  <si>
    <t>appendix P</t>
  </si>
  <si>
    <t>41a8c3ad-05f2-4582-a0ff-6073e362d207</t>
  </si>
  <si>
    <t>e6b23218-b113-4fe3-bd0b-9ac185d60c79</t>
  </si>
  <si>
    <t>e900ee15-7c00-451d-9fed-1af1524cb97c</t>
  </si>
  <si>
    <t>54f76819-2794-4af4-8620-58b83d58e3f2</t>
  </si>
  <si>
    <t>55192084-875f-4cf3-89ef-8f6b744a69cb</t>
  </si>
  <si>
    <t>Soil module- soil bulk density protocol</t>
  </si>
  <si>
    <t>soil bulk density</t>
  </si>
  <si>
    <t>soil bulk density location</t>
  </si>
  <si>
    <t>1d7974b3-892b-47d5-8fdb-32f36f331e05</t>
  </si>
  <si>
    <t>ec510708-9ac1-4c8a-bfe2-31ba5bb693da</t>
  </si>
  <si>
    <t>dervived property/laboratory measured and calculated</t>
  </si>
  <si>
    <t>gross soil bulk density</t>
  </si>
  <si>
    <t>a344d029-4b47-455e-89d9-a1040877a5ce</t>
  </si>
  <si>
    <t>http://linked.data.gov.au/def/tern-cv/06461021-a6c2-4175-9651-23653c2b9116</t>
  </si>
  <si>
    <t>fine earth bulk density</t>
  </si>
  <si>
    <t>460784be-8ad5-4c32-b171-93d69984c0b9</t>
  </si>
  <si>
    <t>Soil module- soil condition protocol</t>
  </si>
  <si>
    <t>soil condition</t>
  </si>
  <si>
    <t>soil chemistry sample collected by</t>
  </si>
  <si>
    <t>24da9681-a4e3-4c8a-ab46-c62cd28f10d3</t>
  </si>
  <si>
    <t>soil sample collected by - agency</t>
  </si>
  <si>
    <t>0a50f487-30c0-4424-98be-da48e1ad9723</t>
  </si>
  <si>
    <t>14832df4-284b-4776-9ebb-79bd0cc710b3</t>
  </si>
  <si>
    <t>page 28, pt 4</t>
  </si>
  <si>
    <t>soil sample collected by - state</t>
  </si>
  <si>
    <t>79e66285-9396-4b8f-a5ba-f957319bce9a</t>
  </si>
  <si>
    <t>0a71eab7-3989-4c35-82c0-1e746c36b291</t>
  </si>
  <si>
    <t>page 28, pt 5</t>
  </si>
  <si>
    <t>http://vocabs.paratoo.tern.org.au:1337/api/lut-states</t>
  </si>
  <si>
    <t>soil chemistry sample location description</t>
  </si>
  <si>
    <t>d4777b60-055b-4228-83dd-d0b08186ab4e</t>
  </si>
  <si>
    <t>soil chemistry sampling locations</t>
  </si>
  <si>
    <t>fff4daa6-624b-46f8-9ebe-cfbf8de8aa7f</t>
  </si>
  <si>
    <t>scan 0-10 barcode id</t>
  </si>
  <si>
    <t>8d1c7cb9-5f1d-4f34-b6c1-6197c3969cb5</t>
  </si>
  <si>
    <t>scan 10-20 barcode id</t>
  </si>
  <si>
    <t>e732f463-25a4-4397-9bfc-061e20459d97</t>
  </si>
  <si>
    <t>scan 20-30 barcode id</t>
  </si>
  <si>
    <t>e7dfecbb-46cb-436b-974e-e1574707ebd2</t>
  </si>
  <si>
    <t>Soil module- soil metagenomics protocol</t>
  </si>
  <si>
    <t>soil metagenomics</t>
  </si>
  <si>
    <t>soil metagenomics sampling location</t>
  </si>
  <si>
    <t>94a0991f-1288-4077-8eb8-da7b21ac526f</t>
  </si>
  <si>
    <t>soil metagenomics microhabitat</t>
  </si>
  <si>
    <t>5e962692-5973-4395-823c-852ee1d4371d</t>
  </si>
  <si>
    <t>6fd1826b-1d68-4eda-bee5-8e3b01fca9cd</t>
  </si>
  <si>
    <t>page 33, pt 8</t>
  </si>
  <si>
    <t>soil metagenomics microhabitat photo id</t>
  </si>
  <si>
    <t>dd9a2d5f-34fe-4928-bd00-172764dbc2dd</t>
  </si>
  <si>
    <t>soil metagenomics - sample barcode id</t>
  </si>
  <si>
    <t>8ea1a1c8-bd15-4c5a-8270-54aa2e69567b</t>
  </si>
  <si>
    <t>Intervention module- field collection</t>
  </si>
  <si>
    <t>field collection</t>
  </si>
  <si>
    <t>intervention type</t>
  </si>
  <si>
    <t>figure1</t>
  </si>
  <si>
    <t>http://vocabs.paratoo.tern.org.au:1337/api/lut-intervention-types</t>
  </si>
  <si>
    <t xml:space="preserve">•	Mobile device (tablet/phone capable of taking high resolution photos) with the App (progressive web app) saved to the home screen
•	Trimble R1
•	Desktop computer with access to the web app (some information can be added after field collection). 
</t>
  </si>
  <si>
    <t>general project information</t>
  </si>
  <si>
    <t>polygon- start point</t>
  </si>
  <si>
    <t>polygon- mid point</t>
  </si>
  <si>
    <t>polygon- end point</t>
  </si>
  <si>
    <t>intervention polygon area</t>
  </si>
  <si>
    <t>Intervention module- Collecting or synthesising baseline data</t>
  </si>
  <si>
    <t>Collecting or synthesising baseline data</t>
  </si>
  <si>
    <t>number of baseline datasets collected</t>
  </si>
  <si>
    <t>data type comments</t>
  </si>
  <si>
    <t>Intervention module- Controlling access</t>
  </si>
  <si>
    <t>Controlling access</t>
  </si>
  <si>
    <t>number of structures installed</t>
  </si>
  <si>
    <t>administrative area</t>
  </si>
  <si>
    <t>access control site location</t>
  </si>
  <si>
    <t>length of access control</t>
  </si>
  <si>
    <t>area of access control</t>
  </si>
  <si>
    <t>access control- protected site location</t>
  </si>
  <si>
    <t>access control type</t>
  </si>
  <si>
    <t>appendix 1- controlling access</t>
  </si>
  <si>
    <t>http://vocabs.paratoo.tern.org.au:1337/api/lut-intervention-access-control-types</t>
  </si>
  <si>
    <t>access control type - other</t>
  </si>
  <si>
    <t>access control objective</t>
  </si>
  <si>
    <t>Intervention module- controlling pest animals</t>
  </si>
  <si>
    <t>controlling pest animals</t>
  </si>
  <si>
    <t>pest control activity type</t>
  </si>
  <si>
    <t>http://vocabs.paratoo.tern.org.au:1337/api/lut-intervention-initial-or-followups</t>
  </si>
  <si>
    <t>pest control site location</t>
  </si>
  <si>
    <t>pest control area</t>
  </si>
  <si>
    <t>pest control length</t>
  </si>
  <si>
    <t>target pest species</t>
  </si>
  <si>
    <t>animal occurrence</t>
  </si>
  <si>
    <t>pest control type</t>
  </si>
  <si>
    <t>appendix 1 - controlling pest animals</t>
  </si>
  <si>
    <t>http://vocabs.paratoo.tern.org.au:1337/api/lut-intervention-pest-controls</t>
  </si>
  <si>
    <t>pest control type- other</t>
  </si>
  <si>
    <t>pest control objective</t>
  </si>
  <si>
    <t>pest- individuals or colonies</t>
  </si>
  <si>
    <t>animal population</t>
  </si>
  <si>
    <t>http://vocabs.paratoo.tern.org.au:1337/api/lut-intervention-pest-population-types</t>
  </si>
  <si>
    <t>number of pests destroyed</t>
  </si>
  <si>
    <t>Intervention module- debris removal</t>
  </si>
  <si>
    <t>debris removal</t>
  </si>
  <si>
    <t>debris removal activity type</t>
  </si>
  <si>
    <t>appendix 1 - debris removal</t>
  </si>
  <si>
    <t>debris removal site location</t>
  </si>
  <si>
    <t>debris removal length</t>
  </si>
  <si>
    <t>debris removal area</t>
  </si>
  <si>
    <t>type of debris removed</t>
  </si>
  <si>
    <t>http://vocabs.paratoo.tern.org.au:1337/api/lut-intervention-debris-removal-types</t>
  </si>
  <si>
    <t>weight of debris removed</t>
  </si>
  <si>
    <t>Intervention module- erosion management</t>
  </si>
  <si>
    <t>erosion management</t>
  </si>
  <si>
    <t>erosion management activity type</t>
  </si>
  <si>
    <t>appendix 1 - erosion management</t>
  </si>
  <si>
    <t>erosion site location</t>
  </si>
  <si>
    <t>erosion control site location</t>
  </si>
  <si>
    <t>erosion control site length</t>
  </si>
  <si>
    <t>erosion control site area</t>
  </si>
  <si>
    <t>number of erosion control structures installed</t>
  </si>
  <si>
    <t>erosion treatment type</t>
  </si>
  <si>
    <t>http://vocabs.paratoo.tern.org.au:1337/api/lut-intervention-erosion-treatment-types</t>
  </si>
  <si>
    <t>off-site benefit location</t>
  </si>
  <si>
    <t>off-site benefits</t>
  </si>
  <si>
    <t>Intervention module- Establishing and maintaining feral-free enclosures</t>
  </si>
  <si>
    <t>Establishing and maintaining feral-free enclosures.</t>
  </si>
  <si>
    <t>feral-free enclosure type</t>
  </si>
  <si>
    <t>appendix 1 - feral free enclosure</t>
  </si>
  <si>
    <t>http://vocabs.paratoo.tern.org.au:1337/api/lut-interventions-established-or-maintaineds</t>
  </si>
  <si>
    <t>number of feral-free enclosures</t>
  </si>
  <si>
    <t>feral-free enclosure maintenance days</t>
  </si>
  <si>
    <t>feral-free enclosure site location</t>
  </si>
  <si>
    <t>feral-free enclosure area</t>
  </si>
  <si>
    <t>target species protected</t>
  </si>
  <si>
    <t>target feral species controlled</t>
  </si>
  <si>
    <t>feral individuals or groups</t>
  </si>
  <si>
    <t>appendix 1 - Establishing and maintaining feral-free enclosures.</t>
  </si>
  <si>
    <t>http://linked.data.gov.au/def/tern-cv/8a68b4a9-167b-40f0-9222-293a2d20ffee</t>
  </si>
  <si>
    <t>http://vocabs.paratoo.tern.org.au:1337/api/lut-intervention-individuals-or-groups</t>
  </si>
  <si>
    <t>numbers protected</t>
  </si>
  <si>
    <t>Intervention module- Establishing and maintaining breeding program</t>
  </si>
  <si>
    <t>Establishing and maintaining breeding program</t>
  </si>
  <si>
    <t>breeding type</t>
  </si>
  <si>
    <t>http://vocabs.paratoo.tern.org.au:1337/api/lut-interventions-location-types</t>
  </si>
  <si>
    <t>breeding establishment type</t>
  </si>
  <si>
    <t>number of breeding sites</t>
  </si>
  <si>
    <t>breeding maintainence days</t>
  </si>
  <si>
    <t>breeding site location</t>
  </si>
  <si>
    <t>target threatened species</t>
  </si>
  <si>
    <t>breeding technique</t>
  </si>
  <si>
    <t>http://vocabs.paratoo.tern.org.au:1337/api/lut-intervention-breeding-techniques</t>
  </si>
  <si>
    <t>breeding technique- other</t>
  </si>
  <si>
    <t>breeding- individual or groups</t>
  </si>
  <si>
    <t>numbers in breeding</t>
  </si>
  <si>
    <t>numbers released or established in wild</t>
  </si>
  <si>
    <t>Intervention module- fauna survey</t>
  </si>
  <si>
    <t>fauna survey</t>
  </si>
  <si>
    <t>intervention- fauna survey type</t>
  </si>
  <si>
    <t>appendix 1 - fauna survey</t>
  </si>
  <si>
    <t>http://vocabs.paratoo.tern.org.au:1337/api/lut-intervention-survey-types</t>
  </si>
  <si>
    <t>number of fauna surveys</t>
  </si>
  <si>
    <t>date range of fauna surveys</t>
  </si>
  <si>
    <t>fauna survey site location</t>
  </si>
  <si>
    <t>fauna survey area</t>
  </si>
  <si>
    <t>target fauna species</t>
  </si>
  <si>
    <t>fauna survey technique</t>
  </si>
  <si>
    <t>http://vocabs.paratoo.tern.org.au:1337/api/lut-intervention-fauna-survey-techniques</t>
  </si>
  <si>
    <t>fauna survey- individual or groups</t>
  </si>
  <si>
    <t>number of individuals or groups in fauna survey</t>
  </si>
  <si>
    <t>Intervention module- Implementing fire management actions</t>
  </si>
  <si>
    <t>Implementing fire management actions</t>
  </si>
  <si>
    <t>fire management type</t>
  </si>
  <si>
    <t>fire management treatment area</t>
  </si>
  <si>
    <t>fire management treatment length</t>
  </si>
  <si>
    <t>fire management action type</t>
  </si>
  <si>
    <t>appendix 1- fire management</t>
  </si>
  <si>
    <t>http://vocabs.paratoo.tern.org.au:1337/api/lut-intervention-fire-management-types</t>
  </si>
  <si>
    <t>fire management action type- other</t>
  </si>
  <si>
    <t>Intervention module- flora survey</t>
  </si>
  <si>
    <t>flora survey</t>
  </si>
  <si>
    <t>intervention- flora survey type</t>
  </si>
  <si>
    <t>appendix 1- flora survey</t>
  </si>
  <si>
    <t>number of flora surveys</t>
  </si>
  <si>
    <t>date range of flora surveys</t>
  </si>
  <si>
    <t>flora survey site location</t>
  </si>
  <si>
    <t>flora survey area</t>
  </si>
  <si>
    <t>target flora species</t>
  </si>
  <si>
    <t>flora survey technique</t>
  </si>
  <si>
    <t>http://vocabs.paratoo.tern.org.au:1337/api/lut-intervention-flora-survey-techniques</t>
  </si>
  <si>
    <t>threatened ecological community</t>
  </si>
  <si>
    <t>plant community</t>
  </si>
  <si>
    <t>http://vocabs.paratoo.tern.org.au:1337/api/lut-tecs</t>
  </si>
  <si>
    <t>flora survey- individuals or groups</t>
  </si>
  <si>
    <t>number of individuals or groups in flora surveys</t>
  </si>
  <si>
    <t>Intervention module- habitat augmentation</t>
  </si>
  <si>
    <t>habitat augmentation</t>
  </si>
  <si>
    <t>habitat augmentation control type</t>
  </si>
  <si>
    <t>appendix 1 - habitat augmentation</t>
  </si>
  <si>
    <t>habitat augmentation site location</t>
  </si>
  <si>
    <t>habitat augmentation area</t>
  </si>
  <si>
    <t>habitat augmentation length</t>
  </si>
  <si>
    <t>habitat augmentation type</t>
  </si>
  <si>
    <t>appendix-1 - habitat augmentation</t>
  </si>
  <si>
    <t>http://vocabs.paratoo.tern.org.au:1337/api/lut-intervention-habitat-augmentation-types</t>
  </si>
  <si>
    <t>habitat augmentation purpose</t>
  </si>
  <si>
    <t>off-site benefits- evidence</t>
  </si>
  <si>
    <t>Intervention module- Identifying the location of potential sites</t>
  </si>
  <si>
    <t>Identifying the location of potential sites</t>
  </si>
  <si>
    <t>number of potential sites</t>
  </si>
  <si>
    <t>purpose of potential sites</t>
  </si>
  <si>
    <t>Intervention module- Improving hydrological regime</t>
  </si>
  <si>
    <t>Improving hydrological regime</t>
  </si>
  <si>
    <t>water treatment control type</t>
  </si>
  <si>
    <t>appendix 1 - Improving hydrological regime</t>
  </si>
  <si>
    <t>http://vocabs.paratoo.tern.org.au:1337/api/lut-intervention-installed-or-maintaineds</t>
  </si>
  <si>
    <t>number of treatments implemented</t>
  </si>
  <si>
    <t>hydrological regime improvement location</t>
  </si>
  <si>
    <t>area of hydrological regime change</t>
  </si>
  <si>
    <t>length of hydrological regime change</t>
  </si>
  <si>
    <t>water treatment type</t>
  </si>
  <si>
    <t>appendix-1 - improving hydrological regime</t>
  </si>
  <si>
    <t>http://vocabs.paratoo.tern.org.au:1337/api/lut-intervention-water-treament-management-types</t>
  </si>
  <si>
    <t>water treatment type- other</t>
  </si>
  <si>
    <t>hydrological treatment objective</t>
  </si>
  <si>
    <t>catchment management site location</t>
  </si>
  <si>
    <t>Intervention module- Improving land management practices</t>
  </si>
  <si>
    <t>Improving land management practices</t>
  </si>
  <si>
    <t>land management practice- initial or follow-up</t>
  </si>
  <si>
    <t>appendix 1 - Improving land management practices</t>
  </si>
  <si>
    <t>http://vocabs.paratoo.tern.org.au:1337/api/lut-intervention-land-management-practice-types</t>
  </si>
  <si>
    <t>practice change site location</t>
  </si>
  <si>
    <t>area of practice change</t>
  </si>
  <si>
    <t>length of practice change</t>
  </si>
  <si>
    <t>land management action type</t>
  </si>
  <si>
    <t>appendix-1 - land management practice</t>
  </si>
  <si>
    <t>http://vocabs.paratoo.tern.org.au:1337/api/lut-intervention-land-management-action-types</t>
  </si>
  <si>
    <t>land management- industry type</t>
  </si>
  <si>
    <t>http://vocabs.paratoo.tern.org.au:1337/api/lut-intervention-land-management-industry-types</t>
  </si>
  <si>
    <t>land management action purpose</t>
  </si>
  <si>
    <t>land management- off-site benefits location</t>
  </si>
  <si>
    <t>land management- off-site benefits evidence</t>
  </si>
  <si>
    <t>Intervention module- Managing disease</t>
  </si>
  <si>
    <t>Managing disease</t>
  </si>
  <si>
    <t>disease management type</t>
  </si>
  <si>
    <t>appendix 1 - Managing disease</t>
  </si>
  <si>
    <t>disease management site location</t>
  </si>
  <si>
    <t>disease treatment area</t>
  </si>
  <si>
    <t>disease treatment summary</t>
  </si>
  <si>
    <t>disease treatment type</t>
  </si>
  <si>
    <t>appendix-1 - disease management type</t>
  </si>
  <si>
    <t>http://vocabs.paratoo.tern.org.au:1337/api/lut-intervention-disease-management-or-treatment-types</t>
  </si>
  <si>
    <t>disease treatment type- other</t>
  </si>
  <si>
    <t>disease treatment objective</t>
  </si>
  <si>
    <t>Intervention module- Pest animal survey</t>
  </si>
  <si>
    <t>Pest animal survey</t>
  </si>
  <si>
    <t xml:space="preserve">pest animal survey type </t>
  </si>
  <si>
    <t>appendix 1 - Pest animal survey</t>
  </si>
  <si>
    <t>number of pest surveys conducted</t>
  </si>
  <si>
    <t>date range of pest animal surveys</t>
  </si>
  <si>
    <t>area of pest animal survey</t>
  </si>
  <si>
    <t>pest survey technique</t>
  </si>
  <si>
    <t>appendix-1 - pest animal survey</t>
  </si>
  <si>
    <t>http://vocabs.paratoo.tern.org.au:1337/api/lut-intervention-pest-animal-surveys</t>
  </si>
  <si>
    <t>pest survey technique- other</t>
  </si>
  <si>
    <t>pest survey- individuals or groups</t>
  </si>
  <si>
    <t>number of pest individuals or groups</t>
  </si>
  <si>
    <t>Intervention module- Plant survival survey</t>
  </si>
  <si>
    <t>Plant survival survey</t>
  </si>
  <si>
    <t>plant survival survey type</t>
  </si>
  <si>
    <t>appendix 1 - Plant survival survey</t>
  </si>
  <si>
    <t>number of plant survival surveys</t>
  </si>
  <si>
    <t>plant survival survey- date range</t>
  </si>
  <si>
    <t>plant survival survey location</t>
  </si>
  <si>
    <t>plant survival survey area</t>
  </si>
  <si>
    <t>plant survival survey technique</t>
  </si>
  <si>
    <t>appendix 1 - plant survival technique</t>
  </si>
  <si>
    <t>plant survival survey- individuals or groups</t>
  </si>
  <si>
    <t>numbers surviving</t>
  </si>
  <si>
    <t>plant survival rate</t>
  </si>
  <si>
    <t>Intervention module- Remediating riparian and aquatic area</t>
  </si>
  <si>
    <t>Remediating riparian and aquatic area</t>
  </si>
  <si>
    <t>remediation action type</t>
  </si>
  <si>
    <t>appendix - Remediating riparian and aquatic area</t>
  </si>
  <si>
    <t>remediation site location</t>
  </si>
  <si>
    <t>area remediated</t>
  </si>
  <si>
    <t>length remediated</t>
  </si>
  <si>
    <t>remediation type</t>
  </si>
  <si>
    <t>http://vocabs.paratoo.tern.org.au:1337/api/lut-intervention-remediation-types</t>
  </si>
  <si>
    <t>remediation type - other</t>
  </si>
  <si>
    <t>Intervention module- Removing weeds</t>
  </si>
  <si>
    <t>Removing weeds</t>
  </si>
  <si>
    <t>weed removal type</t>
  </si>
  <si>
    <t>appendix 1 - Removing weeds</t>
  </si>
  <si>
    <t>weed removal site location</t>
  </si>
  <si>
    <t>weed removal area- initial</t>
  </si>
  <si>
    <t>weed removal area- follow-up</t>
  </si>
  <si>
    <t>weed removal length- initial</t>
  </si>
  <si>
    <t>weed removal length- follow-up</t>
  </si>
  <si>
    <t>target weed species</t>
  </si>
  <si>
    <t>weed removal treatment type</t>
  </si>
  <si>
    <t>http://vocabs.paratoo.tern.org.au:1337/api/lut-intervention-weed-removal-treatment-types</t>
  </si>
  <si>
    <t>weed removal treatment type- other</t>
  </si>
  <si>
    <t>weed removal objective</t>
  </si>
  <si>
    <t>Intervention module- Revegetating habitat</t>
  </si>
  <si>
    <t>Revegetating habitat</t>
  </si>
  <si>
    <t>habitat revegetation activity type</t>
  </si>
  <si>
    <t>appendix 1 - habiat revegetation</t>
  </si>
  <si>
    <t>revegetation site location</t>
  </si>
  <si>
    <t>habitat revegetation area</t>
  </si>
  <si>
    <t>habitat revegetation area- maintained</t>
  </si>
  <si>
    <t>habitat revegetation length</t>
  </si>
  <si>
    <t>target species</t>
  </si>
  <si>
    <t>seed collection days</t>
  </si>
  <si>
    <t>plant propagation days</t>
  </si>
  <si>
    <t>planting method</t>
  </si>
  <si>
    <t>appendix 1 - Revegetating habitat</t>
  </si>
  <si>
    <t>http://vocabs.paratoo.tern.org.au:1337/api/lut-intervention-planting-methods</t>
  </si>
  <si>
    <t>revegetation activity type</t>
  </si>
  <si>
    <t>plant numbers</t>
  </si>
  <si>
    <t>http://vocabs.paratoo.tern.org.au:1337/api/lut-intervention-seed-amounts</t>
  </si>
  <si>
    <t>numbers planted</t>
  </si>
  <si>
    <t>revegetation activity objective</t>
  </si>
  <si>
    <t>Intervention module- site preparation</t>
  </si>
  <si>
    <t>Site preparation</t>
  </si>
  <si>
    <t>site preparation location</t>
  </si>
  <si>
    <t>site preparation days</t>
  </si>
  <si>
    <t>site preparation- industry type</t>
  </si>
  <si>
    <t>appendix 1 - site preparation</t>
  </si>
  <si>
    <t>http://vocabs.paratoo.tern.org.au:1337/api/lut-intervention-site-preparation-industry-types</t>
  </si>
  <si>
    <t>site preparation- action type</t>
  </si>
  <si>
    <t>http://vocabs.paratoo.tern.org.au:1337/api/lut-intervention-site-preparation-action-types</t>
  </si>
  <si>
    <t>site preparation- other action type</t>
  </si>
  <si>
    <t>site preparation- aim</t>
  </si>
  <si>
    <t>Can also be animal community in the feature type (better to use "Biological community" in that case?</t>
  </si>
  <si>
    <t>Intervention module- soil testing</t>
  </si>
  <si>
    <t>soil testing</t>
  </si>
  <si>
    <t>soil testing activity type</t>
  </si>
  <si>
    <t>appendix-1 - soil testing</t>
  </si>
  <si>
    <t>number of soil tests conducted</t>
  </si>
  <si>
    <t>date range of soil testing</t>
  </si>
  <si>
    <t>soil testing site location</t>
  </si>
  <si>
    <t>soil testing site area</t>
  </si>
  <si>
    <t>soil testing site length</t>
  </si>
  <si>
    <t>soil testing technique</t>
  </si>
  <si>
    <t>soil testing objective</t>
  </si>
  <si>
    <t>Intervention module- Undertaking emergency interventions to prevent extinctions</t>
  </si>
  <si>
    <t>Undertaking emergency interventions to prevent extinctions</t>
  </si>
  <si>
    <t>emergency intervention- activity type</t>
  </si>
  <si>
    <t>emergency interventions location</t>
  </si>
  <si>
    <t>number of emergency interventions</t>
  </si>
  <si>
    <t>emergency interventions area</t>
  </si>
  <si>
    <t>emergency interventions type</t>
  </si>
  <si>
    <t>It also says that there is a potential to make this a drop-down in future.</t>
  </si>
  <si>
    <t>emergency interventions goal</t>
  </si>
  <si>
    <t>number of individuals involved</t>
  </si>
  <si>
    <t>emergency interventions days</t>
  </si>
  <si>
    <t>emergency interventions- relocation sites</t>
  </si>
  <si>
    <t>emergency interventions- relocation site area</t>
  </si>
  <si>
    <t>emergency interventions comments</t>
  </si>
  <si>
    <t>Intervention module- Water quality survey</t>
  </si>
  <si>
    <t>water quality survey</t>
  </si>
  <si>
    <t>water quality survey type</t>
  </si>
  <si>
    <t>appendix 1 - water quality survey</t>
  </si>
  <si>
    <t>number of water quality surveys</t>
  </si>
  <si>
    <t>date range of water quality survey</t>
  </si>
  <si>
    <t>water quality survey site location</t>
  </si>
  <si>
    <t>area of water quality survey</t>
  </si>
  <si>
    <t>water body type</t>
  </si>
  <si>
    <t>http://vocabs.paratoo.tern.org.au:1337/api/lut-intervention-water-bodies</t>
  </si>
  <si>
    <t>If the water body type is "other"- then we need a free text parameter to describe the other water body type. Discuss during the meeting.</t>
  </si>
  <si>
    <t>number of days of water quality surveys</t>
  </si>
  <si>
    <t>water quality survey technique</t>
  </si>
  <si>
    <t>water quality survey objective</t>
  </si>
  <si>
    <t>Intervention module- weed distribution survey</t>
  </si>
  <si>
    <t>weed distribution survey</t>
  </si>
  <si>
    <t>weed distribution survey type</t>
  </si>
  <si>
    <t>number of weed distribution surveys</t>
  </si>
  <si>
    <t>date range of weed distribution surveys</t>
  </si>
  <si>
    <t>weed distribution survey location</t>
  </si>
  <si>
    <t>weed control area</t>
  </si>
  <si>
    <t>weed control length</t>
  </si>
  <si>
    <t>weed survey technique</t>
  </si>
  <si>
    <t>weed survey objective</t>
  </si>
  <si>
    <t>weed cover estimate</t>
  </si>
  <si>
    <t>Invertebrate module- wet pitfall</t>
  </si>
  <si>
    <t>wet pitfall</t>
  </si>
  <si>
    <t>wet pitfall protocol type</t>
  </si>
  <si>
    <t>f005ff5e-7ddc-445e-9c5d-5642ae1db6ea</t>
  </si>
  <si>
    <t>5d96e377-fb3a-4735-875d-4bad4df46c79</t>
  </si>
  <si>
    <t>page 22, pt 2 (lite or full)</t>
  </si>
  <si>
    <t>http://vocabs.paratoo.tern.org.au:1337/api/lut-protocol-variants</t>
  </si>
  <si>
    <r>
      <rPr/>
      <t xml:space="preserve">Mobile device capable of taking high resolution photos, with the App (progressive web app); Trimble® R1, or mobile device (above) with in-built GPS, or stand-alone GPS unit. Hand trowel/spade to dig holes for the traps; Materials per pitfall trap: Outer collection cup: 2 x transparent disposable plastic cups of ~ 100 mm diameter; 100 mm depth. E.g. 420 ml clear BioCup, available from several suppliers in Australia. </t>
    </r>
    <r>
      <rPr>
        <color rgb="FF1155CC"/>
        <u/>
      </rPr>
      <t>https://www.biopak.com.au/products/cold-cups/clear-cups-and-lids/190-420ml-biocup</t>
    </r>
    <r>
      <rPr/>
      <t xml:space="preserve">; Inner sample container: wide neck jar, polypropylene: (x diameter, x deep); Transparent funnel (x diameter); Cover: Transparent 150 mm diameter plastic petri dish; 3 x wooden equally sized clothes pegs, to hold up petri dish cover above trap;100 ml of undiluted propylene glycol, to preserve invertebrates that fall into the trap. Plastic container (ideally segmented), to keep sample containers with propylene glycol upright; Tape measure and compass, to help with trap positioning; Permanent marker, to write ID numbers on traps and label the lids of the sample containers; Flagging tape, to help relocate the traps. The lids for the sample containers; Extra undiluted propylene glycol; Permanent marker; Large watertight plastic bag, to hold the plastic cups (as these will dribble propylene glycol); Bag/back pack, to carry dismantled traps; Gloves, when handling samples; Sieve (e.g. nylon mesh filter, chux cloth, tea strainer), for sieving samples if they have been fouled; Small thermal printed waterproof labels with barcode and duplicate barcode stickers; Soft lead pencil and scissors.
</t>
    </r>
  </si>
  <si>
    <t>wet micro-pitfall protocol type; micro-pitfall protocol type</t>
  </si>
  <si>
    <t>McCallum K, Laws M, Bignall J, O’Neill S, Sparrow B. (unpublished draft) ‘Invertebrate module’ in ….. (eds) Ecological Field Monitoring Protocols Manual: Standardising environmental monitoring and data systems for improved decision making. Draft v 0.1 Report to DAWE. TERN, Adelaide.</t>
  </si>
  <si>
    <t>all</t>
  </si>
  <si>
    <t>fauna plot id</t>
  </si>
  <si>
    <t>21545a85-a375-4e42-b5a1-73971004d260</t>
  </si>
  <si>
    <t>Plot ID</t>
  </si>
  <si>
    <t>observers</t>
  </si>
  <si>
    <t>430ae9f8-41fa-4eb2-aff8-293c87803d9c</t>
  </si>
  <si>
    <t>weather- site temperature</t>
  </si>
  <si>
    <t>a30248c3-33ce-4ffe-8130-7b03aa4e5322</t>
  </si>
  <si>
    <t>cd1530af-09a6-4666-98d5-580c0e65cf10</t>
  </si>
  <si>
    <t>climate</t>
  </si>
  <si>
    <t>http://vocabs.paratoo.tern.org.au:1337/api/lut-weather-temperatures</t>
  </si>
  <si>
    <t>weather- site precipitation</t>
  </si>
  <si>
    <t>b7e7f67b-d983-4167-baca-57cab6dd89a2</t>
  </si>
  <si>
    <t>36e4cff5-f238-45e3-85ec-bdd0973f09d7</t>
  </si>
  <si>
    <t>http://vocabs.paratoo.tern.org.au:1337/api/lut-weather-precipitations</t>
  </si>
  <si>
    <t>weather-site wind</t>
  </si>
  <si>
    <t>e8f03cc8-33a3-4c2f-9a0d-95a40c34523d</t>
  </si>
  <si>
    <t>0fb03c4e-ad42-445a-a2c5-688d7d7effd8</t>
  </si>
  <si>
    <t>http://vocabs.paratoo.tern.org.au:1337/api/lut-weather-winds</t>
  </si>
  <si>
    <t>weather- site cloud cover</t>
  </si>
  <si>
    <t>111a2971-f7c3-4d9d-b079-d9afa0bcc8b0</t>
  </si>
  <si>
    <t>b001aab8-d5c2-4268-a750-bed499386691</t>
  </si>
  <si>
    <t>http://vocabs.paratoo.tern.org.au:1337/api/lut-weather-cloud-covers</t>
  </si>
  <si>
    <t>wet pitfall trap location</t>
  </si>
  <si>
    <t>fcd1a282-3cfb-4fa1-b480-32aad273e696</t>
  </si>
  <si>
    <t>wet pitfall trap id</t>
  </si>
  <si>
    <t>f39227b3-1280-46e2-bfed-e58a7104a88e</t>
  </si>
  <si>
    <t>wet micro-pitfall trap ID; trap ID; micro-pitfall trap ID</t>
  </si>
  <si>
    <t>invertebrate substrate type</t>
  </si>
  <si>
    <t>64e03895-107f-4fca-adbd-26195a215d2a</t>
  </si>
  <si>
    <t>91c83571-85ae-46bd-996e-f741dec1422c</t>
  </si>
  <si>
    <t>page 23, pt 11</t>
  </si>
  <si>
    <t>expected number of trap nights</t>
  </si>
  <si>
    <t>3b21b936-c61b-4b2f-a6e1-90f6d48d9a65</t>
  </si>
  <si>
    <t>trap diameter</t>
  </si>
  <si>
    <t>143c9f05-5f7c-4e58-8b04-e2b133f58458</t>
  </si>
  <si>
    <t>trap depth</t>
  </si>
  <si>
    <t>aa47bef7-b645-4ded-b013-a21c58e66dc9</t>
  </si>
  <si>
    <t>funnel use</t>
  </si>
  <si>
    <t>0713c585-59c5-4580-9738-2fcb364a4875</t>
  </si>
  <si>
    <t>checkbox</t>
  </si>
  <si>
    <t>funnel opening diameter</t>
  </si>
  <si>
    <t>4c2257d3-022f-4463-a7db-3bec39b9ceb3</t>
  </si>
  <si>
    <t>trap cover use</t>
  </si>
  <si>
    <t>e64c953c-c6f7-46a1-924a-f50423cbd223</t>
  </si>
  <si>
    <t>They have used "rain guard" instead of "cover" in the dropdown (pp.26)</t>
  </si>
  <si>
    <t>trap cover diameter</t>
  </si>
  <si>
    <t>c6ca5c26-8fff-47d6-b101-a2165200cdaa</t>
  </si>
  <si>
    <t xml:space="preserve">height above trap cover </t>
  </si>
  <si>
    <t>2a884874-0223-4f48-bd08-f08593b44699</t>
  </si>
  <si>
    <t>sample container depth</t>
  </si>
  <si>
    <t>92aa8e4e-e496-43c3-9f18-5aafcc9d593b</t>
  </si>
  <si>
    <t>guidance barriers use</t>
  </si>
  <si>
    <t>33ae5b27-0df2-4c59-8977-c5fcf9219b6e</t>
  </si>
  <si>
    <t>wet pitfall; Malaise trapping; leaf-litter extractions; LepiLED; foliage beating; active sampling; sweep netting; post field guideline</t>
  </si>
  <si>
    <t>trap preservative type</t>
  </si>
  <si>
    <t>5ffc5531-6cac-411d-ab3b-b8e3f617e9da</t>
  </si>
  <si>
    <t>4e5037f1-97e6-4866-a018-915bcf482261</t>
  </si>
  <si>
    <t>page 24, pt 21</t>
  </si>
  <si>
    <t>http://vocabs.paratoo.tern.org.au:1337/api/lut-preservation-types</t>
  </si>
  <si>
    <t>wet pitfall; Malaise trapping; LepiLED; foliage beating; sweep netting; post field guideline</t>
  </si>
  <si>
    <t>trap preservative concentration</t>
  </si>
  <si>
    <t>d9b56200-ce57-48f4-87d8-c5e5807fde5a</t>
  </si>
  <si>
    <t>trap preservative volume</t>
  </si>
  <si>
    <t>2c199f6f-5a83-484a-ac31-c6812b042156</t>
  </si>
  <si>
    <t>trap photo id</t>
  </si>
  <si>
    <t>1d1d6399-4174-4566-9d57-7abbc6e0f289</t>
  </si>
  <si>
    <t>trap photo direction</t>
  </si>
  <si>
    <t>65a79983-b8a6-44d2-91e0-4978c0800d65</t>
  </si>
  <si>
    <t>page 24, pt 22</t>
  </si>
  <si>
    <t>trap photo description</t>
  </si>
  <si>
    <t>a48724a9-d654-499d-9f49-759f293d2cca</t>
  </si>
  <si>
    <t>dominant flora species</t>
  </si>
  <si>
    <t>8e782307-4e4d-4cdf-9b10-8d79794065a4</t>
  </si>
  <si>
    <t>estimated percent cover</t>
  </si>
  <si>
    <t>a9f6b098-96bf-4faf-a460-2d71213023f6</t>
  </si>
  <si>
    <t>plant phenology</t>
  </si>
  <si>
    <t>33c1752f-b5f3-4ac9-9090-e9a4dd3096d1</t>
  </si>
  <si>
    <t>litter cover percentage</t>
  </si>
  <si>
    <t>e89eccd4-1deb-49cc-9103-272f6628a274</t>
  </si>
  <si>
    <t>bare ground percentage</t>
  </si>
  <si>
    <t>9a3e5f88-72e1-43b0-8ba1-6cd63fdee2c5</t>
  </si>
  <si>
    <t>substrate cover percentage</t>
  </si>
  <si>
    <t>8993e97e-7639-4e71-bd89-9391321cb84f</t>
  </si>
  <si>
    <t>wet pitfall trap comments</t>
  </si>
  <si>
    <t>53580538-93bf-411e-837e-adc925ae02b2</t>
  </si>
  <si>
    <t>wet pitfall trap barcode id</t>
  </si>
  <si>
    <t>2a33f64d-1df4-4787-a95b-6690ef3cf9ec</t>
  </si>
  <si>
    <t>Invertebrate module- eDNA</t>
  </si>
  <si>
    <t>eDNA</t>
  </si>
  <si>
    <t>collection date</t>
  </si>
  <si>
    <t>595d64c4-15db-4f1a-b8cf-96d651b4101b</t>
  </si>
  <si>
    <r>
      <rPr>
        <strike/>
      </rPr>
      <t xml:space="preserve">Mobile device (tablet/phone capable of taking high resolution photos) with the App (progressive web app); Paint scraper, hand trowel or small shovel; Soil corer, to collect standardised core samples; (https://www.matest.com/en/product/s085kit-surface-soil-sampler-dia-100-x-130-mm)( </t>
    </r>
    <r>
      <rPr>
        <strike/>
        <color rgb="FF1155CC"/>
      </rPr>
      <t>https://sampling.com/auger-soil-sampler.html)</t>
    </r>
    <r>
      <rPr>
        <strike/>
      </rPr>
      <t xml:space="preserve">;12 small calico bags per plot; 12 medium sized plastic snap-lock bags per plot, to collect soil samples;1 large calico bag per plot; Silica; Small bucket; Scrubbing brush; Methylated spirits in spray bottle; Permanent marker; Thermal printed adhesive labels with barcode.
</t>
    </r>
  </si>
  <si>
    <t>collection time</t>
  </si>
  <si>
    <t>9eb47c4a-bce1-4ffe-9313-6e881de5c4a2</t>
  </si>
  <si>
    <t>07db9f0d-dfac-400b-bad7-7483d3059bf8</t>
  </si>
  <si>
    <t>eDNA; leaf-litter extraction</t>
  </si>
  <si>
    <t>soil type</t>
  </si>
  <si>
    <t>4b416db6-a936-4ba6-b7da-41e924e5e7c5</t>
  </si>
  <si>
    <t>584f5190-edcc-40c3-aab4-8f5f8e5257c2</t>
  </si>
  <si>
    <t>page 30, pt 5</t>
  </si>
  <si>
    <t>soil sample diameter</t>
  </si>
  <si>
    <t>5c43cc8d-d414-4d46-96d0-f0f8eadb66f7</t>
  </si>
  <si>
    <t>97cd4623-e76b-4b03-9929-0637b049d45a</t>
  </si>
  <si>
    <t>soil eDNA barcode id</t>
  </si>
  <si>
    <t>3b2849df-b8f7-4ddd-b9a4-e32536901494</t>
  </si>
  <si>
    <t>Invertebrate module - Malaise trapping</t>
  </si>
  <si>
    <t>397f777b-c419-4c8e-94ac-39c9ed3fb2b8</t>
  </si>
  <si>
    <t xml:space="preserve">Mobile device (tablet/phone capable of taking high resolution photos) with the App (progressive web app); Trimble® R1, or mobile device (above) with in-built GPS, or stand-alone GPS unit; Townes style malaise traps – each trap includes 1 Short Support Pole (300 cm), 1 Long Support Pole (450 cm), 1 Bottle Connecting Ring, 1 collection bottle (500 ml), 4 Guy Ropes (3 m), 12 Tent Pegs, Carrying bag (total weight 2.3 kg); 1 x 2.4 m and 1 x 1.8 m star dropper (to provided added protection to trap in windy conditions) (optional); post driver to install star droppers (optional); 95% ethanol or undiluted propylene glycol as killing agent/preserving fluid (allow 400 ml per trap per week); Additional 500 ml collection bottles with external label affixed (allow one per trap per week); Pencil; Flagging tape.
Sample collection: Spare collection bottles with external label (allow one per trap per every week if it is in-situ); Thermal printed waterproof labels with barcode and duplicate barcode stickers; Soft lead pencil and scissors; Ethanol waster container; Permanent marker pen; Snap-lock bags; Freezer (preferred) or refrigerator for sample storage.
Specimen storage/sorting (post field): Additional screw top sample containers; Thermal printed waterproof barcode label and duplicate barcode stickers; Soft lead pencil and scissors; Additional 95% ethanol or undiluted propylene glycol; 1 x Decanting lid; 3 x nylon mesh filters; Sorting tray; Sieve; Tweezers.
</t>
  </si>
  <si>
    <t>Malaise trapping</t>
  </si>
  <si>
    <t>malaise trap id</t>
  </si>
  <si>
    <t>2da34dc1-5cb5-4f04-bfce-f3c6882050ba</t>
  </si>
  <si>
    <t>79da0735-fee0-4690-8d02-25b7a0ad90f5</t>
  </si>
  <si>
    <t>malaise trap set-up date</t>
  </si>
  <si>
    <t>67d75595-236b-4e28-8d94-914340f4e977</t>
  </si>
  <si>
    <t>date</t>
  </si>
  <si>
    <t>malaise trap set-up time</t>
  </si>
  <si>
    <t>f4bd51c8-03c8-4ae1-87da-3fab8f18f97a</t>
  </si>
  <si>
    <t>malaise trap head direction</t>
  </si>
  <si>
    <t>372832bd-9030-477f-b48b-83853c2d43d3</t>
  </si>
  <si>
    <t>page 37, pt 16</t>
  </si>
  <si>
    <t>moth excluder use</t>
  </si>
  <si>
    <t>1b734b70-6060-4e75-8760-1969b38b164d</t>
  </si>
  <si>
    <t>malaise trap location</t>
  </si>
  <si>
    <t>62c7f2df-5e68-460a-a75b-a9d656fcd7fa</t>
  </si>
  <si>
    <t>malaise trap photo id</t>
  </si>
  <si>
    <t>f5746984-915e-4e75-af91-18dbdfe35601</t>
  </si>
  <si>
    <t>malaise trap photo direction</t>
  </si>
  <si>
    <t>f7c92b90-6e91-43a1-907f-67cec74c4e5f</t>
  </si>
  <si>
    <t>page 37, pt 20</t>
  </si>
  <si>
    <t>malaise trap habitat description</t>
  </si>
  <si>
    <t>561232d6-bc76-4f26-ac8f-38544ae4129f</t>
  </si>
  <si>
    <t>malaise trap comments</t>
  </si>
  <si>
    <t>d507600b-066e-4f0b-9afe-23c1fa0b384a</t>
  </si>
  <si>
    <t>voucher collection type</t>
  </si>
  <si>
    <t>504237df-028c-4e4d-8e01-b5c44f7d8d50</t>
  </si>
  <si>
    <t>0934092d-dbc4-455d-9eb2-1a621ade3c7c</t>
  </si>
  <si>
    <t>page 38, pt 34</t>
  </si>
  <si>
    <t>http://vocabs.paratoo.tern.org.au:1337/api/lut-invertebrate-malaise-trapping-voucher-types</t>
  </si>
  <si>
    <t>1ab7fdbb-e597-4aa6-bf55-fb5cb5f7c394</t>
  </si>
  <si>
    <t>7ad43162-7b93-4755-b4f1-bd310793e728</t>
  </si>
  <si>
    <t>f00ced37-17f2-4d4c-a123-d8e4435966ff</t>
  </si>
  <si>
    <t>replace collection bottle</t>
  </si>
  <si>
    <t>2ba9aa0e-3eb5-4f33-9ff5-4191b0a6b6c2</t>
  </si>
  <si>
    <t>new sample collection date</t>
  </si>
  <si>
    <t>8518b23c-57db-4dda-8045-5828fef23f6c</t>
  </si>
  <si>
    <t>new sample collection time</t>
  </si>
  <si>
    <t>e542aacc-78bf-4071-8f04-59f5511c6ed6</t>
  </si>
  <si>
    <t>malaise trap barcode id</t>
  </si>
  <si>
    <t>8fba415d-28e1-4dc8-97d9-57297ef5caa1</t>
  </si>
  <si>
    <t>malaise trap sample photo id</t>
  </si>
  <si>
    <t>829a7d17-8bb3-4fbe-92d9-77ceac7c7fa3</t>
  </si>
  <si>
    <t>Invertebrate module - leaf-litter extraction</t>
  </si>
  <si>
    <t>51a6a753-d2b0-4eb5-9115-8a680410eee4</t>
  </si>
  <si>
    <r>
      <rPr/>
      <t xml:space="preserve">Mobile device (tablet/phone capable of taking high resolution photos) with the App (progressive web app); Trimble® R1; Spade or hand trowel; Cooler; 1 m2 quadrat ; Litter reducer or litter sifter; 5 x Berlese pop-up funnel (38 cm diameter) or Berlese tray-type funnel (44 cm diameter) </t>
    </r>
    <r>
      <rPr>
        <color rgb="FF1155CC"/>
        <u/>
      </rPr>
      <t>https://www.entosupplies.com.au/equipment/field/traps/berlese-funnel/</t>
    </r>
    <r>
      <rPr/>
      <t xml:space="preserve">; 2 x 20 L buckets, with 1 L graduated marks visible; White tray or ground sheet; Spray bottle of bleach; Scrubbing brush and container, to clean equipment; Spray bottle of distilled water; Face masks; Latex gloves; Screw-top sampling containers/vials to store samples (100 ml recommended); 95% ethanol or undiluted propylene glycol; Medium-sized transparent garbage bags; Ropes/supports to hang up the Berlese funnels; Masking tape; Light source, e.g. 25W bulbs (optional); Snap-lock bags; Soil reference guide; Temperature logger; Permanent marker; Thermal printed waterproof barcode labels and duplicate barcode stickers; Soft lead pencil and scissors; Tape measure or piece of wire with 0.5 cm markers, to measure litter depth; Nylon stocking; Flagging tape; Forceps (soft-touch/featherweight and curved end); Fine paint brush; Aspirator; Kill jar with ethyl acetate
</t>
    </r>
  </si>
  <si>
    <t>fea3f0d1-f6d3-445d-9869-314f66e7fa5d</t>
  </si>
  <si>
    <t>leaf-litter extraction</t>
  </si>
  <si>
    <t>sifter use</t>
  </si>
  <si>
    <t>e333117d-d9c5-48b8-9464-5e9ad9b9437e</t>
  </si>
  <si>
    <t>sifter type</t>
  </si>
  <si>
    <t>2a4902b3-30f1-4047-bfbd-b505fc469f2b</t>
  </si>
  <si>
    <t>berlese funnel type</t>
  </si>
  <si>
    <t>a920eb52-32ab-480d-94cb-6438cf192040</t>
  </si>
  <si>
    <t>berlese funnel capacity</t>
  </si>
  <si>
    <t>669328a9-96a7-4f89-9927-af842e017c49</t>
  </si>
  <si>
    <t>leaf-litter photo id</t>
  </si>
  <si>
    <t>1398db45-febb-4479-a8f3-9b4097cc50e1</t>
  </si>
  <si>
    <t>leaf-litter sample id</t>
  </si>
  <si>
    <t>1b08b9b5-f8f6-4ffa-9bef-4d99c39a09a4</t>
  </si>
  <si>
    <t>leaf-litter sampling location</t>
  </si>
  <si>
    <t>2d8eff9a-0c6a-4ad4-81ad-d16793c8156d</t>
  </si>
  <si>
    <t>leaf-litter sampling date</t>
  </si>
  <si>
    <t>92d9d912-89f9-4407-964b-7caca30631da</t>
  </si>
  <si>
    <t>leaf-litter sampling time</t>
  </si>
  <si>
    <t>cd42805f-7f7e-46a1-8582-0fa314de0e9b</t>
  </si>
  <si>
    <t>leaf-litter photo description</t>
  </si>
  <si>
    <t>e561408c-aa01-4dd9-b6fd-e3bc47afc8da</t>
  </si>
  <si>
    <t>leaf-litter photo direction</t>
  </si>
  <si>
    <t>99ad1ef8-3e32-477c-9da1-afcd4b103275</t>
  </si>
  <si>
    <t>litter depth</t>
  </si>
  <si>
    <t>94b5aec9-33cd-435e-a861-f10f70a1006c</t>
  </si>
  <si>
    <t>area of litter sampled</t>
  </si>
  <si>
    <t>87709af7-edbf-43a8-a507-d6e5b6bd1b58</t>
  </si>
  <si>
    <t>1d5a5f27-0e18-4685-a686-1924684d0d59</t>
  </si>
  <si>
    <t>page 43, pt 16</t>
  </si>
  <si>
    <t>soil surface temperature</t>
  </si>
  <si>
    <t>375e39af-79d9-4b69-8349-fcc34bf37b68</t>
  </si>
  <si>
    <t>leaf-litter habitat description</t>
  </si>
  <si>
    <t>437f773a-2ca4-4cb8-9efe-755ea40addbe</t>
  </si>
  <si>
    <t>leaf-litter extraction comments</t>
  </si>
  <si>
    <t>a0394324-ec3d-43ab-8e63-bc8796ed8cf5</t>
  </si>
  <si>
    <t>estimate volume of leaf litter</t>
  </si>
  <si>
    <t>4ad7d58a-543b-46b5-83c5-fa87dd8ce1ff</t>
  </si>
  <si>
    <t>estimate volume of leaf litter extraction</t>
  </si>
  <si>
    <t>0e2f04c7-a576-4565-8e4f-2d53a5e26ef7</t>
  </si>
  <si>
    <t>leaf-litter sample preservation type</t>
  </si>
  <si>
    <t>9f4b8b2a-c5df-46f9-8cf7-42a38382b952</t>
  </si>
  <si>
    <t>38674fef-988c-4fa4-b8e6-0b06e2bd5f4f</t>
  </si>
  <si>
    <t>page 45, pt 35</t>
  </si>
  <si>
    <t>http://vocabs.paratoo.tern.org.au:1337/api/lut-leaf-litter-sample-preservations</t>
  </si>
  <si>
    <t>litter extraction end date</t>
  </si>
  <si>
    <t>f33d1d3b-b83d-4ddf-b7e4-248a05ec4b54</t>
  </si>
  <si>
    <t>litter extraction end time</t>
  </si>
  <si>
    <t>68e94015-7aac-46c2-97e0-b7bcf736265f</t>
  </si>
  <si>
    <t>leaf litter barcode id</t>
  </si>
  <si>
    <t>dbce409d-2c07-41c0-abdb-8e3389362008</t>
  </si>
  <si>
    <t>Invertebrate module - light trapping (LepiLED)</t>
  </si>
  <si>
    <t>823b7cce-f2ae-4ef1-9e94-2b4c339d70bd</t>
  </si>
  <si>
    <t xml:space="preserve">Personnel – ideally two people for safety; Mobile device (tablet/phone capable of taking high resolution photos) with the App (progressive web app) saved to the home screen; Trimble® R1, to record accurate location of the light trap (if not available use inbuilt mobile device GPS); Light sensor app; LepiLED trap (recommend also purchasing the funnel trap, snap hook, adapter with reverse battery protection, and carry case); LepiLED Funnel trap attachment, made of polypropylene with net; Battery packs or 12 V car battery as a power source for the LepiLED available from; Battery charger; UV Face shield or UV blocking goggles; Weather logger (temperature and humidity); Screw-top sample containers and lids; 95% ethanol or undiluted propylene glycol (e.g. 1L); Monkey straps; Torches or head lamps, to help with setting up and removing equipment; Permanent marker pen; Snap-lock bags; A pack or bag (optional) to carry gear; Aspirator; Forceps (featherweight and curved end, soft-touch); Thermal printed waterproof labels with barcode and duplicate barcode stickers; Wax paper triangles, for moth storage; Kill jar; Pest strips (optional); Egg cartons/newspaper, to screw up and insert into funnel attachment to protect insects (if dry live catching); Flagging tape.
</t>
  </si>
  <si>
    <t>b3a3ed2c-26ce-4422-8199-67814a98406a</t>
  </si>
  <si>
    <t>LepiLED</t>
  </si>
  <si>
    <t>light trap id</t>
  </si>
  <si>
    <t>e6b5937b-c397-4581-b939-3c8fabbaf32d</t>
  </si>
  <si>
    <t>light trap location</t>
  </si>
  <si>
    <t>c63112a0-2dc9-49a1-833a-2d774aed1bb9</t>
  </si>
  <si>
    <t>LepiLED type</t>
  </si>
  <si>
    <t>3a7773e3-9311-4e8b-a030-915b184f9521</t>
  </si>
  <si>
    <t>33e5036f-3560-4b0b-87dd-c570cec0359a</t>
  </si>
  <si>
    <t>pg 50, pt 14</t>
  </si>
  <si>
    <t>http://vocabs.paratoo.tern.org.au:1337/api/lut-light-trap-types</t>
  </si>
  <si>
    <t>funnel measurements</t>
  </si>
  <si>
    <t>fa4249dd-76d1-444e-b5ed-2670c89ce1c3</t>
  </si>
  <si>
    <t>78b776dd-7bbd-4490-b03b-667469604142</t>
  </si>
  <si>
    <t>set duration of light</t>
  </si>
  <si>
    <t>30a2dc4f-63c2-4f1c-afd6-64e9d89189ae</t>
  </si>
  <si>
    <t>elevation above sea level</t>
  </si>
  <si>
    <t>75f77077-0698-46b9-b3d6-d3083a5ef0e5</t>
  </si>
  <si>
    <t>height of light trap above ground</t>
  </si>
  <si>
    <t>c9778a4f-3b4c-4bb4-b20b-5d803122cc70</t>
  </si>
  <si>
    <t>battery type</t>
  </si>
  <si>
    <t>2d1910a0-6b75-4c47-a57c-8b45dcf78d5e</t>
  </si>
  <si>
    <t>7757b6e0-8b13-4bc1-9404-b7ef3387ca35</t>
  </si>
  <si>
    <t>ad681583-a373-44cd-b67b-a08575c03e6e</t>
  </si>
  <si>
    <t>light trap comments</t>
  </si>
  <si>
    <t>bfea1f39-f746-40d2-bcb1-98df6142c101</t>
  </si>
  <si>
    <t>photo id</t>
  </si>
  <si>
    <t>42908b95-a31c-40f3-a5e5-0b395a1962a2</t>
  </si>
  <si>
    <t>photo direction</t>
  </si>
  <si>
    <t>92650dea-b8f2-4e48-bb20-95ca9aa80308</t>
  </si>
  <si>
    <t>page 51, pt 15</t>
  </si>
  <si>
    <t>http://linked.data.gov.au/def/tern-cv/6d40d71e-58cd-4f75-8304-40c01fe5f74c</t>
  </si>
  <si>
    <t>surrounding vegetation description</t>
  </si>
  <si>
    <t>e90c7847-5a33-4970-a75e-57845ba0b538</t>
  </si>
  <si>
    <t>date of light trap removal</t>
  </si>
  <si>
    <t>11c1d28f-6bfa-4691-be7a-93cab94fc0ea</t>
  </si>
  <si>
    <t>time of light trap removal</t>
  </si>
  <si>
    <t>e201b889-4fe9-40d7-8fe8-c793410902ce</t>
  </si>
  <si>
    <t>light trap barcode id</t>
  </si>
  <si>
    <t>0fe89e8a-72c2-4639-a388-b6843e425894</t>
  </si>
  <si>
    <t>Invertebrate module - pan trapping</t>
  </si>
  <si>
    <t>pan trap monitoring</t>
  </si>
  <si>
    <t>pan trap monitoring duration</t>
  </si>
  <si>
    <t>a1556af0-814e-4b1f-b296-9d42a9186dd8</t>
  </si>
  <si>
    <t>0c804744-c05d-4dc2-8a4b-a048282b2bbd</t>
  </si>
  <si>
    <t>page 56, number 2 under trap setup</t>
  </si>
  <si>
    <t>http://vocabs.paratoo.tern.org.au:1337/api/lut-invertebrate-pan-trapping-durations</t>
  </si>
  <si>
    <r>
      <rPr/>
      <t xml:space="preserve">Mobile device (tablet/phone capable of taking high resolution photos) with the App (progressive web app); 24 pans, e.g. 100 ml white plastic portion/ice cream cups (only available in clear or white), 355 ml bowls (e.g. https://www.amscan.com.au, available in yellow, white and blue), or stadium cups (e.g. https://www.promotionalusb.com.au/product/stadium-cup/, available in yellow, white and blue); Yellow, white, blue, fluorescent paint, if using (e.g. </t>
    </r>
    <r>
      <rPr>
        <color rgb="FF1155CC"/>
        <u/>
      </rPr>
      <t>https://au.rosco.com/en/product/fluorescent-paint)</t>
    </r>
    <r>
      <rPr/>
      <t xml:space="preserve">; Container with 5L of water mixed with a generous dash of dishwashing liquid (to break up surface tension), to use as collection fluid in traps if undertaking rapid sampling, or; Container with 5L of propylene glycol mixed, to use as collection fluid in traps, if undertaking trapping over a week; 1L water bottle, for refilling pan traps; Small stakes, to hold down the pan trap in windy conditions; Trap stands (e.g. wire plant prop, or pieces of PVC pipe attached to a stake; optional); Mallet; Flagging tape; Screw-top collecting jars or vials; Funnel; Medium-large snap-lock bags; 95% ethanol or undiluted propylene glycol, to preserve catch; Soft-tipped, flat-headed forceps (for removing samples from pan trap into sample container); Small pipette (for removing samples from pan trap into sample container); Sieve e.g. paper paint strainer, tea strainer, aquarium net, net spoon, nylon mesh (for removing samples from pan trap into sample container); Distilled (sterile) water; Permanent marker; Small thermal printed waterproof labels with barcode and duplicate barcode stickers; Soft lead pencil and scissors.
</t>
    </r>
  </si>
  <si>
    <t>pan trap repeat monitoring</t>
  </si>
  <si>
    <t>e8b25478-caba-4ae1-95af-4bb24e9fbb5a</t>
  </si>
  <si>
    <t>b93f3157-4923-49be-951c-8a0131d1ff56</t>
  </si>
  <si>
    <t>c5c6b638-45c1-4c1c-8b0a-a1e9b969ad05</t>
  </si>
  <si>
    <t>pan trap location</t>
  </si>
  <si>
    <t>5970e6a9-0a8f-4205-8a9a-79ef430e1472</t>
  </si>
  <si>
    <t>date of pan trap establishment</t>
  </si>
  <si>
    <t>34a139f2-ca0f-4b38-bbb0-2f2e7d0ddada</t>
  </si>
  <si>
    <t>time of pan trap establishment</t>
  </si>
  <si>
    <t>4097f108-926c-4bd1-a107-68cee378c66d</t>
  </si>
  <si>
    <t>proposed pan trapping duration</t>
  </si>
  <si>
    <t>51abbe2c-0108-4def-95ec-39d574593a52</t>
  </si>
  <si>
    <t>pan trap id</t>
  </si>
  <si>
    <t>cb409f8b-fed6-4b60-8623-57086aaacb20</t>
  </si>
  <si>
    <t>pan trap photo id</t>
  </si>
  <si>
    <t>23c21eaa-cbe3-4d63-af51-962a2aee60e9</t>
  </si>
  <si>
    <t>pan trap colour</t>
  </si>
  <si>
    <t>93a17c8c-d5cd-4c28-af3a-921666ec3879</t>
  </si>
  <si>
    <t>3532bfc2-8fa1-48c4-a785-e6181735f232</t>
  </si>
  <si>
    <t>http://vocabs.paratoo.tern.org.au:1337/api/lut-invertebrate-pan-trapping-colours</t>
  </si>
  <si>
    <t>outside pan trap colour</t>
  </si>
  <si>
    <t>c53b7481-535d-48ba-9850-b2f195cad102</t>
  </si>
  <si>
    <t>pan diameter</t>
  </si>
  <si>
    <t>2b0aac4a-a79a-4ce9-aa34-f8e0cee4770f</t>
  </si>
  <si>
    <t>pan height</t>
  </si>
  <si>
    <t>51fd3f49-e302-4b68-af86-431f64b1a540</t>
  </si>
  <si>
    <t>pan capacity</t>
  </si>
  <si>
    <t>498a0a7e-9a0f-4ebe-9775-a414caa7a80d</t>
  </si>
  <si>
    <t>pan placement</t>
  </si>
  <si>
    <t>b5e04630-0013-4cc2-8515-02fdc1e952fc</t>
  </si>
  <si>
    <t>pan height above ground</t>
  </si>
  <si>
    <t>6c5e9c30-6924-468d-be8e-481aa68fa1f6</t>
  </si>
  <si>
    <t>liquid type</t>
  </si>
  <si>
    <t>d423df1b-aac6-42c2-be3e-43ab27eaf745</t>
  </si>
  <si>
    <t>5a11c221-05fe-4798-88f7-8e7488668484</t>
  </si>
  <si>
    <t>page 57, number 19</t>
  </si>
  <si>
    <t>http://vocabs.paratoo.tern.org.au:1337/api/lut-invertebrate-liquid-types</t>
  </si>
  <si>
    <t>liquid amount</t>
  </si>
  <si>
    <t>e760902f-b01c-4b11-aaab-1f965f292352</t>
  </si>
  <si>
    <t>stakes used to hold pan</t>
  </si>
  <si>
    <t>309ff0e0-f17b-4c05-8d11-5ca1b700a35c</t>
  </si>
  <si>
    <t>Plant species in flower</t>
  </si>
  <si>
    <t>2d95624b-e04e-4826-b97d-b74b90db4d56</t>
  </si>
  <si>
    <t>pan trap comments</t>
  </si>
  <si>
    <t>41881d6e-2e4c-45c6-8f9c-f8c0d82ce0b6</t>
  </si>
  <si>
    <t>pan trap sample collection date</t>
  </si>
  <si>
    <t>b916fc5d-615d-430e-bb87-77c50f971c2c</t>
  </si>
  <si>
    <t>pan trap sample collection time</t>
  </si>
  <si>
    <t>13dd84bc-8a3d-4b92-b49a-563dcaeb3a91</t>
  </si>
  <si>
    <t>pan trap refilled</t>
  </si>
  <si>
    <t>ba740b63-219b-4832-baa9-5f6ab1799c3f</t>
  </si>
  <si>
    <t>pan trap removal date</t>
  </si>
  <si>
    <t>4693d506-4e8e-498f-88b0-64c45656da49</t>
  </si>
  <si>
    <t>pan trap removal time</t>
  </si>
  <si>
    <t>9ebe9c74-5bee-45da-8b46-59a9d3f192ab</t>
  </si>
  <si>
    <t>pan trap sample collection photo id</t>
  </si>
  <si>
    <t>350880eb-b084-492f-a990-2d9260ed9fc2</t>
  </si>
  <si>
    <t>pan trap not found</t>
  </si>
  <si>
    <t>03da222d-f463-4d4e-a892-fe19b70a9bed</t>
  </si>
  <si>
    <t>pan trap evaporated</t>
  </si>
  <si>
    <t>fb2ef80e-52c1-4391-88a4-355857cc5edb</t>
  </si>
  <si>
    <t>pan trap rain impacted</t>
  </si>
  <si>
    <t>59b22e0b-b01d-4464-840b-37a538dbb272</t>
  </si>
  <si>
    <t>pan trap upended</t>
  </si>
  <si>
    <t>2d17cd6e-da13-4544-83a5-0a6900cd1ba1</t>
  </si>
  <si>
    <t>pan trap damaged</t>
  </si>
  <si>
    <t>c7f352f9-eeb9-428b-b54a-9e726bee3b4c</t>
  </si>
  <si>
    <t>pan trap no catch</t>
  </si>
  <si>
    <t>ea52a346-b6d3-41dc-9f0d-d5d74d48fdbd</t>
  </si>
  <si>
    <t>pan trap completion comments</t>
  </si>
  <si>
    <t>a959af6d-890b-4e49-984d-827ac88a38fb</t>
  </si>
  <si>
    <t>pan trap count estimate</t>
  </si>
  <si>
    <t>e4fa718e-76d1-47a2-87c9-b683a3ff3c18</t>
  </si>
  <si>
    <t>pan trap line id</t>
  </si>
  <si>
    <t>d8466681-dca9-4b73-a13d-404c9c9a133f</t>
  </si>
  <si>
    <t>c66abea7-93a0-48b3-9680-874198fccd30</t>
  </si>
  <si>
    <t>page 58, pt 15</t>
  </si>
  <si>
    <t>http://vocabs.paratoo.tern.org.au:1337/api/lut-invertebrate-pan-trap-line-ids</t>
  </si>
  <si>
    <t>pan trap barcode id</t>
  </si>
  <si>
    <t>88a52de7-6fac-40cf-83e1-d7637b42188f</t>
  </si>
  <si>
    <t>pan trap preservation type</t>
  </si>
  <si>
    <t>5f261bed-d7d9-413e-8685-68ea548c5c64</t>
  </si>
  <si>
    <t>page 58, pt 17</t>
  </si>
  <si>
    <t>pan trap sample container photo id</t>
  </si>
  <si>
    <t>45d5c33b-06fc-45b6-b857-7002cc065349</t>
  </si>
  <si>
    <t>Invertebrate module- active sampling</t>
  </si>
  <si>
    <t>active sampling</t>
  </si>
  <si>
    <t>search type</t>
  </si>
  <si>
    <t>68d5a41b-ed4e-4fb6-8d18-ff9c24970c9e</t>
  </si>
  <si>
    <t>85cfdd2b-2dd3-4496-a084-09cd4d0456d8</t>
  </si>
  <si>
    <t>page 65, pt 3</t>
  </si>
  <si>
    <t>http://vocabs.paratoo.tern.org.au:1337/api/lut-invertebrate-active-sampling-search-types</t>
  </si>
  <si>
    <t>09ab0fe3-4c9f-422c-b95b-349eaccecf3f</t>
  </si>
  <si>
    <t xml:space="preserve">Mobile device (tablet/phone capable of taking high resolution photos) with the App (progressive web app) saved to the home screen; Portable battery pack for mobile device; Back pack; 95% ethanol or undiluted propylene glycol; Collecting jars/vials (empty); Collecting jars/vials (containing 95% ethanol or undiluted propylene glycol); Small envelopes/wax triangles for temporary dry storage of delicate specimens; Small boxes for storing specimens; Kill jar with ethyl acetate; Absorbent tissue for use in kill jar and aspirator; Scale card; Thermal printed waterproof labels with barcodes, and duplicate barcode stickers; Soft lead pencil and scissors; Aspirator; Small, fine brush (camel’s hair is best) or paint brush (ideally moistened at end), to collect tiny specimens; Hand trowel; Rake; Aerial net; Collecting tray; Gloves; Forceps (soft-tipped and curved end, avoid sharp pointed) or flat-headed tweezers; Strong knife, for opening galls, seedpods, twigs etc; Head torch, torch, spotlight (for nocturnal searching); Permanent marker; Sieve or nylon mesh filter (if using multiple sampling containers); Hand lens.
</t>
  </si>
  <si>
    <t>ef5d3ee1-dc36-42d7-9cb9-1880f34f42e5</t>
  </si>
  <si>
    <t>search time</t>
  </si>
  <si>
    <t>6c90d21c-58f0-451a-b993-527de6a23e6d</t>
  </si>
  <si>
    <t>methods description</t>
  </si>
  <si>
    <t>79709363-0f11-4f26-a3ad-f758daf37fa6</t>
  </si>
  <si>
    <t>capture equipment used</t>
  </si>
  <si>
    <t>cc3fe6fd-64cd-44a5-ba22-ec0115d6f648</t>
  </si>
  <si>
    <t>59bcbbfb-151d-48b4-ae27-a46638c466dc</t>
  </si>
  <si>
    <t>http://vocabs.paratoo.tern.org.au:1337/api/lut-invertebrate-active-sampling-capture-equipments</t>
  </si>
  <si>
    <t>equipment description</t>
  </si>
  <si>
    <t>1d5c78e5-76ef-4ac5-b1f0-b92d7978a979</t>
  </si>
  <si>
    <t>start search</t>
  </si>
  <si>
    <t>ca8cbca6-7feb-4520-88dd-77b353e50856</t>
  </si>
  <si>
    <t>field photo id</t>
  </si>
  <si>
    <t>8613e8b4-004e-480c-8d88-0021e049e0a2</t>
  </si>
  <si>
    <t>field photo description</t>
  </si>
  <si>
    <t>d0a6c08c-bde2-4cf3-8e4d-8193f80551a8</t>
  </si>
  <si>
    <t>habitat information</t>
  </si>
  <si>
    <t>4d1d5a32-4b7c-48a9-b6f9-6aa0a302cfcb</t>
  </si>
  <si>
    <t>search method</t>
  </si>
  <si>
    <t>b534763f-6645-41df-bd21-9a09e907b833</t>
  </si>
  <si>
    <t>1701eb2d-5d7e-4fcf-939a-52a953494d25</t>
  </si>
  <si>
    <t>http://vocabs.paratoo.tern.org.au:1337/api/lut-invertebrate-active-sampling-search-methods</t>
  </si>
  <si>
    <t>end search</t>
  </si>
  <si>
    <t>7e048d73-a675-478a-a4b4-e8f3af2de70c</t>
  </si>
  <si>
    <t>a7c4dbcd-74fd-4bc1-b526-1d1a81752842</t>
  </si>
  <si>
    <t>sample barcode id</t>
  </si>
  <si>
    <t>2a1496b4-9380-4f34-acd9-58e17ae3b872</t>
  </si>
  <si>
    <t>sample plot id</t>
  </si>
  <si>
    <t>f446d77e-b771-4a62-84d9-8b9185478745</t>
  </si>
  <si>
    <t>preservation type</t>
  </si>
  <si>
    <t>0f16c593-df2d-462f-ab01-87b4bc0a223f</t>
  </si>
  <si>
    <t>page 66, pt 20</t>
  </si>
  <si>
    <t>sample photo id</t>
  </si>
  <si>
    <t>c1600b0a-1e0f-456e-a0ac-f3616ce15015</t>
  </si>
  <si>
    <t>Invertebrate module- foliage beating</t>
  </si>
  <si>
    <t>6986061c-6621-40cc-acdb-8110ea1b178d</t>
  </si>
  <si>
    <t xml:space="preserve">Personnel - two people required (working together to collect the catch); Mobile device (tablet/phone capable of taking high resolution photos) with the App; Trimble® R1; Beating stick (recommended length 60 cm, diameter 2.5 cm); White calico beating tray; Aspirator/pooter; Fine paint brush; Soft-touch forceps; 10 x Collection jars/vials, pre-filled (¾ full) with 95% ethanol or undiluted propylene glycol; Kill jar; Metal tags and wire, to attach to shrubs; Thermal printed waterproof labels with barcodes and duplicate barcode stickers; Soft lead pencil and scissors; Paper labels; Permanent marker; Snap-lock bags; Flexible measuring tape, for measuring tree circumference.
</t>
  </si>
  <si>
    <t>5b84bec5-2a93-4c22-97da-b5e3bb3c8b6c</t>
  </si>
  <si>
    <t>foliage beating</t>
  </si>
  <si>
    <t>beat stick length</t>
  </si>
  <si>
    <t>1695b345-254c-46a8-b9c1-1697d3a917d6</t>
  </si>
  <si>
    <t>beat stick diameter</t>
  </si>
  <si>
    <t>f3049836-aa34-4589-8cfd-c15c8dde294b</t>
  </si>
  <si>
    <t>beat stick weight</t>
  </si>
  <si>
    <t>a76e4fad-7834-4e7f-9cc0-c6eca22f607c</t>
  </si>
  <si>
    <t>beat tray type</t>
  </si>
  <si>
    <t>c52d47b5-34f4-4309-89c7-2c484cbe5f83</t>
  </si>
  <si>
    <t>4517ffcd-0833-4be3-aca6-aa00dd49c825</t>
  </si>
  <si>
    <t>page 71, pt 7</t>
  </si>
  <si>
    <t>beat tray diameter</t>
  </si>
  <si>
    <t>d1f43cd6-3f8b-4b73-acfc-91b3c26c9f9a</t>
  </si>
  <si>
    <t>beat tray colour</t>
  </si>
  <si>
    <t>d3d17566-0d37-45a0-b664-d9e1351b541b</t>
  </si>
  <si>
    <t>sampling equipment photo id</t>
  </si>
  <si>
    <t>8f58e43f-3c83-4f0b-8c67-a86c31682cf9</t>
  </si>
  <si>
    <t>551585af-b67d-4272-adc4-69251d0743b8</t>
  </si>
  <si>
    <t>8cdd66a3-cfec-448e-a8f9-f92d3b3b4875</t>
  </si>
  <si>
    <t>474fc436-33f0-4dd6-8cb4-a7320cb10aef</t>
  </si>
  <si>
    <t>085042a6-a61d-4a25-9d38-752d87532cab</t>
  </si>
  <si>
    <t>dominant shrub species- 1</t>
  </si>
  <si>
    <t>4109e660-88d9-438b-89f1-eab257bbbc0d</t>
  </si>
  <si>
    <t>most dominant species</t>
  </si>
  <si>
    <t>dominant shrub species- 2</t>
  </si>
  <si>
    <t>bf774e01-c8ab-4b76-9f1b-bf575eb1106c</t>
  </si>
  <si>
    <t>4d61e37a-96da-42dc-9638-1a196477635d</t>
  </si>
  <si>
    <t>sampling location</t>
  </si>
  <si>
    <t>62a5a194-380d-407b-bf7f-acc68d87deac</t>
  </si>
  <si>
    <t>shrub species</t>
  </si>
  <si>
    <t>1785b254-377f-44d1-918a-1de467397688</t>
  </si>
  <si>
    <t>plant photo id</t>
  </si>
  <si>
    <t>e94b3a8a-a285-4f81-8e09-e8732c43d87b</t>
  </si>
  <si>
    <t>plant photo direction</t>
  </si>
  <si>
    <t>c639de98-2124-428a-b1b0-5f0b62d501f4</t>
  </si>
  <si>
    <t>584fb749-3778-412e-b7df-9cf9e19051bb</t>
  </si>
  <si>
    <t>page 72, pt 20</t>
  </si>
  <si>
    <t>plant photo description</t>
  </si>
  <si>
    <t>5e228292-3948-4e32-9c6e-614938b411fd</t>
  </si>
  <si>
    <t>5b767114-a9c8-4c26-819d-5280ffc488e9</t>
  </si>
  <si>
    <t>35b4a273-f369-4ce0-af82-da0a58dc31f4</t>
  </si>
  <si>
    <t>70aa0e17-374a-4e6d-b427-f17a7d776363</t>
  </si>
  <si>
    <t>page 72, pt 21</t>
  </si>
  <si>
    <t>plant trunk circumference</t>
  </si>
  <si>
    <t>851aff8a-fe30-451a-b994-2a27e6fe4724</t>
  </si>
  <si>
    <t>hit height above ground</t>
  </si>
  <si>
    <t>65f14836-8bfb-48f4-b521-8cee25df64b9</t>
  </si>
  <si>
    <t>72659a3f-ad37-4539-8996-68a971ddba9b</t>
  </si>
  <si>
    <t>foliage wet</t>
  </si>
  <si>
    <t>b41f632c-95b5-4613-8d4a-2a0215b31736</t>
  </si>
  <si>
    <t>collection methods used</t>
  </si>
  <si>
    <t>d82a6786-91a2-4a94-a531-a15e30521a5d</t>
  </si>
  <si>
    <t>e6e2978d-75f0-4178-bb4a-471f4cbde45c</t>
  </si>
  <si>
    <t>page 73, pt 22</t>
  </si>
  <si>
    <t>number of leaves</t>
  </si>
  <si>
    <t>606f04eb-9e02-442b-a884-fb135797ccd1</t>
  </si>
  <si>
    <t>average leaf length</t>
  </si>
  <si>
    <t>263511ab-8cb0-4f64-8f1e-352fa182df08</t>
  </si>
  <si>
    <t>herbivory score</t>
  </si>
  <si>
    <t>11b36e32-755c-47df-91ef-10f3f20a4472</t>
  </si>
  <si>
    <t>60644cf5-5b90-4937-92f2-9962c2a34ac4</t>
  </si>
  <si>
    <t>page 73, pt 25</t>
  </si>
  <si>
    <t>comments</t>
  </si>
  <si>
    <t>a69f6789-a593-4834-811b-7168a5881dcf</t>
  </si>
  <si>
    <t>foliage beating barcode id</t>
  </si>
  <si>
    <t>fafe6fa2-2ea2-48f2-9bb4-54be88ebcb47</t>
  </si>
  <si>
    <t>plot id</t>
  </si>
  <si>
    <t>29f23bd6-e515-41c4-86b0-99dd94323c23</t>
  </si>
  <si>
    <t>f82bb2d8-0e89-4d90-be6d-98363a60201f</t>
  </si>
  <si>
    <t>page 73, pt 29</t>
  </si>
  <si>
    <t>plant id</t>
  </si>
  <si>
    <t>59080017-2a40-48ba-9882-6917905b5eae</t>
  </si>
  <si>
    <t>309de771-9fd9-4c95-880f-50b24c8b68d1</t>
  </si>
  <si>
    <t>page 73, pt 31</t>
  </si>
  <si>
    <t>55b028f7-173e-488c-b8d8-046921ef3ac7</t>
  </si>
  <si>
    <t>a05d45d4-62e5-4521-859d-cea0da53ccd8</t>
  </si>
  <si>
    <t>50eeb9ee-88d6-4d8e-a5ec-6cb711c385ce</t>
  </si>
  <si>
    <t>Invertebrate module - sweep netting</t>
  </si>
  <si>
    <t>sweep netting</t>
  </si>
  <si>
    <t>b6038566-40a6-496e-a36c-35dd7ff50fc3</t>
  </si>
  <si>
    <t xml:space="preserve">Mobile device (tablet/phone capable of taking high resolution photos) with the App (progressive web app) saved to the home screen; Heavy duty canvas sweep net (standard diameter is 38cm, standard pole length is 61cm but can be adjusted for comfort depending on the height of the user); Back pack; Large snap-lock bags (that the end of the net can fit into); Kill jar (with ethyl acetate); Pest strips (optional); Screw-top sampling container/vials; Aspirator; Soft-touch forceps; Fine paint brush; Cooler; 95% ethanol or undiluted propylene glycol; Permanent marker; Waterproof labels with barcodes, and duplicate barcode stickers; Soft lead pencil and scissors.
</t>
  </si>
  <si>
    <t>53197b58-0270-47fb-88de-d7bfbfc457a3</t>
  </si>
  <si>
    <t>net type</t>
  </si>
  <si>
    <t>f0a0e103-456a-4bde-bb77-931e01316e28</t>
  </si>
  <si>
    <t>b1c0ccd5-bd38-4a93-849c-4cf400dfc4fe</t>
  </si>
  <si>
    <t>page 78, pt 7</t>
  </si>
  <si>
    <t>net diameter</t>
  </si>
  <si>
    <t>6e9c575b-16d5-419d-acd7-b5de53df824c</t>
  </si>
  <si>
    <t>dbf8aa05-d35b-4775-a083-35a3be042580</t>
  </si>
  <si>
    <t>net handle length</t>
  </si>
  <si>
    <t>29fdad47-57f4-48c1-a73d-a1bae269ee46</t>
  </si>
  <si>
    <t>047042c1-13b8-4787-870a-0678f0ebc54c</t>
  </si>
  <si>
    <t>net material</t>
  </si>
  <si>
    <t>73788fda-6d22-4d9d-aa2e-292125fd469d</t>
  </si>
  <si>
    <t>0585cfb0-1741-44dc-93e3-988f5e1f61ef</t>
  </si>
  <si>
    <t>net shape</t>
  </si>
  <si>
    <t>57173b5a-9b77-4a16-999a-ff93f9834123</t>
  </si>
  <si>
    <t>2922a760-099e-42f5-8e47-d7b6844aef4d</t>
  </si>
  <si>
    <t>322742da-8051-47df-b044-d99050bc55cb</t>
  </si>
  <si>
    <t>c74312be-18e3-41f2-b5eb-ddec0b16baac</t>
  </si>
  <si>
    <t>6aa92611-6947-4779-8f8e-3fee95e65cb5</t>
  </si>
  <si>
    <t>c0e053d1-9a37-4f63-a3af-34db1fdfbb24</t>
  </si>
  <si>
    <t>787db52e-e964-44aa-800a-4e186d46849b</t>
  </si>
  <si>
    <t>dominant understorey species- 1</t>
  </si>
  <si>
    <t>52941e50-b394-4e8b-87a6-db060102951e</t>
  </si>
  <si>
    <t>dominant understorey species- 2</t>
  </si>
  <si>
    <t>2fa13fbf-7500-4655-bb48-03f8f4ff8c76</t>
  </si>
  <si>
    <t>sweep sampling location</t>
  </si>
  <si>
    <t>bb5ae9c8-5ffb-4769-ab89-5bedb7ed7e53</t>
  </si>
  <si>
    <t>910dd1a3-6cb3-4039-8bc6-846048e77c98</t>
  </si>
  <si>
    <t>understorey species</t>
  </si>
  <si>
    <t>333924e7-a1c2-47aa-9afc-6d516f8ca39d</t>
  </si>
  <si>
    <t>sweep netting coverage</t>
  </si>
  <si>
    <t>8aea874c-4206-4564-84dd-2157e3c9f6ec</t>
  </si>
  <si>
    <t>understorey photo id</t>
  </si>
  <si>
    <t>615472b2-f2d7-49f1-ae7e-9471392b4f38</t>
  </si>
  <si>
    <t>understorey photo direction</t>
  </si>
  <si>
    <t>89193d39-5e22-48a6-912f-a0cf03638df8</t>
  </si>
  <si>
    <t>75b700ad-df75-4f7a-bd95-fac5e6a85ef6</t>
  </si>
  <si>
    <t>d72c913b-2884-4989-ae8d-ac3e80901b19</t>
  </si>
  <si>
    <t>page 79, pt 23</t>
  </si>
  <si>
    <t>5a9a982a-76a6-48fe-9302-c8b9b06b1abc</t>
  </si>
  <si>
    <t>6076999d-5152-4868-8643-dbf4d7668f9a</t>
  </si>
  <si>
    <t>c17bdc93-7350-48b9-a4d3-cbd6fbb20cf3</t>
  </si>
  <si>
    <t>sweep netting sample barcode id</t>
  </si>
  <si>
    <t>3c789d98-25d0-49f3-bf4a-1cb78d37ff4c</t>
  </si>
  <si>
    <t>2ae41213-5691-4e3b-9ac3-953200c6a7e2</t>
  </si>
  <si>
    <t>740d22e3-55c3-4e99-8c6d-c28f989556f0</t>
  </si>
  <si>
    <t>page80, figure 12</t>
  </si>
  <si>
    <t>ec129b31-a79a-4c8f-9081-9291e7c707ac</t>
  </si>
  <si>
    <t>5afa9641-dc15-4042-bbf0-adeaf7bb4d9f</t>
  </si>
  <si>
    <t>31dad8a0-73fc-40eb-827a-d2f6e760762e</t>
  </si>
  <si>
    <t>d291af8a-502b-4dc4-9db6-0f4d37c7b7cd</t>
  </si>
  <si>
    <t>2141d6c2-3d4e-4eeb-af5e-b4deec8d22d6</t>
  </si>
  <si>
    <t>Invertebrate module - post-field guideline</t>
  </si>
  <si>
    <t>post-field guideline</t>
  </si>
  <si>
    <t>specimen count</t>
  </si>
  <si>
    <t>50da4103-111d-4876-800f-382d5033f1b4</t>
  </si>
  <si>
    <t>laboratory examined</t>
  </si>
  <si>
    <t xml:space="preserve">Waterproof labels with barcodes, and duplicate barcode stickers.; Screw top vials and containers; Preserving liquid (95% ethanol or undiluted propylene glycol); Parafilm tape; High sided white plastic sorting trays, for sorting specimens; Petri dishes, for sorting specimens; PC with web access, to enter data into the App; Paper towel; Tweezers; Tea strainer; Soft-nose forceps; Small paintbrush; Disposable gloves; Face masks; Permanent marker; Pencil and paper; Counter (e.g. multiple unit tally counter or web-based counter); Scale card(s), for taking photographs; Low-powered (c 10x) magnification aid; Thermal printer; Dedicated storage area (dark, cool, stable and away from heat); Alcohol or alcohol wipes for cleaning equipment; Dry mounting equipment (optional): pinning board, pins, glue, scissors, paper triangles, bee boxes, hair dryer, distilled water, liquid detergent, washer jar.
</t>
  </si>
  <si>
    <t>new barcode id</t>
  </si>
  <si>
    <t>0e9d3af1-0b1b-46e4-8916-26d65bf9d5d5</t>
  </si>
  <si>
    <t>5078bfad-3907-4248-95bd-d8a03948c790</t>
  </si>
  <si>
    <t>page 83, pt 6</t>
  </si>
  <si>
    <t>234062fb-ed5e-4f76-b49f-7c3cd4e83af8</t>
  </si>
  <si>
    <t>invertebrate group</t>
  </si>
  <si>
    <t>31347751-82bd-4be8-bbae-ff0d80e319b5</t>
  </si>
  <si>
    <t>5174e669-328b-4df8-879e-95b13738f475</t>
  </si>
  <si>
    <t>page 83, pt 7</t>
  </si>
  <si>
    <t>http://vocabs.paratoo.tern.org.au:1337/api/lut-invertebrate-post-field-guideline-groups</t>
  </si>
  <si>
    <t>invertebrate life stage</t>
  </si>
  <si>
    <t>1f3ac845-902a-435d-a404-4b6b3ed02764</t>
  </si>
  <si>
    <t>e8659ef7-fe60-4484-be17-0ed9c1495b97</t>
  </si>
  <si>
    <t>page 83, pt 8</t>
  </si>
  <si>
    <t>http://vocabs.paratoo.tern.org.au:1337/api/lut-invertebrate-post-field-guideline-life-stages</t>
  </si>
  <si>
    <t>invertebrate- life stage average length</t>
  </si>
  <si>
    <t>f2a11bc9-cc3c-4f8f-8ded-50ab46f73818</t>
  </si>
  <si>
    <t>invertebrate- individual life stage count</t>
  </si>
  <si>
    <t>ece0e09e-9e77-499c-b130-27d9c1d855bd</t>
  </si>
  <si>
    <t>count exact or estimate</t>
  </si>
  <si>
    <t>ca245b0d-b3e2-4dbc-8a72-d8cd1868a1ce</t>
  </si>
  <si>
    <t>12750b20-0e91-4878-9029-b4d9d7788429</t>
  </si>
  <si>
    <t>exact or an estimate</t>
  </si>
  <si>
    <t>http://vocabs.paratoo.tern.org.au:1337/api/lut-exact-or-estimates</t>
  </si>
  <si>
    <t>post field guide comments</t>
  </si>
  <si>
    <t>0c2f0c19-3e15-4e3c-9773-7be6fc075c1f</t>
  </si>
  <si>
    <t>invertebrate specimen photo id</t>
  </si>
  <si>
    <t>bec0e41d-6d0a-474e-b58f-4460f3a7e1f1</t>
  </si>
  <si>
    <t xml:space="preserve">specimen photo description </t>
  </si>
  <si>
    <t>39587f1b-304f-4133-b5c9-1c27f6bfad97</t>
  </si>
  <si>
    <t>Targeted survey - general field survey</t>
  </si>
  <si>
    <t>general field survey</t>
  </si>
  <si>
    <t>survey type</t>
  </si>
  <si>
    <t>15114092-7cd0-4665-9a69-cf45cb081a38</t>
  </si>
  <si>
    <t>7ca1606b-e8ed-4f7b-af2c-b3bdab30bae5</t>
  </si>
  <si>
    <t>page 9, pt 3</t>
  </si>
  <si>
    <t>http://vocabs.paratoo.tern.org.au:1337/api/lut-targeted-survey-general-survey-types</t>
  </si>
  <si>
    <t xml:space="preserve">Mobile device (tablet/phone capable of taking high resolution photos) with the App (progressive web app) saved to the home screen; Trimble® R1.
</t>
  </si>
  <si>
    <t>McCallum K, Bignall J, Laws M, O’Neill S, Sparrow B. (unpublished draft) ‘Targeted Surveys module’ in ….. (eds) Ecological
Field Monitoring Protocols Manual: Standardising environmental monitoring and data systems for improved decision
making. Draft v 0.1 Report to DAWE. TERN, Adelaide.</t>
  </si>
  <si>
    <t>new survey</t>
  </si>
  <si>
    <t>64ce1ce3-2a21-48fc-85c4-490935206ddb</t>
  </si>
  <si>
    <t>return to survey</t>
  </si>
  <si>
    <t>2ba464e2-148b-49a4-ba1c-632fb7471577</t>
  </si>
  <si>
    <t>repeat survey</t>
  </si>
  <si>
    <t>478387d2-e00e-4dbd-bac5-da3802199dfa</t>
  </si>
  <si>
    <t>survey area</t>
  </si>
  <si>
    <t>3aebcdb6-5c47-435d-bd53-b23315c3108d</t>
  </si>
  <si>
    <t>survey observers and experience</t>
  </si>
  <si>
    <t>e3ff756d-7363-4bd1-8d8f-fd95cd941d97</t>
  </si>
  <si>
    <t>survey objectives</t>
  </si>
  <si>
    <t>6546ac62-85a4-4d00-a72e-79bbd03d13ac</t>
  </si>
  <si>
    <t>survey design and justification</t>
  </si>
  <si>
    <t>d1d58bb4-6da2-4ab7-b9c8-999330fc8a9b</t>
  </si>
  <si>
    <t>target habitats</t>
  </si>
  <si>
    <t>ae2c88be-63d5-44d3-95ac-54b14c4a4b28</t>
  </si>
  <si>
    <t>see appendix 3</t>
  </si>
  <si>
    <t>weather- duration of precipitation</t>
  </si>
  <si>
    <t>25d4c7b7-4cdf-4b69-8774-064055c74e23</t>
  </si>
  <si>
    <t>34789810-a3bc-4def-9ddb-d14ff4ba02ea</t>
  </si>
  <si>
    <t>http://vocabs.paratoo.tern.org.au:1337/api/lut-weather-precipitation-durations</t>
  </si>
  <si>
    <t>Targeted survey - fauna protocol</t>
  </si>
  <si>
    <t xml:space="preserve">fauna protocol </t>
  </si>
  <si>
    <t>fauna survey type</t>
  </si>
  <si>
    <t>fdaf6f56-def5-43bf-9f38-80e4d196446d</t>
  </si>
  <si>
    <t>70518904-e523-412e-8d3a-cdeae47a79e0</t>
  </si>
  <si>
    <t>page 12, pt 3</t>
  </si>
  <si>
    <t>http://vocabs.paratoo.tern.org.au:1337/api/lut-targeted-fauna-survey-types</t>
  </si>
  <si>
    <t>fauna protocol - active; fauna protocol passive</t>
  </si>
  <si>
    <t>9f4e959b-187f-4bb4-a960-07c008bfcea5</t>
  </si>
  <si>
    <t>Targeted survey - fauna protocol- active</t>
  </si>
  <si>
    <t>fauna protocol - active</t>
  </si>
  <si>
    <t>survey start location</t>
  </si>
  <si>
    <t>5ba8e089-a5b1-44d6-bf38-d31d97c6fe3e</t>
  </si>
  <si>
    <t>survey start time</t>
  </si>
  <si>
    <t>713d97eb-0a5c-4f20-ac5a-fd7f3125613c</t>
  </si>
  <si>
    <t>observation datetime</t>
  </si>
  <si>
    <t>081ba9fc-79ad-48a8-89c0-4bc579eba78a</t>
  </si>
  <si>
    <t>d5ba020f-c6c5-487b-838a-93a6e72333f6</t>
  </si>
  <si>
    <t>number of individuals</t>
  </si>
  <si>
    <t>b2d28629-c986-4c05-9d4a-8b05e99a0a94</t>
  </si>
  <si>
    <t>observation method</t>
  </si>
  <si>
    <t>a5611033-d558-46c4-94b6-cd36885aa7f1</t>
  </si>
  <si>
    <t>bf0e07c4-0977-4a97-9e82-11691641ca2e</t>
  </si>
  <si>
    <t>see figure 4</t>
  </si>
  <si>
    <t>http://vocabs.paratoo.tern.org.au:1337/api/lut-observation-methods</t>
  </si>
  <si>
    <t>habitat description</t>
  </si>
  <si>
    <t>f90dcce0-6d6c-4c75-8fd5-b09da3285b89</t>
  </si>
  <si>
    <t>behaviour observation</t>
  </si>
  <si>
    <t>d07b87f0-72f0-4476-99a6-85d9a385f1a7</t>
  </si>
  <si>
    <t>fauna measurements</t>
  </si>
  <si>
    <t>119f0b1e-56e2-47e4-8543-0b3792adb7b2</t>
  </si>
  <si>
    <t>observation photo id</t>
  </si>
  <si>
    <t>aa04e19a-9c95-48ba-9cc6-c4e0716e794f</t>
  </si>
  <si>
    <t>observation photo description</t>
  </si>
  <si>
    <t>0782780b-b137-480f-97b1-32af49d1bb5f</t>
  </si>
  <si>
    <t>voucher specimen collected</t>
  </si>
  <si>
    <t>8269117d-7cc1-40e9-910e-3bdf3c9e1591</t>
  </si>
  <si>
    <t>voucher specimen barcode id</t>
  </si>
  <si>
    <t>c1c6be7d-d53a-464e-8ed7-34bd59eff577</t>
  </si>
  <si>
    <t>voucher type</t>
  </si>
  <si>
    <t>07216660-5082-428e-9f78-f1139d5c2b1f</t>
  </si>
  <si>
    <t>cb1fc752-939d-4311-ab19-7b2bc80cf3f3</t>
  </si>
  <si>
    <t>http://vocabs.paratoo.tern.org.au:1337/api/lut-targeted-survey-fauna-vouchers</t>
  </si>
  <si>
    <t>voucher comments</t>
  </si>
  <si>
    <t>70b02817-a601-4593-8e36-e38502c461fc</t>
  </si>
  <si>
    <t>additional voucher specimen</t>
  </si>
  <si>
    <t>b2a4d8c9-77a7-42fe-9e97-372d42fadcc3</t>
  </si>
  <si>
    <t>potential habitat description</t>
  </si>
  <si>
    <t>226e293e-9a3b-46a5-837f-316b91cb7526</t>
  </si>
  <si>
    <t>see figure 5</t>
  </si>
  <si>
    <t>potential habitat boundary - polygon point</t>
  </si>
  <si>
    <t>64a1d70e-c4b6-4b5e-bdd1-65eb06b03143</t>
  </si>
  <si>
    <t>appendix 6</t>
  </si>
  <si>
    <t>potential habitat boundary - polygon area</t>
  </si>
  <si>
    <t>3464a3cd-cd57-4e49-b103-07b49338b98a</t>
  </si>
  <si>
    <t>fauna survey comments</t>
  </si>
  <si>
    <t>198f6af5-976b-4311-b20f-b32e1927cbe8</t>
  </si>
  <si>
    <t>survey end time</t>
  </si>
  <si>
    <t>902b0699-65db-4991-85f2-1edb4fe686f6</t>
  </si>
  <si>
    <t>survey end location</t>
  </si>
  <si>
    <t>3a4b8977-62d0-4fa5-8819-c6add22a0104</t>
  </si>
  <si>
    <t>Targeted survey - fauna protocol - passive</t>
  </si>
  <si>
    <t>fauna protocol- passive</t>
  </si>
  <si>
    <t>survey start</t>
  </si>
  <si>
    <t>e83d0a17-28a7-4f48-84b8-47fa38322d95</t>
  </si>
  <si>
    <t>survey set-up</t>
  </si>
  <si>
    <t>33f66f31-0ae4-4090-9ce9-3ba8249348a8</t>
  </si>
  <si>
    <t>equipment check or collect</t>
  </si>
  <si>
    <t>18643316-698a-4a12-a8aa-2898608fadb2</t>
  </si>
  <si>
    <t>equipment setup datetime</t>
  </si>
  <si>
    <t>68dc3dab-db26-4e52-91d0-e9148f3fec9d</t>
  </si>
  <si>
    <t>equipment location</t>
  </si>
  <si>
    <t>e19fdd5b-7034-4cc0-a066-feca9a21ad73</t>
  </si>
  <si>
    <t>a3481b1b-ec66-4e2c-a79c-3db76b939177</t>
  </si>
  <si>
    <t>equipment type</t>
  </si>
  <si>
    <t>eb30ef87-1b96-4e16-ba53-494b9fbdd5c2</t>
  </si>
  <si>
    <t>d1df6208-dec2-4f9c-91a8-2c00fc7835c1</t>
  </si>
  <si>
    <t>figure 7</t>
  </si>
  <si>
    <t>http://vocabs.paratoo.tern.org.au:1337/api/lut-targeted-survey-fauna-passive-equipments</t>
  </si>
  <si>
    <t>equipment ID</t>
  </si>
  <si>
    <t>f6ba6653-269d-4f4e-ba8d-9c9fbda8c977</t>
  </si>
  <si>
    <t>equipment dimensions</t>
  </si>
  <si>
    <t>5921add6-57e8-4120-8f1a-6852b6854b40</t>
  </si>
  <si>
    <t>microhabitat</t>
  </si>
  <si>
    <t>6ca76175-3404-41d4-8ca7-2ade3947f00e</t>
  </si>
  <si>
    <t>2cf23037-6afa-4523-8e9f-0bd86190ccc8</t>
  </si>
  <si>
    <t>http://vocabs.paratoo.tern.org.au:1337/api/lut-microhabitats</t>
  </si>
  <si>
    <t>bait</t>
  </si>
  <si>
    <t>908502e0-8c35-4ca9-b97a-b852fb85bfb4</t>
  </si>
  <si>
    <t>notes</t>
  </si>
  <si>
    <t>97387d96-e90c-4cf8-9268-7ed59c95738c</t>
  </si>
  <si>
    <t>equipment set-up photo id</t>
  </si>
  <si>
    <t>218f9335-36b0-4831-8add-0d02bb22fee0</t>
  </si>
  <si>
    <t>equipment check datetime</t>
  </si>
  <si>
    <t>65822c41-d21d-4a20-8df4-89ef842a9a43</t>
  </si>
  <si>
    <t>observation type</t>
  </si>
  <si>
    <t>0852cb79-0d48-460e-902a-e368758563d6</t>
  </si>
  <si>
    <t>observation notes</t>
  </si>
  <si>
    <t>dd035eed-24b2-41b5-a3cc-7270c2c590b5</t>
  </si>
  <si>
    <t>figure9</t>
  </si>
  <si>
    <t>54ca09d6-834d-4d71-8509-fd601cab3dd9</t>
  </si>
  <si>
    <t>fauna sex</t>
  </si>
  <si>
    <t>10850a49-ae4d-4c88-908e-181e80256a05</t>
  </si>
  <si>
    <t>93edbe2b-2059-4d8b-a0a0-0f0c3bdc995c</t>
  </si>
  <si>
    <t>sex</t>
  </si>
  <si>
    <t>http://vocabs.paratoo.tern.org.au:1337/api/lut-fauna-sexes</t>
  </si>
  <si>
    <t>age class</t>
  </si>
  <si>
    <t>59df7c05-1521-4161-86e4-8e6a8feb4002</t>
  </si>
  <si>
    <t>0e2641c3-0d7e-4d94-8cd7-02c21d564630</t>
  </si>
  <si>
    <t>age</t>
  </si>
  <si>
    <t>http://vocabs.paratoo.tern.org.au:1337/api/lut-fauna-age-classes</t>
  </si>
  <si>
    <t>fauna length</t>
  </si>
  <si>
    <t>7905c3ec-3901-4fb9-a042-b83066bee975</t>
  </si>
  <si>
    <t>fauna weight</t>
  </si>
  <si>
    <t>375a2c90-71d6-4ff4-99e4-bc033f2bb03c</t>
  </si>
  <si>
    <t>Body Mass</t>
  </si>
  <si>
    <t>0a275d94-8c85-49e0-b3eb-99c6c5a04c25</t>
  </si>
  <si>
    <t>bffcb0a2-dd3a-49f4-aeaa-71c4134ec279</t>
  </si>
  <si>
    <t>8695afc0-e76e-422a-8fc1-28fd77d3976b</t>
  </si>
  <si>
    <t>end trap check</t>
  </si>
  <si>
    <t>1890878f-311b-4474-b09b-e4e6c467c7e6</t>
  </si>
  <si>
    <t>complete trap check</t>
  </si>
  <si>
    <t>52dac442-023f-4212-8b4a-285b4f65a19c</t>
  </si>
  <si>
    <t>collect recording</t>
  </si>
  <si>
    <t>ba81536b-529f-4ac8-8822-ba9a1532a204</t>
  </si>
  <si>
    <t>SD card id</t>
  </si>
  <si>
    <t>2d4905bc-db1c-4713-acf6-abcf8cf58418</t>
  </si>
  <si>
    <t>battery details</t>
  </si>
  <si>
    <t>c91869fd-09bf-4649-86f5-c62478af8287</t>
  </si>
  <si>
    <t>figure 10</t>
  </si>
  <si>
    <t>collection notes</t>
  </si>
  <si>
    <t>d749942f-299d-4673-b32b-58d29d78eaf9</t>
  </si>
  <si>
    <t>complete survey</t>
  </si>
  <si>
    <t>14c2ba20-9dcd-4020-ba82-1181b7941332</t>
  </si>
  <si>
    <t>complete check</t>
  </si>
  <si>
    <t>ff0a72be-d627-4fe1-a079-5ea8f3447e9e</t>
  </si>
  <si>
    <t>Targeted survey - flora protocol</t>
  </si>
  <si>
    <t>flora protocol</t>
  </si>
  <si>
    <t>bb6a7603-bb63-436a-bb0a-1c27a94b4029</t>
  </si>
  <si>
    <t xml:space="preserve">Mobile device (tablet/phone capable of taking high resolution photos) with the App (progressive web app) saved to the home screen; Trimble® R1; Relevant survey guidelines saved or accessible from mobile device; Field guides and identification keys; Hand lens; Binoculars; Photo scale card;
Vouchering (vascular flora); Newspaper (tabloid size) and cardboard (43.5 x 28.5 cm); Large plastic bags (for collection); Plant press and straps (for storage);
Vouchering (non-vascular flora); Chisel and hammer (for collection); Screw cap plastic bottles, paper bags, newspaper, cardboard boxes, ethanol/formalin preservative solution (for storing specimens).
</t>
  </si>
  <si>
    <t>Targeted survey - flora protocol- observation</t>
  </si>
  <si>
    <t>flora protocol- observation</t>
  </si>
  <si>
    <t>flora survey comments</t>
  </si>
  <si>
    <t>0afae6ed-e0ff-481c-84fe-68ecd5e35896</t>
  </si>
  <si>
    <t>start survey</t>
  </si>
  <si>
    <t>fcdf9ba2-5e21-4d99-afa9-f9ef6f1ada11</t>
  </si>
  <si>
    <t>da1d1be9-f00b-43ab-ba04-b35e676afcc7</t>
  </si>
  <si>
    <t>68fac624-302d-49b3-a49d-4d8dfad0d755</t>
  </si>
  <si>
    <t>b55dffa1-9b42-4a72-bd81-25c34722465b</t>
  </si>
  <si>
    <t>1f223bc0-0ff0-4677-9a90-22d9679948e3</t>
  </si>
  <si>
    <t>46c59416-72c2-4114-bbf5-64780f7cf8bc</t>
  </si>
  <si>
    <t>20b0dfb9-12e3-4ded-84bb-6d0840959316</t>
  </si>
  <si>
    <t>ae36c35f-8f78-4b2d-a5b3-aad47e98e005</t>
  </si>
  <si>
    <t>371abc79-cbb7-4787-ac7d-d3e7db5b3445</t>
  </si>
  <si>
    <t>e3318e30-2ca8-4c66-93ad-e05084bc1d86</t>
  </si>
  <si>
    <t>flora growth form</t>
  </si>
  <si>
    <t>4de0311c-39e3-4699-b067-ab2219e2767a</t>
  </si>
  <si>
    <t>521dcaee-99f1-4df3-831c-6d0a27c4a530</t>
  </si>
  <si>
    <t>appendix 7</t>
  </si>
  <si>
    <t>http://vocabs.paratoo.tern.org.au:1337/api/lut-targeted-survey-flora-growth-forms</t>
  </si>
  <si>
    <t>flora growth stage</t>
  </si>
  <si>
    <t>1d64cef8-f738-4614-9259-f12487c48fc3</t>
  </si>
  <si>
    <t>096e018a-fb8f-4ba1-9fdc-302164e57682</t>
  </si>
  <si>
    <t>appendix 8</t>
  </si>
  <si>
    <t>http://vocabs.paratoo.tern.org.au:1337/api/lut-targeted-survey-flora-growth-stages</t>
  </si>
  <si>
    <t>flora life stage</t>
  </si>
  <si>
    <t>9fa0e1b7-8c0c-4098-afe6-078b95b66cf4</t>
  </si>
  <si>
    <t>959052cc-2e4c-48e0-8b01-926b17289091</t>
  </si>
  <si>
    <t>life stage</t>
  </si>
  <si>
    <t>http://vocabs.paratoo.tern.org.au:1337/api/lut-condition-life-stages</t>
  </si>
  <si>
    <t>flora health factor</t>
  </si>
  <si>
    <t>2c1a3361-76a1-4037-af73-7fa580dae07f</t>
  </si>
  <si>
    <t>tree height</t>
  </si>
  <si>
    <t>20afc22d-7981-44d7-9417-673bb498b242</t>
  </si>
  <si>
    <t>plant size- width</t>
  </si>
  <si>
    <t>9a73de99-19c7-438e-829d-c363ac86b570</t>
  </si>
  <si>
    <t>flora protocol- observation; population</t>
  </si>
  <si>
    <t>flora photo id</t>
  </si>
  <si>
    <t>f6d893e9-0d97-4fad-acf4-1b3ac9b4483e</t>
  </si>
  <si>
    <t>94dac1ae-fc2b-4760-b310-d2193202b41c</t>
  </si>
  <si>
    <t>16a3c3ce-55ad-47c2-a5a8-156b71c44d24</t>
  </si>
  <si>
    <t>463ec6ac-c3cf-4a9f-8a5d-f9ce38c3c405</t>
  </si>
  <si>
    <t>figure 12</t>
  </si>
  <si>
    <t>http://vocabs.paratoo.tern.org.au:1337/api/lut-flora-voucher-types</t>
  </si>
  <si>
    <t>9579cd06-4b28-470a-ab4c-3e765b5e90bc</t>
  </si>
  <si>
    <t>028a83b9-f582-4f95-ab4b-e6fc27ad9ce0</t>
  </si>
  <si>
    <t>Targeted survey - flora protocol- population</t>
  </si>
  <si>
    <t>flora protocol- population</t>
  </si>
  <si>
    <t>population boundary- vertex</t>
  </si>
  <si>
    <t>ee84c370-102e-4861-92e3-f88268cd7e6d</t>
  </si>
  <si>
    <t>e3f2c8f9-92c0-4ce9-9c8d-97c6058fbb75</t>
  </si>
  <si>
    <t>50e0799c-4b9d-4483-9680-31ea17f33191</t>
  </si>
  <si>
    <t>0b17802f-8bbd-442b-ac1a-94df05510dc1</t>
  </si>
  <si>
    <t>22906990-4b10-498c-98a5-175b1a05bb93</t>
  </si>
  <si>
    <t>65cbb009-e4ce-4614-a2a6-02c124c7e1b7</t>
  </si>
  <si>
    <t>exact or estimate</t>
  </si>
  <si>
    <t>af418d53-f152-4a2b-a601-460f9218767e</t>
  </si>
  <si>
    <t>83699619-0c67-4e1f-ae08-dd79af8cbc0d</t>
  </si>
  <si>
    <t>60ba836e-aedb-49c3-87f0-f060601e648b</t>
  </si>
  <si>
    <t>b549ce3a-1d57-4bde-b82a-ade6e039524f</t>
  </si>
  <si>
    <t>cf4060e3-c889-4cef-96c4-16c15fb07f26</t>
  </si>
  <si>
    <t>cc1565db-f188-479c-9929-16c8af2510ec</t>
  </si>
  <si>
    <t>b1ef9702-8e4c-4c7d-814b-7ab84d048fa1</t>
  </si>
  <si>
    <t>2a6bd1c6-f6c2-436e-88f2-445c2e3e620a</t>
  </si>
  <si>
    <t>14751cf6-a9da-4cec-8f7c-243ea0b9a701</t>
  </si>
  <si>
    <t>flora population photo id</t>
  </si>
  <si>
    <t>2e6a4c10-3744-4958-b940-93603fdd7980</t>
  </si>
  <si>
    <t>flora population photo description</t>
  </si>
  <si>
    <t>61227117-4979-405b-9b6d-e16dcd54b1c3</t>
  </si>
  <si>
    <t>34f188b2-1ac9-4906-8b3a-cde2e976b1d9</t>
  </si>
  <si>
    <t>a042fc3f-8247-4b5b-bf13-bdb039ed01fe</t>
  </si>
  <si>
    <t>figure 14</t>
  </si>
  <si>
    <t>017454ab-8fc3-4263-ab58-23526b9d153e</t>
  </si>
  <si>
    <t>86cdab5b-2ab0-46bc-826d-5f1ecf790c63</t>
  </si>
  <si>
    <t>end flora survey</t>
  </si>
  <si>
    <t>6bfe19be-e9ff-49ea-bcae-45546ee7c6da</t>
  </si>
  <si>
    <t>2d7e8224-cd6c-4996-b533-b7bffd553b0a</t>
  </si>
  <si>
    <t>potential habitat boundary - vertex</t>
  </si>
  <si>
    <t>c64ac87e-62f6-4070-9e40-8f7f591c1dce</t>
  </si>
  <si>
    <t>Targeted survey - Ecological community protocol</t>
  </si>
  <si>
    <t>ecological community protocol</t>
  </si>
  <si>
    <t>target community</t>
  </si>
  <si>
    <t>401f1d32-68c0-49da-9755-dfb5d1ede660</t>
  </si>
  <si>
    <t>0e718c57-74b4-441c-bf2d-3bfeff78b131</t>
  </si>
  <si>
    <t>figure 16</t>
  </si>
  <si>
    <t xml:space="preserve">Mobile device (tablet/phone capable of taking high resolution photos) with the App (progressive web app) saved to the home screen; Trimble® R1; Field guides and identification keys; Relevant TEC survey guidelines, policy statements and SPRAT profiles saved or accessible from mobile device; Hand lens; Binoculars; Photo scale card.
</t>
  </si>
  <si>
    <t>13ffb6e0-371d-49d3-ac4f-e87a5d37b9c9</t>
  </si>
  <si>
    <t>survey location</t>
  </si>
  <si>
    <t>b6f58632-58ea-404f-87e4-bb2db5432f1f</t>
  </si>
  <si>
    <t>survey time</t>
  </si>
  <si>
    <t>979f2a25-ed41-481a-b556-f95fab96389b</t>
  </si>
  <si>
    <t>ecological community comments</t>
  </si>
  <si>
    <t>c66b7850-8db7-408b-9819-eaef6ca37114</t>
  </si>
  <si>
    <t>community boundary - polygon start point</t>
  </si>
  <si>
    <t>9a63f7b5-0802-45cf-b5d3-c5917adec6dc</t>
  </si>
  <si>
    <t>community boundary - polygon mid point</t>
  </si>
  <si>
    <t>1467659e-9cf8-45bd-a5af-b58f6b1a32ca</t>
  </si>
  <si>
    <t>community boundary - polygon end point</t>
  </si>
  <si>
    <t>bedd4947-d067-4765-ac30-8514893ee4e8</t>
  </si>
  <si>
    <t>community boundary - polygon area</t>
  </si>
  <si>
    <t>22793266-adeb-4739-9ecc-4a52f30fdcf3</t>
  </si>
  <si>
    <t>8a21fdd6-cd9f-4496-be73-41e8307e1700</t>
  </si>
  <si>
    <t>28cea968-b64a-4b4b-b187-341cc21c3c29</t>
  </si>
  <si>
    <t>community description</t>
  </si>
  <si>
    <t>00ce1921-fedc-40c2-a24e-294937bffa5b</t>
  </si>
  <si>
    <t>species and cover</t>
  </si>
  <si>
    <t>e706382f-3cf5-48ff-bc86-6e8902dc2aaf</t>
  </si>
  <si>
    <t>5950ac50-e5bf-4384-9293-a82c86c4d1f7</t>
  </si>
  <si>
    <t>weeds</t>
  </si>
  <si>
    <t>cefdf9e3-63cb-42fb-9d9b-790dbdebbe45</t>
  </si>
  <si>
    <t>50e68c84-1365-49e5-9bf4-7f19def159a8</t>
  </si>
  <si>
    <t>FIgure 18</t>
  </si>
  <si>
    <t>condition threshholds</t>
  </si>
  <si>
    <t>92d0eaf3-0352-45ba-b173-f82923cdd795</t>
  </si>
  <si>
    <t>health factors</t>
  </si>
  <si>
    <t>530a0c43-76fa-4ca2-9a35-6387c0c2d134</t>
  </si>
  <si>
    <t>disturbance</t>
  </si>
  <si>
    <t>632e4c3c-0e73-4b3d-b1d6-7b38897da5e8</t>
  </si>
  <si>
    <t>f5a470e8-d29f-4ff6-b50d-529b0444dbe4</t>
  </si>
  <si>
    <t>vegetation disturbance</t>
  </si>
  <si>
    <t>community photo id</t>
  </si>
  <si>
    <t>d2a1681a-c0b5-40c3-a2cf-e1e9d66fa8d7</t>
  </si>
  <si>
    <t>bceb8e86-eb7c-4565-8d83-392ba566a5c2</t>
  </si>
  <si>
    <t>67c49fda-6ec2-4ec5-b84e-d04c3db2fd96</t>
  </si>
  <si>
    <t>4a5fe53a-fb6e-41cb-ad37-ca19df541433</t>
  </si>
  <si>
    <t>8cea332a-0181-40e1-835d-dba80dba7ce4</t>
  </si>
  <si>
    <t>end survey</t>
  </si>
  <si>
    <t>f4272d76-17fd-4773-a27b-2e0e1eca3022</t>
  </si>
  <si>
    <t>Vertebrate fauna module- Fauna plot layout and photographs protocols</t>
  </si>
  <si>
    <t>Fauna plot layout and photographs protocols</t>
  </si>
  <si>
    <t>fauna plot name</t>
  </si>
  <si>
    <t>ae86e6a9-f337-4925-8f45-07a590b8b409</t>
  </si>
  <si>
    <t>The following equipment is required: Computer with access to the App web-interface (to assist with desktop assessment and
stratification process); Mobile device loaded with the App, and a field GIS app or hardcopy maps with available layers (e.g. satellite imagery, project area boundaries, prospective site locations, vegetation mapping, landform features, access tracks, watercourses); Trimble R1 GNSS receiver; Compass; 4 x 1.8 m star droppers (5 if not paired with a Vegetation and Soils Plot Metal labels (where plots
are to be permanently marked); Flatting tape; Dropper rammer or sledge hammer.</t>
  </si>
  <si>
    <t>O’Neill S, McCallum K, Bignall J, Laws M, and Sparrow B, (unpublished draft) ‘Vertebrate Fauna module’ in ….. (eds)
Ecological Field Monitoring Protocols Manual: Standardising environmental monitoring and data systems for improved
decision making. Draft v 0.1 Report to DAWE. TERN, Adelaide.</t>
  </si>
  <si>
    <t>plot type</t>
  </si>
  <si>
    <t>5144d636-80fa-429c-869d-3a7c6ea92a60</t>
  </si>
  <si>
    <t>replicate number</t>
  </si>
  <si>
    <t>81cc5c4b-179b-4483-861a-65008517bd32</t>
  </si>
  <si>
    <t>plot permanently marked</t>
  </si>
  <si>
    <t>dea45399-6c80-4abc-a24b-0e2b152c6800</t>
  </si>
  <si>
    <t>iron dropper placement corner</t>
  </si>
  <si>
    <t>5355efc8-483e-41a7-b48b-7fdbb7bc1d73</t>
  </si>
  <si>
    <t>21072cd8-f8df-42ad-a3b0-c7adee21bc6d</t>
  </si>
  <si>
    <t>page 20, number 10</t>
  </si>
  <si>
    <t>http://vocabs.paratoo.tern.org.au:1337/api/lut-corners</t>
  </si>
  <si>
    <t>plot name labelled on</t>
  </si>
  <si>
    <t>50e37740-151d-4996-998f-189679f6e9bb</t>
  </si>
  <si>
    <t>page 20, number 11</t>
  </si>
  <si>
    <t>2bc196ea-9883-41e5-9f5a-be91b460b576</t>
  </si>
  <si>
    <t>plot orientation</t>
  </si>
  <si>
    <t>638aae02-cfe8-472d-ae9d-252fe73cb7c4</t>
  </si>
  <si>
    <t>page 20, number 14</t>
  </si>
  <si>
    <t>mark closest point</t>
  </si>
  <si>
    <t>22ddc948-d9c0-4e34-ace2-93e6b59a4ec7</t>
  </si>
  <si>
    <t>d2fa6bbd-5270-453a-817a-e62d5c46f8ff</t>
  </si>
  <si>
    <t>page 20, 16</t>
  </si>
  <si>
    <t>drift fence start location</t>
  </si>
  <si>
    <t>da272e3a-d0fe-4dde-8c20-5f6e64756372</t>
  </si>
  <si>
    <t>drift fence end location</t>
  </si>
  <si>
    <t>fcce2297-26b9-478c-91da-904f06a879f9</t>
  </si>
  <si>
    <t>drift fence center location</t>
  </si>
  <si>
    <t>01077691-6b9a-4770-bdff-3785f9064c47</t>
  </si>
  <si>
    <t>pitfall start location</t>
  </si>
  <si>
    <t>3f270ca7-52cd-4005-a322-fcd23a206422</t>
  </si>
  <si>
    <t>pitfall end location</t>
  </si>
  <si>
    <t>5a64a0a9-a68c-4885-9a52-76923f4aaa35</t>
  </si>
  <si>
    <t>pitfall center location</t>
  </si>
  <si>
    <t>63b40af3-e086-4c62-87d0-cb5a55f3e192</t>
  </si>
  <si>
    <t>star dropper with aluminium tag location</t>
  </si>
  <si>
    <t>ac12fe2d-56fb-4e15-9fbb-6c2280b8585f</t>
  </si>
  <si>
    <t>page 20, number 19</t>
  </si>
  <si>
    <t>Vertebrate fauna module- trapping protocols</t>
  </si>
  <si>
    <t>trapping protocols</t>
  </si>
  <si>
    <t>pitfall trap location</t>
  </si>
  <si>
    <t>1cb12e37-dfa8-4aad-a060-a71839ac09c0</t>
  </si>
  <si>
    <t>funnel trap location</t>
  </si>
  <si>
    <t>80358873-e861-449a-aec0-7e07745d48a7</t>
  </si>
  <si>
    <t>elliot trap location</t>
  </si>
  <si>
    <t>bed74c6a-4a58-4ed4-9f23-2c1b4fee40e1</t>
  </si>
  <si>
    <t>cage trap location</t>
  </si>
  <si>
    <t>5f605e01-455b-4174-a99d-8ca88a8df5f1</t>
  </si>
  <si>
    <t>survey start datetime</t>
  </si>
  <si>
    <t>bdeb52ce-b5cf-4c76-b3bd-4f179aabc64b</t>
  </si>
  <si>
    <t>pitfall trap QR code</t>
  </si>
  <si>
    <t>63f3b19f-1f88-49fd-afdd-bf1ed44d19fa</t>
  </si>
  <si>
    <t>pitfall trap type</t>
  </si>
  <si>
    <t>69749055-46dc-446d-97d0-c6fb0122ae29</t>
  </si>
  <si>
    <t>fabad245-3057-4978-85db-26fb88c92667</t>
  </si>
  <si>
    <t>http://vocabs.paratoo.tern.org.au:1337/api/lut-vertebrate-pitfall-trap-types</t>
  </si>
  <si>
    <t>pitfall trap depth</t>
  </si>
  <si>
    <t>7c2edb4d-edbd-4213-9f11-67ea344887df</t>
  </si>
  <si>
    <t>pitfall trap width</t>
  </si>
  <si>
    <t>9026d44b-7f00-47a1-95d2-9aef007b167e</t>
  </si>
  <si>
    <t>pitfall trap setup notes</t>
  </si>
  <si>
    <t>5d6c4d74-f423-49b4-8666-213cb8f97ef4</t>
  </si>
  <si>
    <t>pitfall trap photo id</t>
  </si>
  <si>
    <t>d8b7072a-155c-46db-a69d-70ce2833f25b</t>
  </si>
  <si>
    <t>funnel trap QR code</t>
  </si>
  <si>
    <t>12a0834e-a427-4336-9aa4-4e7bfe6e069d</t>
  </si>
  <si>
    <t>funnel trap type</t>
  </si>
  <si>
    <t>6e0444cb-9869-4507-bc01-096ee3cf7ca4</t>
  </si>
  <si>
    <t>6aabb063-7de3-4c00-9d0d-8a946dde9bc4</t>
  </si>
  <si>
    <t>funnel trap length</t>
  </si>
  <si>
    <t>82878cf0-d680-4d55-b88e-f4dbd79d4289</t>
  </si>
  <si>
    <t>funnel trap width</t>
  </si>
  <si>
    <t>e661488e-82c3-4806-b906-7db40254c8c0</t>
  </si>
  <si>
    <t>funnel trap height</t>
  </si>
  <si>
    <t>abca5663-5670-43bb-9c3b-45400eff24be</t>
  </si>
  <si>
    <t>funnel trap setup notes</t>
  </si>
  <si>
    <t>6e808b83-c9c8-4674-bda8-7f998213c32e</t>
  </si>
  <si>
    <t>funnel trap photo id</t>
  </si>
  <si>
    <t>e06c69c4-2622-4f60-a079-db2e29dae0a2</t>
  </si>
  <si>
    <t>cage trap QR code</t>
  </si>
  <si>
    <t>6ca13ae8-9b32-4902-8d73-0d2a1fb1a7c4</t>
  </si>
  <si>
    <t>cage trap type</t>
  </si>
  <si>
    <t>db39b6f2-d5e4-4473-8c8e-5e3437454875</t>
  </si>
  <si>
    <t>e7614787-6bb5-43e0-a133-84f71d544805</t>
  </si>
  <si>
    <t>cage trap depth</t>
  </si>
  <si>
    <t>a23cdcdc-d227-40a5-9a20-5b46c70194b7</t>
  </si>
  <si>
    <t>cage trap width</t>
  </si>
  <si>
    <t>b602e458-9333-4b54-a6c7-936e2e52f10e</t>
  </si>
  <si>
    <t>cage trap height</t>
  </si>
  <si>
    <t>8710d902-c4fc-4005-865a-a12eb1020718</t>
  </si>
  <si>
    <t>cage trap photo id</t>
  </si>
  <si>
    <t>b782ffdb-d364-4a37-a75b-64ecdfb54c77</t>
  </si>
  <si>
    <t>cage trap setup notes</t>
  </si>
  <si>
    <t>20736bf1-d678-4a8e-8ce1-19236a3ff666</t>
  </si>
  <si>
    <t>elliot trap QR code</t>
  </si>
  <si>
    <t>4c802344-812c-4199-b059-c089d8ba5994</t>
  </si>
  <si>
    <t>elliot trap length</t>
  </si>
  <si>
    <t>8c2a238a-30aa-40e1-a076-31180b0c93d5</t>
  </si>
  <si>
    <t>elliot trap width</t>
  </si>
  <si>
    <t>a91c1ae1-0799-4790-b2b9-1ca3453ee15c</t>
  </si>
  <si>
    <t>elliot trap height</t>
  </si>
  <si>
    <t>19bc593c-4a2a-4109-a415-4e0885592c6a</t>
  </si>
  <si>
    <t>elliot trap setup notes</t>
  </si>
  <si>
    <t>07d39f77-c1c9-41ee-8653-4d037c1cbb0f</t>
  </si>
  <si>
    <t>elliot trap photo id</t>
  </si>
  <si>
    <t>a99c95b5-3627-4d1a-819c-e9d05ffa04b6</t>
  </si>
  <si>
    <t>trap opened datetime</t>
  </si>
  <si>
    <t>1b22d4be-99b7-4963-89d5-4b944d012cc2</t>
  </si>
  <si>
    <t>trap closed datetime</t>
  </si>
  <si>
    <t>c75f9a1b-0221-47cc-9fb7-2a5a2129565a</t>
  </si>
  <si>
    <t>total nights opened</t>
  </si>
  <si>
    <t>48b1f0a4-fa14-4bff-b98a-09ad9bea5f88</t>
  </si>
  <si>
    <t>trap type</t>
  </si>
  <si>
    <t>fabf23b1-3828-4448-93f5-67a1b6fbdd5f</t>
  </si>
  <si>
    <t>fd2ab6f0-01b8-4216-bb7b-1e62eae4a40e</t>
  </si>
  <si>
    <t>http://vocabs.paratoo.tern.org.au:1337/api/lut-vertebrate-trap-types</t>
  </si>
  <si>
    <t>19a8738f-e876-4a4c-9be2-ec9f69f23db1</t>
  </si>
  <si>
    <t>Vertebrate fauna module - identify, measure and release protocols</t>
  </si>
  <si>
    <t>identify, measure and release protocols</t>
  </si>
  <si>
    <t>trap QR code</t>
  </si>
  <si>
    <t>22b0bebf-5666-468d-b7b6-e63a6d73724f</t>
  </si>
  <si>
    <t>trap check datetime</t>
  </si>
  <si>
    <t>46cdef66-5b0f-4826-83a7-4a17e6de17e3</t>
  </si>
  <si>
    <t>e8a3fe1b-b2f4-46a6-903f-44897d4c0d80</t>
  </si>
  <si>
    <t>trap checked by</t>
  </si>
  <si>
    <t>c4876917-c9a1-43f2-8fac-30e2ba69ac95</t>
  </si>
  <si>
    <t>vertebrate capture</t>
  </si>
  <si>
    <t>d1cd93ff-221d-450b-b66c-bac40de26722</t>
  </si>
  <si>
    <t>Elliot trap false trigger</t>
  </si>
  <si>
    <t>f575f6e9-a327-4581-a71f-b7150a687292</t>
  </si>
  <si>
    <t>cage trap false trigger</t>
  </si>
  <si>
    <t>6be5f9e9-97c1-49ea-9388-119058244314</t>
  </si>
  <si>
    <t>trap disturbed/damaged</t>
  </si>
  <si>
    <t>b176932e-bd52-4f33-96db-ba17b311512f</t>
  </si>
  <si>
    <t>45eb0e0f-be9f-4384-9d95-47f51ccec94c</t>
  </si>
  <si>
    <t>page 44, number 3</t>
  </si>
  <si>
    <t>http://vocabs.paratoo.tern.org.au:1337/api/lut-fauna-trap-disturbeds</t>
  </si>
  <si>
    <t>trap left</t>
  </si>
  <si>
    <t>d758f5c6-b224-45fa-a7e6-fc418fd4333c</t>
  </si>
  <si>
    <t>trap notes</t>
  </si>
  <si>
    <t>51d7e58a-e122-4f30-a313-228ec612d033</t>
  </si>
  <si>
    <t>capture photo id</t>
  </si>
  <si>
    <t>f00d8244-8572-40fa-a6de-c46b96bc05c4</t>
  </si>
  <si>
    <t>capture processed by</t>
  </si>
  <si>
    <t>648a94bf-f91f-4a0f-8830-f65a21c4cde3</t>
  </si>
  <si>
    <t>vertebrate class</t>
  </si>
  <si>
    <t>8997be1e-cf91-4ca6-a641-eb57aa10d9e6</t>
  </si>
  <si>
    <t>vertebrate capture status</t>
  </si>
  <si>
    <t>ec1b061e-a737-4596-b675-c074ed320ac6</t>
  </si>
  <si>
    <t>recapture microchip number</t>
  </si>
  <si>
    <t>f5c1b427-0099-494f-9a0d-bd66d9a93ac6</t>
  </si>
  <si>
    <t>recapture temporary texta mark colour</t>
  </si>
  <si>
    <t>bfab8eb0-d652-47c3-b178-736323e0f896</t>
  </si>
  <si>
    <t>recapture temporary texta marking position</t>
  </si>
  <si>
    <t>0b177e2e-ed69-4353-943c-139204384d13</t>
  </si>
  <si>
    <t>recapture permanent id</t>
  </si>
  <si>
    <t>37dfb82d-8929-4683-8b44-9586a20eb180</t>
  </si>
  <si>
    <t>animal weight</t>
  </si>
  <si>
    <t>d78e0ad6-9ac8-4adc-a796-61ad458726b3</t>
  </si>
  <si>
    <t>head length</t>
  </si>
  <si>
    <t>96ccc2b7-7b7f-4e5c-b11f-d5e5c88e245a</t>
  </si>
  <si>
    <t>body length</t>
  </si>
  <si>
    <t>0e9b8207-3282-4b42-b68c-c33951539016</t>
  </si>
  <si>
    <t>tail length</t>
  </si>
  <si>
    <t>38d1419f-7f3b-4d0e-a2f6-4b152e2d91f7</t>
  </si>
  <si>
    <t>18441a0d-e6c5-4e21-95d2-c89137725629</t>
  </si>
  <si>
    <t>21856171-097d-40cb-b089-cb1deecd6ecb</t>
  </si>
  <si>
    <t>refer figure 23</t>
  </si>
  <si>
    <t>http://vocabs.paratoo.tern.org.au:1337/api/lut-vertebrate-sexes</t>
  </si>
  <si>
    <t>teat status</t>
  </si>
  <si>
    <t>2ad2e5ec-ec5c-4541-a98c-85278e93ad67</t>
  </si>
  <si>
    <t>fc85a35d-0c9b-4b26-9d18-0bd50dd39d6c</t>
  </si>
  <si>
    <t>http://vocabs.paratoo.tern.org.au:1337/api/lut-vertebrate-teat-statuses</t>
  </si>
  <si>
    <t>signs of pregnancy</t>
  </si>
  <si>
    <t>88472a97-fd55-4382-9d6e-793164c574f1</t>
  </si>
  <si>
    <t>cbfa0b61-252a-4072-8c14-5e0b0be16c1a</t>
  </si>
  <si>
    <t>pouch young number</t>
  </si>
  <si>
    <t>88353d7b-8a2c-4b84-b034-71395f4edb93</t>
  </si>
  <si>
    <t>9df7fd11-adfe-427a-8ec1-f351daf5f4b7</t>
  </si>
  <si>
    <t>pouch young development class</t>
  </si>
  <si>
    <t>c3b58f60-7166-4855-bb3a-2d8553903a99</t>
  </si>
  <si>
    <t>6a69b9e5-4a1e-4ef5-b79e-d8cea6e3d97b</t>
  </si>
  <si>
    <t>http://vocabs.paratoo.tern.org.au:1337/api/lut-vertebrate-pouch-young-development-classes</t>
  </si>
  <si>
    <t>pouch young size</t>
  </si>
  <si>
    <t>fe18c3aa-7af1-4fe8-bf5f-dcec29a3bea9</t>
  </si>
  <si>
    <t>position of testes</t>
  </si>
  <si>
    <t>0c87c594-0002-479f-8a4b-6f63743065b8</t>
  </si>
  <si>
    <t>6a46703e-dbc3-440e-b06f-217c400a18b5</t>
  </si>
  <si>
    <t>http://vocabs.paratoo.tern.org.au:1337/api/lut-vertebrate-testes-positions</t>
  </si>
  <si>
    <t>testes width</t>
  </si>
  <si>
    <t>3d011f97-5d22-409c-a382-36b378db8a14</t>
  </si>
  <si>
    <t>testes length</t>
  </si>
  <si>
    <t>93486f3f-bef9-42ee-b3b9-eacaaf9324cf</t>
  </si>
  <si>
    <t>http://vocabs.paratoo.tern.org.au:1337/api/lut-vertebrate-age-classes</t>
  </si>
  <si>
    <t>body condition</t>
  </si>
  <si>
    <t>a0bf61f1-56fa-4653-8f68-be2f732357c8</t>
  </si>
  <si>
    <t>ce6f4dfd-adb8-4523-a41a-8100c8c632ce</t>
  </si>
  <si>
    <t>Vertebrate fauna module - Whole animal and tissue vouchering protocols</t>
  </si>
  <si>
    <t>Whole animal and tissue vouchering protocols</t>
  </si>
  <si>
    <t>Post-field processing</t>
  </si>
  <si>
    <t>page 61, pt 6</t>
  </si>
  <si>
    <t>Vertebrate fauna module - Active and passive searching protocols</t>
  </si>
  <si>
    <t>Active and passive searching protocols</t>
  </si>
  <si>
    <t>1ed69705-80c9-4348-adcb-80173e2bc6d1</t>
  </si>
  <si>
    <t>2d01c095-61ce-475f-af3a-90b3d2df4f39</t>
  </si>
  <si>
    <t>http://vocabs.paratoo.tern.org.au:1337/api/lut-vertebrate-search-methods</t>
  </si>
  <si>
    <t>plot name</t>
  </si>
  <si>
    <t>8a4f71cc-7572-4b97-a3ef-c8061551b1fe</t>
  </si>
  <si>
    <t>number of observers</t>
  </si>
  <si>
    <t>687b7f67-9fbc-4135-845b-4fb5b8786f0d</t>
  </si>
  <si>
    <t>page 75, pt 6</t>
  </si>
  <si>
    <t>confident</t>
  </si>
  <si>
    <t>adb8ec51-3f23-448b-9c80-3e8f2e4bb584</t>
  </si>
  <si>
    <t>source of identification</t>
  </si>
  <si>
    <t>ea04f8b0-4f53-4fd7-859d-496ed0d49771</t>
  </si>
  <si>
    <t>3729d544-1832-4ed3-beda-574af426a9a5</t>
  </si>
  <si>
    <t>page 76, pt 4</t>
  </si>
  <si>
    <t>8b595ec1-3e87-4823-bf0f-f417d7f4527f</t>
  </si>
  <si>
    <t>67f1a8ec-c54b-441c-9d67-565c5958d66c</t>
  </si>
  <si>
    <t>e3f7ba11-6538-49e4-9518-2a1a25b511c2</t>
  </si>
  <si>
    <t>06992125-f6f4-45e0-872f-90ee153571b3</t>
  </si>
  <si>
    <t>3ad13951-94c3-44c3-bf5f-87462924f29b</t>
  </si>
  <si>
    <t>037af47b-c04b-4cd4-b73e-36a271ff2cc0</t>
  </si>
  <si>
    <t>page 76, pt 7</t>
  </si>
  <si>
    <t>1a0daf1c-004e-46bc-8224-ee906302e015</t>
  </si>
  <si>
    <t>behaviour</t>
  </si>
  <si>
    <t>901bb17a-d1ff-4c4d-b5d8-bb2ac6f41903</t>
  </si>
  <si>
    <t>f43074e8-6579-4fe1-8029-adb15e58c379</t>
  </si>
  <si>
    <t>page 76, pt 11</t>
  </si>
  <si>
    <t>http://vocabs.paratoo.tern.org.au:1337/api/lut-fauna-behaviours</t>
  </si>
  <si>
    <t>40b39732-e10b-4c4e-968b-3404663a094d</t>
  </si>
  <si>
    <t>03ad784c-2cb3-4259-938e-c5e262ece665</t>
  </si>
  <si>
    <t>reproductive status</t>
  </si>
  <si>
    <t>e8659dca-7861-407f-b405-55576ddcc276</t>
  </si>
  <si>
    <t>a6ce6648-e477-41d3-b877-c90f4becb64c</t>
  </si>
  <si>
    <t>http://vocabs.paratoo.tern.org.au:1337/api/lut-fauna-breeding-codes</t>
  </si>
  <si>
    <t>48ddd1b2-6cc7-4df0-abaf-e5bfe4964717</t>
  </si>
  <si>
    <t>6bf33a14-7c6b-4ffa-9d55-4d82d7681190</t>
  </si>
  <si>
    <t>page 76, pt 12</t>
  </si>
  <si>
    <t>condition of specimen</t>
  </si>
  <si>
    <t>7f58d26c-a851-4cc4-a278-0d057808d4f7</t>
  </si>
  <si>
    <t>f0647b85-a014-4299-b23f-6aeb25e834bc</t>
  </si>
  <si>
    <t>http://vocabs.paratoo.tern.org.au:1337/api/lut-fauna-specimen-conditions</t>
  </si>
  <si>
    <t>02c63b99-ce03-420d-82a9-409778f7ae5f</t>
  </si>
  <si>
    <t>41d3feed-684c-4d9c-badd-3c88acdf2a5d</t>
  </si>
  <si>
    <t>voucher specimen QR code id</t>
  </si>
  <si>
    <t>4c1164da-159b-489f-a172-9209dfb32d19</t>
  </si>
  <si>
    <t>e4fe18e0-9189-4730-a9d5-edf1e1f76b21</t>
  </si>
  <si>
    <t>equipment used</t>
  </si>
  <si>
    <t>de6821ec-e2aa-4b12-8c8e-57251bec1b9d</t>
  </si>
  <si>
    <t>survey duration</t>
  </si>
  <si>
    <t>e06e4787-8bd3-4ee5-acb2-1457b1fa71ad</t>
  </si>
  <si>
    <t>Vertebrate fauna module- Bird survey</t>
  </si>
  <si>
    <t>Bird survey</t>
  </si>
  <si>
    <t>bird survey area search boundary</t>
  </si>
  <si>
    <t>3ae7ffd2-748c-4551-be3b-b71cae26f980</t>
  </si>
  <si>
    <t>6a3381c8-20c7-4c8b-a078-649254d43b0f</t>
  </si>
  <si>
    <t>http://vocabs.paratoo.tern.org.au:1337/api/lut-fauna-bird-survey-types</t>
  </si>
  <si>
    <t>df9854d4-9d94-4584-9647-652ddae4abb6</t>
  </si>
  <si>
    <t>cc50000d-74f8-4fa5-81eb-ea5f3824bc3e</t>
  </si>
  <si>
    <t>figure46</t>
  </si>
  <si>
    <t>survey datetime</t>
  </si>
  <si>
    <t>b5c3f5c8-b871-4355-aae9-456d57bd65d2</t>
  </si>
  <si>
    <t>d2f57cd9-6413-4059-b2d2-4d4fa802e129</t>
  </si>
  <si>
    <t>bird observation type</t>
  </si>
  <si>
    <t>a73875fe-0fbb-4055-905b-eb0ee0f0660f</t>
  </si>
  <si>
    <t>035dd68f-d3ae-43a0-89bb-5a4e60b40969</t>
  </si>
  <si>
    <t>page 82, pg 14</t>
  </si>
  <si>
    <t>http://vocabs.paratoo.tern.org.au:1337/api/lut-fauna-bird-observation-types</t>
  </si>
  <si>
    <t>bird survey location</t>
  </si>
  <si>
    <t>78ae22e5-ccf3-4b2c-b07f-1f1120da8d3f</t>
  </si>
  <si>
    <t>2f0470aa-2c05-4e87-a5ac-1d50205b9927</t>
  </si>
  <si>
    <t>page 82, pg 15</t>
  </si>
  <si>
    <t>http://vocabs.paratoo.tern.org.au:1337/api/lut-fauna-bird-observation-location-types</t>
  </si>
  <si>
    <t>bird activity type</t>
  </si>
  <si>
    <t>045fa754-487a-4346-8128-403c646a903b</t>
  </si>
  <si>
    <t>c7a51f30-97e8-4232-b1f3-a248d58f1a60</t>
  </si>
  <si>
    <t>page 82, pg 16</t>
  </si>
  <si>
    <t>http://vocabs.paratoo.tern.org.au:1337/api/lut-fauna-bird-activity-types</t>
  </si>
  <si>
    <t>10b9696d-7097-4787-83ee-127a425404c3</t>
  </si>
  <si>
    <t>d5bf0218-2fa3-4006-99b0-4655e0535340</t>
  </si>
  <si>
    <t>maturity</t>
  </si>
  <si>
    <t>0bc0fae9-6243-4d9f-a547-ef4c36244b5d</t>
  </si>
  <si>
    <t>a01656de-9627-4067-ad09-269242badbcb</t>
  </si>
  <si>
    <t>page 82, pg 18</t>
  </si>
  <si>
    <t>http://vocabs.paratoo.tern.org.au:1337/api/lut-fauna-maturities</t>
  </si>
  <si>
    <t>bird breeding activity</t>
  </si>
  <si>
    <t>72cca5e4-2dc6-4a96-92e3-6f1e844b243c</t>
  </si>
  <si>
    <t>028f570d-0cf0-4e94-b288-ac8d852f2230</t>
  </si>
  <si>
    <t>page 82, pg 19</t>
  </si>
  <si>
    <t>http://vocabs.paratoo.tern.org.au:1337/api/lut-fauna-bird-breeding-types</t>
  </si>
  <si>
    <t>Camera traps module - fauna protocol</t>
  </si>
  <si>
    <t>array protocol; fauna protocol; targeted protocol</t>
  </si>
  <si>
    <t>survey id</t>
  </si>
  <si>
    <t>8db65b5d-4c52-4624-920f-dbf28525a800</t>
  </si>
  <si>
    <t>Laws M, McCallum K, Bignall J, O’Neill S, Sparrow B. (unpublished draft) ‘Camera Traps Module’ in ….. (eds) Ecological Field Monitoring Protocols Manual: Standardising environmental monitoring and data systems for improved decision making. Draft v 0.1 Report to DAWE. TERN, Adelaide.</t>
  </si>
  <si>
    <t>survey name</t>
  </si>
  <si>
    <t>240fea20-b3c7-45ad-9f03-9370de3ae711</t>
  </si>
  <si>
    <t>protocol name</t>
  </si>
  <si>
    <t>67e3f919-fbe7-4402-8884-5530579fbaba</t>
  </si>
  <si>
    <t>deployment id</t>
  </si>
  <si>
    <t>3fa78011-eccf-4ad5-94fb-9f2f231cd6cf</t>
  </si>
  <si>
    <t>camera trap point</t>
  </si>
  <si>
    <t>5f2b3bc4-666e-49e0-abce-10879a3c0368</t>
  </si>
  <si>
    <t>4168779c-ddfb-4c36-81ec-b3d70849bcb0</t>
  </si>
  <si>
    <t>page 31, pt 7</t>
  </si>
  <si>
    <t>http://vocabs.paratoo.tern.org.au:1337/api/lut-camera-trap-points</t>
  </si>
  <si>
    <t>camera trap point location</t>
  </si>
  <si>
    <t>99cc7e94-8b28-4aad-ac50-c903fb64835e</t>
  </si>
  <si>
    <t>numeric</t>
  </si>
  <si>
    <t>bait container height</t>
  </si>
  <si>
    <t>4a122073-7124-40b8-88d9-8996129f0b7a</t>
  </si>
  <si>
    <t>lure type</t>
  </si>
  <si>
    <t>b816f45a-7f22-426f-9b69-cff03430f499</t>
  </si>
  <si>
    <t>c092ed95-267b-4235-928d-17e5a2f1da28</t>
  </si>
  <si>
    <t>page 32, pt12</t>
  </si>
  <si>
    <t>http://vocabs.paratoo.tern.org.au:1337/api/lut-camera-lure-types</t>
  </si>
  <si>
    <t>lure variety</t>
  </si>
  <si>
    <t>e312393b-9f37-466e-8498-acdd83de939d</t>
  </si>
  <si>
    <t>a642a266-0a26-4248-a04b-49331585393f</t>
  </si>
  <si>
    <t>http://vocabs.paratoo.tern.org.au:1337/api/lut-camera-lure-varieties</t>
  </si>
  <si>
    <t>distance to bait station</t>
  </si>
  <si>
    <t>d4745733-950c-4598-8d99-74924df4c361</t>
  </si>
  <si>
    <t>page 32, pt 13</t>
  </si>
  <si>
    <t>camera trap mount</t>
  </si>
  <si>
    <t>fb8fd39f-1532-4952-9cbd-51fa4c73be70</t>
  </si>
  <si>
    <t>139bf5dc-5a22-4645-8a31-0046052bd376</t>
  </si>
  <si>
    <t>page 32, pt14</t>
  </si>
  <si>
    <t>http://vocabs.paratoo.tern.org.au:1337/api/lut-camera-trap-mounts</t>
  </si>
  <si>
    <t>camera trap number</t>
  </si>
  <si>
    <t>6be903b0-14ed-4d0f-88ec-4d2079214c73</t>
  </si>
  <si>
    <t>sd card number</t>
  </si>
  <si>
    <t>2976acc2-d0ab-4151-8598-83ce6cad5159</t>
  </si>
  <si>
    <t>camera trap make</t>
  </si>
  <si>
    <t>db0bb0d4-c7ba-4e44-b5b4-bca3243d9f14</t>
  </si>
  <si>
    <t>camera trap model</t>
  </si>
  <si>
    <t>89feb62e-8a82-4f57-a846-5f7d0e76836d</t>
  </si>
  <si>
    <t>camera trap year</t>
  </si>
  <si>
    <t>5d097a38-e89e-48e1-b0e3-e9625183d574</t>
  </si>
  <si>
    <t>illumination</t>
  </si>
  <si>
    <t>1dd8049e-c53b-4188-876f-06c24a60b1f9</t>
  </si>
  <si>
    <t>activation mechanism</t>
  </si>
  <si>
    <t>4bb595c8-730b-46ef-b3d0-b17b30bdcedd</t>
  </si>
  <si>
    <t>trigger speed</t>
  </si>
  <si>
    <t>4498fc94-b7e7-479d-b274-37c67271c743</t>
  </si>
  <si>
    <t>camera settings- image resolution</t>
  </si>
  <si>
    <t>85102249-aec2-4b2b-ba31-06c34dce99da</t>
  </si>
  <si>
    <t>camera settings- sensor sensitivity</t>
  </si>
  <si>
    <t>54242798-d3b5-4d4b-8e9a-bc78187fcd16</t>
  </si>
  <si>
    <t>db8e83d7-32de-4195-8571-8f45ba5c34c3</t>
  </si>
  <si>
    <t>page 32, pt 17</t>
  </si>
  <si>
    <t>http://vocabs.paratoo.tern.org.au:1337/api/lut-camera-sensor-sensitivities</t>
  </si>
  <si>
    <t>camera settings- pictures per trigger</t>
  </si>
  <si>
    <t>5c2a6b2f-ce6e-4cba-ab82-10e6aa044ef6</t>
  </si>
  <si>
    <t>camera settings- picture interval</t>
  </si>
  <si>
    <t>d8d88df2-e1bd-4fd4-ad53-7904c3f0876a</t>
  </si>
  <si>
    <t>dd323b79-db28-44da-b4e0-2050a49e39b6</t>
  </si>
  <si>
    <t>http://vocabs.paratoo.tern.org.au:1337/api/lut-camera-picture-intervals</t>
  </si>
  <si>
    <t>camera settings- night mode</t>
  </si>
  <si>
    <t>5e625d99-3a39-4574-8d23-9f100f322b49</t>
  </si>
  <si>
    <t>7af3a9e5-0cff-472a-8184-cd617d33f1af</t>
  </si>
  <si>
    <t>http://vocabs.paratoo.tern.org.au:1337/api/lut-camera-night-modes</t>
  </si>
  <si>
    <t>camera settings- quite period</t>
  </si>
  <si>
    <t>c9e81b48-38ab-461c-9615-12870983e5ec</t>
  </si>
  <si>
    <t>camera settings- datetime</t>
  </si>
  <si>
    <t>a187db38-b861-4513-b2c1-4eaafadd84e9</t>
  </si>
  <si>
    <t>camera settings- unit of temperature</t>
  </si>
  <si>
    <t>0e7bce65-afee-4601-b08e-58eb342c983f</t>
  </si>
  <si>
    <t>0c1f4b30-714b-47d9-8cd2-d0b43e32c638</t>
  </si>
  <si>
    <t>http://vocabs.paratoo.tern.org.au:1337/api/lut-temperature-units</t>
  </si>
  <si>
    <t>camera settings- battery type</t>
  </si>
  <si>
    <t>f18b9db0-ee32-46fe-90fb-0f52c9fa64da</t>
  </si>
  <si>
    <t>cf39a2fa-a17a-4a99-af59-5e73a296ec96</t>
  </si>
  <si>
    <t>http://vocabs.paratoo.tern.org.au:1337/api/lut-camera-battery-types</t>
  </si>
  <si>
    <t>camera settings- user label</t>
  </si>
  <si>
    <t>02ec9675-f6bc-4f2d-b0b7-b31883e1fb64</t>
  </si>
  <si>
    <t>media type</t>
  </si>
  <si>
    <t>3cc74068-8ff4-444f-8aae-abdb2f9169d4</t>
  </si>
  <si>
    <t>6dd3b51b-4c0e-4441-92f4-9e0090124550</t>
  </si>
  <si>
    <t>page 33, pt 19</t>
  </si>
  <si>
    <t>http://vocabs.paratoo.tern.org.au:1337/api/lut-camera-media-types</t>
  </si>
  <si>
    <t>camera trap height</t>
  </si>
  <si>
    <t>06fa3ed7-0306-41e0-8b9c-623d33acdfb7</t>
  </si>
  <si>
    <t>camera trap direction</t>
  </si>
  <si>
    <t>17c20459-6146-4fdf-b8b4-3e9dc3d72d34</t>
  </si>
  <si>
    <t>camera trap angle</t>
  </si>
  <si>
    <t>35389c18-c199-4c94-9611-12d8425d37ef</t>
  </si>
  <si>
    <t>camera trap photo id</t>
  </si>
  <si>
    <t>746b296d-5f11-4d86-ad00-e5f08a17dc56</t>
  </si>
  <si>
    <t>deployment date</t>
  </si>
  <si>
    <t>24ebf9ba-a634-416c-a3fb-e87116a034de</t>
  </si>
  <si>
    <t>camera trap habitat description</t>
  </si>
  <si>
    <t>7d1d13a2-3e36-4e4c-b17d-3af1b0513d94</t>
  </si>
  <si>
    <t>deployment notes</t>
  </si>
  <si>
    <t>00109d38-093a-4b07-ae53-44dfd665e489</t>
  </si>
  <si>
    <t>number of camera traps deployed</t>
  </si>
  <si>
    <t>ff9f8b5b-fe86-47e2-9412-00952b070a2b</t>
  </si>
  <si>
    <t>operational status</t>
  </si>
  <si>
    <t>93bf00aa-de23-4750-b581-27793422f335</t>
  </si>
  <si>
    <t>c4787a2c-7190-44b5-9ad0-a5dd3bc249b7</t>
  </si>
  <si>
    <t>page 34, pt 9</t>
  </si>
  <si>
    <t>http://vocabs.paratoo.tern.org.au:1337/api/lut-camera-operational-statuses</t>
  </si>
  <si>
    <t>number of images</t>
  </si>
  <si>
    <t>78ce0f1d-8e99-4196-94cc-b0bf7e6f75b9</t>
  </si>
  <si>
    <t>recovery date</t>
  </si>
  <si>
    <t>ea4f33d2-9293-4dd5-aa83-5ca908a34b24</t>
  </si>
  <si>
    <t>deployment period</t>
  </si>
  <si>
    <t>a5d907d3-b278-46be-80a2-43e02a72c80b</t>
  </si>
  <si>
    <t>recovery notes</t>
  </si>
  <si>
    <t>11b02f4c-05c8-4660-85c7-13ef20a016c5</t>
  </si>
  <si>
    <t>camera trap missing status</t>
  </si>
  <si>
    <t>991178eb-877a-4f25-81d9-3232ca336ab4</t>
  </si>
  <si>
    <t>redeployment observations</t>
  </si>
  <si>
    <t>7a49df60-9d00-4a80-9fe6-8092fe928771</t>
  </si>
  <si>
    <t>redeployment date</t>
  </si>
  <si>
    <t>2a49fa2b-19b7-4543-849f-c0c37e77826e</t>
  </si>
  <si>
    <t>redeployment notes</t>
  </si>
  <si>
    <t>6af38515-3fd5-48fa-a2f7-b3b8a193540d</t>
  </si>
  <si>
    <t>Camera traps module - array protocol</t>
  </si>
  <si>
    <t>9f0a46d9-d35c-44b9-8220-246fac14f72e</t>
  </si>
  <si>
    <t>bd5b318a-237f-4c14-8103-4ef063417432</t>
  </si>
  <si>
    <t>4525b91d-a9e4-4fec-89d7-1a5e9963b1dc</t>
  </si>
  <si>
    <t>51101454-b4a6-4665-8584-920bb03c1c1e</t>
  </si>
  <si>
    <t>0b1cc26f-ea77-4fd9-9c0e-f2c0069af83f</t>
  </si>
  <si>
    <t>2742ccd6-cbe7-406c-a4aa-265944774454</t>
  </si>
  <si>
    <t>b84b3658-43bf-497b-9efb-bc718334e2e7</t>
  </si>
  <si>
    <t>24412351-9325-4497-8aad-7df14a0a580e</t>
  </si>
  <si>
    <t>0ab6903f-2ebd-4236-812b-48ba6ad871fc</t>
  </si>
  <si>
    <t>32f45f74-6d73-416c-9551-1ade13616bd2</t>
  </si>
  <si>
    <t>64250214-f6e9-4634-a9f8-c460005a108f</t>
  </si>
  <si>
    <t>313428d7-9dd7-4bb5-9ba1-1de6339589ff</t>
  </si>
  <si>
    <t>654888b4-8f97-4420-8b42-ba7df2c743f6</t>
  </si>
  <si>
    <t>295206ed-7d52-4fac-8e2c-b08f512c76a5</t>
  </si>
  <si>
    <t>0c364c83-f031-477b-88ae-9c438c84e175</t>
  </si>
  <si>
    <t>a2506447-0362-4636-beb6-4131e5412be4</t>
  </si>
  <si>
    <t>0a4e5b7e-17de-4f23-80be-1b721e0ff7ae</t>
  </si>
  <si>
    <t>afc9fe4a-4bcd-47db-a9f4-6a977b2a244d</t>
  </si>
  <si>
    <t>92686f93-d2a9-4bfa-ac49-ed90eea5a311</t>
  </si>
  <si>
    <t>ec93bcc2-e395-4655-820c-c3aaf28bafdb</t>
  </si>
  <si>
    <t>88513882-4a3e-4c7c-8454-d9d5908e006f</t>
  </si>
  <si>
    <t>fe1ae759-cbad-4e64-afe7-29fa51f77e13</t>
  </si>
  <si>
    <t>ae020c12-9956-40aa-a21a-7c410dbced95</t>
  </si>
  <si>
    <t>f707dadf-dd86-4eab-a718-ca48af241b5a</t>
  </si>
  <si>
    <t>35f2c7a1-135b-41da-8902-a2cb7cad0b17</t>
  </si>
  <si>
    <t>3790f4af-6123-4c61-8440-3d164bda7238</t>
  </si>
  <si>
    <t>f09d8c8e-5152-45d5-b2d7-6e30a45fbb3f</t>
  </si>
  <si>
    <t>51eef4d3-1a0b-4f72-8af3-b639289ee6c0</t>
  </si>
  <si>
    <t>3c2c9b30-d44f-4d50-8276-4f40b5870584</t>
  </si>
  <si>
    <t>7a3c7440-70a8-4442-83ef-9be484c96be4</t>
  </si>
  <si>
    <t>ba07ad76-df50-4b40-b915-65eaaf811104</t>
  </si>
  <si>
    <t>90a43366-1507-484b-8f30-85e431d22985</t>
  </si>
  <si>
    <t>85eca010-37cb-4145-8d7f-2c2c8591cb63</t>
  </si>
  <si>
    <t>9a3f4a8e-5600-4698-a30b-6708c7e27ade</t>
  </si>
  <si>
    <t>9c18266d-fe78-4ea7-ae42-a47d6c21dde6</t>
  </si>
  <si>
    <t>644f7e74-fbe1-48f7-9ae8-712b4ec67685</t>
  </si>
  <si>
    <t>43b3b0bd-8de4-4cba-88b5-c7c094fa5de5</t>
  </si>
  <si>
    <t>4cfd15b3-9646-401c-a423-0b221143b3e7</t>
  </si>
  <si>
    <t>133ff279-17d9-47ca-9a18-b8835338a10a</t>
  </si>
  <si>
    <t>e3097ab4-6299-41a2-9475-bfa961a5ea57</t>
  </si>
  <si>
    <t>bdca64df-e6a5-4993-8a10-cd93405107f6</t>
  </si>
  <si>
    <t>62db1bc1-3be4-48e9-be1c-bb7f051c4df0</t>
  </si>
  <si>
    <t>66a64821-d887-4dfd-bd2c-02d885428ae9</t>
  </si>
  <si>
    <t>9dd5aa3a-7eeb-4553-b193-4515f9f4ed56</t>
  </si>
  <si>
    <t>cbe108dd-12c9-427d-86b9-cc807bf7080f</t>
  </si>
  <si>
    <t>60e3a92d-11cc-4b7d-a73b-7d46bd1fa415</t>
  </si>
  <si>
    <t>5e0b9262-0e24-4f73-98a4-5f76796e2a80</t>
  </si>
  <si>
    <t>f61a6869-1358-4afb-bcab-779837b682c6</t>
  </si>
  <si>
    <t>c38c49eb-74f4-41a7-96a7-bb34722121cd</t>
  </si>
  <si>
    <t>9ef53244-7dff-408c-bf87-3468b42cc132</t>
  </si>
  <si>
    <t>4cba50f1-ad45-41d4-924c-c7efb9801248</t>
  </si>
  <si>
    <t>fb6da4a9-344e-453d-860b-1e5697245124</t>
  </si>
  <si>
    <t>d8d19277-e10b-42d8-8de5-2385b652c7a2</t>
  </si>
  <si>
    <t>b400ec81-0c8e-4f8a-bbcc-62f9b991cbb8</t>
  </si>
  <si>
    <t>42586659-0eb2-4f30-b57d-50750e7e568a</t>
  </si>
  <si>
    <t>0adc5740-7e20-4509-949c-12ae72500951</t>
  </si>
  <si>
    <t>6092cb9a-d306-45f2-bb6e-9422cfdd5052</t>
  </si>
  <si>
    <t>8d5dcb31-661c-42d1-83c8-afbca2a7afed</t>
  </si>
  <si>
    <t>93fa405c-9e63-4857-a55d-e93d866545a6</t>
  </si>
  <si>
    <t>feature</t>
  </si>
  <si>
    <t>a0cee131-5ec1-4c49-b823-89a9a4ccdcf4</t>
  </si>
  <si>
    <t>distance to feature</t>
  </si>
  <si>
    <t>d7a6dcc9-5e4c-4261-9df1-0805f254c05d</t>
  </si>
  <si>
    <t>direction to feature</t>
  </si>
  <si>
    <t>256b2845-4d36-45ba-b24d-06787bd5a7c2</t>
  </si>
  <si>
    <t>camera trap detection angle</t>
  </si>
  <si>
    <t>817ef056-a112-4314-85e4-75d3216a6ad9</t>
  </si>
  <si>
    <t>Camera traps module - targeted protocol</t>
  </si>
  <si>
    <t>a2a5df3c-91d4-4954-a97d-e71ee6fb8da2</t>
  </si>
  <si>
    <t>71d9060a-5a92-46de-aa01-7dadea90a931</t>
  </si>
  <si>
    <t>691b771a-38ad-4ea2-a6cd-c7dd872df182</t>
  </si>
  <si>
    <t>7bcd6897-fb3f-4b72-80c3-a192db679214</t>
  </si>
  <si>
    <t>f571392c-e9aa-431d-8f50-a8e1bcaa6abb</t>
  </si>
  <si>
    <t>27bbc2fd-438f-479f-97ba-0d40f14bdb4e</t>
  </si>
  <si>
    <t>a452567f-d44a-4328-b299-0d0907b84cbf</t>
  </si>
  <si>
    <t>06f3e210-ca1c-4c68-9e1c-2204609613e1</t>
  </si>
  <si>
    <t>c83666ea-6519-4a77-8998-3f19905770af</t>
  </si>
  <si>
    <t>6a55bf60-985b-483e-b736-24eae2f03230</t>
  </si>
  <si>
    <t>30b3e78c-06fb-4998-af51-1b635086cd09</t>
  </si>
  <si>
    <t>112b7177-692a-4cdf-9929-2b8f0b37c82c</t>
  </si>
  <si>
    <t>c9ffcc82-b353-4008-851a-aa087241adf1</t>
  </si>
  <si>
    <t>6f724e9f-bb30-4196-a499-10586b92820b</t>
  </si>
  <si>
    <t>4d195b10-a731-47a0-8f4d-574c645654c8</t>
  </si>
  <si>
    <t>6fbb436b-be5c-48b2-9cfb-d4327c75e467</t>
  </si>
  <si>
    <t>269c9ea4-e277-403e-b013-726d50d7d257</t>
  </si>
  <si>
    <t>12987b83-a792-4366-bb50-16b9ae863d10</t>
  </si>
  <si>
    <t>183ab184-e31b-4a40-a8ff-1241e9cd7a50</t>
  </si>
  <si>
    <t>858a1a25-c8a2-41de-890a-1dc4b893f41f</t>
  </si>
  <si>
    <t>f1317a08-383c-4e0c-844e-3a02f9908e47</t>
  </si>
  <si>
    <t>bfb606af-48c4-4fa6-8a10-2c592a656a48</t>
  </si>
  <si>
    <t>035c134c-4b71-4f79-a0ea-3874a04f7959</t>
  </si>
  <si>
    <t>3b90ca3f-c259-464e-817d-df2487852d72</t>
  </si>
  <si>
    <t>e788dd83-26e1-444f-b1ef-0e19344dd5c9</t>
  </si>
  <si>
    <t>ad1dacc6-59b5-480f-900d-97745eccf73d</t>
  </si>
  <si>
    <t>71eef00a-885b-436f-af57-cc65ac729962</t>
  </si>
  <si>
    <t>71616ddb-950f-4abd-85ef-f77d91d5b307</t>
  </si>
  <si>
    <t>0badc718-c832-4f58-b494-fd796b33a891</t>
  </si>
  <si>
    <t>b33ddc95-2f50-49a4-a48b-32a63bccbcad</t>
  </si>
  <si>
    <t>a41b1bc4-3221-4544-a4b6-d439825716ee</t>
  </si>
  <si>
    <t>a17d9ccb-3d65-4ce4-b8a2-6ae7aadf7dc1</t>
  </si>
  <si>
    <t>74bd85ec-227c-46a4-8462-a2ff5bbacbf3</t>
  </si>
  <si>
    <t>0612fcef-22c0-485f-bdda-877def2ce498</t>
  </si>
  <si>
    <t>4bff33fa-3cb1-413f-91eb-59a50709e1b9</t>
  </si>
  <si>
    <t>71698ebc-c9d8-4f1c-921c-cfe5e19c17a9</t>
  </si>
  <si>
    <t>57c2a851-9221-4207-8366-932740d450c1</t>
  </si>
  <si>
    <t>4e901bc0-5a96-4ab4-8171-9dcfcf2a3d6a</t>
  </si>
  <si>
    <t>ea14929f-6422-47fd-8ff0-17b438d0d3d2</t>
  </si>
  <si>
    <t>ddfbf542-2602-4969-bcf2-c125f3dd0506</t>
  </si>
  <si>
    <t>df95c37f-8e37-4a39-ad03-2a0514fcc18e</t>
  </si>
  <si>
    <t>da062d80-499c-4c5b-8b98-303f314316d8</t>
  </si>
  <si>
    <t>3e41399f-9ab7-42dc-9006-72ea8e96f702</t>
  </si>
  <si>
    <t>8554fba6-c773-4c4f-b3ad-4396d1ac82ad</t>
  </si>
  <si>
    <t>2d87c1e5-9acd-4ac4-92bf-252a62fc3e6b</t>
  </si>
  <si>
    <t>518bc41d-d156-40d4-9c44-5075eac5847f</t>
  </si>
  <si>
    <t>926f3e10-2153-4431-b156-82dc6ccf8057</t>
  </si>
  <si>
    <t>a8ca2d71-6a98-4e5f-85a0-35dc67bda8fc</t>
  </si>
  <si>
    <t>00a65da1-abc9-49d8-aac5-32a0c50c13f8</t>
  </si>
  <si>
    <t>149590ad-921a-42fa-a696-8750ec18abe8</t>
  </si>
  <si>
    <t>2d467a29-dfe5-4d76-ac94-26dd77dca203</t>
  </si>
  <si>
    <t>09c98292-bcec-441a-8068-05458eece604</t>
  </si>
  <si>
    <t>55759912-c5e7-406e-a78d-30c4224af94f</t>
  </si>
  <si>
    <t>d1c4bd1e-a2bd-4c08-9d8f-0874fa3a4eac</t>
  </si>
  <si>
    <t>e42e55b2-0c63-44d7-85fc-82d29ccb35e0</t>
  </si>
  <si>
    <t>6f709099-d691-4afe-b598-a491fb31b79f</t>
  </si>
  <si>
    <t>2893556e-de7f-488c-80b5-214caa993c66</t>
  </si>
  <si>
    <t>6e575754-bc9d-4759-865c-15044e7dfcbf</t>
  </si>
  <si>
    <t>targeted protocol</t>
  </si>
  <si>
    <t>additional equipment</t>
  </si>
  <si>
    <t>0a6b69d9-5c8f-47c3-a85a-c92ae51ddc47</t>
  </si>
  <si>
    <t>Recruitment module - Age class protocol</t>
  </si>
  <si>
    <t>Age class protocol; survivorship protocol</t>
  </si>
  <si>
    <t>Age class protocol</t>
  </si>
  <si>
    <t>growth stage</t>
  </si>
  <si>
    <t>fcfda2f7-84f0-4c26-9f80-c051d129a094</t>
  </si>
  <si>
    <t>89c02383-fb5e-4acd-b248-902a2d579170</t>
  </si>
  <si>
    <t>figure 3</t>
  </si>
  <si>
    <t>http://vocabs.paratoo.tern.org.au:1337/api/lut-veg-growth-stages</t>
  </si>
  <si>
    <t>McCallum K, Laws M, Bignall J, O’Neill S, Sparrow B. (unpublished draft) 'Recruitment module’ in ….. (eds) Ecological Field Monitoring Protocols Manual: Standardising environmental monitoring and data systems for improved decision making. Draft v 0.1 Report to DAWE. TERN, Adelaide.</t>
  </si>
  <si>
    <t>ce3fd96d-e68d-4b14-b3fd-27690c566440</t>
  </si>
  <si>
    <t>322c2759-acc0-47f0-8ae6-f5d38359d835</t>
  </si>
  <si>
    <t>http://vocabs.paratoo.tern.org.au:1337/api/lut-recruitment-life-stages</t>
  </si>
  <si>
    <t>adequate recruitment</t>
  </si>
  <si>
    <t>0f6d5b8e-4c3c-41b9-a8c0-99039718b59c</t>
  </si>
  <si>
    <t>cb41f0b7-b459-4430-a8e4-3684301dfa77</t>
  </si>
  <si>
    <t>http://linked.data.gov.au/def/tern-cv/ae71c3f6-d430-400f-a1d4-97a333b4ee02</t>
  </si>
  <si>
    <t>transect number</t>
  </si>
  <si>
    <t>1d847862-e2a2-447b-b185-ec3a477e7ffc</t>
  </si>
  <si>
    <t>baa1ee46-d49b-47cf-8dbb-a70aad01f06c</t>
  </si>
  <si>
    <t>http://vocabs.paratoo.tern.org.au:1337/api/lut-recruitment-transect-numbers</t>
  </si>
  <si>
    <t>sapling count</t>
  </si>
  <si>
    <t>0f342ac9-800a-4298-a148-ffc953ecd393</t>
  </si>
  <si>
    <t>9d03ef1e-b073-4d00-8b46-226e02f83271</t>
  </si>
  <si>
    <t>record location</t>
  </si>
  <si>
    <t>c1dcbe56-ffa6-472b-ad78-c0cb589f57ca</t>
  </si>
  <si>
    <t>ddd0c631-bfdd-4b0f-88de-a5eb1a0181c6</t>
  </si>
  <si>
    <t>b7368a37-a4ac-4c84-8a78-1fb9755ad849</t>
  </si>
  <si>
    <t>figure6</t>
  </si>
  <si>
    <t>http://vocabs.paratoo.tern.org.au:1337/api/lut-recruitment-tree-statuses</t>
  </si>
  <si>
    <t>c4a92d72-8bd9-4235-b49b-522ae5adb9ad</t>
  </si>
  <si>
    <t>Recruitment module -Survivorship protocol</t>
  </si>
  <si>
    <t>Survivorship protocol</t>
  </si>
  <si>
    <t>visit type</t>
  </si>
  <si>
    <t>bfa185a3-7e96-47ef-be9b-4fdfb699821e</t>
  </si>
  <si>
    <t>study area type</t>
  </si>
  <si>
    <t>9805d35e-2844-4e2a-bc59-e6560cc4efb5</t>
  </si>
  <si>
    <t>f22918eb-77d5-47af-b5c9-4a7a561288e7</t>
  </si>
  <si>
    <t>figure7</t>
  </si>
  <si>
    <t>http://vocabs.paratoo.tern.org.au:1337/api/lut-recruitment-study-area-types</t>
  </si>
  <si>
    <t>recruitment comments</t>
  </si>
  <si>
    <t>75228732-5776-4972-8534-84496bfaede9</t>
  </si>
  <si>
    <t>decc97ff-7fa0-4765-b172-06c2b1b570ab</t>
  </si>
  <si>
    <t>label</t>
  </si>
  <si>
    <t>cf622ea4-de65-45a7-a854-7498cdbea4e1</t>
  </si>
  <si>
    <t>3a99f963-ca9c-4660-85a0-2cba242aea4f</t>
  </si>
  <si>
    <t>008405ec-39bf-4ca7-ad5b-33e21ec62331</t>
  </si>
  <si>
    <t>figure8</t>
  </si>
  <si>
    <t>577ce196-bd38-4d35-98ff-f3158a0f40d9</t>
  </si>
  <si>
    <t>8c4f3af4-c032-4068-af92-b8eb7ea83626</t>
  </si>
  <si>
    <t>health</t>
  </si>
  <si>
    <t>8b507482-2280-4e73-b5cb-d80405876d52</t>
  </si>
  <si>
    <t>785f818c-0c8c-480b-b8e5-43ea9fda70f0</t>
  </si>
  <si>
    <t>http://vocabs.paratoo.tern.org.au:1337/api/lut-recruitment-healths</t>
  </si>
  <si>
    <t>d8748a7f-7891-4404-9e5d-ee743775949f</t>
  </si>
  <si>
    <t>average canopy width</t>
  </si>
  <si>
    <t>5471254f-01e0-4201-8e15-888bb26b8fa5</t>
  </si>
  <si>
    <t>03fc80fd-6ed4-4cef-b521-2312bcbb1174</t>
  </si>
  <si>
    <t>plant missing status</t>
  </si>
  <si>
    <t>e7af31c1-6131-4053-87d4-306275175988</t>
  </si>
  <si>
    <t>Module name</t>
  </si>
  <si>
    <t>Comments</t>
  </si>
  <si>
    <t>Issues fixed- resolution</t>
  </si>
  <si>
    <t>Preferred label</t>
  </si>
  <si>
    <t>Variable type</t>
  </si>
  <si>
    <t>Observable property/attribute</t>
  </si>
  <si>
    <t>URI</t>
  </si>
  <si>
    <t>LUT</t>
  </si>
  <si>
    <t>Synonyms. As per module the growth stage for tree and shrub are captured separately, but they share the same categorical values. It would be good to capture this relation in our information model.</t>
  </si>
  <si>
    <t>flora growth stage' and 'growth stage' refer to the same concept. Should get clarification whether we keep just one vocab, i.s. 'flora growth stage' referring to the growth stage of the plant/s and keep the 'growth stage' as a broader concept in our information model?</t>
  </si>
  <si>
    <t>Growth stage to be fixed</t>
  </si>
  <si>
    <t>Recruitment module - age class protocol</t>
  </si>
  <si>
    <t>Plot Description</t>
  </si>
  <si>
    <t>Growth Stage</t>
  </si>
  <si>
    <t>NA</t>
  </si>
  <si>
    <t xml:space="preserve">https://dev.core-api.paratoo.tern.org.au/lut-veg-growth-stages
</t>
  </si>
  <si>
    <t>These LUT's do not have values??</t>
  </si>
  <si>
    <t>Vegetation mapping</t>
  </si>
  <si>
    <t>surface strew lithology</t>
  </si>
  <si>
    <t>rock outcrop lithology</t>
  </si>
  <si>
    <t xml:space="preserve">For data services team - there is no observation called "lithology type" in this sub-module, it should be changed to "rock outcrop-lithology". We need to update the uri and LUT's once we have created this vocab. </t>
  </si>
  <si>
    <t>These two will have the same LUTs. The lithology type can be updated to these two variables.</t>
  </si>
  <si>
    <t>Opportunistic Observations</t>
  </si>
  <si>
    <t>Floristics</t>
  </si>
  <si>
    <t>d0fc07a7-3ec9-45ed-8850-885a32828d3c</t>
  </si>
  <si>
    <r>
      <rPr/>
      <t xml:space="preserve">Issue documented in GitHub. </t>
    </r>
    <r>
      <rPr>
        <color rgb="FF1155CC"/>
        <u/>
      </rPr>
      <t>https://github.com/ternaustralia/dawe-rlp-vocabs/issues/91</t>
    </r>
    <r>
      <rPr/>
      <t xml:space="preserve"> </t>
    </r>
  </si>
  <si>
    <t>growth forms will have the same collection</t>
  </si>
  <si>
    <t>flora growth form' and 'plant growth form' are both referring to the same concept. We should probably use just one of these two vocabs and may be the other as synonym, if necessary? Also, we need to update the LUT's once we have finalised this issue.</t>
  </si>
  <si>
    <t>Vegetation Mapping</t>
  </si>
  <si>
    <t>dominant growth form</t>
  </si>
  <si>
    <t>15361f98-7669-410e-9b04-e9be069c7508</t>
  </si>
  <si>
    <t>dominant growth form' still refers to the growth form concept, but is of the dominant vegetation, so this can be kept as a separate vocab and maybe link it as under the broder concept of growth form??</t>
  </si>
  <si>
    <t>We can keep "habitat description", "potential habitat description" as separate, and probably keep the "camera trap habitat description" as such?</t>
  </si>
  <si>
    <t>Make this as a free-text. and just stick to habitat description.</t>
  </si>
  <si>
    <t>Wondering whether we should merge this to "habitat description"?</t>
  </si>
  <si>
    <t xml:space="preserve">vocuher specimen </t>
  </si>
  <si>
    <t xml:space="preserve">@jun- I see the voucher specimen from floristics, vegetation mapping and opportunistic modules with no uri. I'm wondering if they have been integrated with the 'voucher specimen barcode id'? </t>
  </si>
  <si>
    <t>voucher specimen id</t>
  </si>
  <si>
    <t>additional voucher specimen collected</t>
  </si>
  <si>
    <t xml:space="preserve">There is a feature in the app to capture the "scanned voucher id" in Floristics module. Are we referring to this as the "scan barcode id" as in Vertebrate fauna module? </t>
  </si>
  <si>
    <t>Plant tissue vouchering</t>
  </si>
  <si>
    <t>QR code id</t>
  </si>
  <si>
    <t>In the Plant tissue vouchering, there is a step under full protocol where we record "QR code id" which is referring to Figure 1. But then, Figure.1 shows a "barcode" instead of "QR code".</t>
  </si>
  <si>
    <t>plant tissue id</t>
  </si>
  <si>
    <t>We should probably just use 'flora life stage' to specifically refer to the life stage of the flora under study, instead of having both 'life stage' and 'flora life stage' from different modules. Because 'life stage' is a broader concept and may also refer to invertebrates/vertebrates etc...</t>
  </si>
  <si>
    <r>
      <rPr/>
      <t xml:space="preserve">Issue documented on  Github. </t>
    </r>
    <r>
      <rPr>
        <color rgb="FF1155CC"/>
        <u/>
      </rPr>
      <t>https://github.com/ternaustralia/dawe-rlp-vocabs/pull/131/files/1ffeebadab004344f05c897b4adaa8e497bef3df</t>
    </r>
    <r>
      <rPr/>
      <t xml:space="preserve"> </t>
    </r>
  </si>
  <si>
    <t>We have common LUT's for these vocabs. It might be worth integrating all of these to vegetation health factors?</t>
  </si>
  <si>
    <t xml:space="preserve">"plant alive status" refers to either tree and/or shrub, but "tree alive status" and "tree status" is specifically referring to tree, but in any case they all have the same meaning.  We should discuss whether they need to be kept as a separate vocab or just have one concept called "plant alive status" ? </t>
  </si>
  <si>
    <r>
      <rPr/>
      <t xml:space="preserve">This has already been discused here : </t>
    </r>
    <r>
      <rPr>
        <color rgb="FF1155CC"/>
        <u/>
      </rPr>
      <t>https://github.com/ternaustralia/dawe-rlp-vocabs/issues/87#issue-1279393210</t>
    </r>
    <r>
      <rPr/>
      <t xml:space="preserve"> </t>
    </r>
  </si>
  <si>
    <t>Recruitment - survivorship</t>
  </si>
  <si>
    <t>plant status</t>
  </si>
  <si>
    <t>Recruitment - age class</t>
  </si>
  <si>
    <t>Cover</t>
  </si>
  <si>
    <t>We also have the app capture the vocab 'number of individuals' for the vertebrate fauna survey. But, here it is referring to the vertebrates and we therefore need to have a generic definition that can we used across the modules (rather than having multiple definitions for the same vocab).</t>
  </si>
  <si>
    <t>c3403517-fcc6-4389-9c09-f1e1ee8b0f3b</t>
  </si>
  <si>
    <t>Fire module</t>
  </si>
  <si>
    <t>in canopy sky (ics) status</t>
  </si>
  <si>
    <t>91a54c7c-48ff-402d-a761-ed4fd4ad4a4b</t>
  </si>
  <si>
    <t>Data services team - this may have been duplicated because we did not refer to the first set of module vocabs from previous year. Better to keep just one vocab say "in-canopy sky (ics) status" between the two modules.</t>
  </si>
  <si>
    <t>in-canopy sky</t>
  </si>
  <si>
    <t>Here the 'seedling/sapling counts' can refer to the same concept as the 'number of individuals' used in other modules, because if the targeted flora survey involves seedling or sapling as a growth stage, then the 'number of individuals' they record is nothing but 'seedling count' or sapling count'. It looks a bit alright for those modules, but I guess in this instance if we define these two based on modules, we need to somehow capture this as an 'skos:altlabel' kind of concept in our information model. Let's discuss during meeting.</t>
  </si>
  <si>
    <t xml:space="preserve">We need to distinguish the 'number of individuals' for the vertebrate module which is referring to the fauna species and the 'number of individuals' from the targeted survey where flora species will be targeted. </t>
  </si>
  <si>
    <t>Cover module</t>
  </si>
  <si>
    <t xml:space="preserve">I guess this is referring to the same vocab as 'plant height'. Because it shares the same definition and is also a broader concept, i.e., if the targeted flora is a small shrub, then it applies to "plant height" rather than referring it as 'tree height'. </t>
  </si>
  <si>
    <t>This can probably remain as 'tree height', because the module refers to small tree specifically. And, we could capture "plant height' this  as "skos:altlabel" concept in our information model?</t>
  </si>
  <si>
    <r>
      <rPr/>
      <t xml:space="preserve">This issue is documented on GitHub issue: </t>
    </r>
    <r>
      <rPr>
        <color rgb="FF1155CC"/>
        <u/>
      </rPr>
      <t>https://github.com/ternaustralia/dawe-rlp-vocabs/pull/134</t>
    </r>
    <r>
      <rPr/>
      <t xml:space="preserve"> </t>
    </r>
  </si>
  <si>
    <t>The concensus is to keep just one vocab as  'sex' or merge everything to 'animal sex' because it refers to animal here?</t>
  </si>
  <si>
    <t>Multiple modules</t>
  </si>
  <si>
    <t>Invertebrate module</t>
  </si>
  <si>
    <t>plant species in flower</t>
  </si>
  <si>
    <t xml:space="preserve">Technically they are both referring to the 'species'. So if we are using the 'plant species in flower',  we should somehow capture this as a narrower concept of  "field species name" ?  </t>
  </si>
  <si>
    <t>plant species recorded</t>
  </si>
  <si>
    <t>Targeted survey - fauna-passive</t>
  </si>
  <si>
    <t>The label is updated to `survey notes`</t>
  </si>
  <si>
    <t>survey notes</t>
  </si>
  <si>
    <t>Invertebrate module- wet pitfall protocol</t>
  </si>
  <si>
    <t>The label is updated to `dominant species`</t>
  </si>
  <si>
    <t>dominant species</t>
  </si>
  <si>
    <t>Invertebrate fauna module - light trapping (LepiLED) protocol</t>
  </si>
  <si>
    <t>lepiled type</t>
  </si>
  <si>
    <t>The label is updated to `LepiLED type`</t>
  </si>
  <si>
    <t>Soil</t>
  </si>
  <si>
    <t>plot description</t>
  </si>
  <si>
    <t>The label is updated to `soil sampling location description`</t>
  </si>
  <si>
    <t>soil sampling location description</t>
  </si>
  <si>
    <t>phenology type</t>
  </si>
  <si>
    <r>
      <rPr/>
      <t xml:space="preserve">The issue is documented here </t>
    </r>
    <r>
      <rPr>
        <color rgb="FF1155CC"/>
        <u/>
      </rPr>
      <t>https://github.com/ternaustralia/dawe-rlp-vocabs/issues/79</t>
    </r>
  </si>
  <si>
    <t>multiple modules</t>
  </si>
  <si>
    <r>
      <rPr/>
      <t xml:space="preserve">The issue is documented here </t>
    </r>
    <r>
      <rPr>
        <color rgb="FF1155CC"/>
        <u/>
      </rPr>
      <t>https://github.com/ternaustralia/dawe-rlp-vocabs/issues/71</t>
    </r>
  </si>
  <si>
    <t>Vertebrate fauna module - Active and passive searching protocol</t>
  </si>
  <si>
    <t>animal behaviour</t>
  </si>
  <si>
    <r>
      <rPr/>
      <t xml:space="preserve">The issue is documented here </t>
    </r>
    <r>
      <rPr>
        <color rgb="FF1155CC"/>
        <u/>
      </rPr>
      <t>https://github.com/ternaustralia/dawe-rlp-vocabs/issues/63</t>
    </r>
  </si>
  <si>
    <t>fauna behaviour</t>
  </si>
  <si>
    <t>Condition and Fire</t>
  </si>
  <si>
    <t>Coarse Woody Debris and Condition</t>
  </si>
  <si>
    <r>
      <rPr/>
      <t xml:space="preserve">The issue is documented here </t>
    </r>
    <r>
      <rPr>
        <color rgb="FF1155CC"/>
        <u/>
      </rPr>
      <t>https://github.com/ternaustralia/dawe-rlp-vocabs/issues/18</t>
    </r>
  </si>
  <si>
    <t>point intercept number</t>
  </si>
  <si>
    <t>Vertebrate fauna module - identify, measure and release protocol</t>
  </si>
  <si>
    <t>animal teats condition</t>
  </si>
  <si>
    <r>
      <rPr/>
      <t xml:space="preserve">The issue is documented here </t>
    </r>
    <r>
      <rPr>
        <color rgb="FF1155CC"/>
        <u/>
      </rPr>
      <t>https://github.com/ternaustralia/dawe-rlp-vocabs/issues/17</t>
    </r>
  </si>
  <si>
    <t>Module Name</t>
  </si>
  <si>
    <t>Preferred Label</t>
  </si>
  <si>
    <t>Definition</t>
  </si>
  <si>
    <t>Source</t>
  </si>
  <si>
    <t>Exact match DAWE vocabs</t>
  </si>
  <si>
    <t>DAWE source</t>
  </si>
  <si>
    <t>Diameter of the main stem measured at 130 cm from the base of the trunk.</t>
  </si>
  <si>
    <t>Ecological Field Monitoring protocols - Basal area module, draft v0.1, 30/11/2021</t>
  </si>
  <si>
    <t>-</t>
  </si>
  <si>
    <t>Circumference of the main stem measured at 120 or 130 cm from the base.</t>
  </si>
  <si>
    <t>Taxon name determined during the process of field observation.</t>
  </si>
  <si>
    <t>https://linked.data.gov.au/def/test/dawe-cv/311725e8-68b1-48bc-b5de-d45f15a40328</t>
  </si>
  <si>
    <t>Tree trunk type is a characteristic of the trunk bark displayed by an individual tree - trunk types can be either normal, ellipse, buttressed or multi-stemmed for example.</t>
  </si>
  <si>
    <t>Whether a tree is alive, dead or regenerating when censused.</t>
  </si>
  <si>
    <t>The sum of the basal area of all live trees in a stand, is usually expressed in square metres per hectare (m2/ha).</t>
  </si>
  <si>
    <t>The count of individual trunks within the sampling area that meet the size criteria of the basal area factor.</t>
  </si>
  <si>
    <t xml:space="preserve">CWD count is the number of Coarse woody debris present in a system. </t>
  </si>
  <si>
    <t>CWD decay class is a stage/class of decay of CWD observed in an ecosystem. It is ranked based on Class 1 to 5, such that Class-1 is defined as a structurally intact, recently fallen branch whereas class-5 is very soft and largely disintegrated.</t>
  </si>
  <si>
    <t>The diameter (in cm) of the CWD measured at the narrowest end of the debris using a tape meaure.</t>
  </si>
  <si>
    <t>The diameter (in cm) of the CWD measured at the widest end of the debris using a tape meaure.</t>
  </si>
  <si>
    <t>The length (measured in metres) of downed CWD of diameter greater than or equal to 10 cm.</t>
  </si>
  <si>
    <r>
      <rPr>
        <color rgb="FF000000"/>
        <u/>
      </rPr>
      <t>The total volume of individual CWD</t>
    </r>
    <r>
      <rPr>
        <color rgb="FF000000"/>
        <u/>
      </rPr>
      <t xml:space="preserve"> (m3) calculated using Smalian's Formula, based on the length and diameter values collected in the field.
</t>
    </r>
  </si>
  <si>
    <t>CWD volume per hectare (m3/hectare) is the total volume of CWD measured from all the plots/transects scaled to a hectare (100 x 100 m). They are calculated using the formula (see Meihs et al, 2010)</t>
  </si>
  <si>
    <t>https://www.sciencedirect.com/science/article/pii/S037811270900783X</t>
  </si>
  <si>
    <t xml:space="preserve">CWD percent cover is the amount of coarse woody debris (i.e. dead wood pieces &gt; 10 cm in diameter for at least a length of 1.5 m) that covers the ground; is usually calculated at the end of the survey using the inputs of CWD length and CWD diameter across the survey plot. It is given by the formula (0.25π (D1 +D2)/L expressed as a percentage.
</t>
  </si>
  <si>
    <t>White, A, Sparrow, B., Leitch, E., Foulkes, J., Flitton, R., Lowe, A.J., Caddy-Retalic, S. (2012). AusPlots Rangelands Survey Protocols Manual. Version 1.2.9 page 34. Terrestrial Ecosystem Research Network and The University of Adelaide Press. https://doi.org/10.25901/5f2ca309cc9c2</t>
  </si>
  <si>
    <t>leaf litter presence</t>
  </si>
  <si>
    <t xml:space="preserve">Leaf matter or fine woody material such as twigs that are detached and lying on the ground. If present at the point of interception from a laserbeam, mark it as present and continue with litter related measurements. </t>
  </si>
  <si>
    <t>Litter depth (mm) is recorded during the point intercept, with depth recorded whenever litter is intercepted. The litter depth is the distance
between the mineral soil surface and the top of the litter surface (Hines et al. 2010).</t>
  </si>
  <si>
    <t>https://www.ffm.vic.gov.au/__data/assets/pdf_file/0005/21110/Report-82-overall-fuel-assess-guide-4th-ed.pdf</t>
  </si>
  <si>
    <t>https://linked.data.gov.au/def/test/dawe-cv/26f843a5-e1ed-46da-b22b-053e567e3227</t>
  </si>
  <si>
    <t>The age class of the biological individual(s) at the time of the occurrence was recorded.</t>
  </si>
  <si>
    <t>https://www.dpaw.wa.gov.au/images/documents/plants-animals/monitoring/vegetation_condition_literature_review.pdf</t>
  </si>
  <si>
    <t>The height of an individual stem from the ground to the highest vegetative component (i.e. non-reproductive), belonging to an individual plant.</t>
  </si>
  <si>
    <t>http://linked.data.gov.au/def/tern-cv/c3111898-8404-4306-9599-e7866a749de7</t>
  </si>
  <si>
    <t>The percentage of healthy canopy intercepted during a condition survey.</t>
  </si>
  <si>
    <t>https://www.awe.gov.au/sites/default/files/documents/5th-national-report-final_0.pdf</t>
  </si>
  <si>
    <t>The cover of mistletoe evaluated independently from the cover of other species, taken as number of mistletoes and can also be expressed as a percentage of the area occupied by mistletoe species.</t>
  </si>
  <si>
    <t>http://linked.data.gov.au/def/tern-cv/b74666b7-a28e-4146-80f5-0d2285ce754e</t>
  </si>
  <si>
    <t xml:space="preserve">Vegetation health is assessed based on the obvious presence of epicormic growth. Epicormic growth is a plant response to damage or stress. It is the growth of new shoots from epicormic buds that lie dormant beneath the bark. </t>
  </si>
  <si>
    <t>Can been identified by leaf discoloration, plant tissue damage and canopy loss; Dieback is a condition in a plant in which the branches or shoots die from the tip inward, caused by any of pathogens or stress due to abiotic or biotic factors.</t>
  </si>
  <si>
    <t>Abnormal outgrowths on leaves and small branches, or excretions (waxy or sugary)</t>
  </si>
  <si>
    <t>Identified by canopy loss and leaf distortions due to insect feeding.</t>
  </si>
  <si>
    <t>Presence of grazing by domestic stock, feral animals and native animals evident in damage to the ground layer plants and/or presence of animal faeces or tracks.</t>
  </si>
  <si>
    <t>http://linked.data.gov.au/def/tern-cv/f57f6bf8-2a5e-47c5-bcc2-4ce7bb4b9dc7</t>
  </si>
  <si>
    <t>grazing presence</t>
  </si>
  <si>
    <t>Ordinal classification of trees based on diameter outside bark. If the individuals are less than 1.3 m tall then do not need to measure the dbh.</t>
  </si>
  <si>
    <t>http://linked.data.gov.au/def/tern-cv/52d0752f-a8b9-40fc-9ba5-1d34cb602f62</t>
  </si>
  <si>
    <t>Pest animal presence will be recorded at the plot level, with evidence of tracks, scats, warrens, diggings or other signs/traces recorded (Commonwealth of Australia 2013).</t>
  </si>
  <si>
    <t>http://www.nrm.gov.au/system/files/resources/600d1b92-c1ca-436e-8f83-23e7f15ca892/files/vegetation-assesment-guide.pdf</t>
  </si>
  <si>
    <t>condition score index</t>
  </si>
  <si>
    <t xml:space="preserve">It is an index used to measure or quantify the habitat/site quality against a relative standard. Condition scores can be site specific or survey specific and normally used to compare and assess the habitat qualities agianst pre-european standards. </t>
  </si>
  <si>
    <t>https://besjournals.onlinelibrary.wiley.com/doi/10.1111/j.1365-2664.2010.01803.x</t>
  </si>
  <si>
    <t xml:space="preserve">Seedling counts are undertaken to get an estimate of the number of recruits for the tree and shrub species present in the system, with counts undertaken on a per species or per genus basis (Department of Conservation 2019), where possible. </t>
  </si>
  <si>
    <t>https://nvs.landcareresearch.co.nz/Content/FieldProtocolsDOCTier1InventoryAndMonitoringAndLUCASPlots2019.pdf</t>
  </si>
  <si>
    <t>number of small woody plants (&lt;1.3 m tall) present in the system.</t>
  </si>
  <si>
    <t>number of woody trees (&gt;1.3 m) present in the system.</t>
  </si>
  <si>
    <t xml:space="preserve">The status of the plot - whether it has been burned or not. </t>
  </si>
  <si>
    <t>Laws M, McCallum K, Bignall J, O’Neill S, Sparrow B. (unpublished draft) ‘Fire module’ in ….. (eds) Ecological Field
Monitoring Protocols Manual: Standardising environmental monitoring and data systems for improved decision
making. Draft v 0.1 Report to DAWE. TERN, Adelaide.</t>
  </si>
  <si>
    <t>Ground layer material normally comprises materials such as rocks, bare soil, cwd and litter. It is usually estimated as a percentage or cover class.</t>
  </si>
  <si>
    <t>McCallum K, Laws M, Bignall J, O’Neill S, Sparrow B. (unpublished draft) ‘Invertebrate fauna module’ in ….. (eds) Ecological Field Monitoring Protocols Manual: Standardising environmental monitoring and data systems for improved decision making. Draft v 0.1 Report to DAWE. TERN, Adelaide.</t>
  </si>
  <si>
    <t>https://linked.data.gov.au/def/test/dawe-cv/75f55bf0-6972-42ba-ad46-7e24f91e8f6a</t>
  </si>
  <si>
    <t>Status of the substrate (if fire is/was present). CWD can be marked as 'Charred' or 'not charred'; Litter can be "charred" or "scorched".</t>
  </si>
  <si>
    <t>Plant growth forms can be defined as the physical form a plant assumes under the conditions of its environment.</t>
  </si>
  <si>
    <t>http://linked.data.gov.au/def/tern-cv/f81aa91e-5f57-4e49-bc6e-4d821d1f9de2</t>
  </si>
  <si>
    <t xml:space="preserve">The height of a whole plant from the ground to the highest vegetative component (i.e. non-reproductive). </t>
  </si>
  <si>
    <t>http://linked.data.gov.au/def/tern-cv/09296da0-c645-4165-950c-780c21b3c140</t>
  </si>
  <si>
    <t xml:space="preserve">Recorded when within the boundary of the overstorey canopy. If foliage or branches are not intercepted, it is recorded as "in-canopy sky". If foliage or branches are intercepted, the species is recorded as a canopy hit and an estimate of the height is recorded. Allows point-intercept data to be expressed as foliage projective cover and opaque canopy cover. </t>
  </si>
  <si>
    <t>https://linked.data.gov.au/def/test/dawe-cv/85bdd25a-fa08-49de-9f0b-98895cb79aa6</t>
  </si>
  <si>
    <t>in canopy sky</t>
  </si>
  <si>
    <t>Where the vertical line of sight through the densitometer projects onto bare sky that is within the
canopy of a dead, charred or scorched tree and you can determine what the species is, ICS is
recorded for that species but flagged as ‘dead’, 'charred' or 'scorched'.</t>
  </si>
  <si>
    <t>A tree that has undergone physiological renewal, repair, or replacement of tissue material.</t>
  </si>
  <si>
    <t>http://linked.data.gov.au/def/tern-cv/c8bfe8b1-7f41-4b94-83f8-43b688c08f70</t>
  </si>
  <si>
    <t xml:space="preserve">The uppermost height of the generating vegetation that is intercepted. </t>
  </si>
  <si>
    <t>Live trees condition when measured (e.g. normal, new recruit, burnt, snapped), dead trees are recorded but their condition is not described.</t>
  </si>
  <si>
    <t>http://linked.data.gov.au/def/tern-cv/e3e69168-a959-4b8e-a1ea-2413fc3c2e4e</t>
  </si>
  <si>
    <t>Trunk char height is a measure of the extent of fire height above ground which is measured from the base to the maximum point of fire occurrence on the tree trunk. The highest mark or indication of the impact of fire on the vegetation.</t>
  </si>
  <si>
    <t>http://linked.data.gov.au/def/tern-cv/20a2ab2e-cdbd-4c56-9e68-9c926fd589eb</t>
  </si>
  <si>
    <t>Soil char depth is how deep the char/burning has occurred in soils (generally measured in millimeters from the soil surface).</t>
  </si>
  <si>
    <t>The rise or fall of the land surface described using degrees from zero (horizontal) to 90 (vertical).</t>
  </si>
  <si>
    <t>https://linked.data.gov.au/def/test/dawe-cv/b036ba09-d061-4a1c-99a8-890efc462a2c</t>
  </si>
  <si>
    <t>Slope</t>
  </si>
  <si>
    <t xml:space="preserve">It is the percentage of slope calculated using a tangent method. Slope-in-percent = Tan(Slope-in-degrees * Pi/180). </t>
  </si>
  <si>
    <t>https://communityviz.city-explained.com/communityviz/s360webhelp/Formulas/Function_library/Tan_function.htm#:~:text=To%20convert%20degrees%20of%20slope,%2Dpercent)*180%2FPi.</t>
  </si>
  <si>
    <t>Slope is defined as the rise or fall of the land surface, which is measured in degrees using a clinometer. Slope should be measured over a distance of at least 20 m, to reduce influence of any microrelief changes. Slope class is derived from slope - degrees and categorised into 8 classes.</t>
  </si>
  <si>
    <t>http://linked.data.gov.au/def/tern-cv/a117b27e-11b1-4369-9799-360b8d2ecb14</t>
  </si>
  <si>
    <t>Landform elements fall into morphological types as sketched. Ten types are distinguished.</t>
  </si>
  <si>
    <t>http://linked.data.gov.au/def/tern-cv/4010d6ec-d1d6-45b4-b9af-ea916fad242f</t>
  </si>
  <si>
    <t>Relative inclination of slope elements - whether waxing, waning, maximal or minimal (see YB pages 18–19; The National Committee on Soil and Terrain 2009).</t>
  </si>
  <si>
    <t>Laws M, McCallum K, Bignall J, O’Neill S, Sparrow B. (unpublished draft) ‘soil plot description module’ in ….. (eds) Ecological Field
Monitoring Protocols Manual: Standardising environmental monitoring and data systems for improved decision
making. Draft v 0.1 Report to DAWE. TERN, Adelaide.</t>
  </si>
  <si>
    <t>The compass direction or azimuth that a terrain surface faces.</t>
  </si>
  <si>
    <t>https://linked.data.gov.au/def/test/dawe-cv/0e0423c6-0dc3-40aa-9776-410a94299256</t>
  </si>
  <si>
    <t>Land surfaces characteristics that are in the order of 600 metres wide. Landform patterns generally have longer histories than landform elements.</t>
  </si>
  <si>
    <t>https://linked.data.gov.au/def/test/dawe-cv/58e4aba5-78c3-4361-b08a-ae39a93c8cb0</t>
  </si>
  <si>
    <t>The difference in elevation between the high and low points of the landscape.</t>
  </si>
  <si>
    <t>Modal slope is defined as the most common class of slope occurring in a landform pattern.</t>
  </si>
  <si>
    <t>http://registry.it.csiro.au/def/soil/au/asls/landform/_modal-slope:1</t>
  </si>
  <si>
    <t>A landform element may be described by the following attributes, assessed within a circle of about 20 m radius: slope; morphological type; dimensions; mode of geomorphological activity; geomorphological agent.</t>
  </si>
  <si>
    <t>https://linked.data.gov.au/def/test/dawe-cv/9d4f8a2d-8e77-42dd-857b-0ecbc9c85696</t>
  </si>
  <si>
    <t>The type of erosion. Usually the dominant agent is wind or water, and sometimes, mass movement of soil/rock.</t>
  </si>
  <si>
    <t>http://linked.data.gov.au/def/tern-cv/1d1a868a-74f9-4d7b-8d70-f97d9530098e</t>
  </si>
  <si>
    <t>Type of exogenic process that removes material from one part of a planet's crust, transporting it to another location where it is deposited. (mode - Wind)</t>
  </si>
  <si>
    <t>Type of exogenic process that removes material from one part of a planet's crust, transporting it to another location where it is deposited. (mode - Scald)</t>
  </si>
  <si>
    <t>Type of exogenic process that removes material from one part of a planet's crust, transporting it to another location where it is deposited. (mode - water sheet)</t>
  </si>
  <si>
    <t>Type of exogenic process that removes material from one part of a planet's crust, transporting it to another location where it is deposited. (mode - water rill)</t>
  </si>
  <si>
    <t>Type of exogenic process that removes material from one part of a planet's crust, transporting it to another location where it is deposited. (mode - water gully)</t>
  </si>
  <si>
    <t>Type of exogenic process that removes material from one part of a planet's crust, transporting it to another location where it is deposited. (mode - water tunnel)</t>
  </si>
  <si>
    <t>Type of exogenic process that removes material from one part of a planet's crust, transporting it to another location where it is deposited. (mode - water wave)</t>
  </si>
  <si>
    <t>Type of exogenic process that removes material from one part of a planet's crust, transporting it to another location where it is deposited. (mode - soil mass movement)</t>
  </si>
  <si>
    <t>The actual state of erosion can be active, stabilised or partly stabilised.</t>
  </si>
  <si>
    <t>http://linked.data.gov.au/def/tern-cv/939bdeec-f2ce-453c-8315-b36b639a4347</t>
  </si>
  <si>
    <t>Microrelief refers to relief up to a few metres above the plane of the land surface (i.e. land surfaces irregularities that cause variation in elevation no taller than few meters). It includes gilgai, hummocky, biotic and other microrelief.</t>
  </si>
  <si>
    <t>http://linked.data.gov.au/def/tern-cv/18a1be66-3340-4db1-9731-a8ceb4118db9</t>
  </si>
  <si>
    <t>Gully- open depression with short, precipitous walls and moderately inclined to very gently inclined floor or small stream channel, eroded by channelled stream flow and consequent collapse and water-aided mass movement. The depth of the Gully is measured in meters</t>
  </si>
  <si>
    <t>http://linked.data.gov.au/def/tern-cv/7cd0b720-b743-4b88-847b-26ad91e5a20e</t>
  </si>
  <si>
    <t>Soil gilgai are sink holes which consists of small mounds (microknolls) in a continuous pattern of small depressions (microbasins). 'Gilgai' comes from the aboriginal word meaning 'small water hole' (https://www.bodenkunde-projekte.hu-berlin.de/tropics/pcboku10.agrar.hu-berlin.de/cocoon/tropen/gilgai.html).</t>
  </si>
  <si>
    <t>http://linked.data.gov.au/def/tern-cv/57df33eb-9a49-4fd3-9911-de6fa31b1ffb</t>
  </si>
  <si>
    <t>Proportions of soil gilgai components. It can be either of equal mounds, fewer mounds or more mounds depending on the formation.</t>
  </si>
  <si>
    <t>Very gently to moderately inclined rises or hillocks built up or eroded by wind and lacking distinct orientation or regular pattern.</t>
  </si>
  <si>
    <t>http://linked.data.gov.au/def/tern-cv/4a4ca9a6-3f16-4edf-bcef-c41e48aef8bb</t>
  </si>
  <si>
    <t>Biotic microrelief is relief caused by biotic agents such as termite mounds, rabbit warrens, wombat burrows, pig wallows, constructed terraces, stump holes, vegetation mounds.</t>
  </si>
  <si>
    <t>http://linked.data.gov.au/def/tern-cv/c_b6c67cbe</t>
  </si>
  <si>
    <t>The components of microrelief sampled. They can be a 'Mound', an 'Elongate Mound', 'Depression', 'Elongate Depression', 'Shelf', 'Hummock' and/or 'Flat'.</t>
  </si>
  <si>
    <t>The vertical distance of a microrelief component (measured in meters).</t>
  </si>
  <si>
    <t>The horizontal distance of a microrelief component (measured in meters).</t>
  </si>
  <si>
    <t>Runoff is the liquid water which drains from land. If not specified, "runoff" refers to the sum of surface runoff and subsurface drainage. In accordance with common usage in geophysical disciplines, "flux" implies per unit area, called "flux density" in physics.</t>
  </si>
  <si>
    <t>http://linked.data.gov.au/def/tern-cv/b87c442c1a773670f01265aa0d39b853934ea4565a21c6facc13261d01a08227</t>
  </si>
  <si>
    <t>Soil permeability is a permeable property of a soil and are categorized as very slowly permeable to very fast.</t>
  </si>
  <si>
    <t>Drainage summarises local soil wetness conditions and provides a statement about soil and site drainage likely to occur in most years.</t>
  </si>
  <si>
    <t>http://linked.data.gov.au/def/tern-cv/54b40732-25dc-4471-86ca-55e6d7c54b79</t>
  </si>
  <si>
    <t>A disturbance which occurs on the land surface, typically modifying the landscape including biological communities.</t>
  </si>
  <si>
    <t xml:space="preserve">Abundance of fragments coarser than 2mm in a soil sample, including rock fragments inferred to be not continuous with underlying bedrock, and other fragments such as charcoal, shells, but not segregation of pedogenic origin. </t>
  </si>
  <si>
    <t>http://linked.data.gov.au/def/tern-cv/2d99f42e-9773-43aa-945a-bb1fe0c47a1a</t>
  </si>
  <si>
    <t>Shape of fragments coarser than 2mm in a soil sample, including rock fragments inferred to be not continuous with underlying bedrock, and other fragments such as charcoal, shells, but not segregation of pedogenic origin.</t>
  </si>
  <si>
    <t>http://linked.data.gov.au/def/tern-cv/2e3b3cff-501b-43c2-9b36-18d4e5294c33</t>
  </si>
  <si>
    <t>The size of coarse soil fragments (i.e. particles &gt; 2 mm). They include unattached rock fragments and other fragments such as charcoal and shell. The scale adopted employs class boundaries at (2 × 10n/2) mm, where n is an integer. This system is an extension of that used for particles smaller than 2 mm both in the scheme of the British Standards Institution and the Massachusetts Institute of Technology and the original Atterberg (1905) scheme on which the International Scheme was based. It is thus compatible with both the International Scheme referred to in the field texture section and the grain size criteria for substrate materials.</t>
  </si>
  <si>
    <t>http://linked.data.gov.au/def/tern-cv/c0a07e96-0838-44a9-a854-2196680cba01</t>
  </si>
  <si>
    <t>Strength of soil is the resistance to breaking or deformation. Determined by the force just sufficient to break or deform a 20 mm diameter piece of soil when squeezed between thumb and forefinger or by standing and using body weight on a hard flat surface.</t>
  </si>
  <si>
    <t>http://linked.data.gov.au/def/tern-cv/c_78404103</t>
  </si>
  <si>
    <t>The type of soil alteration, such as ferruginised, kaolinised, silicified, calcified or other types.</t>
  </si>
  <si>
    <t>Estimate of the percentage of the site that is outcrop (exposed consolidated rock (bedrock)).</t>
  </si>
  <si>
    <t>http://linked.data.gov.au/def/tern-cv/e3b19733-defc-417d-9513-f9260b9553af</t>
  </si>
  <si>
    <t>Physical condition of the surface soil when dry (e.g. cracking, loose, soft, self-mulching, etc.).</t>
  </si>
  <si>
    <t>http://linked.data.gov.au/def/tern-cv/e4789a46-8a2f-4987-8745-a9b048fa66e2</t>
  </si>
  <si>
    <t>It is the depth of the soil pit when dug in the SW corner of the plot. Usually they are 1 m+, but can change depending on the object underneath (such as rocks, gravel etc.)</t>
  </si>
  <si>
    <t>A soil horizon is a layer of soil, approximately parallel to the land surface, with morphological properties different from layers below and/or above it.</t>
  </si>
  <si>
    <t>http://linked.data.gov.au/def/tern-cv/931507d7-0fb6-4fd9-932c-3015f83af9ab</t>
  </si>
  <si>
    <t>Suffixes of soil horizon as described in the yellow book.</t>
  </si>
  <si>
    <t xml:space="preserve">The depth of the soil horizon under study (measured in cm). </t>
  </si>
  <si>
    <t>The upper depth of soil horizon (measured in cm).</t>
  </si>
  <si>
    <t>The lower depth of the soil horizon (measured in cm).</t>
  </si>
  <si>
    <t>The shape of the boundaries between soil horizons (smooth, wavy, etc.). Refer YB pages 199-200.</t>
  </si>
  <si>
    <t>The distinctness of the soil boundary (sharp, abrupt, smooth etc.). Refer YB pages 199-200.</t>
  </si>
  <si>
    <t>Soil texture is determined by the size distribution of mineral particles finer than 2 mm; that is, only material that will pass a 2 mm sieve should be used in determination of field texture.</t>
  </si>
  <si>
    <t>http://linked.data.gov.au/def/tern-cv/65795a49-1f8f-4644-b088-2438301bbe0e</t>
  </si>
  <si>
    <t>Each of the clay field texture grades may also be modified according to the sand or silt fractions, where K is coarse sandy, S is medium sandy, F is fine sandy and Z is silty. These modifiers immediately precede the clay texture codes (e.g. KSLC for coarse sandy light clay; SLC for sandy light clay; ZLC for silty light clay).</t>
  </si>
  <si>
    <t>http://linked.data.gov.au/def/tern-cv/c1588a6d-d5e4-44b4-8bf4-f04c5425ed89</t>
  </si>
  <si>
    <t>The non-clay field texture grades (clay loams and coarser) may be qualified according to whether they are at, or near, the light (lower clay content) or heavy (higher clay content) end of the range for that particular field texture grade.</t>
  </si>
  <si>
    <t>http://linked.data.gov.au/def/tern-cv/a5596b19-095b-4f96-bf56-89ec679854c2</t>
  </si>
  <si>
    <t>Soil colour in terms of the Munsell Soil Colour Charts or the Revised Standard Soil Colour Charts (Oyama and Takehara 1970).</t>
  </si>
  <si>
    <t>http://linked.data.gov.au/def/tern-cv/ccc27eac-2b83-4a8b-badf-df2c00464fad</t>
  </si>
  <si>
    <t>Soil color chroma is the colour intensity or greyness of the soil, i.e. how bright vs dull the soil is. See YB page 159; (The National Committee on Soil and Terrain 2009). See Munsell Color (2009) for the Hue, Value and Chroma descriptions and codes</t>
  </si>
  <si>
    <t>Soil color hue is the overall color of the soil, such as red or yellow. See YB page 159; (The National Committee on Soil and Terrain 2009). See Munsell Color (2009) for the Hue, Value and Chroma descriptions and codes</t>
  </si>
  <si>
    <t>Soil color value is the lightness and darkness of the soil. See YB page 159; (The National Committee on Soil and Terrain 2009). See Munsell Color (2009) for the Hue, Value and Chroma descriptions and codes</t>
  </si>
  <si>
    <t>http://linked.data.gov.au/def/tern-cv/beceaa5a-a296-4385-a55a-3b8c8d5b2369</t>
  </si>
  <si>
    <t>Soil moisture status is whether the soil is wet or dry when collected.</t>
  </si>
  <si>
    <t>Mottles are spots, blotches or streaks of subdominant colours different form the matrix colour and different from the colour of the ped surface. The percentage is estimated by eye using the chart in Figure 11 p 141 (R.C. McDonald, R.F. Isbell and J.G. Speight (2009) Land Surface) for comparison</t>
  </si>
  <si>
    <t>http://linked.data.gov.au/def/tern-cv/8e2ee0f0-c6a7-4b8b-a05d-d7d3dae8c580</t>
  </si>
  <si>
    <t>Soil mottle types are categorical descriptions of mottles and its associations with codes in the YB pages 159–161 (The National Committee on Soil and Terrain 2009).</t>
  </si>
  <si>
    <t>Mottles are spots, blotches or streaks of subdominant colours different form the matrix colour and different from the colour of the ped surface. Mottle size is measured along the greatest dimension except for streaks or linear forms, in which case measure width.</t>
  </si>
  <si>
    <t>http://linked.data.gov.au/def/tern-cv/ec46ef8d-ad37-4b87-b344-f22599ec2207</t>
  </si>
  <si>
    <t>Soil mottle contrast are categorical descriptions of mottles contrasts with codes in the YB pages 159–161 (The National Committee on Soil and Terrain 2009).</t>
  </si>
  <si>
    <t>Soil mottle contrast are categorical descriptions of mottles boundry distinctness with codes in the YB pages 159–161 (The National Committee on Soil and Terrain 2009).</t>
  </si>
  <si>
    <t>Mottles are spots, blotches or streaks of subdominant colours different form the matrix colour and different from the colour of the ped surface. Mottle colour is described in terms of Munsell or Revised Standard Soil colours for both moist and dry soil.</t>
  </si>
  <si>
    <t>http://linked.data.gov.au/def/tern-cv/5a7ea957-5b52-4e3b-adb0-660091fa0e4f</t>
  </si>
  <si>
    <t>Abundance of fragments coarser than 2mm in a soil sample, including rock fragments inferred to be not continuous with underlying bedrock, and other fragments such as charcoal, shells, but not segregation of pedogenic origin. The percentage is estimated by eye using the charts in Figure 11 for comparison.</t>
  </si>
  <si>
    <t>Lithology of fragments coarser than 2mm in a soil sample, including rock fragments inferred to be not continuous with underlying bedrock, and other fragments such as charcoal, shells, but not segregation of pedogenic origin. The lithology of the coarse fragments is usually identified as coming from the substrate or from rock outcrop. Where the lithology of the coarse fragments is different from that of the substrate material and/or rock outcrop, describe it as for lithology of substrate material only where the rock type is definitely known or is confidently presumed. Some coarse fragments are commonly encountered that are not directly related to the substrate material.</t>
  </si>
  <si>
    <t>R.C. McDonald, R.F. Isbell and J.G. Speight (2009) Land Surface. In Australian soil and land survey field handbook (3rd edn), p.139. (National Committee on Soil and Terrain) (CSIRO Publishing: Melbourne)</t>
  </si>
  <si>
    <t>Refers to the degree of development and distinctness of peds (i.e. aggregates of soil particles formed as a result of pedogenic processes).</t>
  </si>
  <si>
    <t>http://linked.data.gov.au/def/tern-cv/40da61bc-aa52-4de7-b473-c660833c260e</t>
  </si>
  <si>
    <t>The types of structure are illustrated in diagrammatic form.</t>
  </si>
  <si>
    <t>http://linked.data.gov.au/def/tern-cv/b227bfa3-016f-46b0-964d-cb1436d2a6cc</t>
  </si>
  <si>
    <t xml:space="preserve">Soil structure pedality size is measured in millimeters. </t>
  </si>
  <si>
    <t>Soil compound pedality is the degree of compoundness that can be parted into smaller sized peds, (i.e., largest peds parting to smaller sized peds down to the primary ped. Refer to pages 171–181 of the YB for further descriptions.</t>
  </si>
  <si>
    <t>Abundance of discrete segregations that have accumulated in the soil because of the concentration of some constituent, usually by chemical or biological action.</t>
  </si>
  <si>
    <t>http://linked.data.gov.au/def/tern-cv/be409d33-8091-44da-899d-56e30e4a1cfa</t>
  </si>
  <si>
    <t>Form of discrete segregations that have accumulated in the soil because of the concentration of some constituent, usually by chemical or biological action.</t>
  </si>
  <si>
    <t>http://linked.data.gov.au/def/tern-cv/26c05fcc-9088-4c45-860b-9030b35c859f</t>
  </si>
  <si>
    <t>Chemical nature of discrete segregations (e.g. calcareous, manganiferous, saline) that has accumulated in the soil because of the concentration of some constituent, usually by chemical or biological action.</t>
  </si>
  <si>
    <t>http://linked.data.gov.au/def/tern-cv/1b1b8e39-095c-4572-a5b8-316744f7a4a2</t>
  </si>
  <si>
    <t>Size of discrete segregations that have accumulated in the soil because of the concentration of some constituent, usually by chemical or biological action. Approximately equidimensional segregations (concretions, nodules) are measured in the greatest dimension. Segregations where one dimension is much greater than the other two (tubules, root linings, veins, laminae) are measured in the least dimension.</t>
  </si>
  <si>
    <t>http://linked.data.gov.au/def/tern-cv/843f9a0b-8feb-437f-8a9c-441672698945</t>
  </si>
  <si>
    <t>The magnetic property of the soil segregations (Refer to pages 195– 198 of the YB for further descriptions).</t>
  </si>
  <si>
    <r>
      <rPr>
        <rFont val="Arial, sans-serif"/>
        <i val="0"/>
        <color rgb="FFCC0000"/>
        <sz val="9.0"/>
      </rPr>
      <t xml:space="preserve">Soil voids cracks with categorical description codes </t>
    </r>
    <r>
      <rPr>
        <rFont val="Arial, sans-serif"/>
        <i/>
        <color rgb="FFCC0000"/>
        <sz val="9.0"/>
      </rPr>
      <t>(YB p. 184–185; The National Committee on Soil and Terrain 2009).</t>
    </r>
  </si>
  <si>
    <r>
      <rPr>
        <rFont val="Arial, sans-serif"/>
        <i val="0"/>
        <color rgb="FFCC0000"/>
        <sz val="9.0"/>
      </rPr>
      <t xml:space="preserve">Abundance of soil voids with fine macropore -categorical description codes </t>
    </r>
    <r>
      <rPr>
        <rFont val="Arial, sans-serif"/>
        <i/>
        <color rgb="FFCC0000"/>
        <sz val="9.0"/>
      </rPr>
      <t>(YB p. 184–185; The National Committee on Soil and Terrain 2009).</t>
    </r>
  </si>
  <si>
    <r>
      <rPr>
        <rFont val="Arial, sans-serif"/>
        <i val="0"/>
        <color rgb="FFCC0000"/>
        <sz val="9.0"/>
      </rPr>
      <t xml:space="preserve">Abundance of soil voids with coarse macropore -categorical description codes </t>
    </r>
    <r>
      <rPr>
        <rFont val="Arial, sans-serif"/>
        <i/>
        <color rgb="FFCC0000"/>
        <sz val="9.0"/>
      </rPr>
      <t>(YB p. 184–185; The National Committee on Soil and Terrain 2009).</t>
    </r>
  </si>
  <si>
    <r>
      <rPr>
        <rFont val="Arial, sans-serif"/>
        <i val="0"/>
        <color rgb="FFCC0000"/>
        <sz val="9.0"/>
      </rPr>
      <t xml:space="preserve">Diameter of soil voids macropore -categorical description codes </t>
    </r>
    <r>
      <rPr>
        <rFont val="Arial, sans-serif"/>
        <i/>
        <color rgb="FFCC0000"/>
        <sz val="9.0"/>
      </rPr>
      <t>(YB p. 184–185; The National Committee on Soil and Terrain 2009).</t>
    </r>
  </si>
  <si>
    <t>Soil water status, i.e. how wet or dry the soil is. YB p. 186–187; The National Committee on Soil and Terrain 2009)</t>
  </si>
  <si>
    <t>The type of soil pan identified during soil pit characterisation (refer Yellow Book, pages 192–195; The National Committee on Soil and Terrain 2009).</t>
  </si>
  <si>
    <t>Soil pan cementation is how hard the soil particles are held together (refer Yellow Book, pages 192–195; The National Committee on Soil and Terrain 2009)</t>
  </si>
  <si>
    <t>Soil pan continuity are the continutity of soil pores in the system. (refer Yellow Book, pages 192–195; The National Committee on Soil and Terrain 2009).</t>
  </si>
  <si>
    <t>Soil pan structure is the way individual particles of sand, silt, and clay are assembled. Pans are indurated and/or cemented part of soil horizon. (refer Yellow Book, pages 192–195; The National Committee on Soil and Terrain 2009).</t>
  </si>
  <si>
    <t>The definition of soil fabric in Australia is incomplete. The following description is adapted from Northcote (1979). Fabric describes the appearance of the soil material (under ×10 hand lens). Differences in fabric are associated with the presence or absence of peds, the lustre or lack of lustre of the ped surfaces, and the presence, size and arrangement of pores (voids) in the soil mass. The descriptions given below apply primarily to B horizons."</t>
  </si>
  <si>
    <t>http://linked.data.gov.au/def/tern-cv/5d6b9c12-d6eb-4a25-8cb9-99f4257fa17a</t>
  </si>
  <si>
    <t>The type of soil cutans observed (refer Yellow Book page 182–183; The National Committee on Soil and Terrain 2009).</t>
  </si>
  <si>
    <t>The abundance type of soil cutans from the samples soil (refer Yellow Book pages 182–183; The National Committee on Soil and Terrain 2009).</t>
  </si>
  <si>
    <t>The type of distinctness of soil cutants observed in the sampled soil (refer Yellow Book page 182–183; The National Committee on Soil and Terrain 2009).</t>
  </si>
  <si>
    <t>Amount of carbonate (e.g. Calcium carbonate (CaCO3), dolomite [CaMg(CO3)2], magnesian calcite [Ca1-yMgyCO3]) in the soil.</t>
  </si>
  <si>
    <t>http://linked.data.gov.au/def/tern-cv/c8d7ad1c-fb3d-48fc-ab15-dac8756f8a42</t>
  </si>
  <si>
    <t>Electrical conductivity (EC) can be determined in the field using a portable EC meter. EC is the ability of a material to transmit (conduct) an electrical current and is commonly expressed in units of milliSiemens per meter (mS/m). Soil EC measurements may also be reported in units of deciSiemens per meter (dS/m), which is equal to the reading in mS/m divided by 100.</t>
  </si>
  <si>
    <t>http://linked.data.gov.au/def/tern-cv/85417909-7db2-4216-b886-3aa2780be29e</t>
  </si>
  <si>
    <t>Soil pH is a measure of the acidity or basicity (alkalinity) of a soil. The soil pH is determined in the field using a field pH kit based on the specifications of Raupach and Tucker (1959). Estimate to 0.5 of a unit.</t>
  </si>
  <si>
    <t>http://linked.data.gov.au/def/tern-cv/22bc900e-09ee-44a8-a7fd-6acb512ab31b</t>
  </si>
  <si>
    <t>soil sample collection depths are recorded for each 10 cm increments for a given soil horizon.</t>
  </si>
  <si>
    <t>Upper soil depth is recorded for the upper boundary of the soil horizon during soil sample collection.</t>
  </si>
  <si>
    <t>Lower soil depth is recorded for the lower boundry of the soil horizon during soil sample collection.</t>
  </si>
  <si>
    <t>Characteristics of soils relating to their structural breakdown into individual particles in water. Usually associated with high levels of exchangeable sodium on the clay fraction and low levels of soluble salts in the soil. These factors cause clay particles to separate in water. As clay is one of the chief agents holding soil materials together, this leads to collapse of the soil structure and consequent instability.</t>
  </si>
  <si>
    <t>Soil field dispersion score can range anywhere between 0 - 4 (see Appendix CC in soil mpodule).</t>
  </si>
  <si>
    <t>Soil slaking score can range from anywhere between 1 to 4 depending on the fragment size and other properties(see Appendix CC in soil module).</t>
  </si>
  <si>
    <t>soil horizon depth</t>
  </si>
  <si>
    <t>The depth of the soil horizon under study (measured in cm). This includes the upper and lower depth of the soil profile.</t>
  </si>
  <si>
    <t>soil horizon boundry shape</t>
  </si>
  <si>
    <t>soil horizon boundary distinctness</t>
  </si>
  <si>
    <t>Upper soil depth recorded for the soil horizon during soil sample collection.</t>
  </si>
  <si>
    <t>Lower soil depth recorded for the soil horizon during soil sample collection.</t>
  </si>
  <si>
    <t>Soil bulk density (g/cm3) = mass of oven dried soil (g) / total volume of core (cm3).</t>
  </si>
  <si>
    <t>Field soil bulk density for particles &lt; 2mm. Bulk density was determined as the ratio of the mass of solids to the total volume of a moist soil core of known volume. The total volume includes the volume of both solids and pore space. For fine earth bulk density (&lt;2-mm particles) the mass and volume of rock fragments are subtracted from the total mass and volume.</t>
  </si>
  <si>
    <t>http://linked.data.gov.au/def/tern-cv/e27ee9af-4fde-46aa-a068-f847834269a6</t>
  </si>
  <si>
    <t>The gross bulk density is the mass over volume of oven dried soil samples that contain coarse fragments (&gt;2mm particle size).  Bulk density of particles &gt; 2mm to &lt; 2cm (see Vincent et al 1994).</t>
  </si>
  <si>
    <t>http://linked.data.gov.au/def/tern-cv/d7bbfb51-4697-4ca9-9846-2511056e3d9d</t>
  </si>
  <si>
    <t>gravel bulk density</t>
  </si>
  <si>
    <t>The ambient air temperature of the site. Listed as a categorical value (refer Appendix 3 in Targeted survey module) or can be obtained using the site weather station record (AusPlots Draft Fauna (O’Neill et al. 2017).</t>
  </si>
  <si>
    <t>The amount of rainfall received, averaged over a period at the study site. Listed as a categorical value (refer Appendix 3 in Targeted survey module) or can be obtained using the site weather station record (AusPlots Draft Fauna (O’Neill et al. 2017).</t>
  </si>
  <si>
    <t>The rate at which air is moving in a particular area. Listed as a categorical value (refer Appendix 3 in Targeted survey module) or can be obtained using the site weather station record (AusPlots Draft Fauna (O’Neill et al. 2017).</t>
  </si>
  <si>
    <t>The amount of cloudiness or sunny sky at the study site. Listed as a categorical value (refer Appendix 3 in Targeted survey module).</t>
  </si>
  <si>
    <t>Species with the highest relative abundance in a sampling plot.</t>
  </si>
  <si>
    <t>http://linked.data.gov.au/def/tern-cv/ea001a27-3217-45c2-a7b5-96a104986def</t>
  </si>
  <si>
    <t>domiant species</t>
  </si>
  <si>
    <t>The estimated ground cover of the most dominant species (recorded in percentage).</t>
  </si>
  <si>
    <t>The study of the timing of recurring climate or weather-driven plant biological changes, the causes of periodicity, the relationship with biotic (e.g. fruit availability) and abiotic (e.g. rain) drivers and the interrelations between the seasonal cycle of the same or different species."@en</t>
  </si>
  <si>
    <t>http://linked.data.gov.au/def/tern-cv/d87a652c-0a30-415c-bef7-e20f75d94002</t>
  </si>
  <si>
    <t>Amount of litter and fine woody debris (i.e. dead wood pieces &lt; 10 cm in diameter) that covers the ground; expressed as a percentage.</t>
  </si>
  <si>
    <t>http://linked.data.gov.au/def/tern-cv/cbff6d0c-c239-4858-8139-9fbd8c8646df</t>
  </si>
  <si>
    <t>ground cover - litter</t>
  </si>
  <si>
    <t>Amount of ground without cover; expressed as a percentage.</t>
  </si>
  <si>
    <t>http://linked.data.gov.au/def/tern-cv/ab4ef0b1-bae1-476e-84c5-612e18282022</t>
  </si>
  <si>
    <t>ground cover - bare</t>
  </si>
  <si>
    <t>Amount of the uppermost ground surface layer material; expressed as percentage</t>
  </si>
  <si>
    <t>http://linked.data.gov.au/def/tern-cv/0209017c-b3eb-41bc-bf21-38c10c5ee063</t>
  </si>
  <si>
    <t>Broad soil types derived from HERBRECS code from the Corveg soil type and geological codes the categories in the tables aim to provide options for non-experts to recognise a broad category of soil and geology, while an expert soil scientist or geologist will be able to classify the soil or geology to a more precise level. CORVEG allows the entry of the soil or geological code provided on soil/ geological coverages and these should be added to the database. The nomenclature of the Australian Soil Classification (Isbell et al. 2016) has been applied to the soil codes used in Table 20. This classification should be used for all newly collected soils site data.</t>
  </si>
  <si>
    <t>http://linked.data.gov.au/def/tern-cv/11c8f833-5cbd-4fc0-98f8-b1f0367c44e0</t>
  </si>
  <si>
    <t>The diameter of the soil sampling cores that were collected (10 cm is default).</t>
  </si>
  <si>
    <t>Depth of soil sample (generally 0 - 10 cm deep).</t>
  </si>
  <si>
    <t xml:space="preserve">The ambient air temperature of the site. </t>
  </si>
  <si>
    <t xml:space="preserve">The amount of rainfall received, averaged over a period at the study site. </t>
  </si>
  <si>
    <t xml:space="preserve">The rate at which air is moving in a particular area. </t>
  </si>
  <si>
    <t xml:space="preserve">The amount of cloudiness or sunny sky at the study site. </t>
  </si>
  <si>
    <t xml:space="preserve">Depth of leaf-litter sampled. </t>
  </si>
  <si>
    <t>The total area of litter sampled (in m2).</t>
  </si>
  <si>
    <t>The surface called 'surface' means the lower boundary of the atmosphere. The surface temperature is the temperature at the interface, not the bulk temperature of the medium above or below</t>
  </si>
  <si>
    <t>http://linked.data.gov.au/def/tern-cv/c05f6163960b7972174665b57fba217e68ed4e9d69e30943958f068db35d038a</t>
  </si>
  <si>
    <t>surface temperature</t>
  </si>
  <si>
    <t>An estimate of leaf litter volume that was sampled.</t>
  </si>
  <si>
    <t>An estimate of leaf litter volume used for extraction.</t>
  </si>
  <si>
    <t>The taxon in flower, during pan trap sampling- invertebrate fauna sampling.</t>
  </si>
  <si>
    <t>An estimate of the count/number of invertebrates collected in the pan traps- invertebrate fauna sampling.</t>
  </si>
  <si>
    <t>The dominant shrub species.</t>
  </si>
  <si>
    <t>The taxon or field species name of the shrub under study.</t>
  </si>
  <si>
    <t>The height of a whole plant from the ground to the highest vegetative component (i.e. non-reproductive).</t>
  </si>
  <si>
    <t>Plant height</t>
  </si>
  <si>
    <t>The study of the timing of recurring climate or weather-driven plant biological changes, the causes of periodicity, the relationship with biotic (e.g. fruit availability) and abiotic (e.g. rain) drivers and the interrelations between the seasonal cycle of the same or different species.</t>
  </si>
  <si>
    <t>http://linked.data.gov.au/def/tern-cv/c_db05eed6</t>
  </si>
  <si>
    <t>Whether the foliage is wet or dry during foliage beating - invertebrate fauna survey.</t>
  </si>
  <si>
    <t>An estimate of the total number of leaves that were hanging directly over the beat sheet when the foliage beating were conducted.</t>
  </si>
  <si>
    <t>The length of an average leaf from the survey branch from the tip to the base 9not counting the petiole/stem) in cm.</t>
  </si>
  <si>
    <t xml:space="preserve">The amount of leaf damage there is on average over the leaves that were examined for foliage beating. </t>
  </si>
  <si>
    <t>The dominant understorey species.</t>
  </si>
  <si>
    <t>The taxon or field species name of the undertsory under study.</t>
  </si>
  <si>
    <t>The count of the total number of invertebrate specimens collected from invertebrate fauna sampling.</t>
  </si>
  <si>
    <r>
      <rPr/>
      <t xml:space="preserve">The invertebrate group/s or classification selected to the level of confidence, i.e. Species, Family or Genus, etc. Terrestrial invertebrate groups (based on </t>
    </r>
    <r>
      <rPr>
        <color rgb="FF1155CC"/>
        <u/>
      </rPr>
      <t>https://www.awe.gov.au/science-research/abrs/publications/other/numbers-living-species/contents).</t>
    </r>
  </si>
  <si>
    <t>The age class or life stage of the biological individual(s) at the time the Occurrence was recorded. Adult, eggs/ egg mass, metamorph, nymph, larva, pupa, unknown.</t>
  </si>
  <si>
    <t>http://linked.data.gov.au/def/tern-cv/abb0ee19-b2e8-42f3-8a25-d1f39ca3ebc3</t>
  </si>
  <si>
    <t>The average length of each life stage of the invertebrates sampled.</t>
  </si>
  <si>
    <t>The count of the total number of invertebrates of individual life stages sampled.</t>
  </si>
  <si>
    <t>The time duration of precipitation where the targeted survey is being conducted (Source: AusPlots Draft Fauna (O’Neill et al. 2017).</t>
  </si>
  <si>
    <t>The field species name of the taxon or the targeted fauna species under study.</t>
  </si>
  <si>
    <t>The number of individuals of the species under study.</t>
  </si>
  <si>
    <t>The sex of the biological individual(s) represented in the Occurrence.</t>
  </si>
  <si>
    <t>http://linked.data.gov.au/def/tern-cv/05cbf534-c233-4aa8-a08c-00b28976ed36</t>
  </si>
  <si>
    <t>How long something has existed; elapsed time since birth.</t>
  </si>
  <si>
    <t>http://linked.data.gov.au/def/tern-cv/01fca79a-7f1a-4279-840b-d513c63e3b04</t>
  </si>
  <si>
    <t>The total length of the fauna, measured during the targeted fauna survey.</t>
  </si>
  <si>
    <t>The quality of being heavy; that property of bodies by which they tend toward the center of the earth; the effect of gravitative force, especially when expressed in certain units or standards, as pounds, grams, etc.</t>
  </si>
  <si>
    <t>http://linked.data.gov.au/def/tern-cv/fc2dcb5b-94a5-440f-9104-efaa640246cc</t>
  </si>
  <si>
    <t>Species name</t>
  </si>
  <si>
    <t>The field species name of the taxon or the targeted flora species under study.</t>
  </si>
  <si>
    <t>https://linked.data.gov.au/def/test/dawe-cv/d4e3dc35-7bfe-4963-875d-d81d8f96f6fb</t>
  </si>
  <si>
    <t>The life stage of the biological individual(s) at the time of the occurrence was recorded.</t>
  </si>
  <si>
    <t>The life stage of the biological individual(s) at the time the occurrence was recorded.</t>
  </si>
  <si>
    <t>The flora health factor (chosen from a drop-down list) indicating the health status of the targeted flora in study.</t>
  </si>
  <si>
    <t>https://linked.data.gov.au/def/test/dawe-cv/6e1c8b97-3655-4a22-9647-02f2c756e789</t>
  </si>
  <si>
    <t>dbh</t>
  </si>
  <si>
    <t>https://linked.data.gov.au/def/test/dawe-cv/5a9a982a-76a6-48fe-9302-c8b9b06b1abc</t>
  </si>
  <si>
    <t>The measurement or extent of something from side to side.</t>
  </si>
  <si>
    <t>https://w3id.org/tern/ontologies/tern/width</t>
  </si>
  <si>
    <t>width</t>
  </si>
  <si>
    <t xml:space="preserve">The targeted ecological community under study (selected from a drop-down list). </t>
  </si>
  <si>
    <t>A free text description of the taget species and its cover/area occupied, recorded during the ecological community survey.</t>
  </si>
  <si>
    <t>A drop-down list of weed species in the ecological community under study.</t>
  </si>
  <si>
    <t>A summary of the condition threshholds observed in the targeted ecological community.</t>
  </si>
  <si>
    <t>The health factor (chosen from a drop-down list) indicating the health status of the species in study.</t>
  </si>
  <si>
    <t>The disturbance factor (chosen from a drop-down list) indicating the level of disturbance of the targeted ecological community in study.</t>
  </si>
  <si>
    <t>The phylum group is divided into smaller groups, known as animal classes. The Chordata phylum splits in to seven animal classes:
Agnatha (jaw-less fish)
Chrondrichtyes (cartilaginous fish)
Osteichthyes (bony fish)
Amphibia (amphibians)
Reptilia (reptiles)
Aves (birds)
Mammalia (mammals)</t>
  </si>
  <si>
    <t>https://a-z-animals.com/reference/animal-classification/</t>
  </si>
  <si>
    <t>species</t>
  </si>
  <si>
    <t>https://www.biologyonline.com/dictionary/weight</t>
  </si>
  <si>
    <t>The total length of the 'head' portion of a vertebrate fauna (measured in mm).</t>
  </si>
  <si>
    <r>
      <rPr/>
      <t xml:space="preserve">	
</t>
    </r>
    <r>
      <rPr>
        <color rgb="FF1155CC"/>
        <u/>
      </rPr>
      <t>http://purl.obolibrary.org/obo/OBA_VT0000038</t>
    </r>
  </si>
  <si>
    <t>The distance from point to point along the longest axis of the body of an organism.</t>
  </si>
  <si>
    <t>http://purl.obolibrary.org/obo/VT_0001256</t>
  </si>
  <si>
    <t>The hindmost part of an animal, especially when prolonged beyond the rest of the body, such as the flexible extension of the backbone in a vertebrate, the feathers at the hind end of a bird, or a terminal appendage in an insect.</t>
  </si>
  <si>
    <t>http://linked.data.gov.au/def/tern-cv/3340a758-4a73-408a-91af-401699541d44</t>
  </si>
  <si>
    <t xml:space="preserve">The sex of the biological individual(s) represented in the Occurrence.
</t>
  </si>
  <si>
    <r>
      <rPr/>
      <t xml:space="preserve"> </t>
    </r>
    <r>
      <rPr>
        <color rgb="FF1155CC"/>
        <u/>
      </rPr>
      <t>http://linked.data.gov.au/def/tern-cv/05cbf534-c233-4aa8-a08c-00b28976ed36</t>
    </r>
  </si>
  <si>
    <t xml:space="preserve">The outer projections from the mammary organ of an animal. They are the structures through which the milk is discharged. </t>
  </si>
  <si>
    <t>http://ncicb.nci.nih.gov/xml/owl/EVS/Thesaurus.owl#C77664</t>
  </si>
  <si>
    <t>Whether the mammal displays signs of pregnancy.</t>
  </si>
  <si>
    <t>http://sbmi.uth.tmc.edu/ontology/ochv#48039</t>
  </si>
  <si>
    <t>The pouch of an animal such as a kangaroo or a koala bear is the pocket of skin on its stomach in which its baby grows. Number of young ones in the pouch are often used as indicators of recent lactations.</t>
  </si>
  <si>
    <t>http://linked.data.gov.au/def/tern-cv/42c4b49f-94d3-4a59-9a4b-29f215169383</t>
  </si>
  <si>
    <t>The development of the pouch young, i.e., haired, unhaired, etc.</t>
  </si>
  <si>
    <t>The size of the pouch young (crown to rump in mm).</t>
  </si>
  <si>
    <t>The scrotal or abdominal position in a male mammal.</t>
  </si>
  <si>
    <t>The width of the testes- A male gonad; either of the paired glands normally located in the scrotum; each testis is surround by an outer mesothelial layer and an inner white capsule and is composed of compartments which contain the seminiferous tubules where the spermatozoa are produced; specialized interstital Leydig cells secrete androgens.</t>
  </si>
  <si>
    <r>
      <rPr/>
      <t xml:space="preserve">	
</t>
    </r>
    <r>
      <rPr>
        <color rgb="FF1155CC"/>
        <u/>
      </rPr>
      <t>http://www.bioontology.org/pma.owl#PMA_710</t>
    </r>
  </si>
  <si>
    <t>The length of the testes- A male gonad; either of the paired glands normally located in the scrotum; each testis is surround by an outer mesothelial layer and an inner white capsule and is composed of compartments which contain the seminiferous tubules where the spermatozoa are produced; specialized interstital Leydig cells secrete androgens.</t>
  </si>
  <si>
    <t>http://www.bioontology.org/pma.owl#PMA_710</t>
  </si>
  <si>
    <t>A state of being, such as a state of health.</t>
  </si>
  <si>
    <t>http://purl.obolibrary.org/obo/NCIT_C25457</t>
  </si>
  <si>
    <t>species name</t>
  </si>
  <si>
    <t>Behaviour of animals in their normal environment, including all the processes, both internal and external, by which they respond to changes in their environment.</t>
  </si>
  <si>
    <t>http://vocabs.lter-europe.net/EnvThes/21092</t>
  </si>
  <si>
    <r>
      <rPr/>
      <t xml:space="preserve"> </t>
    </r>
    <r>
      <rPr>
        <color rgb="FF1155CC"/>
        <u/>
      </rPr>
      <t>http://linked.data.gov.au/def/tern-cv/05cbf534-c233-4aa8-a08c-00b28976ed36</t>
    </r>
  </si>
  <si>
    <t xml:space="preserve">	
Assessment of cues and signals from encountered individual to determine reproductive condition.</t>
  </si>
  <si>
    <t>http://purl.obolibrary.org/obo/NBO_0020010</t>
  </si>
  <si>
    <t>The type of activity observed during a bird survey.</t>
  </si>
  <si>
    <r>
      <rPr/>
      <t xml:space="preserve"> </t>
    </r>
    <r>
      <rPr>
        <color rgb="FF1155CC"/>
        <u/>
      </rPr>
      <t>http://linked.data.gov.au/def/tern-cv/05cbf534-c233-4aa8-a08c-00b28976ed36</t>
    </r>
  </si>
  <si>
    <t>A quality of a single physical entity which is held by a bearer when the latter exhibits a state of growth, differentiation, or development.</t>
  </si>
  <si>
    <t>http://purl.obolibrary.org/obo/PATO_0000261</t>
  </si>
  <si>
    <r>
      <rPr>
        <rFont val="Arial"/>
        <color theme="1"/>
      </rPr>
      <t xml:space="preserve">The type of breeding activity sighted during a bird survey. The list of activities is as defined by the </t>
    </r>
    <r>
      <rPr>
        <rFont val="Arial"/>
        <i/>
        <color theme="1"/>
      </rPr>
      <t>BirdLife Australia</t>
    </r>
    <r>
      <rPr>
        <rFont val="Arial"/>
        <color theme="1"/>
      </rPr>
      <t>, 2015.</t>
    </r>
  </si>
  <si>
    <t>Recruitment that is sufficient to replenish natural attrition of plants / species (Department of Sustainability
and Environment 2004).</t>
  </si>
  <si>
    <t xml:space="preserve">Sapling counts are undertaken to get an estimate of the number of recruits (saplings) for the tree and shrub species present in the system, with counts undertaken on a per species or per genus basis (Department of Conservation 2019), where possible. </t>
  </si>
  <si>
    <t xml:space="preserve">Seedling counts are undertaken to get an estimate of the number of recruits (seedlings) for the tree and shrub species present in the system, with counts undertaken on a per species or per genus basis (Department of Conservation 2019), where possible. </t>
  </si>
  <si>
    <t>The status of a tree, i.e., alive, dead or resprouting. Resprouting trees have a dead trunk, but have coppicing live foliage sprouting from the base or along the stems.</t>
  </si>
  <si>
    <t>http://linked.data.gov.au/def/tern-cv/a3ad8f31-6896-416e-8ac6-bc61b93aaab5</t>
  </si>
  <si>
    <t xml:space="preserve">The average width of a tree canopy. </t>
  </si>
  <si>
    <t>The total number of structures installed for particular site/s during an intervention activity.</t>
  </si>
  <si>
    <t>McCallum K, Laws M, Bignall J, O’Neill S, Sparrow B. (unpublished draft) ‘Interventions module’ in ….. (eds) Ecological Field Monitoring Protocols Manual: Standardising environmental monitoring and data systems for improved decision making. Draft v 0.1 Report to DAWE. TERN, Adelaide.</t>
  </si>
  <si>
    <t>The total length (in km) of access control structures installed during an intervention activity.</t>
  </si>
  <si>
    <t>The total area (in ha) where access has been controlled during an intervention activity.</t>
  </si>
  <si>
    <t>The actual area (in ha) treated for pest animals.</t>
  </si>
  <si>
    <t>The total length (in km) treated for pest animals.</t>
  </si>
  <si>
    <t>The total length (in km) of debris removal.</t>
  </si>
  <si>
    <t>The actual area (in ha) of debris removal.</t>
  </si>
  <si>
    <t>The total length (in km) of stream/coastline treated for erosion control.</t>
  </si>
  <si>
    <t>The total area (in ha) of site treated for erosion control.</t>
  </si>
  <si>
    <t>The total number of feral-free enclosure structures installed.</t>
  </si>
  <si>
    <t>The total number of days of maintaining the feral-free enclosures.</t>
  </si>
  <si>
    <t>The total area (in ha) of feral-free enclosures.</t>
  </si>
  <si>
    <t>The total number of sites created for breeding program.</t>
  </si>
  <si>
    <t>The total number of days of maintainence of breeding program.</t>
  </si>
  <si>
    <t>The total area (in ha) treated by fire management actions.</t>
  </si>
  <si>
    <t>The total length (in km) treated by fire management actions.</t>
  </si>
  <si>
    <t xml:space="preserve">The total area (in ha) used for habitat augmentation. </t>
  </si>
  <si>
    <t>The total site length (in km) used for habitat augmentation.</t>
  </si>
  <si>
    <t>The total number of water treatment/s implemented to improve water management.</t>
  </si>
  <si>
    <t>The total area (in ha) used for disease treatment.</t>
  </si>
  <si>
    <t>The total number of plant survival survey/s conducted.</t>
  </si>
  <si>
    <t>The total area (in ha) of site/s surveyed for plant survival.</t>
  </si>
  <si>
    <t>The total area (in ha) of the site/s being remediated.</t>
  </si>
  <si>
    <t>The total length (in km) of the sites/s being remediated.</t>
  </si>
  <si>
    <t>The total area (in ha) of site/s treated for weed removal - initial.</t>
  </si>
  <si>
    <t>The total area (in ha) of site/s treated for weed removal- follow-up.</t>
  </si>
  <si>
    <t>The total length (in km) of site/s treated for weed removal- initial</t>
  </si>
  <si>
    <t>The total length (in km) of site/s treated for weed removal- follow-up.</t>
  </si>
  <si>
    <t>The total area (in ha) of the habitat revegetated.</t>
  </si>
  <si>
    <t>The total area (in ha) of the habitat revegetated- maintained.</t>
  </si>
  <si>
    <t>The total length (in km) of the habitat revegetated.</t>
  </si>
  <si>
    <t>The number of days of collecting seeds.</t>
  </si>
  <si>
    <t>The number of days of plant propagation.</t>
  </si>
  <si>
    <t>The total number of soil tests conducted in the targeted survey area.</t>
  </si>
  <si>
    <t>The total number of emergency interventions undertaken to prevent target species extinctions.</t>
  </si>
  <si>
    <t>The total number of water quality surveys conducted.</t>
  </si>
  <si>
    <t xml:space="preserve">The total area (in ha) used for water quality survey. </t>
  </si>
  <si>
    <t>The total number of weed distribution surveys conducted.</t>
  </si>
  <si>
    <t xml:space="preserve">The total area (in ha) where the weeds have been controlled. </t>
  </si>
  <si>
    <t>The total length (in km) where the weeds have been controlled.</t>
  </si>
  <si>
    <t>A brief description of the surrounding habitat where the survey is being conducted.</t>
  </si>
  <si>
    <t>A brief description of the habitat where the survey is being conducted.</t>
  </si>
  <si>
    <t>A brief description of each photo of the malaise trap habitat taken.</t>
  </si>
  <si>
    <t>A drop-down list of the microhabitat description, where the passive - targeted fauna survey is being conducted.</t>
  </si>
  <si>
    <t>exact match in DAWE vocabs</t>
  </si>
  <si>
    <t>A point in the sampling space where observations are made or measurements taken.</t>
  </si>
  <si>
    <t>sampling point</t>
  </si>
  <si>
    <r>
      <rPr>
        <b/>
        <color rgb="FF38761D"/>
        <u/>
      </rPr>
      <t>https://w3id.org/tern/ontologies/tern/SamplingPoint</t>
    </r>
    <r>
      <rPr>
        <b/>
        <color rgb="FF38761D"/>
      </rPr>
      <t xml:space="preserve"> </t>
    </r>
  </si>
  <si>
    <t xml:space="preserve">The type of instrument used to measure the circumference or the diameter of the tree. </t>
  </si>
  <si>
    <r>
      <rPr/>
      <t xml:space="preserve">White, A., Sparrow, B., Leitch, E., Flitton, R., Foulkes, J., Lowe, A., and Caddy-Retalic, S. (2012) AusPlots-Rangelands Survey Protocols Manual, Version 1.2.9, pp. 37-39. Terrestrial Ecosystem Research Network (TERN) and University of Adelaide. Available for free download at </t>
    </r>
    <r>
      <rPr>
        <color rgb="FF1155CC"/>
        <u/>
      </rPr>
      <t>http://tern.org.au/AusPlots-Rangelands-Survey-Protocols-Manual-pg23944.html</t>
    </r>
    <r>
      <rPr/>
      <t>; Carron, L. T. (1968). An outline of forest mensuration with special reference to Australia. Australian National University Press.</t>
    </r>
  </si>
  <si>
    <t>The point of measurement (POM) is the point of DBH measured on the tree trunk– typically 1.3 m above ground, and varies for 'problem trees' (such as those with buttresses , multi-stemmed individuals, etc.). Solutions to measuring DBH for problem trees provided in the 'Additional guidelines' of the Basal Area Module.</t>
  </si>
  <si>
    <t>Basal Area Factor – the mathematical relationship between the angle formed by the TERN Basal Wedge and
the distance it is held from the eye. The aperture or prism factor used to measure basal area. 
BAF in TERN wedge uses six standard aperture sizes such as 0.32, 0.5, 0.71, 0.87, 1 and 1.41 which corresponds to a standard basal area of 0.1, 0.25, 0.75, 1, and 2 m^2/hectare.</t>
  </si>
  <si>
    <r>
      <rPr>
        <b/>
        <color rgb="FF6AA84F"/>
      </rPr>
      <t xml:space="preserve">White, A., Sparrow, B., Leitch, E., Flitton, R., Foulkes, J., Lowe, A., and Caddy-Retalic, S. (2012) AusPlots-Rangelands Survey Protocols Manual, Version 1.2.9, pp. 37-39. Terrestrial Ecosystem Research Network (TERN) and University of Adelaide. Available for free download at </t>
    </r>
    <r>
      <rPr>
        <b/>
        <color rgb="FF6AA84F"/>
        <u/>
      </rPr>
      <t>http://tern.org.au/AusPlots-Rangelands-Survey-Protocols-Manual-pg23944.html</t>
    </r>
    <r>
      <rPr>
        <b/>
        <color rgb="FF6AA84F"/>
      </rPr>
      <t>; Carron, L. T. (1968). An outline of forest mensuration with special reference to Australia. Australian National University Press.</t>
    </r>
  </si>
  <si>
    <t>The estimation of basal area from a count of the number of ‘in’ trees throughout a 360° sweep made at a given sampling point.
Basal area is then calculated by multiplying the count of ‘in’ trees by the Basal Area Factor used on a TERN Basal
Wedge.</t>
  </si>
  <si>
    <r>
      <rPr>
        <b/>
        <color rgb="FF6AA84F"/>
      </rPr>
      <t xml:space="preserve">White, A., Sparrow, B., Leitch, E., Flitton, R., Foulkes, J., Lowe, A., and Caddy-Retalic, S. (2012) AusPlots-Rangelands Survey Protocols Manual, Version 1.2.9, pp. 37-39. Terrestrial Ecosystem Research Network (TERN) and University of Adelaide. Available for free download at </t>
    </r>
    <r>
      <rPr>
        <b/>
        <color rgb="FF6AA84F"/>
        <u/>
      </rPr>
      <t>http://tern.org.au/AusPlots-Rangelands-Survey-Protocols-Manual-pg23944.html</t>
    </r>
  </si>
  <si>
    <t xml:space="preserve">The dimensions of the plot selected when conducting a CWD survey. Plot dimensions can be a 50 x 50 m plot (if there are a minimum of 40 pieces of CWD); or a 100 x 100 m plot (if there are less than 40 pieces). </t>
  </si>
  <si>
    <t>The number of CWD hits produced during a point intercept method. This is useful to select the appropriate survey method, i.e. 'plot survey' or 'transect survey'. This is a specific attribute that help with survey selection in the Coarse Woody Debris module.</t>
  </si>
  <si>
    <t>Sampling survey method is the method chosen for CWD survey based on the number of CWD hits. The Plot survey method is chosen if there are less than 6 CWD hits along point intercepts. Whereas a transect survey method is chosen if there are 6-10 CWD hits from point-interception.</t>
  </si>
  <si>
    <t xml:space="preserve">The type of transect laid out during the CWD survey. The transect can be either a 6 transects (for 6-10 CWD hits), or 4 transects (for more than 11 CWD hits). </t>
  </si>
  <si>
    <t xml:space="preserve">The spatial point representing the starting point of a transect. </t>
  </si>
  <si>
    <t>The orientation of the transect when sampling, i.e., NS, EW direction.</t>
  </si>
  <si>
    <t>Transect direction</t>
  </si>
  <si>
    <t>https://w3id.org/tern/ontologies/tern/transectDirection</t>
  </si>
  <si>
    <t xml:space="preserve">It is the closest distance in meters to the sampling point of intersection along the transect. For example, if the orientation is NS and the sampling point is 5 m close to the NW sampling point on the transect, this becomes the closest meter.  </t>
  </si>
  <si>
    <t>It is a spatial point along the transect where the condition point intecept is being assessed. Generally at every 1m interval along the transect.</t>
  </si>
  <si>
    <t>https://w3id.org/tern/ontologies/tern/transectStartPoint</t>
  </si>
  <si>
    <t>Transect start point</t>
  </si>
  <si>
    <t>It is a spatial point along the transect where the condition point intercept is being assessed. Generally at every 1m interval along the transect.</t>
  </si>
  <si>
    <t>http://linked.data.gov.au/def/tern-cv/ae1a6ef6-c56f-441e-bb1b-ec87ae5f5c05</t>
  </si>
  <si>
    <t>It is the point on representing the start of a transect.</t>
  </si>
  <si>
    <t>The amount of time passed since the first fire event or start date and time of the fire event has occurred.</t>
  </si>
  <si>
    <t>Accuracy of fire event is an estimate of the time and date accuracy of the fire event, which is normally an estimate and/or cited from the most reliable source/s. It can range from hours to days to months or years.</t>
  </si>
  <si>
    <t>The type of soil characterisation protocol used during sampling, i.e. soil texture characterisation protocol, soil pit characterisation protocol, soil moisture protocol etc.</t>
  </si>
  <si>
    <t>Laws M, McCallum K, Bignall J, O’Neill S, Sparrow B. (unpublished draft) ‘Soils module’ in ….. (eds) Ecological Field
Monitoring Protocols Manual: Standardising environmental monitoring and data systems for improved decision
making. Draft v 0.1 Report to DAWE. TERN, Adelaide</t>
  </si>
  <si>
    <t>The description of plot location where the plot has been established for soil sampling.</t>
  </si>
  <si>
    <t>site description</t>
  </si>
  <si>
    <t>https://w3id.org/tern/ontologies/tern/siteDescription</t>
  </si>
  <si>
    <t xml:space="preserve">The means of evaluation of the slope in the given site. </t>
  </si>
  <si>
    <t>Slope description code</t>
  </si>
  <si>
    <t>Codes listed by the The National Committee on Soil and Terrain 2009 describing the attributes used describe the slope and related landform characteristics of the plot.</t>
  </si>
  <si>
    <t xml:space="preserve">A SW corner of plot location where soil plot description protocol is being assessed. </t>
  </si>
  <si>
    <t>Plot subsite sampling point</t>
  </si>
  <si>
    <t xml:space="preserve">A point in the sampling space where observations are made or measurements taken. </t>
  </si>
  <si>
    <r>
      <rPr>
        <b/>
        <color rgb="FF38761D"/>
        <u/>
      </rPr>
      <t>https://w3id.org/tern/ontologies/tern/SamplingPoint</t>
    </r>
    <r>
      <rPr>
        <b/>
        <color rgb="FF38761D"/>
      </rPr>
      <t xml:space="preserve"> </t>
    </r>
  </si>
  <si>
    <t>The soil profile may be described using several types of observation.</t>
  </si>
  <si>
    <t>http://linked.data.gov.au/def/tern-cv/c263ddf3-ed4a-4013-a9dc-e36b1663af85</t>
  </si>
  <si>
    <t>The person responsible for characterization of the soil pit.</t>
  </si>
  <si>
    <t>An attribute of the soil pit characterisation where digging is usually interfered by a rock or gravel underneath or either too wet or too loose soil substrate.</t>
  </si>
  <si>
    <t>Australian Soil Classification- confidence level</t>
  </si>
  <si>
    <t>The Australian Soil Classification for further descriptions (Isbell and The National Committee on Soil and Terrain 2016).</t>
  </si>
  <si>
    <t>Any additional comments on the soil pit characterisation protocol.</t>
  </si>
  <si>
    <t>The depth at which the soil samples were collected, during a soil sub-site sampling.</t>
  </si>
  <si>
    <t>http://linked.data.gov.au/def/tern-cv/c_908a6f69</t>
  </si>
  <si>
    <t>A spatial point in the sampling space where soils were sampled.</t>
  </si>
  <si>
    <t>The person or an experienced pedologist who collects the soil samples.</t>
  </si>
  <si>
    <t>A description of the soil microhabitat during soil for each soil sub-site location sampled.</t>
  </si>
  <si>
    <t>A photographic identification of each of the soil sub-site microhabitat sampled.</t>
  </si>
  <si>
    <t>The type of soil observation- usually 'P' for experienced pedologiosts.</t>
  </si>
  <si>
    <t>Whether the soil horizon assesment undertaken is atypical or typical, i.e, atypical - when the soil pit characterisation is not the standard 1m +</t>
  </si>
  <si>
    <t>The person or an experienced pedologist who collects the soil samples for chemical analysis.</t>
  </si>
  <si>
    <t xml:space="preserve">The affiliation (institution or agency) of the person or pedologist collecting soil samples. </t>
  </si>
  <si>
    <t>The state where the soil samples are collected.</t>
  </si>
  <si>
    <t>A brief description of the soil sampling location where samples were collected for soil chemical analysis.</t>
  </si>
  <si>
    <t>The barcode label on the 0–10 cm sample, linked to the corresponding sample to the plot, survey date, sampling location and depth increment.</t>
  </si>
  <si>
    <t>The barcode label on the 10–20 cm sample, linked to the corresponding sample to the plot, survey date, sampling location and depth increment.</t>
  </si>
  <si>
    <t>The barcode label on the 20–30 cm sample, linked to the corresponding sample to the plot, survey date, sampling location and depth increment.</t>
  </si>
  <si>
    <t>The sampling location/s on the plot where soil samples were collected for soil metagenomics analysis.</t>
  </si>
  <si>
    <t>A brief description of the soil sampling location where samples were collected for soil metagenomics analysis.</t>
  </si>
  <si>
    <t>A photographic identification of each of the soil microhabitat sampled for metagenomics analysis.</t>
  </si>
  <si>
    <t>The barcode on the soil sample, linked to the metagenomic sub-site.</t>
  </si>
  <si>
    <t>The sampling location/s on the plot where soil samples were collected for soil bulk density analysis.</t>
  </si>
  <si>
    <t>The sampling location/s on the plot where soil samples were collected for soil chemistry analysis.</t>
  </si>
  <si>
    <t>The type of intervention activity implemented.</t>
  </si>
  <si>
    <t>Any relevant comments/notes about the intervention activity.</t>
  </si>
  <si>
    <t>Spatial point on the study site, representing the start point of a polygon.</t>
  </si>
  <si>
    <t>Spatial point on the study site, representing the mid point of a polygon.</t>
  </si>
  <si>
    <t>Spatial point on the study site, representing the end point of a polygon.</t>
  </si>
  <si>
    <t>The total area of a polygon where an intervention activity is being conducted.</t>
  </si>
  <si>
    <t>The total number of baseline datasets collected or synthesised for a RLP project.</t>
  </si>
  <si>
    <t>A free text summary of the type of baseline datasets collected or synthesised for a RLP project.</t>
  </si>
  <si>
    <t xml:space="preserve">The spatial point location where the access control structures were installed. </t>
  </si>
  <si>
    <t xml:space="preserve">The spatial point location of sites/s protected by access control structures. </t>
  </si>
  <si>
    <t>The type of structure/s used to control access for particular site/s of interest.</t>
  </si>
  <si>
    <t>A free text comment on the 'other' types of access control structures used (not listed in the drop-down).</t>
  </si>
  <si>
    <t xml:space="preserve">A free text summary of the objectives outlining the reasons for installing access control, with a list of any species being protected. </t>
  </si>
  <si>
    <t>Whether the pest control activity is an 'initial' or a 'follow-up' from previous intervention.</t>
  </si>
  <si>
    <t>The spatial point location of site/s where the pest control was undertaken.</t>
  </si>
  <si>
    <t>The type of pest control used to manage the pest population.</t>
  </si>
  <si>
    <t>A free text comment on the 'other' types of pest controls used to manage the pest population (not listed in the drop-down).</t>
  </si>
  <si>
    <t>A free text summary of the objectives outlining the reasons for the pest control treatment activity.</t>
  </si>
  <si>
    <t>The total number of pest individuals or colonies removed/destroyed when controlling pest animals.</t>
  </si>
  <si>
    <t>Whether the pest control activity was performed on 'individuals' or 'colonies'.</t>
  </si>
  <si>
    <t>Whether the debris removal activity is an 'initial' or a 'follow-up' from previous intervention.</t>
  </si>
  <si>
    <t xml:space="preserve">The spatial point location of site/s of debris removal. </t>
  </si>
  <si>
    <t>The type of debris removed.</t>
  </si>
  <si>
    <t>The total weight (in tonnes) of debris removed.</t>
  </si>
  <si>
    <t>Whether the erosion management activity is an 'initial' or a 'follow-up' from previous intervention.</t>
  </si>
  <si>
    <t>The spatial point location of site/s where erosion is evident.</t>
  </si>
  <si>
    <t>The spatial point location of site/s where erosion control management is implemented.</t>
  </si>
  <si>
    <t xml:space="preserve">The total number of erosion control structures installed. </t>
  </si>
  <si>
    <t>The type of erosion control treatment implemented.</t>
  </si>
  <si>
    <t>The spatial point location off-site/s benefitted due to the intervention activity.</t>
  </si>
  <si>
    <t>A free-text summary of the off-site benefits due to the intervention activity.</t>
  </si>
  <si>
    <t>Whether the feral-free enclosure is a 'newly established' or a 'maintained' type.</t>
  </si>
  <si>
    <t>The spatial point location of site/s where feral-free enclosure structures are established.</t>
  </si>
  <si>
    <t>Whether the feral-free enclosure is to control a target 'individual' or 'population'.</t>
  </si>
  <si>
    <t>The total number of target individuals or population protected from a feral-free enclosure.</t>
  </si>
  <si>
    <t>Whether the breeding program location is 'in-situ' or 'ex-situ'.</t>
  </si>
  <si>
    <t>Whether the breeding establishment is a 'newly established' or 'maintained' from previous intervention.</t>
  </si>
  <si>
    <t>The spatial point location of site/s where the breeding program is established.</t>
  </si>
  <si>
    <t>The techique/s used for breeding a target species of interest.</t>
  </si>
  <si>
    <t>A free text comment on the 'other' types of breeding technique/s (not listed in the drop-down).</t>
  </si>
  <si>
    <t>Whether the breeding program is on a target 'individual' or a 'population'.</t>
  </si>
  <si>
    <t>The total number of target individuals or groups in breeding.</t>
  </si>
  <si>
    <t>The total number of target individuals or groups released from breeding.</t>
  </si>
  <si>
    <t>Whether the fauna survey is a 'baseline survey' or an 'indicator survey type'.</t>
  </si>
  <si>
    <t>The total number of fauna surveys conducted.</t>
  </si>
  <si>
    <t>A free text comment on the date range when the fauna surveys were conducted.</t>
  </si>
  <si>
    <t>The spatial point location of site/s where the fauna survey is being conducted.</t>
  </si>
  <si>
    <t xml:space="preserve">The total area (in ha) used for fauna survey. </t>
  </si>
  <si>
    <t xml:space="preserve">The technique/s used to survey the target fauna species. </t>
  </si>
  <si>
    <t>Whether the survey was conducted on 'individuals' or 'groups'.</t>
  </si>
  <si>
    <t>The total number of individuals or groups in fauna survey.</t>
  </si>
  <si>
    <t>Whether the fire management implementation action type is 'initial' or a 'follow-up'.</t>
  </si>
  <si>
    <t>The type of fire management action implemented.</t>
  </si>
  <si>
    <t>A free text comment on the 'other' types of fire management action (not listed in the drop-down).</t>
  </si>
  <si>
    <t>Whether the flora survey is a 'baseline survey' or an 'indicator survey type'.</t>
  </si>
  <si>
    <t>The total number of flora surveys conducted.</t>
  </si>
  <si>
    <t>A free text comment on the date range when the flora surveys were conducted.</t>
  </si>
  <si>
    <t>The spatial point location of site/s where the flora survey is being conducted.</t>
  </si>
  <si>
    <t xml:space="preserve">The total area (in ha) used for flora survey. </t>
  </si>
  <si>
    <t>The Threatened Ecological Communities (TEC) as listed by the Environment Protection and Biodiversity Conservation Act 1999 (EPBC Act).</t>
  </si>
  <si>
    <t>The total number of individuals or groups in flora survey.</t>
  </si>
  <si>
    <t>Whether the habitat augmentation activity is an 'initial' or a 'follow-up'</t>
  </si>
  <si>
    <t>The spatial point location of site/s where the habitat augmentation is implemented.</t>
  </si>
  <si>
    <t>The type of habitat augmentation activity implemented.</t>
  </si>
  <si>
    <t>A free-text summary of the purpose of habitat augmentation activity.</t>
  </si>
  <si>
    <t>A free-text description on the evidence available to reflect the off-site benefits due to the intervention activity.</t>
  </si>
  <si>
    <t>The total number of potential site/s identified to deliver your RLP services.</t>
  </si>
  <si>
    <t>A free-text summary of the purpose of identifying the potential sites.</t>
  </si>
  <si>
    <t>Whether the water treatment plant is newly 'installed' or 'maintained' one.</t>
  </si>
  <si>
    <t>The spatial point location of site/s that were used to improve the hydrological regime.</t>
  </si>
  <si>
    <t>The actual total area (in ha) covering the hydrological regime change.</t>
  </si>
  <si>
    <t>The total length (in km) covering the hydrological regime change.</t>
  </si>
  <si>
    <t>The type of treatment implemented to improve water management.</t>
  </si>
  <si>
    <t>A free-text narration of the 'other' water treatment type/s (not listed in the drop-down).</t>
  </si>
  <si>
    <t xml:space="preserve">A free-text summary of the objectives of the hydrological treatment. It should outline the reason for the work and list any species or Threatened Ecological Community (TEC) being protected. </t>
  </si>
  <si>
    <t>The spatial point location of site/s of catchment being managed as a result of the hydrological regime management action.</t>
  </si>
  <si>
    <t>Whether the land management practice is an 'initial' or a 'follow-up'.</t>
  </si>
  <si>
    <t xml:space="preserve">The spatial point location of site/s covered by land management practice change. </t>
  </si>
  <si>
    <t>The total area (in ha) covered by land management practice change.</t>
  </si>
  <si>
    <t>The length (in km) covered by land management practice change..</t>
  </si>
  <si>
    <t xml:space="preserve">The type of action/s implemented to improve the land management practices. </t>
  </si>
  <si>
    <t>The type of industry implemented to improve the land management practices.</t>
  </si>
  <si>
    <t>A free-text summary highlighting the purpose of land management action.</t>
  </si>
  <si>
    <t>The spatial point location of any off-site/s benefitted from the land management action/s.</t>
  </si>
  <si>
    <t>A free-text summary of the evidence available to reflect land management practice benefits.</t>
  </si>
  <si>
    <t>Whether the disease management treatment is an 'initial' or a 'follow-up'.</t>
  </si>
  <si>
    <t>The spatial point location of site/s where disease is managed.</t>
  </si>
  <si>
    <t>A free-text summary of the diseases treated.</t>
  </si>
  <si>
    <t>The type of disease management method/s or treatment/s implemented.</t>
  </si>
  <si>
    <t>A free-text narration of the 'other' disease management method/s or treatment/s implemented (not listed in the drop-down).</t>
  </si>
  <si>
    <t>A free-text summary of the objectives of the disease management method/s or treatment/s implemented.</t>
  </si>
  <si>
    <t xml:space="preserve">Whether the pest animal survey is a 'baseline' or an 'indicator survey'. </t>
  </si>
  <si>
    <t>The total number of pest animal surveys conducted.</t>
  </si>
  <si>
    <t>The date range when the pest animal surveys were conducted.</t>
  </si>
  <si>
    <t>The total area of the pest animal survey.</t>
  </si>
  <si>
    <t xml:space="preserve">The technique/s used to survey the target pest species. </t>
  </si>
  <si>
    <t>A free-text narration of the 'other' techniques used to survey the target pest species (not listed in the drop-down).</t>
  </si>
  <si>
    <t>Whether the pest animal survey was on 'individuals' or 'groups'.</t>
  </si>
  <si>
    <t>The total number of pest individuals or groups surveyed.</t>
  </si>
  <si>
    <t xml:space="preserve">Whether the plant survival survey is a 'baseline' or an 'indicator survey'. </t>
  </si>
  <si>
    <t>The date range of plant survival survey/s conducted.</t>
  </si>
  <si>
    <t>The spatial point location of the site/s where the plant survival survey/s were conducted.</t>
  </si>
  <si>
    <t>The technique/s used to study the plant survival.</t>
  </si>
  <si>
    <t xml:space="preserve">Whether the plant survival survey is on 'individuals' or on 'groups'. </t>
  </si>
  <si>
    <t>The total number of individuals or groups surviving from plant survival survey.</t>
  </si>
  <si>
    <t>The rate (in percent) of plant survival from the survey area.</t>
  </si>
  <si>
    <t>Whether the remediation action is an 'initail' or a 'follow-up' control type.</t>
  </si>
  <si>
    <t>The spatial point location of site/s being remediated.</t>
  </si>
  <si>
    <t>The type/s of remediation being implemented.</t>
  </si>
  <si>
    <t>A free-text narration of the 'other' type/s of remediation being implemented (not listed in the drop-down).</t>
  </si>
  <si>
    <t>Whether the weed removal activity is an 'initial' or a 'follow-up'  treatment.</t>
  </si>
  <si>
    <t>The spatial point location of site/s treated for weed removal.</t>
  </si>
  <si>
    <t>The type/s of weed removal treatment implemeted.</t>
  </si>
  <si>
    <t>A free-text summary of aims/objectives for weed removal treatment.</t>
  </si>
  <si>
    <t>A free-text narration of the 'other' type/s of weed removal treatment/s implemented (not listed in the drop-down).</t>
  </si>
  <si>
    <t>Whether the habitat revegetation activity is an 'initial' or a 'follow-up'.</t>
  </si>
  <si>
    <t>The spatial point location/s of site/s where revegetation activity was implemented..</t>
  </si>
  <si>
    <t>The method/s used for planting.</t>
  </si>
  <si>
    <t>A free-text summary of the type of activity outlining the work that will contribute to revegetating the area.</t>
  </si>
  <si>
    <t xml:space="preserve">Whether the planted numbers are an 'individual' or 'in kilograms'. </t>
  </si>
  <si>
    <t>The total number of individuals planted.</t>
  </si>
  <si>
    <t>A free-text summary of the objectives of the revegetation activity.</t>
  </si>
  <si>
    <t>The spatial point location of site/s used for preparation of subsequent activities.</t>
  </si>
  <si>
    <t>The number of days spent on site preparation.</t>
  </si>
  <si>
    <t>The type of industry that will be implemented.</t>
  </si>
  <si>
    <t>The type of action undertaken for preparation of sites.</t>
  </si>
  <si>
    <t>A free-text narration of the 'other' type/s of action/s undertaken for preparation of sites (not listed in the drop-down).</t>
  </si>
  <si>
    <t>A free-text summary of the aim/objectives for undertaking the site preparation.</t>
  </si>
  <si>
    <t>Whether the soil testing conducted is an 'initial' or a 'follow-up' from previous surveys.</t>
  </si>
  <si>
    <t>A free-text summary of the date range when the soil testing was conducted.</t>
  </si>
  <si>
    <t>The spatial point location of site/s used for soil testing.</t>
  </si>
  <si>
    <t>The total area (in ha) that was used for soil testing.</t>
  </si>
  <si>
    <t>The total length (in km) that was used for soil testing.</t>
  </si>
  <si>
    <t>A free-text summary of the technique/s used for testing the soils in the targeted survey area.</t>
  </si>
  <si>
    <t>A free-text summary of the aim/objectives for undertaking the soil testing.</t>
  </si>
  <si>
    <t xml:space="preserve">Whether the emergency intervention is an 'initial' or a 'follow-up' from previous activities. </t>
  </si>
  <si>
    <t>The spatial point location of site/s where emergency intervention activities are conducted.</t>
  </si>
  <si>
    <t>The total area (in ha) of the site/s where emergency interventions were undertaken.</t>
  </si>
  <si>
    <t>A free-text summary of the type/s of emergency intervention undertaken to prevent target species extinctions.</t>
  </si>
  <si>
    <t xml:space="preserve">A free-text summary of the aims/objectives for undertaking the emergency intervention to prevent target species extinction. </t>
  </si>
  <si>
    <t>The number of individuals of the target species involved in the study.</t>
  </si>
  <si>
    <t>The total number of days of emergency intervention/s.</t>
  </si>
  <si>
    <t>The spatial point location of sites/s where emergency interventions were relocated.</t>
  </si>
  <si>
    <t xml:space="preserve">The total area (in ha) of sites/s where emergency interventions were relocated. </t>
  </si>
  <si>
    <t>Any relevant comments about emergency interventions undertaken to prevent target species extinctions in the mapped area.</t>
  </si>
  <si>
    <t>Whether the water quality survey is a 'baseline survey' or an 'indicator survey'.</t>
  </si>
  <si>
    <t xml:space="preserve">The date range when the water quality surveys were conducted. </t>
  </si>
  <si>
    <t>The spatial point location of site/s where water quality survey was conducted.</t>
  </si>
  <si>
    <t>The type/s of water body involved in the survey.</t>
  </si>
  <si>
    <t>The total number of days of water quality treatment.</t>
  </si>
  <si>
    <t>A free-text summary of the survey technique/s used to study the water quality.</t>
  </si>
  <si>
    <t>A free-text summary of the aims/objectives of the water quality survey.</t>
  </si>
  <si>
    <t>Whether the weed distribution survey is a 'baseline survey' or an 'indicator survey' type.</t>
  </si>
  <si>
    <t>The date range when the weed distribution suvrvey was conducted.</t>
  </si>
  <si>
    <t>The spatial point location of site/s where weed distribution survey was conducted.</t>
  </si>
  <si>
    <t>A free-text summary of the technique/s used for weed survey.</t>
  </si>
  <si>
    <t>A free-text summary of the aims/objectives of the weed survey.</t>
  </si>
  <si>
    <t>An estimate of the total area of weed cover.</t>
  </si>
  <si>
    <t>The wet pitfall sampling protocol selected, i.e. full (includes 12 wet pitfall traps in two lines of six traps); lite (includes 6 wet pitfall traps in one line).</t>
  </si>
  <si>
    <t>An identification of the fauna plot under study.</t>
  </si>
  <si>
    <t>Person/s responsible for recording an observation.</t>
  </si>
  <si>
    <t>The GPS location where individual wet pitfall traps have been setup.</t>
  </si>
  <si>
    <t>The identification given to individual wet pitfall traps- which is the trap line/trap number, e.g., MP1-1.</t>
  </si>
  <si>
    <t xml:space="preserve">The expected number of trapping nights. </t>
  </si>
  <si>
    <t>Diameter of the trap (in cms at ground level).</t>
  </si>
  <si>
    <t>Depth of the trap (in cms).</t>
  </si>
  <si>
    <t>Whether a funnel was used for the pitfall traps (default is 'on').</t>
  </si>
  <si>
    <t>If a funnel was used during pitfall trap set-up, then the diameter of the funnel opening is recorded (in cms).</t>
  </si>
  <si>
    <t xml:space="preserve">Whether a cover or rain guard was used during the pitfall set-up. </t>
  </si>
  <si>
    <t>If a cover was used during pitfall trap set-up, then the diameter of the cover is recorded (in cms)</t>
  </si>
  <si>
    <t>The height (in cms) recorded above the trap the cover is installed.</t>
  </si>
  <si>
    <t>The depth of the pitfall sample container (in cms).</t>
  </si>
  <si>
    <t>Whether a guidance barrier was used during the pitfall set-up.</t>
  </si>
  <si>
    <t>The type of preservative used in the pitfall trap, i.e. 95% undenatured ethanol or undiluted propylene glycol.</t>
  </si>
  <si>
    <t>The concentration of the preservative in the pitfall trap.</t>
  </si>
  <si>
    <t>The volume of preservative used.</t>
  </si>
  <si>
    <t>The photo id of the trap.</t>
  </si>
  <si>
    <t>The orientation/direction the wet pitfall trap photo was taken (default is facing 'south'), SE, SW, E, W, N, NE, NW.</t>
  </si>
  <si>
    <t>A brief description of each photo taken.</t>
  </si>
  <si>
    <t>Any comments related to the wet pitfall traps - invertebrate fauna survey.</t>
  </si>
  <si>
    <t>Soil sample collection date</t>
  </si>
  <si>
    <t>Soil sample collection time</t>
  </si>
  <si>
    <t xml:space="preserve">A barcode id linked to the plot and individual soil sample id. </t>
  </si>
  <si>
    <t>The identification given to individual malaise traps, which is a unique sequential trap ID that will be automatically assigned with the plot ID during the malaise trap set-up.</t>
  </si>
  <si>
    <t>The malaise trap set-up date.</t>
  </si>
  <si>
    <t>The malaise trap set-up time.</t>
  </si>
  <si>
    <t xml:space="preserve">The orientation/direction of the malaise trap head, i.e., N (default), NE, NW, E, SE, S, SW, W. </t>
  </si>
  <si>
    <t>Whether a moth excluder was used during the malaise trap set-up</t>
  </si>
  <si>
    <t>The GPS location where individual malaise traps have been setup.</t>
  </si>
  <si>
    <t>The photo id of the malaise trap.</t>
  </si>
  <si>
    <t>The orientation/direction the malaise trap photo was taken (default is facing 'south'), SE, SW, E, W, N, NE, NW.</t>
  </si>
  <si>
    <t xml:space="preserve">A barcode id linked to the plot and individual malaise litter trap id. </t>
  </si>
  <si>
    <t>Any comments related to the malaise traps - invertebrate fauna survey.</t>
  </si>
  <si>
    <t>An identification of the invertebrate sample photographs captured using malaise trapping method.</t>
  </si>
  <si>
    <t>The type of voucher/s  collection made during an invertebrate fauna survey. Options for wet and dry.</t>
  </si>
  <si>
    <t>The type of preservative used in the trap, i.e. 95% undenatured ethanol or undiluted propylene glycol.</t>
  </si>
  <si>
    <t>The concentration of the preservative used to preserve invertebrates.</t>
  </si>
  <si>
    <t>Whether the collection bottle has been replaced or not, during malaise trapping - invertebrate fauna survey.</t>
  </si>
  <si>
    <t>An auto record of the sample collection date, when the new sample collection bottle is replaced during malaise trapping - invertebrate fauna survey.</t>
  </si>
  <si>
    <t>An auto record of the sample collection time, when the new sample collection bottle is replaced during malaise trapping - invertebrate fauna survey.</t>
  </si>
  <si>
    <t>Whether a sifter was used during litter-fall extraction.</t>
  </si>
  <si>
    <t>If sifter was used then the type of sifter is recorded while conducting the leaf litter extractions.</t>
  </si>
  <si>
    <t>The type of Berlese funnel used during leaf-litter extractions.</t>
  </si>
  <si>
    <t>The capacity of Berlese funnel used during leaf-litter extractions.</t>
  </si>
  <si>
    <t>The photo id of leaf-litter extraction site.</t>
  </si>
  <si>
    <t>The id given to individual leaf-litter samples collected.</t>
  </si>
  <si>
    <t>The GPS location of individual leaf-litter samples was conducted.</t>
  </si>
  <si>
    <t>The date of leaf-litter sampling</t>
  </si>
  <si>
    <t>The time of leaf-litter sampling</t>
  </si>
  <si>
    <t>A brief description of the photo of the leaf litter sampled.</t>
  </si>
  <si>
    <t>The direction/orientation of leaf-litter photo was taken.</t>
  </si>
  <si>
    <t>A free text comment on the leaf-litter sampling process.</t>
  </si>
  <si>
    <t>The end date of leaf litter extraction. To record how long the sample was dried.</t>
  </si>
  <si>
    <t>The end time of leaf litter extraction. To record how long the sample was dried.</t>
  </si>
  <si>
    <t xml:space="preserve">A barcode id linked to the plot and individual leaf litter trap id. </t>
  </si>
  <si>
    <t>The id given to individual light traps during the light trapping- invertebrate fauna survey.</t>
  </si>
  <si>
    <t>The GPS location of individual light traps.</t>
  </si>
  <si>
    <t>The type of LED light used for light trapping- invertebrate fauna survey.</t>
  </si>
  <si>
    <t>The funnel dimensions used for light trapping- invertebrate fauna survey.</t>
  </si>
  <si>
    <t>The set duration of exposure of light for light trapping- invertebrate fauna suvey.</t>
  </si>
  <si>
    <t>The site elevation above sea level of the site/s where the light trapping- invertebrate fauna survey is being conducted.</t>
  </si>
  <si>
    <t>The height above ground where individual light traps is deployed.</t>
  </si>
  <si>
    <t>The type of battery (12V, 5V, other) used to power the light source during light trapping- invertebrate fauna survey.</t>
  </si>
  <si>
    <t>The type of preservative used in the trap, i.e. 95% undenatured ethanol or undiluted propylene glycol, dry.</t>
  </si>
  <si>
    <t>A record of relevant comments on light trapping- invertebrate fauna survey.</t>
  </si>
  <si>
    <t>The photographic identification taken during an ecological survey.</t>
  </si>
  <si>
    <t>The orientation/direction of the light trapping photo was taken (default is facing 'south'), SE, SW, E, W, N, NE, NW.</t>
  </si>
  <si>
    <t>A brief description of the vegetation surrounding the light trap sites, invertebrate fauna survey.</t>
  </si>
  <si>
    <t>The date of removal of the light traps.</t>
  </si>
  <si>
    <t>The time of removal of the light traps.</t>
  </si>
  <si>
    <t xml:space="preserve">A barcode id linked to the plot and individual light trap id. </t>
  </si>
  <si>
    <t>The duration of monitoring using pan traps for invertebrate trapping. Usualy lite or full. Lite is &lt;24 hours, full is up to 7 days. If lite is selected, default for liquid type is water-dishwashing solution.</t>
  </si>
  <si>
    <t>Whether the pan trap monitoring is a repeat from previous monitoring.</t>
  </si>
  <si>
    <t>The GPS location of invididual pan traps.</t>
  </si>
  <si>
    <t>The date of pan trap establishment.</t>
  </si>
  <si>
    <t>The time of pan trap establishment.</t>
  </si>
  <si>
    <t>The proposed duration of pan trapping - invertebrate fauna survey.</t>
  </si>
  <si>
    <t>The photo identification of the pan trap contents taken during pan trap setup- invertebrate fauna survey.</t>
  </si>
  <si>
    <t>The identification of individual pan traps.</t>
  </si>
  <si>
    <t>The colour of the pans used for pan trapping- invertebrate fauna survey (default are 'yellow', but 'blue' and 'white' are also used).</t>
  </si>
  <si>
    <t>The colour of the outside of the pans used for pan trapping- invertebrate fauna survey (default are 'yellow', but 'blue' and 'white' are also used).</t>
  </si>
  <si>
    <t>The diameter of the pan traps used during invertebrate fauna surveys.</t>
  </si>
  <si>
    <t>The height of the pan traps used during invertebrate fauna surveys.</t>
  </si>
  <si>
    <t>The volume or capacity of the pan traps that can hold a liquid.</t>
  </si>
  <si>
    <t>An attribute indicating where the pan traps were placed, during invertebrate fauna surveys (default is on ground, alternative is on a stand).</t>
  </si>
  <si>
    <t xml:space="preserve">The height above ground measured where the pan traps were placed, measured from the lowest point on the bowl. </t>
  </si>
  <si>
    <t>A categorical list of attributes to choose what liquid type was used in the pan traps (default is soapy water/water-dishwashing solution), undiluted propylene glycol.</t>
  </si>
  <si>
    <t>The estimated amount of liquid (in ml) used in the pan traps.</t>
  </si>
  <si>
    <t xml:space="preserve">Whether stakes were used to hold the pan traps or not, during pan trap surveys. </t>
  </si>
  <si>
    <t xml:space="preserve">A record of relevant comments on pan trap set-up. </t>
  </si>
  <si>
    <t>The date of pan trap sample collection.</t>
  </si>
  <si>
    <t>The time of pan trap sample collection.</t>
  </si>
  <si>
    <t xml:space="preserve">A checkbox to indicate whether the pan trap solution/liquid has been refilled or not. </t>
  </si>
  <si>
    <t>The date of removal of the pan traps from study sites.</t>
  </si>
  <si>
    <t>The time of removal of pan traps from the study sites.</t>
  </si>
  <si>
    <t>The photo identification of the pan trap samples taken during sample collection- invertebrate fauna survey.</t>
  </si>
  <si>
    <t>A checkbox to indicate whether the pan trap was not found/located while sample collection.</t>
  </si>
  <si>
    <t>A check box to indicate whether the liquid/solution in the pan traps is evaporated.</t>
  </si>
  <si>
    <t>A checkbox to indicate whether the pan trap were impacted due to rain.</t>
  </si>
  <si>
    <t>A checkbox to indicate whether the pan traps were upended/flipped over.</t>
  </si>
  <si>
    <t>A checkbx to indicate whether the pan traps were damaged.</t>
  </si>
  <si>
    <t>A checkbox to indicate if there were no catch/invertebrates collected in the pan traps.</t>
  </si>
  <si>
    <t>A record of relevant comments of completion of the pan trap sample collection- invertebrate fauna survey.</t>
  </si>
  <si>
    <t xml:space="preserve">The transect line id where the pan traps were placed in the study site (eg. PT1-1 to PT1-24, PT2-1 to PT2-24). </t>
  </si>
  <si>
    <t xml:space="preserve">A barcode id linked to the plot and individual pan trap line id. </t>
  </si>
  <si>
    <t xml:space="preserve">The photo identification of the pan trap sample container captured with the lid off. </t>
  </si>
  <si>
    <t>The type of active search method used to sample invertebrate fauna (such as diurnal, nocturnal).</t>
  </si>
  <si>
    <t>The standard ort minimum time taken to search for invertebrates (active search is usually 60 minutes).</t>
  </si>
  <si>
    <t>A brief description of the methods used during an ecological fauna survey.</t>
  </si>
  <si>
    <t>The capture equipment used during active sampling- sweep net, aerial net, aspirator, forceps, beat tray, sheet, trowel, sieve, other.</t>
  </si>
  <si>
    <t>A brief description of the equipment used or involved during active search of invertebrate fauna.</t>
  </si>
  <si>
    <t>The date and time of the start of active search of invertebrate fauna.</t>
  </si>
  <si>
    <t xml:space="preserve">An identification of the photographs of the representative individual invertebrates captured during sampling. </t>
  </si>
  <si>
    <t>A brief description of the photograph captured with the representative invertebrate.</t>
  </si>
  <si>
    <t>A brief description of the habitat where invertebrates have been captured during active sampling.</t>
  </si>
  <si>
    <t>The search method used for active sampling: spotlight, torch, foliage beating, netting, lifting rocks, lifting CWD, raking litter, peeling bark, shaking branches, opening galls, opening seedpods, breaking CWD, excavating soil, other.</t>
  </si>
  <si>
    <t>The date and time of the end of active search of invertebrate fauna.</t>
  </si>
  <si>
    <t>The date and time of the active search of invertebrate sampling (auto recorded).</t>
  </si>
  <si>
    <t xml:space="preserve">A barcode id linked to the plot and individual vertebrate colected during active searching. </t>
  </si>
  <si>
    <t>The plot id where invertebrate fauna survey was conducted using active search protocol.</t>
  </si>
  <si>
    <t>The type of preservative used during active sampling, i.e. 95% undenatured ethanol or undiluted propylene glycol.</t>
  </si>
  <si>
    <t>The photographic identification of the invertebrate samples in the container.</t>
  </si>
  <si>
    <t>Length of the beat stick (in cm) used for invertebrate fauna sampling.</t>
  </si>
  <si>
    <t>Diameter of the beat stick (in cm) used for invertebrate fauna sampling.</t>
  </si>
  <si>
    <t>Mass of the beat stick (in grams) used for invertebrate fauna sampling</t>
  </si>
  <si>
    <t xml:space="preserve">The type of beat tray used for foliage beating- invertebrate fauna sampling (default is a foldable round tray). </t>
  </si>
  <si>
    <t>The diameter of beat tray for during foliage beating - invertebrate fauna sampling (default is 50 cm for a foldable round tray or 90 cm for a square beat sheet).</t>
  </si>
  <si>
    <t>The colour of the beat tray (default is white, black also is an option if the invertebrate catch is expected to be light in colour).</t>
  </si>
  <si>
    <t>The photographic identification of the sampling equipment used during foliage beating- invertebrate fauna sampling.</t>
  </si>
  <si>
    <t>The date and time of the foliage beating (auto recorded).</t>
  </si>
  <si>
    <t xml:space="preserve">The location where invertebrate sampling using foliage beating is taking place. </t>
  </si>
  <si>
    <t>The photographic identification of the plant individual used for foliage beating - invertebrate fauna sampling.</t>
  </si>
  <si>
    <t xml:space="preserve">The direction or orientation of plant photograph captured during foliage beating - invertebrate fauna sampling. </t>
  </si>
  <si>
    <t xml:space="preserve">A brief description of the plant photograph captured during foliage beating - invertebrate fauna sampling. </t>
  </si>
  <si>
    <t>The height above ground where foliage beating was conducted.</t>
  </si>
  <si>
    <t>The methods used to collect the invertebrates during foliage beating.</t>
  </si>
  <si>
    <t>Any comments relevant to the foliage beating - invertebrate fauna sampling.</t>
  </si>
  <si>
    <t>A barcode id linked to the invertebrate samples collected using foliage beating method.</t>
  </si>
  <si>
    <t>The plot id where invertebrate fauna survey was conducted using foliage beating method.</t>
  </si>
  <si>
    <t>The species identification of the plant in study.</t>
  </si>
  <si>
    <t>The type of liquid used for preservation of the invertebrate specimen.</t>
  </si>
  <si>
    <t>The photographic identification of the sample containing invertebrates.</t>
  </si>
  <si>
    <t xml:space="preserve">The type of net used during sweep netting- invertebrate fauna sampling. </t>
  </si>
  <si>
    <t>The diameter of net used for sweep netting - invertebrate fauna sampling.</t>
  </si>
  <si>
    <t>The length of the net used for sweep netting - invertebrate fauna sampling.</t>
  </si>
  <si>
    <t>The material used to make the net for sweep netting - invertebrate fauna sampling.</t>
  </si>
  <si>
    <t>The shape of the net used for sweep netting - invertebrate fauna sampling.</t>
  </si>
  <si>
    <t>A photographic identification of the sampling equipment used during sweep netting - invertebrate fauna survey</t>
  </si>
  <si>
    <t>The location where invertebrate sampling was conducted- using the sweep netting - invertebrate fauna sampling.</t>
  </si>
  <si>
    <t>The date and time of the sweep netting - invertebrate fauna sampling (auto recorded).</t>
  </si>
  <si>
    <t xml:space="preserve">A photographic identification of the understorey plant photographed during sweep netting - invertebrate fauna sampling. </t>
  </si>
  <si>
    <t xml:space="preserve">The direction or orientation of understory plant photographed during sweep netting - invertebrate fauna sampling. </t>
  </si>
  <si>
    <t>Any comments relevant to the sweep netting - invertebrate fauna sampling.</t>
  </si>
  <si>
    <t>A barcode id linked to the invertebrate samples collected using sweep netting method.</t>
  </si>
  <si>
    <t>The plot id where invertebrate fauna survey was conducted using sweep netting method.</t>
  </si>
  <si>
    <t>An estimate of the coverage (in m2) of the sweep netting sampling undertaken.</t>
  </si>
  <si>
    <t>A new barcode id linked to the invertebrate specimens sampled and sorted (post field collection).</t>
  </si>
  <si>
    <t>The type of preservative used, i.e. 95% undenatured ethanol or undiluted propylene glycol.</t>
  </si>
  <si>
    <t>The concentration of the preservative used.</t>
  </si>
  <si>
    <t>Whether the count of individuals sampled is an extact match or an estimate.</t>
  </si>
  <si>
    <t>Any comments relevant to post field processing.</t>
  </si>
  <si>
    <t>A photographic identification of the representative invertebrate type/life stage to assist with identification.</t>
  </si>
  <si>
    <t>A brief description of the specimen captured in the photo.</t>
  </si>
  <si>
    <t>The type of targeted survey undertaken.</t>
  </si>
  <si>
    <t>McCallum K, Bignall J, Laws M, O’Neill S, Sparrow B. (unpublished draft) ‘Targeted Surveys module’ in ….. (eds) Ecological Field Monitoring Protocols Manual: Standardising environmental monitoring and data systems for improved decision making. Draft v 0.1 Report to DAWE. TERN, Adelaide.</t>
  </si>
  <si>
    <t>Whether they targeted survey is a 'new survey'.</t>
  </si>
  <si>
    <t>Whether they targeted survey is a 'return survey'.</t>
  </si>
  <si>
    <t>Whether they targeted survey is a 'repeat survey'.</t>
  </si>
  <si>
    <t>The area of the polygon that was used to conduct a targeted field survey.</t>
  </si>
  <si>
    <t>A free text summary of the survey observers and their experience of conducting the targeted survey.</t>
  </si>
  <si>
    <t>A free text summary of objectives of the targeted survey.</t>
  </si>
  <si>
    <t>A free text summary of the targeted survey design and justification for conducting the same.</t>
  </si>
  <si>
    <t xml:space="preserve">A summary of the areas or habitats used for targeted survey. </t>
  </si>
  <si>
    <t>The type of targeted survey undertaken during a fauna survey.</t>
  </si>
  <si>
    <t>The start location of the targeted survey.</t>
  </si>
  <si>
    <t>The start time of the targeted survey.</t>
  </si>
  <si>
    <t>The date and time when observation/s were made.</t>
  </si>
  <si>
    <t>The type or method/s used during an observation in a fauna survey.</t>
  </si>
  <si>
    <t xml:space="preserve">A record of any related behaviour of the targeted fauna species. </t>
  </si>
  <si>
    <t>The field species name of the taxon or the targeted species under study.</t>
  </si>
  <si>
    <t xml:space="preserve">Whether fauna measurements have been conducted during the targeted fauna survey. </t>
  </si>
  <si>
    <t>The photographic identification of the observation made, signs or suitable habitat of the targeted fauna.</t>
  </si>
  <si>
    <t>A brief description of the observation photograph captured during targeted fauna survey.</t>
  </si>
  <si>
    <t>Whether a voucher specimen was collected or not.</t>
  </si>
  <si>
    <t>The barcode scan identification of the voucher specimen/s collected during an ecological survey.</t>
  </si>
  <si>
    <t>The type of voucher/s being collected (to be chosen from the drop-down list provided) during an ecological survey.</t>
  </si>
  <si>
    <t xml:space="preserve">Any comments on the voucher specimen/s collected during an ecological survey. </t>
  </si>
  <si>
    <t>Record of any additional voucher specimen/s during an ecological survey.</t>
  </si>
  <si>
    <t xml:space="preserve">The areas of potential suitable habitat/s where the survey is being conducted. </t>
  </si>
  <si>
    <t>A spatial point on the polygon that demarcates the potential habitat boundary.</t>
  </si>
  <si>
    <t>The area of the polygon that demarcates the potential habitat boundary.</t>
  </si>
  <si>
    <t>Any relevant comments on the targeted fauna survey.</t>
  </si>
  <si>
    <t>The time when the targeted fauna survey was ended.</t>
  </si>
  <si>
    <t>The location where the targeted fauna survey was ended.</t>
  </si>
  <si>
    <t>The start of a targeted fauna survey, when undertaking a passive survey that involves the placement of traps or other equipment in the field.</t>
  </si>
  <si>
    <t>To be selected if a new targeted fauna survey is being conducted.</t>
  </si>
  <si>
    <t>To be selected if, during a passive- targeted fauna survey the equipment/s is being checked or collected.</t>
  </si>
  <si>
    <t>The date and time of the trap/equipment being set-up (autorecorded), during a passive- targeted fauna survey.</t>
  </si>
  <si>
    <t>The site/location where the equipment/s or traps are being laid-out during a passive - targeted fauna survey.</t>
  </si>
  <si>
    <t xml:space="preserve">A drop-down list of the type of equipment/s used during a passive - targeted fauna survey. </t>
  </si>
  <si>
    <t>An identification of the equipment/s used during a passive - targeted fauna survey.</t>
  </si>
  <si>
    <t xml:space="preserve">The dimensions of the equiments used during a pasive- targeted fauna survey. </t>
  </si>
  <si>
    <t>Any relevant details of the bait used, during the passive targeted fauna survey.</t>
  </si>
  <si>
    <t>A free text summary of any notes relevant to the passive - targeted fauna survey.</t>
  </si>
  <si>
    <t>The photographic identification of the equipment/s set-up during the passive - targeted fauna survey.</t>
  </si>
  <si>
    <t>The date and time (autorecorded) while conducting the equipment check.</t>
  </si>
  <si>
    <t>The type of observation/s made during a passive - targeted fauna survey.</t>
  </si>
  <si>
    <t>A brief summary of the observations made during the survey.</t>
  </si>
  <si>
    <t>Whether voucher specimen/s were collected or not during an ecological survey.</t>
  </si>
  <si>
    <t xml:space="preserve">The scanned barcode identification of the voucher specimen/s during an ecological survey. </t>
  </si>
  <si>
    <t xml:space="preserve">Any relevant comments related to the voucher specimen/s collected. </t>
  </si>
  <si>
    <t>To be checked, once all the traps have been checked during a passive - targeted fauna survey.</t>
  </si>
  <si>
    <t>To be checked, once all the traps have been checked and packed after a passive - targeted fauna survey (at the end of the survey).</t>
  </si>
  <si>
    <t>To be checked while checking traps or collecting recording/s, during a passive- targeted fauna survey.</t>
  </si>
  <si>
    <t>The identification of the storage SD card used to record information during a passive - targeted fauna survey.</t>
  </si>
  <si>
    <t>The details of the battery used during a passive - invertebrate fauna survey.</t>
  </si>
  <si>
    <t>Any relevant notes regarding the collection made from a passive - targeted fauna survey.</t>
  </si>
  <si>
    <t>To be marked/checked once the survey is completed, but the project is still ongoing.</t>
  </si>
  <si>
    <t>To be marked/checked at the end of the survey and equipment is packed and the project is completed.</t>
  </si>
  <si>
    <t>Any relevant comments regarding the targeted flora survey.</t>
  </si>
  <si>
    <t>The start of a survey.</t>
  </si>
  <si>
    <t>The start point or location of the start of the targeted flora survey.</t>
  </si>
  <si>
    <t>The time of start of a targeted ecological survey.</t>
  </si>
  <si>
    <t xml:space="preserve">The photographic identification of the flora being observed, including its habit or plant parts observed during a targeted flora survey. </t>
  </si>
  <si>
    <t>A spatial point in the polygon where the flora popuplation boundary is demarcated.</t>
  </si>
  <si>
    <t>Whether the count of individuals is an extact match or an estimated number.</t>
  </si>
  <si>
    <t>The photographic identification of the population of the flora being observed, including its habit or plant parts observed during a targeted flora survey.</t>
  </si>
  <si>
    <t>A brief description of the flora population photograph captured.</t>
  </si>
  <si>
    <t>To be marked once the targeted flora survey is completed.</t>
  </si>
  <si>
    <t>A spatial point in the polygon where the areas of potential suitable habitat of the flora population boundary is demarcated.</t>
  </si>
  <si>
    <t>The start point or location of the start of the targeted ecological community.</t>
  </si>
  <si>
    <t>Any relevant comments on the targeted ecological community.</t>
  </si>
  <si>
    <t>A spatial point on the polygon that demarcates the community boundary - start point.</t>
  </si>
  <si>
    <t>A spatial point on the polygon that demarcates the community boundary - mid point.</t>
  </si>
  <si>
    <t>A spatial point on the polygon that demarcates the community boundary - end point.</t>
  </si>
  <si>
    <t>A spatial point on the polygon that demarcates the community boundary area.</t>
  </si>
  <si>
    <t>A descriptive summary of the targeted ecological community.</t>
  </si>
  <si>
    <t>The photographic identification of the ecological community being surveyed.</t>
  </si>
  <si>
    <t>To be marked once the targeted ecological community survey is completed.</t>
  </si>
  <si>
    <t>The name given to the fauna plot under survey.</t>
  </si>
  <si>
    <t>Whether the plot is an impact plot or a control plot.</t>
  </si>
  <si>
    <t xml:space="preserve">A number to define the plot replication (if the plot is the first or only
of it’s type within a sampling unit, then the number will be 1). </t>
  </si>
  <si>
    <t xml:space="preserve">Whether the plot is to be marked permanently (a boolean of 'yes' or 'no'). </t>
  </si>
  <si>
    <t>The location where the iron droppers will be placed (NW, NE, SW or SE corners, or centre).</t>
  </si>
  <si>
    <t xml:space="preserve">The iron dropper location where the name of the plot is/was labelled. </t>
  </si>
  <si>
    <t>The dimensions or the area of the plot under survey. As a standard, plot dimensions will be 100 x 100 meters (1 hectare).</t>
  </si>
  <si>
    <t>The direction or orientation the plot (as a standard the plot alighs in the NS direction of the grid).</t>
  </si>
  <si>
    <t>The closest spatial point to the plot location.</t>
  </si>
  <si>
    <t>The spatial point on the plot that indicates the start point of the drift fence.</t>
  </si>
  <si>
    <t>The spatial point on the plot that indicates the end point of the drift fence.</t>
  </si>
  <si>
    <t>The spatial point on the plot that indicates the centre point of the drift fence.</t>
  </si>
  <si>
    <t>The spatial point on the plot that indicates the start point of the pitfall trap location.</t>
  </si>
  <si>
    <t>The spatial point on the plot that indicates the end point of the pitfall trap location.</t>
  </si>
  <si>
    <t>The spatial point on the plot that indicates the centre point of the pitfall trap location.</t>
  </si>
  <si>
    <t>The spatial point on the plot where the iron/star dropper is located with an aluminium tag containing plot name or identification details.</t>
  </si>
  <si>
    <t>The spatial point on the plot where the pitfall trap is located.</t>
  </si>
  <si>
    <t>The spatial point on the plot where the funnel trap is located.</t>
  </si>
  <si>
    <t>The spatial point on the plot where the elliot trap is located.</t>
  </si>
  <si>
    <t>The spatial point on the plot where the cage trap is located.</t>
  </si>
  <si>
    <t>The date and time of the start of a survey.</t>
  </si>
  <si>
    <t>The QR scanner code that identifies the pitfall traps.</t>
  </si>
  <si>
    <t>The type of pitfall trap used.</t>
  </si>
  <si>
    <t>The depth of the pitfall trap (in millimeters).</t>
  </si>
  <si>
    <t>The width of the pitfall trap (in millimeters).</t>
  </si>
  <si>
    <t>Any relevant notes pertaining to the pitfall trap set-up.</t>
  </si>
  <si>
    <t>An identification code of the pitfall trap photograph.</t>
  </si>
  <si>
    <t>The QR scanner code that identifies the funnel traps.</t>
  </si>
  <si>
    <t>The type of funnel trap used.</t>
  </si>
  <si>
    <t>The length of the funnel trap (in millimeters).</t>
  </si>
  <si>
    <t>The width of the funnel trap (in millimeters).</t>
  </si>
  <si>
    <t>Any relevant notes pertaining to the funnel trap set-up.</t>
  </si>
  <si>
    <t>An identification code of the funnell trap photograph.</t>
  </si>
  <si>
    <t>The QR scanner code that identifies the cage traps.</t>
  </si>
  <si>
    <t>The type of cage trap used.</t>
  </si>
  <si>
    <t>The depth of the cage trap.</t>
  </si>
  <si>
    <t>The width of the cage trap.</t>
  </si>
  <si>
    <t>The height of the cage trap.</t>
  </si>
  <si>
    <t>An identification code of the cage trap photograph.</t>
  </si>
  <si>
    <t>Any relevant notes pertaining to the cage trap set-up.</t>
  </si>
  <si>
    <t>The QR scanner code that identifies the Elliot traps.</t>
  </si>
  <si>
    <t>The length of the Elliot trap.</t>
  </si>
  <si>
    <t>The width of the Elliot trap.</t>
  </si>
  <si>
    <t>The height of the Elliot trap.</t>
  </si>
  <si>
    <t>Any relevant notes pertaining to the Elliot trap set-up.</t>
  </si>
  <si>
    <t>An identification code of the Elliot trap photograph.</t>
  </si>
  <si>
    <t>The date and time when the trap was opened.</t>
  </si>
  <si>
    <t>The date and time when the trap was closed.</t>
  </si>
  <si>
    <t>The total number of nights the trap was opened.</t>
  </si>
  <si>
    <t>The type of trap, i.e. a pitfall, funnel, cage or Elliot type, used during a vertebrate fauna survey.</t>
  </si>
  <si>
    <t>An identification code of the trap photograph.</t>
  </si>
  <si>
    <t>The QR scanner code that identifies individual traps.</t>
  </si>
  <si>
    <t>The date and time when the trap was checked for animal captures.</t>
  </si>
  <si>
    <t>The personnell responsible for checking the trap/s.</t>
  </si>
  <si>
    <t xml:space="preserve">Whether a vertebrate was captured or not. </t>
  </si>
  <si>
    <t>Whether there was a false trigger in the Elliot trap.</t>
  </si>
  <si>
    <t>Whether there was a false trigger in the cage trap.</t>
  </si>
  <si>
    <t>The status of the trap during 'trap checks', i.e., damaged or disturbed or not functioning.</t>
  </si>
  <si>
    <t>Whether the trap weas left open or closed.</t>
  </si>
  <si>
    <t>Any relevant notes pertaining to the trap.</t>
  </si>
  <si>
    <t>The identification of the animal capture photograph.</t>
  </si>
  <si>
    <t>The personnell responsible for processing the captures.</t>
  </si>
  <si>
    <t>The status of the vertebrate capture, i.e., whether it is a recapture or a new capture.</t>
  </si>
  <si>
    <t>The unique number on the microchip that was used on the target individual.</t>
  </si>
  <si>
    <t>A temporary identification mark on the animal individual.</t>
  </si>
  <si>
    <t>The position on the animal individual where the temporary texta marking was done.</t>
  </si>
  <si>
    <t>A permanent identification mark on the animal individual.</t>
  </si>
  <si>
    <t>A photographic identification of the animal captured.</t>
  </si>
  <si>
    <t>The level of confidence while identifying a species during an ecological survey.</t>
  </si>
  <si>
    <t>The source of reference used for identification of the specimen.</t>
  </si>
  <si>
    <t>Whether the count of individuals is an exact match or an estimated number.</t>
  </si>
  <si>
    <t>The type or method/s used during observation in a fauna survey.</t>
  </si>
  <si>
    <t>The condition of the voucher specimen/s collected during an ecological survey.</t>
  </si>
  <si>
    <t xml:space="preserve"> The QR scanner code that identifies individual specimens.</t>
  </si>
  <si>
    <t>A brief description of the equipment/s used for sampling during an ecological fauna survey.</t>
  </si>
  <si>
    <t>The duration of the survey.</t>
  </si>
  <si>
    <t>The total number of observers conducting the survey.</t>
  </si>
  <si>
    <t>The area used to conduct a bird survey. Options for 2 hectares or 500 m.</t>
  </si>
  <si>
    <t>The name of the plot under survey.</t>
  </si>
  <si>
    <t>The record of the survey date and time.</t>
  </si>
  <si>
    <t>The type of observation used to sight a bird. Options for 'heard', 'seen', or both.</t>
  </si>
  <si>
    <t>The location where the bird survey weas conducted. Options for 'within survey plot', 'outside survey plot', 'same habitat', 'outside plot, different habitat'</t>
  </si>
  <si>
    <t>An identifier of the survey.</t>
  </si>
  <si>
    <t>The name of the survey.</t>
  </si>
  <si>
    <t>The name of the protocol used during the camera trap surveys. Options for 'fauna protocol, 'array protocol' and 'targeted protocol'.</t>
  </si>
  <si>
    <t>An identifier of the camera trap deployment.</t>
  </si>
  <si>
    <t xml:space="preserve">A spatial point in the plot where the camera trap/s have been deployed. Options for 'N', 'S', 'E', 'W' and 'Centre'. </t>
  </si>
  <si>
    <t>The gps location in the plot where the camera trap/s have been deployed. This includes the Latitude, Longitude and Geodetic datum of the
camera trap point.</t>
  </si>
  <si>
    <t>https://linked.data.gov.au/def/test/dawe-cv/473b22fa-71ab-4f38-b143-3b9cc436c63f</t>
  </si>
  <si>
    <t>Horizontal direction to which a mountain slope faces. Degrees from North. N=360, no slope=0.</t>
  </si>
  <si>
    <t>White, A, Sparrow, B., Leitch, E., Foulkes, J., Flitton, R., Lowe, A.J., Caddy-Retalic, S. (2012). AusPlots Rangelands Survey Protocols Manual. Version 1.2.9 page 78. Terrestrial Ecosystem Research Network and The University of Adelaide Press. https://doi.org/10.25901/5f2ca309cc9c2</t>
  </si>
  <si>
    <t>The height above ground where the 'bait container' is situated. Default is '30 cm'.</t>
  </si>
  <si>
    <t>The type of lure used while setting-up a camera trap. Default is 'edible'.</t>
  </si>
  <si>
    <t>The variety of lure used while setting-up a camera trap. Default is 'standard small mammal bait'.</t>
  </si>
  <si>
    <t>The horizontal distance between the camera trap and the bait station. Options for '1.5 m' or 2.5 m'.</t>
  </si>
  <si>
    <t>The type of mount used to secure the camera trap/s. E.g, is 'star dropper', 'tree', etc.</t>
  </si>
  <si>
    <t xml:space="preserve">An identification number on the camera trap/s. </t>
  </si>
  <si>
    <t>An identification number on the sd card.</t>
  </si>
  <si>
    <t>The manufacturer of the camera trap.</t>
  </si>
  <si>
    <t>The model listed by the manufacturer for the 'camera trap'.</t>
  </si>
  <si>
    <t>The year when the camera trap was manufactured.</t>
  </si>
  <si>
    <t>The type of illumination used in the camera trap. E.g. is 'LED white flash'.</t>
  </si>
  <si>
    <t>The mechanism used to activate the camera trap/s. E.g. is 'PIR'.</t>
  </si>
  <si>
    <t>A mode in the camera trap that defines the trigger speed of the camera trap. E.g. is '0.2 seconds'.</t>
  </si>
  <si>
    <t>A mode in the camera trap that defines the image pixel resolution used for the camera traps. Default is '3.1 megapixels'.</t>
  </si>
  <si>
    <t xml:space="preserve">A mode in the camera trap that defines the sensitivity settings used for the camera trap. </t>
  </si>
  <si>
    <t>A mode in the camera trap that defines the number of pictures captured per trigger. Default is set to '5'.</t>
  </si>
  <si>
    <t>A mode in the camera trap that defines the time interval used in a camera trap. Default is 'rapidfire'.</t>
  </si>
  <si>
    <t>A mode in the camera trap that defines the sharpness of the image capture during night. Default is 'fast shutter'.</t>
  </si>
  <si>
    <t>A mode in the camera trap that defines the period of quiteness between image captures. Default is 'no delay'.</t>
  </si>
  <si>
    <t>The date and time of the image captured.</t>
  </si>
  <si>
    <t>The unit of measure of temperature. Default is 'Celsius'.</t>
  </si>
  <si>
    <t>The type of battery used in the camera trap.</t>
  </si>
  <si>
    <t>A user label specifies the user identifier for the relevant camera code and fauna plot name.</t>
  </si>
  <si>
    <t>A mode in the camera trap that defines the type of media used for image capture. Default is set to 'burst'.</t>
  </si>
  <si>
    <t>The height above ground where the top of the camera trap is located. Default is '70 cm'.</t>
  </si>
  <si>
    <t>The direction relative to the north (0 - 359°) where the camera trap is facing. Default is 'southerly direction'.</t>
  </si>
  <si>
    <t>The vertical Camera trap angle produced from horizontal, based on its height and distance from the bait station (i.e., -25° at 1.5 m distance and -16° at 2.5 m distance).</t>
  </si>
  <si>
    <t>A photographic id of the image displaying the camera trap and its surrounding habitat.</t>
  </si>
  <si>
    <t>The date of deployment of the camera traps.</t>
  </si>
  <si>
    <t>Any relevant notes pertaining to the campera trap deployment.</t>
  </si>
  <si>
    <t>The total number of camera traps deployed in a given survey/study area.</t>
  </si>
  <si>
    <t xml:space="preserve">The operational status of the camera traps during the camera trap recovery. Drop-down list options for, ‘Operational’, ‘SD card full’, ‘Batteries flat’, ‘Not operational’, ‘Missing’. </t>
  </si>
  <si>
    <t>The total number of images captured by the camera trap, during the deployment period and its recovery.</t>
  </si>
  <si>
    <t>The date when the camera trap/s were recovered from the study site.</t>
  </si>
  <si>
    <t>The duration or period of deployment of the camera traps.</t>
  </si>
  <si>
    <t>Any relevant notes pertaining to the recovery of the camera traps.</t>
  </si>
  <si>
    <t xml:space="preserve">The mising status of the camera traps during recovery.  </t>
  </si>
  <si>
    <t xml:space="preserve">A brief summary of the observations made while redployment of the camera traps in the study site. </t>
  </si>
  <si>
    <t>The date when the camera traps were redeployed.</t>
  </si>
  <si>
    <t xml:space="preserve">Any relevant notes pertaining to the camera trap redeployment activity. </t>
  </si>
  <si>
    <t>https://linked.data.gov.au/def/test/dawe-cv/63f3f8e8-c204-4c91-8a48-e9f85b33ce06</t>
  </si>
  <si>
    <t>The features observed during the camera trap set-up, array protocol/s. E.g. is 'animal scat', 'animal track', etc.</t>
  </si>
  <si>
    <t>The distance between the camera trap and the feature of interest.</t>
  </si>
  <si>
    <t>The direction of the camera trap is facing from the feature of interest.</t>
  </si>
  <si>
    <t>The angle of incidence relative to the feature (e.g. animal path).</t>
  </si>
  <si>
    <t>Any relevant details of additional equipment used to set-up the camera trap/s during a targeted protocol.</t>
  </si>
  <si>
    <t>The gps location of the sampling point.</t>
  </si>
  <si>
    <t>The transect used for seedling or sapling count.</t>
  </si>
  <si>
    <t>DBH point of measurement is the point of DBH measurement conducted on the tree trunk above ground – typically 1.3 m above ground, but may vary for problem trees (such as those with buttresses , multi-stemmed individuals, etc.).</t>
  </si>
  <si>
    <t>Whether the visit types are a new visit or a revisit survey.</t>
  </si>
  <si>
    <t>The area of the plot under study. E.g, or belt transects, population extent or across the plot (sub-plot) etc.</t>
  </si>
  <si>
    <t>Any relevant comments related to recuritment survey visit, objectives etc.</t>
  </si>
  <si>
    <t>A unique identification number given by the user to identify the individual/s during the recuritment survey.</t>
  </si>
  <si>
    <t>Whether the plant individual is 'missing'  during a revisit survey.</t>
  </si>
  <si>
    <t>number_of_categorical_variables</t>
  </si>
  <si>
    <t>number_of_categorical_apis</t>
  </si>
  <si>
    <t>progress</t>
  </si>
  <si>
    <t>1 Crossed Out</t>
  </si>
  <si>
    <t>All Crossed Out</t>
  </si>
  <si>
    <t>ASC suborder, great group and subgroup to be integrated</t>
  </si>
  <si>
    <t>Color</t>
  </si>
  <si>
    <t>Color code</t>
  </si>
  <si>
    <t>Description</t>
  </si>
  <si>
    <t>Red Bold</t>
  </si>
  <si>
    <t>parameters that need to be created</t>
  </si>
  <si>
    <t>Red</t>
  </si>
  <si>
    <t>parameters in tern vocabs but not in the DAWE protocols</t>
  </si>
  <si>
    <t>Yellow</t>
  </si>
  <si>
    <t>Categorical variables</t>
  </si>
  <si>
    <t>dark green 2</t>
  </si>
  <si>
    <t>parameters already present in the DAWE vocabs</t>
  </si>
  <si>
    <t>Indigo blue</t>
  </si>
  <si>
    <t>Modules completed by Arun</t>
  </si>
  <si>
    <t>pink</t>
  </si>
  <si>
    <t>Parameters repeated (common between modules/protocols)</t>
  </si>
  <si>
    <t>cyan</t>
  </si>
  <si>
    <t>Categorical Parameters need to be discussed</t>
  </si>
  <si>
    <t>light pruple 3</t>
  </si>
  <si>
    <t>Waiting for categorical APIs</t>
  </si>
  <si>
    <t>light orange 3</t>
  </si>
  <si>
    <t>separate line between modules</t>
  </si>
  <si>
    <t>Green</t>
  </si>
  <si>
    <t>Reviewed categorical APIs</t>
  </si>
  <si>
    <t>orange</t>
  </si>
  <si>
    <t>Empty categorical APIs</t>
  </si>
  <si>
    <t>light red 3</t>
  </si>
  <si>
    <t>Categorical values may be incorrect, you can check them based on the column "comments on categorical variable" or the cell comment.</t>
  </si>
  <si>
    <t>dark gray 2</t>
  </si>
  <si>
    <t>deleted items, may be reused later</t>
  </si>
  <si>
    <t>##</t>
  </si>
  <si>
    <t>https://linked.data.gov.au/def/test/dawe-cv/</t>
  </si>
  <si>
    <t>#</t>
  </si>
  <si>
    <t>skos</t>
  </si>
  <si>
    <t>http://www.w3.org/2004/02/skos/core#</t>
  </si>
  <si>
    <t>rdf</t>
  </si>
  <si>
    <t>http://www.w3.org/1999/02/22-rdf-syntax-ns#</t>
  </si>
  <si>
    <t>tern</t>
  </si>
  <si>
    <t>https://w3id.org/tern/ontologies/tern/</t>
  </si>
  <si>
    <t>dct</t>
  </si>
  <si>
    <t>http://purl.org/dc/terms/</t>
  </si>
  <si>
    <t>dcterms</t>
  </si>
  <si>
    <t>Plot_selection_type</t>
  </si>
  <si>
    <t>Transect_orientation</t>
  </si>
  <si>
    <t>Plot_sampling_point</t>
  </si>
  <si>
    <t>DBH_protocol_type</t>
  </si>
  <si>
    <t>Basal_sweep_sampling_point</t>
  </si>
  <si>
    <t>Instrument_used</t>
  </si>
  <si>
    <t>Tree_ID</t>
  </si>
  <si>
    <t>Species_ID</t>
  </si>
  <si>
    <t>Tree_status</t>
  </si>
  <si>
    <t>Tree_trunk_type</t>
  </si>
  <si>
    <t>Point_of_measurement(POM)(in meters above ground)</t>
  </si>
  <si>
    <t>Diamter_at_breast_height_(DBH)(cms)</t>
  </si>
  <si>
    <t>Basal_Area_Factor</t>
  </si>
  <si>
    <t>Stem_count_in</t>
  </si>
  <si>
    <t>Stem_count_out</t>
  </si>
  <si>
    <t>Stem_count_borderline</t>
  </si>
  <si>
    <t>Total_Stem_count</t>
  </si>
  <si>
    <t>Stem_Basal_area (m2)</t>
  </si>
  <si>
    <t>Stand_Basal_area_(m2/ha)</t>
  </si>
  <si>
    <t>100 x 100</t>
  </si>
  <si>
    <t>N</t>
  </si>
  <si>
    <t>Full</t>
  </si>
  <si>
    <t>Diameter tape</t>
  </si>
  <si>
    <t>NF20-01</t>
  </si>
  <si>
    <t>Acacia spp.</t>
  </si>
  <si>
    <t>Alive</t>
  </si>
  <si>
    <t>Smooth</t>
  </si>
  <si>
    <t>20 x 100</t>
  </si>
  <si>
    <t>N1/S1</t>
  </si>
  <si>
    <t>N1S1-30</t>
  </si>
  <si>
    <t>Lite</t>
  </si>
  <si>
    <t>tree caliper</t>
  </si>
  <si>
    <t>N1S1-30Agr</t>
  </si>
  <si>
    <t>Argyrodendron spp.</t>
  </si>
  <si>
    <t>Buttressed</t>
  </si>
  <si>
    <t>W</t>
  </si>
  <si>
    <t>WF30-02-1</t>
  </si>
  <si>
    <t>Alstonia spp.</t>
  </si>
  <si>
    <t>multistemmed</t>
  </si>
  <si>
    <t>WF30-02-2</t>
  </si>
  <si>
    <t>N4/S4</t>
  </si>
  <si>
    <t>N4S4-90</t>
  </si>
  <si>
    <t>N4S4-90Cry-1</t>
  </si>
  <si>
    <t>Cryptocarya spp.</t>
  </si>
  <si>
    <t>Ellipse</t>
  </si>
  <si>
    <t>Basal_wedge</t>
  </si>
  <si>
    <t>NW</t>
  </si>
  <si>
    <t>Basal_Wedge</t>
  </si>
  <si>
    <t>NW2</t>
  </si>
  <si>
    <t>SW</t>
  </si>
  <si>
    <t>SW4</t>
  </si>
  <si>
    <t>Regenerating</t>
  </si>
  <si>
    <t>Protocol type</t>
  </si>
  <si>
    <t>Plot name</t>
  </si>
  <si>
    <t>Datetime</t>
  </si>
  <si>
    <t>Type of soil observation</t>
  </si>
  <si>
    <t>Characterized_by</t>
  </si>
  <si>
    <t>Affiliated Agency</t>
  </si>
  <si>
    <t>State</t>
  </si>
  <si>
    <t>Location description</t>
  </si>
  <si>
    <t>Plot location</t>
  </si>
  <si>
    <t>Digging stopped by</t>
  </si>
  <si>
    <t>Soil pit photo ID</t>
  </si>
  <si>
    <t>Soil Horizon code</t>
  </si>
  <si>
    <t>Soil Horizon suffix</t>
  </si>
  <si>
    <t>Soil Horizon depth (upper)</t>
  </si>
  <si>
    <t>Soil Horizon depth (lower)</t>
  </si>
  <si>
    <t xml:space="preserve">Soil Matrix color </t>
  </si>
  <si>
    <t>Soil moisture status</t>
  </si>
  <si>
    <t>Soil Mottle abundance</t>
  </si>
  <si>
    <t>Soil Mottle type</t>
  </si>
  <si>
    <t>Soil Mottle size</t>
  </si>
  <si>
    <t xml:space="preserve">Soil Mottle contrast </t>
  </si>
  <si>
    <t>Soil Mottle distinctness</t>
  </si>
  <si>
    <t>Coarse fragments abundace</t>
  </si>
  <si>
    <t>Coarse fragments size</t>
  </si>
  <si>
    <t>Coarse fragments lithology</t>
  </si>
  <si>
    <t>soil magnetic property</t>
  </si>
  <si>
    <t>soil voids</t>
  </si>
  <si>
    <t>soil cracks</t>
  </si>
  <si>
    <t>fine macropore abundance</t>
  </si>
  <si>
    <t>coarse macropore abundance</t>
  </si>
  <si>
    <t>soil consistency</t>
  </si>
  <si>
    <t>soil water status</t>
  </si>
  <si>
    <t>soil fabric type</t>
  </si>
  <si>
    <t>soil clay dispersion</t>
  </si>
  <si>
    <t>soil slaking</t>
  </si>
  <si>
    <t>Soil pit</t>
  </si>
  <si>
    <t>Daintree Rainforest Observatory</t>
  </si>
  <si>
    <t>23/02/2023</t>
  </si>
  <si>
    <t>T</t>
  </si>
  <si>
    <t>Arun</t>
  </si>
  <si>
    <t>TERN</t>
  </si>
  <si>
    <t>QLD</t>
  </si>
  <si>
    <t>DRO is located in wet tropics of FNQ. Plot is an old growth forest with lots of Palm trees and complex mesophyll vine forest type.</t>
  </si>
  <si>
    <t>SW_corner</t>
  </si>
  <si>
    <t>rocky underneath</t>
  </si>
  <si>
    <t>IMG.DROsoilpit.jpg</t>
  </si>
  <si>
    <t>O1</t>
  </si>
  <si>
    <t>b</t>
  </si>
  <si>
    <t>G</t>
  </si>
  <si>
    <t>I</t>
  </si>
  <si>
    <t xml:space="preserve">S </t>
  </si>
  <si>
    <t>FS</t>
  </si>
  <si>
    <t>H</t>
  </si>
  <si>
    <t>B</t>
  </si>
  <si>
    <t>M</t>
  </si>
  <si>
    <t>Litchfield Eucalyptus Woodland</t>
  </si>
  <si>
    <t>Haba</t>
  </si>
  <si>
    <t>NT</t>
  </si>
  <si>
    <t>LItchfield is located in NT. Plot is open woodland with recent fire signs.</t>
  </si>
  <si>
    <t>IMG.Litfield2022.jpg</t>
  </si>
  <si>
    <t>O2</t>
  </si>
  <si>
    <t>c</t>
  </si>
  <si>
    <t>S</t>
  </si>
  <si>
    <t>SL</t>
  </si>
  <si>
    <t>Z</t>
  </si>
  <si>
    <t>L</t>
  </si>
  <si>
    <t>D</t>
  </si>
  <si>
    <t>Plot dimension</t>
  </si>
  <si>
    <t>Microhabitat photo</t>
  </si>
  <si>
    <t>Soil horizon type</t>
  </si>
  <si>
    <t>Soil depth</t>
  </si>
  <si>
    <t>25 x 25</t>
  </si>
  <si>
    <t>SW3</t>
  </si>
  <si>
    <t>IMG.SW3.jpg</t>
  </si>
  <si>
    <t>P</t>
  </si>
  <si>
    <t>atypical</t>
  </si>
  <si>
    <t>SW2</t>
  </si>
  <si>
    <t>IMG.SW2.jpg</t>
  </si>
  <si>
    <t>typical</t>
  </si>
  <si>
    <t>NW3</t>
  </si>
  <si>
    <t>Described_by</t>
  </si>
  <si>
    <t>Slope(degrees)</t>
  </si>
  <si>
    <t>percent_of_slope_tangent</t>
  </si>
  <si>
    <t>Aspect(degrees)</t>
  </si>
  <si>
    <t>Slope class</t>
  </si>
  <si>
    <t>Landform pattern</t>
  </si>
  <si>
    <t>Relief</t>
  </si>
  <si>
    <t>Modal slope</t>
  </si>
  <si>
    <t>Landform element</t>
  </si>
  <si>
    <t>Erosion type description code</t>
  </si>
  <si>
    <t>Microrelief type</t>
  </si>
  <si>
    <t>Microrelief description code</t>
  </si>
  <si>
    <t>Runoff code</t>
  </si>
  <si>
    <t>permeability code</t>
  </si>
  <si>
    <t>Drainage code</t>
  </si>
  <si>
    <t>disturbance code</t>
  </si>
  <si>
    <t>surface coarse fragment</t>
  </si>
  <si>
    <t xml:space="preserve">Plot soil description </t>
  </si>
  <si>
    <t>A</t>
  </si>
  <si>
    <t>VG</t>
  </si>
  <si>
    <t>RIS</t>
  </si>
  <si>
    <t>Gully</t>
  </si>
  <si>
    <t>Water</t>
  </si>
  <si>
    <t>Biotic</t>
  </si>
  <si>
    <t>BN</t>
  </si>
  <si>
    <t>SW cornwer</t>
  </si>
  <si>
    <t>C</t>
  </si>
  <si>
    <t>PLT</t>
  </si>
  <si>
    <t xml:space="preserve">R </t>
  </si>
  <si>
    <t>Plateau</t>
  </si>
  <si>
    <t>WInd</t>
  </si>
  <si>
    <t>agent</t>
  </si>
  <si>
    <t>N1-A</t>
  </si>
  <si>
    <t>ST</t>
  </si>
  <si>
    <t>Scald</t>
  </si>
  <si>
    <t>CWD_number_of_hits</t>
  </si>
  <si>
    <t>Sampling_survey_method</t>
  </si>
  <si>
    <t>Plot_dimension</t>
  </si>
  <si>
    <t>Transect_number</t>
  </si>
  <si>
    <t>Record_location_GPS_Latitude</t>
  </si>
  <si>
    <t>Record_location_GPS_Longitude</t>
  </si>
  <si>
    <t>Transect_sampling_point</t>
  </si>
  <si>
    <t>Closest_meter</t>
  </si>
  <si>
    <t>CWD_ID</t>
  </si>
  <si>
    <t>Coarse Woody Debris diameter widest point</t>
  </si>
  <si>
    <t>Coarse Woody Debris diameter narrowest point</t>
  </si>
  <si>
    <t>CWD Volume(m3)</t>
  </si>
  <si>
    <t>CWD_percent_cover</t>
  </si>
  <si>
    <t>Plots</t>
  </si>
  <si>
    <t>100 x100</t>
  </si>
  <si>
    <t>PN1</t>
  </si>
  <si>
    <t>50 x 50</t>
  </si>
  <si>
    <t>PS3</t>
  </si>
  <si>
    <t>Transects</t>
  </si>
  <si>
    <t>T6NW2-01</t>
  </si>
  <si>
    <t>T6SW3-01</t>
  </si>
  <si>
    <t>SE</t>
  </si>
  <si>
    <t>T4SE5-04</t>
  </si>
  <si>
    <t>Date_time</t>
  </si>
  <si>
    <t>Transect_start_point</t>
  </si>
  <si>
    <t>Transect_point_intercept</t>
  </si>
  <si>
    <t>Litter prescence</t>
  </si>
  <si>
    <t xml:space="preserve">Litter depth </t>
  </si>
  <si>
    <t>Record_ID</t>
  </si>
  <si>
    <t>Life stage</t>
  </si>
  <si>
    <t>Growth stage</t>
  </si>
  <si>
    <t>vegetation diamteter class</t>
  </si>
  <si>
    <t>Large tree count</t>
  </si>
  <si>
    <t>Vertebrate pest presence</t>
  </si>
  <si>
    <t xml:space="preserve">Vertebrates pest type </t>
  </si>
  <si>
    <t xml:space="preserve">Vertebrate pest prescence evidence </t>
  </si>
  <si>
    <t>40 x 40</t>
  </si>
  <si>
    <t>N1</t>
  </si>
  <si>
    <t>2/100</t>
  </si>
  <si>
    <t>Yes</t>
  </si>
  <si>
    <t>first</t>
  </si>
  <si>
    <t>tree</t>
  </si>
  <si>
    <t>recruiting</t>
  </si>
  <si>
    <t>Gall present</t>
  </si>
  <si>
    <t>wilddog</t>
  </si>
  <si>
    <t>live</t>
  </si>
  <si>
    <t>N2</t>
  </si>
  <si>
    <t>No</t>
  </si>
  <si>
    <t>Archidendron spp.</t>
  </si>
  <si>
    <t>shrub</t>
  </si>
  <si>
    <t>resprouting</t>
  </si>
  <si>
    <t>Misletoe - 3</t>
  </si>
  <si>
    <t>cat</t>
  </si>
  <si>
    <t>scat</t>
  </si>
  <si>
    <t>N3</t>
  </si>
  <si>
    <t>repeat</t>
  </si>
  <si>
    <t>mature</t>
  </si>
  <si>
    <t>insect damage, galls present</t>
  </si>
  <si>
    <t>pig</t>
  </si>
  <si>
    <t>remains</t>
  </si>
  <si>
    <t>N4</t>
  </si>
  <si>
    <t xml:space="preserve">shrub </t>
  </si>
  <si>
    <t>senescent</t>
  </si>
  <si>
    <t>mistletoe, dieback observed</t>
  </si>
  <si>
    <t>&lt;5</t>
  </si>
  <si>
    <t>S1</t>
  </si>
  <si>
    <t>dead</t>
  </si>
  <si>
    <t/>
  </si>
  <si>
    <t>S2</t>
  </si>
  <si>
    <t>S3</t>
  </si>
  <si>
    <t>S4</t>
  </si>
  <si>
    <t>Transect orientation</t>
  </si>
  <si>
    <t>Transect point intercept</t>
  </si>
  <si>
    <t>Module_type</t>
  </si>
  <si>
    <t>Plot_burned_status</t>
  </si>
  <si>
    <t>Substrate type</t>
  </si>
  <si>
    <t>height of point intercept</t>
  </si>
  <si>
    <t>In Canopy Sky (ICS)</t>
  </si>
  <si>
    <t>Regeneration type</t>
  </si>
  <si>
    <t>Plant alive status</t>
  </si>
  <si>
    <t>char height</t>
  </si>
  <si>
    <t>DateTime since fire</t>
  </si>
  <si>
    <t>Accuracy of the datetime estimate</t>
  </si>
  <si>
    <t>Char height sampling location</t>
  </si>
  <si>
    <t>trunk char height</t>
  </si>
  <si>
    <t>Soil char depth</t>
  </si>
  <si>
    <t>Soil char surface</t>
  </si>
  <si>
    <t>Fire severity class</t>
  </si>
  <si>
    <t>Maximum trunk char height</t>
  </si>
  <si>
    <t>Soil Char depth</t>
  </si>
  <si>
    <t>N2/S2</t>
  </si>
  <si>
    <t>Condition</t>
  </si>
  <si>
    <t>unburned</t>
  </si>
  <si>
    <t>Bare</t>
  </si>
  <si>
    <t xml:space="preserve">in </t>
  </si>
  <si>
    <t>Epicormic</t>
  </si>
  <si>
    <t>alive</t>
  </si>
  <si>
    <t>25 days</t>
  </si>
  <si>
    <t>Burnt</t>
  </si>
  <si>
    <t>Litter</t>
  </si>
  <si>
    <t>Ecualyptus spp.</t>
  </si>
  <si>
    <t>in</t>
  </si>
  <si>
    <t>Basal</t>
  </si>
  <si>
    <t>low</t>
  </si>
  <si>
    <t>E2/W2</t>
  </si>
  <si>
    <t>E2</t>
  </si>
  <si>
    <t>White ash</t>
  </si>
  <si>
    <t>Eragrostis spp.</t>
  </si>
  <si>
    <t>grass</t>
  </si>
  <si>
    <t>out</t>
  </si>
  <si>
    <t>Apical</t>
  </si>
  <si>
    <t>high</t>
  </si>
  <si>
    <t>E4W4</t>
  </si>
  <si>
    <t>W4</t>
  </si>
  <si>
    <t>gravel</t>
  </si>
  <si>
    <t>NE</t>
  </si>
  <si>
    <t>Parameters</t>
  </si>
  <si>
    <t>Feature types</t>
  </si>
  <si>
    <t>uri</t>
  </si>
  <si>
    <t>http://linked.data.gov.au/def/tern-cv/05dac53a-269c-4699-9673-bf99a9406b14</t>
  </si>
  <si>
    <t>Absolute diameter growth rate</t>
  </si>
  <si>
    <t>http://linked.data.gov.au/def/tern-cv/a0782014-ba9c-46d3-a38a-e7fef736d9db</t>
  </si>
  <si>
    <t>Blue chromatic coordinate</t>
  </si>
  <si>
    <t>http://linked.data.gov.au/def/tern-cv/b8926694-48c9-40ea-92e9-73e66cecfb49</t>
  </si>
  <si>
    <t>http://linked.data.gov.au/def/tern-cv/2361dea8-598c-4b6f-a641-2b98ff199e9e</t>
  </si>
  <si>
    <t>CF standard name</t>
  </si>
  <si>
    <t>http://linked.data.gov.au/def/tern-cv/8e7a785a-8c57-4415-855f-cb6d35ad58bb</t>
  </si>
  <si>
    <t>animal specimen</t>
  </si>
  <si>
    <t>http://linked.data.gov.au/def/tern-cv/cd5cbdbb-07d9-4a5b-9b11-5ab9d6015be6</t>
  </si>
  <si>
    <t>Excess green index</t>
  </si>
  <si>
    <t>http://linked.data.gov.au/def/tern-cv/68b86074-e4df-4a46-8cbe-38c6f5bd9fa3</t>
  </si>
  <si>
    <t>ant population</t>
  </si>
  <si>
    <t>http://linked.data.gov.au/def/tern-cv/f6e064c6-e2e9-4f9a-90dd-66434a93d985</t>
  </si>
  <si>
    <t>Green chromatic coordinate</t>
  </si>
  <si>
    <t>http://linked.data.gov.au/def/tern-cv/f6c6d211-77e3-4b61-8700-5824cd2d3f6c</t>
  </si>
  <si>
    <t>Multi spectral values</t>
  </si>
  <si>
    <t>http://linked.data.gov.au/def/tern-cv/3f6e88f1-8f17-4163-912e-450fcbf3e4b0</t>
  </si>
  <si>
    <t>http://linked.data.gov.au/def/tern-cv/c001183f-c6b5-4162-8de9-0c7ed0eb3bfe</t>
  </si>
  <si>
    <t>Red chromatic coordinate</t>
  </si>
  <si>
    <t>http://linked.data.gov.au/def/tern-cv/e0f1b2b5-2413-4216-a289-ebbfcdb4133e</t>
  </si>
  <si>
    <t>fungal occurrence</t>
  </si>
  <si>
    <t>http://linked.data.gov.au/def/tern-cv/45a73139-f6bf-47b7-88d4-4b2865755545</t>
  </si>
  <si>
    <t>Relative reflectance value</t>
  </si>
  <si>
    <t>http://linked.data.gov.au/def/tern-cv/1d8bf330-1c43-4f50-af3b-851e54413d2e</t>
  </si>
  <si>
    <t>geologic substrate</t>
  </si>
  <si>
    <t>http://linked.data.gov.au/def/tern-cv/afc81cca-9122-4e36-823d-31dd765e9257</t>
  </si>
  <si>
    <t>above-ground biomass</t>
  </si>
  <si>
    <t>http://linked.data.gov.au/def/tern-cv/c3d26c6f-91b7-4627-91e6-2147fa44ad03</t>
  </si>
  <si>
    <t>habitat</t>
  </si>
  <si>
    <t>http://linked.data.gov.au/def/tern-cv/2090cfd9-8b6b-497b-9512-497456a18b99</t>
  </si>
  <si>
    <t>above-ground dry standing biomass</t>
  </si>
  <si>
    <t>http://linked.data.gov.au/def/tern-cv/c_4d63eb33</t>
  </si>
  <si>
    <t>individual stem</t>
  </si>
  <si>
    <t>http://linked.data.gov.au/def/tern-cv/caab05f4-084e-4cd8-b219-199529807d3d</t>
  </si>
  <si>
    <t>absolute humidity</t>
  </si>
  <si>
    <t>http://linked.data.gov.au/def/tern-cv/ceb884dc-f20b-49db-9b27-e2667b87edbb</t>
  </si>
  <si>
    <t>invertebrate population</t>
  </si>
  <si>
    <t>http://linked.data.gov.au/def/tern-cv/c892f830-4c65-4ac2-a81a-323e2ef42657</t>
  </si>
  <si>
    <t>acoustic index</t>
  </si>
  <si>
    <t>http://linked.data.gov.au/def/tern-cv/c292d0ad-1ac8-4077-9fc3-815dd923daa0</t>
  </si>
  <si>
    <t>actual evapotranspiration</t>
  </si>
  <si>
    <t>http://linked.data.gov.au/def/tern-cv/d42a1a60-c606-4967-a09a-26727b9b2bc8</t>
  </si>
  <si>
    <t>aerial root height</t>
  </si>
  <si>
    <t>http://linked.data.gov.au/def/tern-cv/c_1ccb8a68</t>
  </si>
  <si>
    <t>agricultural parameter</t>
  </si>
  <si>
    <t>http://linked.data.gov.au/def/tern-cv/68add852-0a47-4412-8f8c-52bd8d0151b1</t>
  </si>
  <si>
    <t>ammonium in soil</t>
  </si>
  <si>
    <t>http://linked.data.gov.au/def/tern-cv/ae316ed4-e160-45ab-b849-d87bd0420dbf</t>
  </si>
  <si>
    <t>http://linked.data.gov.au/def/tern-cv/e6ed6e58-5916-4d31-9ed5-109ab3436fce</t>
  </si>
  <si>
    <t>angle count sampling hits</t>
  </si>
  <si>
    <t>http://linked.data.gov.au/def/tern-cv/82bca582-f0c2-480e-be0b-c33b19d80e73</t>
  </si>
  <si>
    <t>http://linked.data.gov.au/def/tern-cv/b311c0d3-4a1a-4932-a39c-f5cdc1afa611</t>
  </si>
  <si>
    <t>http://linked.data.gov.au/def/tern-cv/4c19f603-572e-471c-82eb-230f822c263d</t>
  </si>
  <si>
    <t>atmospheric parameter</t>
  </si>
  <si>
    <t>http://linked.data.gov.au/def/tern-cv/123f2efe-3891-4764-9047-609c8b30e925</t>
  </si>
  <si>
    <t>plant taxa per stratum</t>
  </si>
  <si>
    <t>http://linked.data.gov.au/def/tern-cv/972669a7-8a3c-4bd6-9d24-04606fcdd773</t>
  </si>
  <si>
    <t>atp content</t>
  </si>
  <si>
    <t>http://linked.data.gov.au/def/tern-cv/8182efaf-6c5c-4dc8-8364-a17a2bd4f04f</t>
  </si>
  <si>
    <t>http://linked.data.gov.au/def/tern-cv/98e8d72d-f361-41ed-af9d-6e7f90c1dfce</t>
  </si>
  <si>
    <t>average crown cover</t>
  </si>
  <si>
    <t>http://linked.data.gov.au/def/tern-cv/97bc6039-73be-4a1b-bf29-54e4cb097ef3</t>
  </si>
  <si>
    <t>average projective foliage cover</t>
  </si>
  <si>
    <t>http://linked.data.gov.au/def/tern-cv/2b192e25-ee32-463b-941a-6a80b4cf5efd</t>
  </si>
  <si>
    <t>average vegetative height</t>
  </si>
  <si>
    <t>http://linked.data.gov.au/def/tern-cv/07132d22-6c49-48b7-9dee-da17a424a583</t>
  </si>
  <si>
    <t>http://linked.data.gov.au/def/tern-cv/2be2d5ce-ca9d-4dff-8e79-948983944f95</t>
  </si>
  <si>
    <t>bedrock index (RED/GREEN)</t>
  </si>
  <si>
    <t>http://linked.data.gov.au/def/tern-cv/0b0869d5-c2f5-48cd-b8c0-e42e90ae808a</t>
  </si>
  <si>
    <t>http://linked.data.gov.au/def/tern-cv/d4fc54b1-0ad3-4512-86b7-d42b121ece45</t>
  </si>
  <si>
    <t>bedrock index (SWIR2/RED)</t>
  </si>
  <si>
    <t>http://linked.data.gov.au/def/tern-cv/e523389f-7fee-4ec1-8843-c847245ba2fd</t>
  </si>
  <si>
    <t>vegetation fuel</t>
  </si>
  <si>
    <t>http://linked.data.gov.au/def/tern-cv/df7fd606-8145-4206-b66e-b86444888802</t>
  </si>
  <si>
    <t>bedrock indices</t>
  </si>
  <si>
    <t>http://linked.data.gov.au/def/tern-cv/c06b51c6-8290-40bf-b192-b0dc2b44fde1</t>
  </si>
  <si>
    <t>vegetation stratum</t>
  </si>
  <si>
    <t>http://linked.data.gov.au/def/tern-cv/32834f36-a478-45be-97f4-ff2ff51e9f5c</t>
  </si>
  <si>
    <t>below-ground biomass</t>
  </si>
  <si>
    <t>http://linked.data.gov.au/def/tern-cv/f1ecf57e-2305-4625-9118-9d348c8c5793</t>
  </si>
  <si>
    <t>below-ground dry standing biomass</t>
  </si>
  <si>
    <t>http://linked.data.gov.au/def/tern-cv/c_e261a187</t>
  </si>
  <si>
    <t>plant specimen</t>
  </si>
  <si>
    <t>biological parameter</t>
  </si>
  <si>
    <t>http://linked.data.gov.au/def/tern-cv/2ffe4363-dea1-4188-9f8f-835983d47fe2</t>
  </si>
  <si>
    <t>biomass</t>
  </si>
  <si>
    <t>http://linked.data.gov.au/def/tern-cv/108587a5-91dd-4cf4-861d-0f2a8e92b502</t>
  </si>
  <si>
    <t>biotic microrelief</t>
  </si>
  <si>
    <t>bird crop fullness</t>
  </si>
  <si>
    <t>http://linked.data.gov.au/def/tern-cv/11aa53b8-a72f-4990-a543-2c7b84ca0767</t>
  </si>
  <si>
    <t>bole height</t>
  </si>
  <si>
    <t>http://linked.data.gov.au/def/tern-cv/be0a9365-32ae-4c82-ac87-d65ff3a4dae7</t>
  </si>
  <si>
    <t>http://linked.data.gov.au/def/tern-cv/63e83f29-7240-499b-a6ca-015b265beda7</t>
  </si>
  <si>
    <t>canopy greenness</t>
  </si>
  <si>
    <t>http://linked.data.gov.au/def/tern-cv/9343e3b9-bca2-48e2-af02-eed8111e0147</t>
  </si>
  <si>
    <t>carbonate/quartz index</t>
  </si>
  <si>
    <t>http://linked.data.gov.au/def/tern-cv/12797115-2e0f-479f-8d06-1700da3ac394</t>
  </si>
  <si>
    <t>carbonate/quartz index (BLUE/SWIR2)</t>
  </si>
  <si>
    <t>http://linked.data.gov.au/def/tern-cv/bb942400-8bc5-4831-bcf5-7a891ef00ef4</t>
  </si>
  <si>
    <t>chemical parameter</t>
  </si>
  <si>
    <t>http://linked.data.gov.au/def/tern-cv/41a27c10-6dff-4ddc-9f8b-14e87fafc786</t>
  </si>
  <si>
    <t>chick weight</t>
  </si>
  <si>
    <t>http://linked.data.gov.au/def/tern-cv/4127b7b8-6f00-4434-9bf2-1676cef10983</t>
  </si>
  <si>
    <t>clutch size</t>
  </si>
  <si>
    <t>http://linked.data.gov.au/def/tern-cv/d43345f8-84c5-40ad-86ff-ffe246558e34</t>
  </si>
  <si>
    <t>coarse litterfall mass</t>
  </si>
  <si>
    <t>http://linked.data.gov.au/def/tern-cv/bc921a02-a757-4071-b39a-383af90d31cd</t>
  </si>
  <si>
    <t>http://linked.data.gov.au/def/tern-cv/1726569b-618f-45c4-b4ab-d2092ad4a423</t>
  </si>
  <si>
    <t>coarse woody debris sd</t>
  </si>
  <si>
    <t>http://linked.data.gov.au/def/tern-cv/1e56b253-6497-49b8-9805-0eae69da1d9b</t>
  </si>
  <si>
    <t>coarse woody debris stock mean</t>
  </si>
  <si>
    <t>http://linked.data.gov.au/def/tern-cv/6e0b10ba-b6f2-4d2f-8a86-6873c565e95d</t>
  </si>
  <si>
    <t>conservation status</t>
  </si>
  <si>
    <t>http://linked.data.gov.au/def/tern-cv/1466cc29-350d-4a23-858b-3da653fd24a6</t>
  </si>
  <si>
    <t>critical thermal maximum</t>
  </si>
  <si>
    <t>http://linked.data.gov.au/def/tern-cv/d3f23ee6-9486-4ec8-acea-45c0f23b547f</t>
  </si>
  <si>
    <t>critical thermal minimum</t>
  </si>
  <si>
    <t>http://linked.data.gov.au/def/tern-cv/bc9f6df9-7ec6-46d1-a399-92360b1a5740</t>
  </si>
  <si>
    <t>cryptogam cover</t>
  </si>
  <si>
    <t>http://linked.data.gov.au/def/tern-cv/c_18adad48</t>
  </si>
  <si>
    <t>culmen depth</t>
  </si>
  <si>
    <t>http://linked.data.gov.au/def/tern-cv/c2e90cb1-fac3-4a1c-9a38-403739b13ab0</t>
  </si>
  <si>
    <t>culmen length</t>
  </si>
  <si>
    <t>http://linked.data.gov.au/def/tern-cv/2de440fe-81d9-4577-8d59-664122d48615</t>
  </si>
  <si>
    <t>culmen width</t>
  </si>
  <si>
    <t>http://linked.data.gov.au/def/tern-cv/51e78f51-8369-4068-b872-aa2b368bda8b</t>
  </si>
  <si>
    <t>dead grass cover mean</t>
  </si>
  <si>
    <t>http://linked.data.gov.au/def/tern-cv/f9ae2722-732f-472a-8087-999240c6581a</t>
  </si>
  <si>
    <t>dead grass cover sd</t>
  </si>
  <si>
    <t>http://linked.data.gov.au/def/tern-cv/fd9ffa6b-cffa-4e14-a536-06ab8e3505d7</t>
  </si>
  <si>
    <t>dead herbs cover mean</t>
  </si>
  <si>
    <t>http://linked.data.gov.au/def/tern-cv/869b3963-b276-48ac-a0b0-5d6e108eef50</t>
  </si>
  <si>
    <t>dead herbs cover sd</t>
  </si>
  <si>
    <t>http://linked.data.gov.au/def/tern-cv/75208020-a087-4b31-89a3-c3028382b5eb</t>
  </si>
  <si>
    <t>dead individual count</t>
  </si>
  <si>
    <t>http://linked.data.gov.au/def/tern-cv/c_a21ed8ce</t>
  </si>
  <si>
    <t>dead plant</t>
  </si>
  <si>
    <t>http://linked.data.gov.au/def/tern-cv/cd11241d-9df9-48b9-88b1-3e6646f21562</t>
  </si>
  <si>
    <t>dead shrub cover mean</t>
  </si>
  <si>
    <t>http://linked.data.gov.au/def/tern-cv/89ed531e-0ea0-49d6-8386-ef80c75f0f4f</t>
  </si>
  <si>
    <t>dead shrub cover sd</t>
  </si>
  <si>
    <t>http://linked.data.gov.au/def/tern-cv/00c2b397-b61b-4dbe-8f07-7444c00a6af2</t>
  </si>
  <si>
    <t>dead stand tree basal area</t>
  </si>
  <si>
    <t>http://linked.data.gov.au/def/tern-cv/c_b837456f</t>
  </si>
  <si>
    <t>dead vine cover mean</t>
  </si>
  <si>
    <t>http://linked.data.gov.au/def/tern-cv/825b15c9-5f3f-4b24-9b71-baeb565d4201</t>
  </si>
  <si>
    <t>dead vine cover sd</t>
  </si>
  <si>
    <t>http://linked.data.gov.au/def/tern-cv/8d763d15-1aa9-4369-a77b-a0ea4bd3d6ca</t>
  </si>
  <si>
    <t>deep drainage</t>
  </si>
  <si>
    <t>http://linked.data.gov.au/def/tern-cv/a6ec84ba-86cb-4571-a1e5-4ee30b30f829</t>
  </si>
  <si>
    <t>diameter of tree hollow</t>
  </si>
  <si>
    <t>http://linked.data.gov.au/def/tern-cv/5a7f318c-c91f-4477-b680-73b3de954fbe</t>
  </si>
  <si>
    <t>http://linked.data.gov.au/def/tern-cv/777773d0-cfb4-44ff-85e2-08b48e10ac52</t>
  </si>
  <si>
    <t>dominant outcrop lithology</t>
  </si>
  <si>
    <t>http://linked.data.gov.au/def/tern-cv/09aae763-babb-4926-b1ed-52630195564d</t>
  </si>
  <si>
    <t>dry standing biomass</t>
  </si>
  <si>
    <t>http://linked.data.gov.au/def/tern-cv/c_d52c1ced</t>
  </si>
  <si>
    <t>ecological connectivity</t>
  </si>
  <si>
    <t>http://linked.data.gov.au/def/tern-cv/622ef475-aae1-4076-a5ad-e94bc4def27a</t>
  </si>
  <si>
    <t>ecological facet</t>
  </si>
  <si>
    <t>http://linked.data.gov.au/def/tern-cv/c_25d6bbe2</t>
  </si>
  <si>
    <t>ecosystem parameter</t>
  </si>
  <si>
    <t>http://linked.data.gov.au/def/tern-cv/45ae73d8-92bd-4261-a05f-7bfac228e1f7</t>
  </si>
  <si>
    <t>ectoparasite count</t>
  </si>
  <si>
    <t>http://linked.data.gov.au/def/tern-cv/4816515c-198c-42c7-8c76-b1fc3baecb87</t>
  </si>
  <si>
    <t>environmental parameter</t>
  </si>
  <si>
    <t>http://linked.data.gov.au/def/tern-cv/d62a4664-89a1-49a1-9ef0-f30ee2c6d22b</t>
  </si>
  <si>
    <t>erosion extent</t>
  </si>
  <si>
    <t>http://linked.data.gov.au/def/tern-cv/2f86eccf-9cab-4c45-905b-b8f769d65950</t>
  </si>
  <si>
    <t>erosion present</t>
  </si>
  <si>
    <t>http://linked.data.gov.au/def/tern-cv/ff4ce8d1-4c2b-4d6e-8aea-be4138fea452</t>
  </si>
  <si>
    <t>estimated diameter at breast height</t>
  </si>
  <si>
    <t>http://linked.data.gov.au/def/tern-cv/893bb642-d19c-4474-aa7c-b46a476b2910</t>
  </si>
  <si>
    <t>evapotranspiration</t>
  </si>
  <si>
    <t>http://linked.data.gov.au/def/tern-cv/6033d979-5b22-40f9-a081-19b9980fa396</t>
  </si>
  <si>
    <t>extensive clearing present</t>
  </si>
  <si>
    <t>http://linked.data.gov.au/def/tern-cv/71934567-a90d-433c-a040-63df566c9faa</t>
  </si>
  <si>
    <t>eyelid</t>
  </si>
  <si>
    <t>http://linked.data.gov.au/def/tern-cv/2510fea2-595d-48b5-b664-311f07f91937</t>
  </si>
  <si>
    <t>female count</t>
  </si>
  <si>
    <t>http://linked.data.gov.au/def/tern-cv/674970d5-47df-4a34-a4fc-fdf17cc1484f</t>
  </si>
  <si>
    <t>feral digging present</t>
  </si>
  <si>
    <t>http://linked.data.gov.au/def/tern-cv/486e60ea-affa-45ad-b331-027167d866bf</t>
  </si>
  <si>
    <t>ferric iron (Fe3+) index (PC2 of RED and BLUE)</t>
  </si>
  <si>
    <t>http://linked.data.gov.au/def/tern-cv/22a1a113-5453-4725-84df-cfd7e6a51890</t>
  </si>
  <si>
    <t>ferric iron (Fe3+) index (PC4 of BLUE, RED, NIR and SWIR1)</t>
  </si>
  <si>
    <t>http://linked.data.gov.au/def/tern-cv/d82bdbb7-3f9c-4aaa-8a09-759cedec4161</t>
  </si>
  <si>
    <t>ferric iron (Fe3+) indices</t>
  </si>
  <si>
    <t>http://linked.data.gov.au/def/tern-cv/a54f0994-bac3-42e4-83d3-46c33affd8a9</t>
  </si>
  <si>
    <t>ferrous minerals index (SWIR1/NIR)</t>
  </si>
  <si>
    <t>http://linked.data.gov.au/def/tern-cv/1beaac85-44c0-4097-aa11-8d44f6381bc9</t>
  </si>
  <si>
    <t>ferruginous/non-ferruginous regolith index</t>
  </si>
  <si>
    <t>http://linked.data.gov.au/def/tern-cv/fc383c4d-b8d2-4dbf-b897-5f511208ada1</t>
  </si>
  <si>
    <t>ferruginous/non-ferruginous regolith index (NIR/GREEN)</t>
  </si>
  <si>
    <t>http://linked.data.gov.au/def/tern-cv/903b2a07-47df-451e-b533-f4c34732e631</t>
  </si>
  <si>
    <t>fine litterfall mass</t>
  </si>
  <si>
    <t>http://linked.data.gov.au/def/tern-cv/de1e9c3a-8ed7-4d91-8b67-37c7488b7478</t>
  </si>
  <si>
    <t>fine woody debris diameter class</t>
  </si>
  <si>
    <t>http://linked.data.gov.au/def/tern-cv/b124b748-da46-4f18-906a-d1da0529b688</t>
  </si>
  <si>
    <t>fine woody debris production mean</t>
  </si>
  <si>
    <t>http://linked.data.gov.au/def/tern-cv/3da7a464-609c-4294-9814-5f3aea0eb265</t>
  </si>
  <si>
    <t>fine woody debris production sd</t>
  </si>
  <si>
    <t>http://linked.data.gov.au/def/tern-cv/3f11b33a-bdee-4c19-b9a0-47a1f894a0d3</t>
  </si>
  <si>
    <t>fine woody debris stock mean</t>
  </si>
  <si>
    <t>http://linked.data.gov.au/def/tern-cv/0416e086-9568-48d5-9a12-bf90fd1889c4</t>
  </si>
  <si>
    <t>fine woody debris stock sd</t>
  </si>
  <si>
    <t>http://linked.data.gov.au/def/tern-cv/968ce393-cc9c-49d0-b910-d64f54e5cdf8</t>
  </si>
  <si>
    <t>fine woody debris turnover</t>
  </si>
  <si>
    <t>http://linked.data.gov.au/def/tern-cv/91988f41-89de-4522-9f04-c8bf6bd68bfe</t>
  </si>
  <si>
    <t>fire event notes</t>
  </si>
  <si>
    <t>http://linked.data.gov.au/def/tern-cv/894a2121-45ee-44d2-abfc-6ebae35d94c4</t>
  </si>
  <si>
    <t>fire events</t>
  </si>
  <si>
    <t>http://linked.data.gov.au/def/tern-cv/67536764-ed21-48a6-aec6-19dc0dee840b</t>
  </si>
  <si>
    <t>fire history</t>
  </si>
  <si>
    <t>http://linked.data.gov.au/def/tern-cv/2746b234-5740-4696-82e8-9c3813daf0af</t>
  </si>
  <si>
    <t>fire occurrence</t>
  </si>
  <si>
    <t>http://linked.data.gov.au/def/tern-cv/c_79038bc4</t>
  </si>
  <si>
    <t>fire present</t>
  </si>
  <si>
    <t>http://linked.data.gov.au/def/tern-cv/800cf33b-1c44-435d-89bd-5d80e3e8aba1</t>
  </si>
  <si>
    <t>fire proportion</t>
  </si>
  <si>
    <t>http://linked.data.gov.au/def/tern-cv/79b5755c-6de7-42e9-a652-c402faec2826</t>
  </si>
  <si>
    <t>fledging success</t>
  </si>
  <si>
    <t>http://linked.data.gov.au/def/tern-cv/61a6ec77-01a8-4bdf-b61c-31fed78ae482</t>
  </si>
  <si>
    <t>flood present</t>
  </si>
  <si>
    <t>http://linked.data.gov.au/def/tern-cv/8c20f342-39fd-4abf-ab97-218c7c1ce499</t>
  </si>
  <si>
    <t>flora occurrence</t>
  </si>
  <si>
    <t>http://linked.data.gov.au/def/tern-cv/01847226-c42a-4904-bbb8-dc69519bc5b4</t>
  </si>
  <si>
    <t>forest carbon</t>
  </si>
  <si>
    <t>http://linked.data.gov.au/def/tern-cv/c_219521ab</t>
  </si>
  <si>
    <t>fungal height</t>
  </si>
  <si>
    <t>http://linked.data.gov.au/def/tern-cv/c758595b-d3e6-44eb-aab6-1ecfe7d4007a</t>
  </si>
  <si>
    <t>fungus occurrence</t>
  </si>
  <si>
    <t>http://linked.data.gov.au/def/tern-cv/195c45af-505c-4df4-98c3-d43867af01c2</t>
  </si>
  <si>
    <t>genetic parameter</t>
  </si>
  <si>
    <t>http://linked.data.gov.au/def/tern-cv/50b9def1-660b-4274-b10e-6dbe57243305</t>
  </si>
  <si>
    <t>geology - genetic type</t>
  </si>
  <si>
    <t>http://linked.data.gov.au/def/tern-cv/790e90e3-3d1e-4581-9ada-190ff56fe10a</t>
  </si>
  <si>
    <t>granulocyte count</t>
  </si>
  <si>
    <t>http://linked.data.gov.au/def/tern-cv/4ef5a2f8-008c-48b7-ab48-344af67a4edc</t>
  </si>
  <si>
    <t>grass fuel load mean</t>
  </si>
  <si>
    <t>http://linked.data.gov.au/def/tern-cv/2fb464d4-feac-4e1b-b0ef-bb12e2d68480</t>
  </si>
  <si>
    <t>grass fuel load sd</t>
  </si>
  <si>
    <t>http://linked.data.gov.au/def/tern-cv/a609ef3e-0baf-4164-96b0-e5d100f56c2f</t>
  </si>
  <si>
    <t>grazing present</t>
  </si>
  <si>
    <t>ground cover</t>
  </si>
  <si>
    <t>http://linked.data.gov.au/def/tern-cv/7dc7ae5c-f074-4536-9032-f59eba3f9270</t>
  </si>
  <si>
    <t>ground cover - crust</t>
  </si>
  <si>
    <t>http://linked.data.gov.au/def/tern-cv/c_d942e774</t>
  </si>
  <si>
    <t>http://linked.data.gov.au/def/tern-cv/e9d2e691-dd18-4a38-a987-2fa48c7d5562</t>
  </si>
  <si>
    <t>ground cover - disturbed soil</t>
  </si>
  <si>
    <t>http://linked.data.gov.au/def/tern-cv/c_96d911a7</t>
  </si>
  <si>
    <t>ground cover - gravel</t>
  </si>
  <si>
    <t>http://linked.data.gov.au/def/tern-cv/4392769d-ab14-4575-af5a-103e133eee3f</t>
  </si>
  <si>
    <t>ground cover - green</t>
  </si>
  <si>
    <t>http://linked.data.gov.au/def/tern-cv/8b26b66b-9e39-47eb-807f-621f1119377d</t>
  </si>
  <si>
    <t>ground cover - not collected</t>
  </si>
  <si>
    <t>http://linked.data.gov.au/def/tern-cv/998a886b-d40d-43cd-ac1a-0a682018b4e5</t>
  </si>
  <si>
    <t>ground cover - outcrop</t>
  </si>
  <si>
    <t>ground cover - unknown</t>
  </si>
  <si>
    <t>http://linked.data.gov.au/def/tern-cv/b31f9f9d-090f-46e7-b03c-36ca696621f5</t>
  </si>
  <si>
    <t>ground cover - water</t>
  </si>
  <si>
    <t>http://linked.data.gov.au/def/tern-cv/ef655200-7df1-4dee-b74d-006085d37b9c</t>
  </si>
  <si>
    <t>http://linked.data.gov.au/def/tern-cv/54812c8c-c12f-4f97-aede-917c20d79db7</t>
  </si>
  <si>
    <t>hatchling count</t>
  </si>
  <si>
    <t>http://linked.data.gov.au/def/tern-cv/f2e92ef8-e5ef-4516-9a6a-bb5a27f7fbf1</t>
  </si>
  <si>
    <t>height class</t>
  </si>
  <si>
    <t>http://linked.data.gov.au/def/tern-cv/ad6feb34-3fa2-4aaa-b111-3db4c648d3a7</t>
  </si>
  <si>
    <t>herbs fuel load mean</t>
  </si>
  <si>
    <t>http://linked.data.gov.au/def/tern-cv/3f898b54-a260-4810-be35-f6b52c691345</t>
  </si>
  <si>
    <t>herbs fuel load sd</t>
  </si>
  <si>
    <t>http://linked.data.gov.au/def/tern-cv/0b093c5b-2c67-4d22-8a49-85fb3b89553d</t>
  </si>
  <si>
    <t>heterophil count</t>
  </si>
  <si>
    <t>http://linked.data.gov.au/def/tern-cv/4465f9bd-5881-48e3-9967-e511e757c3d3</t>
  </si>
  <si>
    <t>homogeneity measure</t>
  </si>
  <si>
    <t>http://linked.data.gov.au/def/tern-cv/7e13fdc3-8f5e-4438-ad74-b6908e7806da</t>
  </si>
  <si>
    <t>hydrogen content</t>
  </si>
  <si>
    <t>http://linked.data.gov.au/def/tern-cv/aa440954-9001-482c-8d0d-e4686ae3533d</t>
  </si>
  <si>
    <t>hydroxyl minerals index (PC1 of SWIR1/SWIR2 and NIR/RED)</t>
  </si>
  <si>
    <t>http://linked.data.gov.au/def/tern-cv/f75ff7d2-d525-4a76-939b-5fa43f1e9d77</t>
  </si>
  <si>
    <t>hydroxyl minerals index (PC2 of SWIR1, SWIR2)</t>
  </si>
  <si>
    <t>http://linked.data.gov.au/def/tern-cv/01a87ba3-0f0d-4854-8196-3e3d80010faf</t>
  </si>
  <si>
    <t>hydroxyl minerals index (PC2 of SWIR1/SWIR2 and NIR/RED)</t>
  </si>
  <si>
    <t>http://linked.data.gov.au/def/tern-cv/1a7c69c6-8d8b-49c9-9f65-f3e288a6c33c</t>
  </si>
  <si>
    <t>hydroxyl minerals index (PC3 of BLUE, NIR, SWIR1, SWIR2)</t>
  </si>
  <si>
    <t>http://linked.data.gov.au/def/tern-cv/70c1e9c4-2949-4e49-a8ef-6c4c45dd5b65</t>
  </si>
  <si>
    <t>hydroxyl minerals index (PC4 of BLUE, NIR, SWIR1, SWIR2)</t>
  </si>
  <si>
    <t>http://linked.data.gov.au/def/tern-cv/5cba467e-a595-42fd-a177-2ac8e83ce17d</t>
  </si>
  <si>
    <t>hydroxyl minerals index (SWIR1/SWIR2)</t>
  </si>
  <si>
    <t>http://linked.data.gov.au/def/tern-cv/2e57142c-817d-420b-a097-e62f379afecc</t>
  </si>
  <si>
    <t>hydroxyl minerals indices</t>
  </si>
  <si>
    <t>http://linked.data.gov.au/def/tern-cv/3a03227d-1b66-4c63-b7aa-f9ccbb70d1cf</t>
  </si>
  <si>
    <t>incidence of animals</t>
  </si>
  <si>
    <t>http://linked.data.gov.au/def/tern-cv/f63c3713-7109-4f91-967e-848d1b2d3533</t>
  </si>
  <si>
    <t>http://linked.data.gov.au/def/tern-cv/74c71500-0bae-43c9-8db0-bd6940899af1</t>
  </si>
  <si>
    <t>iron oxide and bedrock index (SWIR1/BLUE)</t>
  </si>
  <si>
    <t>http://linked.data.gov.au/def/tern-cv/1e762c90-28e3-41e9-957f-f4cf672aee44</t>
  </si>
  <si>
    <t>iron oxide index (RED/BLUE)</t>
  </si>
  <si>
    <t>http://linked.data.gov.au/def/tern-cv/cd934e78-f84d-4a36-a373-d3e817c306be</t>
  </si>
  <si>
    <t>iron oxide index (SWIR2/GREEN)</t>
  </si>
  <si>
    <t>http://linked.data.gov.au/def/tern-cv/803a7efd-71b6-4e4b-b018-4fe884f86491</t>
  </si>
  <si>
    <t>iron oxide index (SWIR2/NIR)</t>
  </si>
  <si>
    <t>http://linked.data.gov.au/def/tern-cv/8f398304-d6c1-475e-bb12-72fc90d3a69c</t>
  </si>
  <si>
    <t>iron oxide or ferrous minerals indices</t>
  </si>
  <si>
    <t>http://linked.data.gov.au/def/tern-cv/700daf25-0a3f-461e-a799-be80ef2f8cd4</t>
  </si>
  <si>
    <t>land surface parameter</t>
  </si>
  <si>
    <t>http://linked.data.gov.au/def/tern-cv/6f726a59-c330-44eb-898e-7d42d5fbdada</t>
  </si>
  <si>
    <t>land use</t>
  </si>
  <si>
    <t>http://linked.data.gov.au/def/tern-cv/c_012ebf32</t>
  </si>
  <si>
    <t>http://linked.data.gov.au/def/tern-cv/a40230bc-c1e9-4309-b883-c4ead1d143ce</t>
  </si>
  <si>
    <t>landscape parameter</t>
  </si>
  <si>
    <t>http://linked.data.gov.au/def/tern-cv/29bd4356-5638-49c0-8d3e-57598ac2ea6c</t>
  </si>
  <si>
    <t>leaf litter cover mean</t>
  </si>
  <si>
    <t>http://linked.data.gov.au/def/tern-cv/abce4dbb-e9e8-41ab-8f6d-fd4f63e2fb2a</t>
  </si>
  <si>
    <t>leaf litter cover sd</t>
  </si>
  <si>
    <t>http://linked.data.gov.au/def/tern-cv/6cd4c83a-6e69-4271-ae58-d9dd82ecd20b</t>
  </si>
  <si>
    <t>leaf litter fuel load mean</t>
  </si>
  <si>
    <t>http://linked.data.gov.au/def/tern-cv/49938851-6433-46bb-b070-56f1601a3033</t>
  </si>
  <si>
    <t>leaf litter fuel load sd</t>
  </si>
  <si>
    <t>http://linked.data.gov.au/def/tern-cv/35506cfc-c7f0-4cb4-be3d-54e41e4ac691</t>
  </si>
  <si>
    <t>leaf litter production mean</t>
  </si>
  <si>
    <t>http://linked.data.gov.au/def/tern-cv/035d3a8f-1d73-4990-850a-18fd80120f43</t>
  </si>
  <si>
    <t>leaf litter production sd</t>
  </si>
  <si>
    <t>http://linked.data.gov.au/def/tern-cv/564e7135-e4f5-4114-b522-13686007291f</t>
  </si>
  <si>
    <t>leaf litter stock mean</t>
  </si>
  <si>
    <t>http://linked.data.gov.au/def/tern-cv/d0e0629e-7000-445a-a14f-40aca1cc6646</t>
  </si>
  <si>
    <t>leaf litter stock sd</t>
  </si>
  <si>
    <t>http://linked.data.gov.au/def/tern-cv/2e210a48-3c1c-4ef6-8449-9d836f8d8b31</t>
  </si>
  <si>
    <t>leaf litter turnover</t>
  </si>
  <si>
    <t>http://linked.data.gov.au/def/tern-cv/d2a16407-6155-4d3a-85e3-738006934b28</t>
  </si>
  <si>
    <t>lidar point cloud</t>
  </si>
  <si>
    <t>http://linked.data.gov.au/def/tern-cv/c_b553f43d</t>
  </si>
  <si>
    <t>life span</t>
  </si>
  <si>
    <t>http://linked.data.gov.au/def/tern-cv/97fefff8-36a7-4a5c-9ed6-1135660ecccc</t>
  </si>
  <si>
    <t>lithological parameter</t>
  </si>
  <si>
    <t>http://linked.data.gov.au/def/tern-cv/6e2ede4b-1e6f-4ea0-93d9-6597c5666d62</t>
  </si>
  <si>
    <t>litterfall</t>
  </si>
  <si>
    <t>http://linked.data.gov.au/def/tern-cv/e88ad59e-0d19-4796-b0be-f7ec3edd7624</t>
  </si>
  <si>
    <t>live grass cover mean</t>
  </si>
  <si>
    <t>http://linked.data.gov.au/def/tern-cv/e9947c8b-0d88-40d5-842a-4aa32fe6646a</t>
  </si>
  <si>
    <t>live grass cover sd</t>
  </si>
  <si>
    <t>http://linked.data.gov.au/def/tern-cv/88b78054-2c46-43e4-9222-db33a79c1a3b</t>
  </si>
  <si>
    <t>live herbs cover mean</t>
  </si>
  <si>
    <t>http://linked.data.gov.au/def/tern-cv/4da6fe3c-5219-4ad6-97b1-df0225483de5</t>
  </si>
  <si>
    <t>live herbs cover sd</t>
  </si>
  <si>
    <t>http://linked.data.gov.au/def/tern-cv/b216e89a-94a2-4e59-ba6b-b92edd028c47</t>
  </si>
  <si>
    <t>live individual count</t>
  </si>
  <si>
    <t>http://linked.data.gov.au/def/tern-cv/c_f0c26143</t>
  </si>
  <si>
    <t>live shrubs cover sd</t>
  </si>
  <si>
    <t>http://linked.data.gov.au/def/tern-cv/eb29cf16-af57-4c8b-b5ec-8c35db9b9901</t>
  </si>
  <si>
    <t>live shubs cover mean</t>
  </si>
  <si>
    <t>http://linked.data.gov.au/def/tern-cv/2ed9a76c-195e-4c9c-aa7f-94339c0835b2</t>
  </si>
  <si>
    <t>live stand tree basal area</t>
  </si>
  <si>
    <t>http://linked.data.gov.au/def/tern-cv/c_e178d451</t>
  </si>
  <si>
    <t>live vines cover mean</t>
  </si>
  <si>
    <t>http://linked.data.gov.au/def/tern-cv/39edcda9-ec99-47f7-9c73-5accc2e7aa72</t>
  </si>
  <si>
    <t>live vines cover sd</t>
  </si>
  <si>
    <t>http://linked.data.gov.au/def/tern-cv/df6d0f0e-81b0-4bf0-a567-382a4f4b8217</t>
  </si>
  <si>
    <t>logging present</t>
  </si>
  <si>
    <t>http://linked.data.gov.au/def/tern-cv/fe9c70d4-415b-4152-b517-a8e7a15e36f7</t>
  </si>
  <si>
    <t>lymphocyte count</t>
  </si>
  <si>
    <t>http://linked.data.gov.au/def/tern-cv/98a2b2d1-0293-4541-9f41-eb1337d285b3</t>
  </si>
  <si>
    <t>marsupium</t>
  </si>
  <si>
    <t>http://linked.data.gov.au/def/tern-cv/e495ba49-0294-44d6-a7bd-8162ce884c82</t>
  </si>
  <si>
    <t>maximum crown cover</t>
  </si>
  <si>
    <t>http://linked.data.gov.au/def/tern-cv/0b96bc02-0a9b-43b9-81fa-de13bf46a5ff</t>
  </si>
  <si>
    <t>maximum projective foliage cover</t>
  </si>
  <si>
    <t>http://linked.data.gov.au/def/tern-cv/04674274-a548-4301-aba6-9813645226ed</t>
  </si>
  <si>
    <t>maximum temperature</t>
  </si>
  <si>
    <t>http://linked.data.gov.au/def/tern-cv/c7a0ab55-d1f5-4901-9dc7-a13c352dee6b</t>
  </si>
  <si>
    <t>maximum vegetative height</t>
  </si>
  <si>
    <t>http://linked.data.gov.au/def/tern-cv/675a343f-63bd-420c-b45a-5beddbc9d19e</t>
  </si>
  <si>
    <t>minimum crown cover</t>
  </si>
  <si>
    <t>http://linked.data.gov.au/def/tern-cv/13dabcca-eaf5-46ee-96bf-7364031c3b73</t>
  </si>
  <si>
    <t>minimum projective foliage cover</t>
  </si>
  <si>
    <t>http://linked.data.gov.au/def/tern-cv/1c2a4e34-eafc-4180-b7d3-e284e3d239ec</t>
  </si>
  <si>
    <t>minimum temperature</t>
  </si>
  <si>
    <t>http://linked.data.gov.au/def/tern-cv/ccbfa04b-a70b-4ee8-b3d2-0652d33b8c9e</t>
  </si>
  <si>
    <t>minimum vegetative height</t>
  </si>
  <si>
    <t>http://linked.data.gov.au/def/tern-cv/2535509e-507a-4a49-aa11-712860c50520</t>
  </si>
  <si>
    <t>mistletoe cover</t>
  </si>
  <si>
    <t>monin-obukhov length</t>
  </si>
  <si>
    <t>http://linked.data.gov.au/def/tern-cv/0c0f31bc-17f3-45f9-9616-9fe94cbf1bba</t>
  </si>
  <si>
    <t>monocyte count</t>
  </si>
  <si>
    <t>http://linked.data.gov.au/def/tern-cv/302faf14-4a1c-4484-8d92-a41c6ae20195</t>
  </si>
  <si>
    <t>negative exponential decay constant</t>
  </si>
  <si>
    <t>http://linked.data.gov.au/def/tern-cv/c424ab49-a9d8-41e5-b1aa-5607f87264ab</t>
  </si>
  <si>
    <t>non-remnant present</t>
  </si>
  <si>
    <t>http://linked.data.gov.au/def/tern-cv/f3888501-98b1-4a53-a788-20b0f0b8a7e6</t>
  </si>
  <si>
    <t>non-remnant vegetation status</t>
  </si>
  <si>
    <t>http://linked.data.gov.au/def/tern-cv/fa010694-e75e-447d-b76e-b2cecd3977d1</t>
  </si>
  <si>
    <t>number of individual animals</t>
  </si>
  <si>
    <t>http://linked.data.gov.au/def/tern-cv/42aa8f4e-4815-4a4b-976a-4443cc605fbc</t>
  </si>
  <si>
    <t>pes length</t>
  </si>
  <si>
    <t>http://linked.data.gov.au/def/tern-cv/35331018-090a-448d-b4bf-c32da0168c35</t>
  </si>
  <si>
    <t>physical parameter</t>
  </si>
  <si>
    <t>http://linked.data.gov.au/def/tern-cv/9e03a73d-8e89-4187-9f96-0306aad93458</t>
  </si>
  <si>
    <t>plant duff depth mean</t>
  </si>
  <si>
    <t>http://linked.data.gov.au/def/tern-cv/0bd7d3ce-9c2e-45ab-84b1-04003c0458d9</t>
  </si>
  <si>
    <t>plant duff depth sd</t>
  </si>
  <si>
    <t>http://linked.data.gov.au/def/tern-cv/2adc6b97-40f4-4331-8631-031008cb43d4</t>
  </si>
  <si>
    <t>plant fuel cover</t>
  </si>
  <si>
    <t>http://linked.data.gov.au/def/tern-cv/f3f88912-4aab-4d6c-b2ab-7b42ecfaae60</t>
  </si>
  <si>
    <t>plant fuel dry biomass</t>
  </si>
  <si>
    <t>http://linked.data.gov.au/def/tern-cv/2a04912b-7940-4de1-9325-3902ec62d274</t>
  </si>
  <si>
    <t>plant fuel fresh biomass</t>
  </si>
  <si>
    <t>http://linked.data.gov.au/def/tern-cv/df732786-f97a-44ad-a923-7dcd79ef7238</t>
  </si>
  <si>
    <t>plant fuel height</t>
  </si>
  <si>
    <t>http://linked.data.gov.au/def/tern-cv/6c73ea38-c3d6-49bf-b6e9-4042d09bbee0</t>
  </si>
  <si>
    <t>plant fuel water content</t>
  </si>
  <si>
    <t>http://linked.data.gov.au/def/tern-cv/61a29f86-c1ee-4730-bcb4-8394746baf67</t>
  </si>
  <si>
    <t>plant volume</t>
  </si>
  <si>
    <t>http://linked.data.gov.au/def/tern-cv/25ce1bc8-fbab-4341-854c-ce7dccf532ca</t>
  </si>
  <si>
    <t>plot perimeter point</t>
  </si>
  <si>
    <t>http://linked.data.gov.au/def/tern-cv/54fd271e-d0a9-4e82-967a-c013c47760d9</t>
  </si>
  <si>
    <t>polychromatasia percentage</t>
  </si>
  <si>
    <t>http://linked.data.gov.au/def/tern-cv/c279ab81-d0df-461a-9c6a-d1b45598e0a1</t>
  </si>
  <si>
    <t>position x coordinate</t>
  </si>
  <si>
    <t>http://linked.data.gov.au/def/tern-cv/0986ce8c-4a8c-4132-91f9-b7380d45ce73</t>
  </si>
  <si>
    <t>position y coordinate</t>
  </si>
  <si>
    <t>http://linked.data.gov.au/def/tern-cv/87ed6ce4-3354-4a3f-ba15-2b7cb0caf3da</t>
  </si>
  <si>
    <t>pouch young</t>
  </si>
  <si>
    <t>precipitation annual mean</t>
  </si>
  <si>
    <t>http://linked.data.gov.au/def/tern-cv/cb2a4d5a-090c-431a-88fe-72afe197c35d</t>
  </si>
  <si>
    <t>relative species abundance</t>
  </si>
  <si>
    <t>http://linked.data.gov.au/def/tern-cv/3c21b608-9164-4e65-913b-ed29801b6ed6</t>
  </si>
  <si>
    <t>returned light energy</t>
  </si>
  <si>
    <t>http://linked.data.gov.au/def/tern-cv/49e26816-15d5-4db0-8f44-38377917ab11</t>
  </si>
  <si>
    <t>ringbarking present</t>
  </si>
  <si>
    <t>http://linked.data.gov.au/def/tern-cv/b0dff759-ae91-4801-b520-b27e27215a40</t>
  </si>
  <si>
    <t>roadwork present</t>
  </si>
  <si>
    <t>http://linked.data.gov.au/def/tern-cv/29241828-9973-4854-a4b9-e972cd58c22a</t>
  </si>
  <si>
    <t>roadwork proportion</t>
  </si>
  <si>
    <t>http://linked.data.gov.au/def/tern-cv/c5f99536-8986-418e-932d-ae5d77312adc</t>
  </si>
  <si>
    <t>rock colour</t>
  </si>
  <si>
    <t>http://linked.data.gov.au/def/tern-cv/c_dc405875</t>
  </si>
  <si>
    <t>salinity present</t>
  </si>
  <si>
    <t>http://linked.data.gov.au/def/tern-cv/d33f60ee-1934-4bd8-9919-06c0d54eee1a</t>
  </si>
  <si>
    <t>salinity proportion</t>
  </si>
  <si>
    <t>http://linked.data.gov.au/def/tern-cv/3ab5a014-78d0-4424-9329-8dc370701f1a</t>
  </si>
  <si>
    <t>scientific name</t>
  </si>
  <si>
    <t>http://linked.data.gov.au/def/tern-cv/56195246-ec5d-4050-a1c6-af786fbec715</t>
  </si>
  <si>
    <t>second most dominant species</t>
  </si>
  <si>
    <t>http://linked.data.gov.au/def/tern-cv/d40b3e6d-db78-4031-b7f3-ed94d538a2af</t>
  </si>
  <si>
    <t>second smallest peds pedality type</t>
  </si>
  <si>
    <t>http://linked.data.gov.au/def/tern-cv/b3e3d2e4-f2f5-4e05-97c0-95e80d9d0ecf</t>
  </si>
  <si>
    <t>second smallest peds size</t>
  </si>
  <si>
    <t>http://linked.data.gov.au/def/tern-cv/152cc552-e024-4498-92e2-3dcfbc2fe546</t>
  </si>
  <si>
    <t>snout‚Äìvent length</t>
  </si>
  <si>
    <t>http://linked.data.gov.au/def/tern-cv/bf580a4f-d302-4fd0-8938-b29bac00a8a3</t>
  </si>
  <si>
    <t>soil Delta13C</t>
  </si>
  <si>
    <t>http://linked.data.gov.au/def/tern-cv/b59a9200-3528-4531-b7a6-465913874636</t>
  </si>
  <si>
    <t>soil Delta15N</t>
  </si>
  <si>
    <t>http://linked.data.gov.au/def/tern-cv/f48881a0-1e9a-4858-9d24-5238cbcec105</t>
  </si>
  <si>
    <t>soil aluminium</t>
  </si>
  <si>
    <t>http://linked.data.gov.au/def/tern-cv/f29b87d7-0dee-477b-8690-1e27589879bc</t>
  </si>
  <si>
    <t>soil boron</t>
  </si>
  <si>
    <t>http://linked.data.gov.au/def/tern-cv/5324c3d8-abea-41c2-83f8-b25e16b40e65</t>
  </si>
  <si>
    <t>soil cadmium</t>
  </si>
  <si>
    <t>http://linked.data.gov.au/def/tern-cv/7e088c66-06ff-4992-bd06-892f5f534726</t>
  </si>
  <si>
    <t>soil calcium</t>
  </si>
  <si>
    <t>http://linked.data.gov.au/def/tern-cv/d1b13b0f-8d4f-4143-b357-c4c5d4a962b2</t>
  </si>
  <si>
    <t>soil carbon content</t>
  </si>
  <si>
    <t>http://linked.data.gov.au/def/tern-cv/ca1335d2-7257-415c-88b9-f7eb265fa64d</t>
  </si>
  <si>
    <t>soil copper</t>
  </si>
  <si>
    <t>http://linked.data.gov.au/def/tern-cv/52843f40-d1b4-408f-afe6-15a35ab4ee59</t>
  </si>
  <si>
    <t>soil iron</t>
  </si>
  <si>
    <t>http://linked.data.gov.au/def/tern-cv/026d1f97-7f18-4ffc-93e4-7220a40997cf</t>
  </si>
  <si>
    <t>soil lead</t>
  </si>
  <si>
    <t>http://linked.data.gov.au/def/tern-cv/67f69873-1885-423b-8b89-9151c3dbf8bc</t>
  </si>
  <si>
    <t>soil magnesium</t>
  </si>
  <si>
    <t>http://linked.data.gov.au/def/tern-cv/41c836e0-6dad-4219-a8f1-2d949124632f</t>
  </si>
  <si>
    <t>soil manganese</t>
  </si>
  <si>
    <t>http://linked.data.gov.au/def/tern-cv/10661edd-30eb-4ca6-add3-2253421fcf28</t>
  </si>
  <si>
    <t>soil moisture count</t>
  </si>
  <si>
    <t>http://linked.data.gov.au/def/tern-cv/2e195876-430a-4c35-bb89-74a346441fc7</t>
  </si>
  <si>
    <t>soil nitrate</t>
  </si>
  <si>
    <t>http://linked.data.gov.au/def/tern-cv/a48fc589-5bfc-4e68-8b6e-fee920e47cb2</t>
  </si>
  <si>
    <t>soil nitrogen content</t>
  </si>
  <si>
    <t>http://linked.data.gov.au/def/tern-cv/11decfe8-bbac-48f1-9773-f7694eff0498</t>
  </si>
  <si>
    <t>soil parameter</t>
  </si>
  <si>
    <t>http://linked.data.gov.au/def/tern-cv/99bd0128-54d4-4a2b-8a2c-48010eb07d26</t>
  </si>
  <si>
    <t>soil phosphorus</t>
  </si>
  <si>
    <t>http://linked.data.gov.au/def/tern-cv/11f77437-931c-4daf-8607-e3e8cc9d9211</t>
  </si>
  <si>
    <t>soil phosporous</t>
  </si>
  <si>
    <t>http://linked.data.gov.au/def/tern-cv/03b37ae1-4791-41cc-be89-17c40fde145f</t>
  </si>
  <si>
    <t>soil potassium</t>
  </si>
  <si>
    <t>http://linked.data.gov.au/def/tern-cv/0cc80ea0-59a5-408d-b1e6-8e28ff071a19</t>
  </si>
  <si>
    <t>soil sulfur</t>
  </si>
  <si>
    <t>http://linked.data.gov.au/def/tern-cv/33576c7f-1ed9-4842-97d8-9f04cc29acd1</t>
  </si>
  <si>
    <t>soil zink</t>
  </si>
  <si>
    <t>http://linked.data.gov.au/def/tern-cv/8be43d8f-4ce4-4265-87d1-f08e97c9a09e</t>
  </si>
  <si>
    <t>solar radiation mean</t>
  </si>
  <si>
    <t>http://linked.data.gov.au/def/tern-cv/c297eafd-9a76-4098-9860-b9f2c29737cc</t>
  </si>
  <si>
    <t>species cover</t>
  </si>
  <si>
    <t>http://linked.data.gov.au/def/tern-cv/4c6a55a6-3ea2-485f-82bc-c5b89a95a605</t>
  </si>
  <si>
    <t>species richness</t>
  </si>
  <si>
    <t>http://linked.data.gov.au/def/tern-cv/03c6e286-27b4-4671-bb9b-ae0819a28eaf</t>
  </si>
  <si>
    <t>spectral acoustic index</t>
  </si>
  <si>
    <t>http://linked.data.gov.au/def/tern-cv/1d18a364-1c0b-4913-8d20-caacef93eeda</t>
  </si>
  <si>
    <t>stand biomass</t>
  </si>
  <si>
    <t>http://linked.data.gov.au/def/tern-cv/245c8b4c-dd85-4925-8133-bc7477ecff43</t>
  </si>
  <si>
    <t>stem biomass</t>
  </si>
  <si>
    <t>http://linked.data.gov.au/def/tern-cv/ae9eb68f-a8b3-4dba-a188-264b00189674</t>
  </si>
  <si>
    <t>stem diameter</t>
  </si>
  <si>
    <t>http://linked.data.gov.au/def/tern-cv/5701d307-bbea-415a-8857-fbf27d5b93ed</t>
  </si>
  <si>
    <t>stocking rate</t>
  </si>
  <si>
    <t>http://linked.data.gov.au/def/tern-cv/7f35843c-f60b-4ace-ac11-c7d7be1ecde9</t>
  </si>
  <si>
    <t>storm damage present</t>
  </si>
  <si>
    <t>http://linked.data.gov.au/def/tern-cv/d5635c66-06d2-48e4-98ff-7e83e8a2b265</t>
  </si>
  <si>
    <t>storm present</t>
  </si>
  <si>
    <t>http://linked.data.gov.au/def/tern-cv/d3db2b4d-6fd9-4f80-a241-0c0ac0f2e020</t>
  </si>
  <si>
    <t>storm proportion</t>
  </si>
  <si>
    <t>http://linked.data.gov.au/def/tern-cv/4e272650-c4f7-412b-b7bf-031af0611acc</t>
  </si>
  <si>
    <t>structural formation</t>
  </si>
  <si>
    <t>http://linked.data.gov.au/def/tern-cv/08dde64e-5f1b-48c3-8ed3-3469780cbf24</t>
  </si>
  <si>
    <t>summary acoustic index</t>
  </si>
  <si>
    <t>http://linked.data.gov.au/def/tern-cv/65f234f9-07a2-498e-86d8-b21d23050481</t>
  </si>
  <si>
    <t>surface cracks</t>
  </si>
  <si>
    <t>http://linked.data.gov.au/def/tern-cv/c_6b86d1c8</t>
  </si>
  <si>
    <t>tarsus length</t>
  </si>
  <si>
    <t>http://linked.data.gov.au/def/tern-cv/3d9822a0-0c24-4fa3-a1fe-16f4ad610ab1</t>
  </si>
  <si>
    <t>temperature annual mean</t>
  </si>
  <si>
    <t>http://linked.data.gov.au/def/tern-cv/eaa90e7f-7e44-47b1-af26-e5606b9e3cea</t>
  </si>
  <si>
    <t>third most dominant species</t>
  </si>
  <si>
    <t>http://linked.data.gov.au/def/tern-cv/07abcf97-542d-4c2f-9fb1-c7c7508f484c</t>
  </si>
  <si>
    <t>http://linked.data.gov.au/def/tern-cv/7e75402d-e3c6-41dd-9e17-7f44b26bbb10</t>
  </si>
  <si>
    <t>time since roadwork</t>
  </si>
  <si>
    <t>http://linked.data.gov.au/def/tern-cv/28874068-9b9b-49b0-a754-0b7bd988d97c</t>
  </si>
  <si>
    <t>time since salinity</t>
  </si>
  <si>
    <t>http://linked.data.gov.au/def/tern-cv/5d13d5e9-4465-4c75-8a41-60bf84882696</t>
  </si>
  <si>
    <t>time since storm</t>
  </si>
  <si>
    <t>http://linked.data.gov.au/def/tern-cv/be1916fa-a0cf-4e86-a0dc-dd49f7a78af7</t>
  </si>
  <si>
    <t>treatment count</t>
  </si>
  <si>
    <t>http://linked.data.gov.au/def/tern-cv/1baa3233-9f45-4850-bb34-53eb4b042f14</t>
  </si>
  <si>
    <t>treatment presence</t>
  </si>
  <si>
    <t>http://linked.data.gov.au/def/tern-cv/a342a700-027c-49e6-9d45-b7065564e023</t>
  </si>
  <si>
    <t>tree bark appearance</t>
  </si>
  <si>
    <t>http://linked.data.gov.au/def/tern-cv/c_d1e74189</t>
  </si>
  <si>
    <t>tree break height</t>
  </si>
  <si>
    <t>http://linked.data.gov.au/def/tern-cv/f1f46e83-769e-4d50-9212-d180ea72a0f0</t>
  </si>
  <si>
    <t>tree condition</t>
  </si>
  <si>
    <t>http://linked.data.gov.au/def/tern-cv/919d93eb-d7f1-40b3-86ed-91426d925013</t>
  </si>
  <si>
    <t>tree crown diameter</t>
  </si>
  <si>
    <t>http://linked.data.gov.au/def/tern-cv/c_77f59c13</t>
  </si>
  <si>
    <t>tree crown diameter axis perpendicular to major crown axis</t>
  </si>
  <si>
    <t>http://linked.data.gov.au/def/tern-cv/c_41a3f8b9</t>
  </si>
  <si>
    <t>tree crown diameter major axis</t>
  </si>
  <si>
    <t>http://linked.data.gov.au/def/tern-cv/c_af2fef89</t>
  </si>
  <si>
    <t>tree decay factor</t>
  </si>
  <si>
    <t>http://linked.data.gov.au/def/tern-cv/c_59d47179</t>
  </si>
  <si>
    <t>tree mode of death</t>
  </si>
  <si>
    <t>http://linked.data.gov.au/def/tern-cv/90380980-9914-4dd8-8d83-008fb6adeb24</t>
  </si>
  <si>
    <t>unclassified disturbance present</t>
  </si>
  <si>
    <t>http://linked.data.gov.au/def/tern-cv/b6e40225-39b3-43a3-afa7-817db7d6b38a</t>
  </si>
  <si>
    <t>understory herbaceous dry matter</t>
  </si>
  <si>
    <t>http://linked.data.gov.au/def/tern-cv/81abb5f9-6c38-47c8-8b63-2de1c1e3add3</t>
  </si>
  <si>
    <t>upward mole flux of carbon dioxide due inferred from storage</t>
  </si>
  <si>
    <t>http://linked.data.gov.au/def/tern-cv/2ccfe1e2-acff-43e1-9a46-e08ff63b8382</t>
  </si>
  <si>
    <t>vegetation functional type presence</t>
  </si>
  <si>
    <t>http://linked.data.gov.au/def/tern-cv/2f3b4312-b168-4c5f-ad26-04e1cdd91025</t>
  </si>
  <si>
    <t>vegetation parameter</t>
  </si>
  <si>
    <t>http://linked.data.gov.au/def/tern-cv/8fa1c4bd-73b3-432a-ab49-9ee89928e6d9</t>
  </si>
  <si>
    <t>vegetation present management phase</t>
  </si>
  <si>
    <t>http://linked.data.gov.au/def/tern-cv/c_1109412b</t>
  </si>
  <si>
    <t>vertical wind</t>
  </si>
  <si>
    <t>http://linked.data.gov.au/def/tern-cv/03bb1458-41fe-4d60-9bbc-05d74e04976d</t>
  </si>
  <si>
    <t>vine fuel load sd</t>
  </si>
  <si>
    <t>http://linked.data.gov.au/def/tern-cv/1cb8ec7b-9aa5-4ac7-927a-7032684b600c</t>
  </si>
  <si>
    <t>vines fuel load mean</t>
  </si>
  <si>
    <t>http://linked.data.gov.au/def/tern-cv/5653af0e-f853-4b98-b4c9-f8626456d314</t>
  </si>
  <si>
    <t>water parameter</t>
  </si>
  <si>
    <t>http://linked.data.gov.au/def/tern-cv/bb5c1354-8d70-47b2-b333-87e3bf1157d6</t>
  </si>
  <si>
    <t>weeds present</t>
  </si>
  <si>
    <t>http://linked.data.gov.au/def/tern-cv/a8e12e7f-6052-4e87-a69e-ceb34ad5c45d</t>
  </si>
  <si>
    <t>white blood cell count</t>
  </si>
  <si>
    <t>http://linked.data.gov.au/def/tern-cv/fcba50af-0d66-42f0-9bb6-08973a0bfcfc</t>
  </si>
  <si>
    <t>wing length</t>
  </si>
  <si>
    <t>http://linked.data.gov.au/def/tern-cv/c4a32cb8-00ba-48d7-bb8f-5d40494c17cb</t>
  </si>
  <si>
    <t>wood density</t>
  </si>
  <si>
    <t>http://linked.data.gov.au/def/tern-cv/1ff8df16-6ae7-48bf-85fb-de7c969fe93d</t>
  </si>
  <si>
    <t>x coordinate</t>
  </si>
  <si>
    <t>http://linked.data.gov.au/def/tern-cv/9b5759a4-6617-4200-a4f1-5956173360a6</t>
  </si>
  <si>
    <t>y coordinate</t>
  </si>
  <si>
    <t>http://linked.data.gov.au/def/tern-cv/aadf63be-7623-44a4-af99-5ac01a570727</t>
  </si>
  <si>
    <t>z coordinate</t>
  </si>
  <si>
    <t>http://linked.data.gov.au/def/tern-cv/4721c01b-63fc-48bb-8b1d-dc2465c153f9</t>
  </si>
  <si>
    <t>3-gram count</t>
  </si>
  <si>
    <t>http://linked.data.gov.au/def/tern-cv/311d041b-fcd6-4203-b2a8-b0e5e1174b92</t>
  </si>
  <si>
    <t>Maximum climatological water deficit</t>
  </si>
  <si>
    <t>http://linked.data.gov.au/def/tern-cv/75253ae2-6c01-4219-97cd-dbda342ef345</t>
  </si>
  <si>
    <t>Plant recruitment</t>
  </si>
  <si>
    <t>http://linked.data.gov.au/def/tern-cv/12af0fdc-16d3-4791-b05e-9cabcfc2209a</t>
  </si>
  <si>
    <t>RGB values</t>
  </si>
  <si>
    <t>http://linked.data.gov.au/def/tern-cv/aa7d5f61-99e6-4e34-8a46-40ac5fbd7b14</t>
  </si>
  <si>
    <t>Vapour pressure deficit</t>
  </si>
  <si>
    <t>http://linked.data.gov.au/def/tern-cv/337c96d3-0af3-4d99-bbd0-6352440f4de3</t>
  </si>
  <si>
    <t>accelerated erosion type</t>
  </si>
  <si>
    <t>http://linked.data.gov.au/def/tern-cv/debeebce-d4cd-4dad-8655-32658af00827</t>
  </si>
  <si>
    <t>acoustic complexity index</t>
  </si>
  <si>
    <t>http://linked.data.gov.au/def/tern-cv/28144566-1101-428c-9e87-cdc6951f296c</t>
  </si>
  <si>
    <t>activity</t>
  </si>
  <si>
    <t>http://linked.data.gov.au/def/tern-cv/f040cac9-34d9-4949-8510-cbc436c04605</t>
  </si>
  <si>
    <t>animal grazing level</t>
  </si>
  <si>
    <t>http://linked.data.gov.au/def/tern-cv/c55de6b4-72f2-42ad-ad6e-f611db272e78</t>
  </si>
  <si>
    <t>http://linked.data.gov.au/def/tern-cv/0a92253d-a07b-4762-b653-4c363650cb44</t>
  </si>
  <si>
    <t>at-surface reflectance</t>
  </si>
  <si>
    <t>http://linked.data.gov.au/def/tern-cv/1aa6aa3b-eb0a-47f0-9bc1-61c0b375fe73</t>
  </si>
  <si>
    <t>average signal amplitude</t>
  </si>
  <si>
    <t>http://linked.data.gov.au/def/tern-cv/df4d505b-94cb-4c4e-971a-9e7dfc16cab3</t>
  </si>
  <si>
    <t>average signal to noise ratio of activity frames</t>
  </si>
  <si>
    <t>http://linked.data.gov.au/def/tern-cv/a63cea85-93b6-426b-be8e-43fe7ecdd139</t>
  </si>
  <si>
    <t>background noise</t>
  </si>
  <si>
    <t>http://linked.data.gov.au/def/tern-cv/257a3ec4-17bf-4bed-ad88-c9587aa1e348</t>
  </si>
  <si>
    <t>bare soil fraction</t>
  </si>
  <si>
    <t>http://linked.data.gov.au/def/tern-cv/c973b6a5-c2eb-46bf-8f47-6eb8c0ba258f</t>
  </si>
  <si>
    <t>http://linked.data.gov.au/def/tern-cv/2023575a-f0f9-40cc-b211-febbb652da22</t>
  </si>
  <si>
    <t>carbon mass - aboveground</t>
  </si>
  <si>
    <t>http://linked.data.gov.au/def/tern-cv/05f1c7c3-e252-4f7b-853a-3ad199de2c2e</t>
  </si>
  <si>
    <t>climatic condition</t>
  </si>
  <si>
    <t>http://linked.data.gov.au/def/tern-cv/c5ca86b0-c503-4590-87fb-0bc8ff9f1632</t>
  </si>
  <si>
    <t>clipping index</t>
  </si>
  <si>
    <t>http://linked.data.gov.au/def/tern-cv/d1a46f0b-8746-432b-96d8-d0b1c350cb75</t>
  </si>
  <si>
    <t>cluster count</t>
  </si>
  <si>
    <t>http://linked.data.gov.au/def/tern-cv/c97f6fed-9e48-41e3-bd63-6669e52fa873</t>
  </si>
  <si>
    <t>counting of individuals</t>
  </si>
  <si>
    <t>http://linked.data.gov.au/def/tern-cv/61b6ac02-9518-4d0c-9e59-9448a36d0902</t>
  </si>
  <si>
    <t>crown cover</t>
  </si>
  <si>
    <t>http://linked.data.gov.au/def/tern-cv/83ac0278-51cd-4d1a-8e05-7c1fc68cf020</t>
  </si>
  <si>
    <t>crown cover class</t>
  </si>
  <si>
    <t>http://linked.data.gov.au/def/tern-cv/63e33292-75e9-447d-8646-f84b2b11952b</t>
  </si>
  <si>
    <t>crown density</t>
  </si>
  <si>
    <t>http://linked.data.gov.au/def/tern-cv/2b32fef0-eee4-4734-b3ea-01f3f0dfb807</t>
  </si>
  <si>
    <t>distance to nearest human infrastructure</t>
  </si>
  <si>
    <t>http://linked.data.gov.au/def/tern-cv/e926b2ca-2688-486c-aa28-435f91c3c110</t>
  </si>
  <si>
    <t>disturbance (event)</t>
  </si>
  <si>
    <t>http://linked.data.gov.au/def/tern-cv/8e9797d9-d5f5-4c5b-8d0a-388cb3dd6253</t>
  </si>
  <si>
    <t>disturbance age</t>
  </si>
  <si>
    <t>http://linked.data.gov.au/def/tern-cv/dccdd389-7a32-4744-9f8e-990aaa151b49</t>
  </si>
  <si>
    <t>disturbance proportion</t>
  </si>
  <si>
    <t>http://linked.data.gov.au/def/tern-cv/e0e2725a-2525-409a-b282-cc5b7c881646</t>
  </si>
  <si>
    <t>dominant species leaf size</t>
  </si>
  <si>
    <t>http://linked.data.gov.au/def/tern-cv/4c5bf815-1d39-4a5e-a761-82eeed617608</t>
  </si>
  <si>
    <t>dominant substrate lithology</t>
  </si>
  <si>
    <t>http://linked.data.gov.au/def/tern-cv/ddb42a17-7409-4dc2-bc7e-4162af242c54</t>
  </si>
  <si>
    <t>ecosystem respiration</t>
  </si>
  <si>
    <t>http://linked.data.gov.au/def/tern-cv/5ddf2cec-0842-492f-b0fc-b507c421c4b3</t>
  </si>
  <si>
    <t>elevation of site</t>
  </si>
  <si>
    <t>http://linked.data.gov.au/def/tern-cv/76806e0f-61a2-447c-8177-7e666637e23a</t>
  </si>
  <si>
    <t>entropy of average spectrum</t>
  </si>
  <si>
    <t>http://linked.data.gov.au/def/tern-cv/84fb754e-a906-47ef-8c60-1f2a07219ac8</t>
  </si>
  <si>
    <t>entropy of coefficient of variation</t>
  </si>
  <si>
    <t>http://linked.data.gov.au/def/tern-cv/aaafec00-68a1-4dc4-aa46-7e96173fd1ce</t>
  </si>
  <si>
    <t>entropy of peaks spectrum</t>
  </si>
  <si>
    <t>http://linked.data.gov.au/def/tern-cv/8ad99061-3fb3-4322-9c98-d20fff48db69</t>
  </si>
  <si>
    <t>entropy of variance spectrum</t>
  </si>
  <si>
    <t>http://linked.data.gov.au/def/tern-cv/445b4c3e-86ee-4f56-8729-771e3884adeb</t>
  </si>
  <si>
    <t>erosion severity</t>
  </si>
  <si>
    <t>http://linked.data.gov.au/def/tern-cv/5a95ac61-94c5-4993-aad2-3e891156efe0</t>
  </si>
  <si>
    <t>erosional landform pattern</t>
  </si>
  <si>
    <t>http://linked.data.gov.au/def/tern-cv/b192dc62-970b-4815-a99b-59b3f659b404</t>
  </si>
  <si>
    <t>events per second</t>
  </si>
  <si>
    <t>http://linked.data.gov.au/def/tern-cv/58e110df-4e81-4e5a-b9b7-7c9030691d2a</t>
  </si>
  <si>
    <t>fine earth volume</t>
  </si>
  <si>
    <t>http://linked.data.gov.au/def/tern-cv/05304603-1f89-4734-b929-57d7c64a56db</t>
  </si>
  <si>
    <t>fine earth weight</t>
  </si>
  <si>
    <t>http://linked.data.gov.au/def/tern-cv/1eeb07ce-9d72-4143-97e5-f12043a6b924</t>
  </si>
  <si>
    <t>foliage projective cover</t>
  </si>
  <si>
    <t>http://linked.data.gov.au/def/tern-cv/2c122d40-d404-4dcb-964a-ceda57ab5215</t>
  </si>
  <si>
    <t>geology - stratigraphic map unit</t>
  </si>
  <si>
    <t>http://linked.data.gov.au/def/tern-cv/5de10b81-3c57-46d2-9486-b5372566b1ae</t>
  </si>
  <si>
    <t>gravel volume</t>
  </si>
  <si>
    <t>http://linked.data.gov.au/def/tern-cv/48f31b89-9367-4059-8c2b-cb3e0f1d9045</t>
  </si>
  <si>
    <t>gravel weight</t>
  </si>
  <si>
    <t>http://linked.data.gov.au/def/tern-cv/5f2a89bd-06b5-48a0-83af-32f035a29f0c</t>
  </si>
  <si>
    <t>green accumulation index</t>
  </si>
  <si>
    <t>http://linked.data.gov.au/def/tern-cv/a5cdedc4-6bdf-4f2d-922b-5d17ae957735</t>
  </si>
  <si>
    <t>gross primary productivity</t>
  </si>
  <si>
    <t>http://linked.data.gov.au/def/tern-cv/313c3883-ae2a-4367-b4b4-1bb95f9d5b05</t>
  </si>
  <si>
    <t>ground cover - cryptogam</t>
  </si>
  <si>
    <t>http://linked.data.gov.au/def/tern-cv/e06a20d2-ad09-4cf8-bb4b-9ebd66ed10b7</t>
  </si>
  <si>
    <t>http://linked.data.gov.au/def/tern-cv/b053c016-d21f-4180-aaf5-f7f6f892325d</t>
  </si>
  <si>
    <t>heatwave duration</t>
  </si>
  <si>
    <t>http://linked.data.gov.au/def/tern-cv/8213a995-6c5b-4008-9b42-4376ce8fffee</t>
  </si>
  <si>
    <t>heatwave frequency</t>
  </si>
  <si>
    <t>http://linked.data.gov.au/def/tern-cv/3504a016-8231-40f6-8447-96e5ba279aa1</t>
  </si>
  <si>
    <t>heatwave peak temperature</t>
  </si>
  <si>
    <t>http://linked.data.gov.au/def/tern-cv/00062fdb-3f49-4d06-8ca0-804a154418ba</t>
  </si>
  <si>
    <t>heatwaves per year</t>
  </si>
  <si>
    <t>http://linked.data.gov.au/def/tern-cv/4cb6258b-e46d-48e8-8f6c-8ec1d2c6cbf0</t>
  </si>
  <si>
    <t>high amplitude index</t>
  </si>
  <si>
    <t>http://linked.data.gov.au/def/tern-cv/c1e08d44-b31d-4a13-ada0-7fc713789db4</t>
  </si>
  <si>
    <t>high frequency cover</t>
  </si>
  <si>
    <t>http://linked.data.gov.au/def/tern-cv/747e89e8-a5e8-4c76-a651-e0c440906ba5</t>
  </si>
  <si>
    <t>http://linked.data.gov.au/def/tern-cv/9b2ab960-da97-473a-81af-d50ab6041739</t>
  </si>
  <si>
    <t>land condition index</t>
  </si>
  <si>
    <t>http://linked.data.gov.au/def/tern-cv/6dcfbf07-cb02-4a14-b657-277910f8757b</t>
  </si>
  <si>
    <t>landform morphological type</t>
  </si>
  <si>
    <t>http://linked.data.gov.au/def/tern-cv/7fa47d4b-1139-4d24-8ef2-8732ff64de4a</t>
  </si>
  <si>
    <t>http://linked.data.gov.au/def/tern-cv/78b617e9-cd18-40b7-ad38-efc30579e680</t>
  </si>
  <si>
    <t>landform situation</t>
  </si>
  <si>
    <t>http://linked.data.gov.au/def/tern-cv/647833d8-bba7-4115-b264-f9fc36c9195c</t>
  </si>
  <si>
    <t>leaf area index</t>
  </si>
  <si>
    <t>http://linked.data.gov.au/def/tern-cv/403a2c01-b81d-42a2-b5ad-a733351e6fb9</t>
  </si>
  <si>
    <t>http://linked.data.gov.au/def/tern-cv/b992af7a-414f-4278-a905-59ae1e04e35c</t>
  </si>
  <si>
    <t>http://linked.data.gov.au/def/tern-cv/e5b70249-76a8-4087-8ac9-588c7e29b944</t>
  </si>
  <si>
    <t>low frequency cover</t>
  </si>
  <si>
    <t>http://linked.data.gov.au/def/tern-cv/cfcad570-317a-4c6c-836d-e2e49662c35b</t>
  </si>
  <si>
    <t>mass flowering event exists</t>
  </si>
  <si>
    <t>http://linked.data.gov.au/def/tern-cv/9b704e6e-9475-4609-9b51-bf596d60c1ff</t>
  </si>
  <si>
    <t>mid frequency cover</t>
  </si>
  <si>
    <t>http://linked.data.gov.au/def/tern-cv/de496eae-b6d6-45b0-a414-2d8562fe672c</t>
  </si>
  <si>
    <t>momentum flux</t>
  </si>
  <si>
    <t>http://linked.data.gov.au/def/tern-cv/fb66fbb3-3cca-43cf-bf3c-df047ac68a63</t>
  </si>
  <si>
    <t>near-infrared wavelengths</t>
  </si>
  <si>
    <t>http://linked.data.gov.au/def/tern-cv/66d5552f-fa72-4032-8ac5-e087b214b770</t>
  </si>
  <si>
    <t>net ecosystem exchange</t>
  </si>
  <si>
    <t>http://linked.data.gov.au/def/tern-cv/7402efec-a7ef-4f9c-a0ac-ccee0aeef26d</t>
  </si>
  <si>
    <t>net ecosystem productivity</t>
  </si>
  <si>
    <t>http://linked.data.gov.au/def/tern-cv/2f4c1e8a-7acd-4b79-b16b-04913233cc07</t>
  </si>
  <si>
    <t>net primary productivity</t>
  </si>
  <si>
    <t>http://linked.data.gov.au/def/tern-cv/da1ffee9-0121-4ef6-9323-1ad90efbb59e</t>
  </si>
  <si>
    <t>non-photosynthetic vegetation fraction</t>
  </si>
  <si>
    <t>http://linked.data.gov.au/def/tern-cv/e8e21a9e-908a-4b99-b2ac-5678d73ba3e3</t>
  </si>
  <si>
    <t>normalised difference vegetation index</t>
  </si>
  <si>
    <t>http://linked.data.gov.au/def/tern-cv/d4c0646c-2504-496b-bd01-95c1097b5021</t>
  </si>
  <si>
    <t>normalized difference soundscape index</t>
  </si>
  <si>
    <t>http://linked.data.gov.au/def/tern-cv/d4db1f65-5f47-49a1-9dea-04e82c751de5</t>
  </si>
  <si>
    <t>number of stems</t>
  </si>
  <si>
    <t>http://linked.data.gov.au/def/tern-cv/11be9fca-5fd5-4088-95e6-6456680e2615</t>
  </si>
  <si>
    <t>oven dried soil weight in bag</t>
  </si>
  <si>
    <t>http://linked.data.gov.au/def/tern-cv/13417a72-f4c3-4cf2-94bc-5120e0f4347f</t>
  </si>
  <si>
    <t>persistent green vegetation fraction</t>
  </si>
  <si>
    <t>http://linked.data.gov.au/def/tern-cv/6d57155a-1df0-4689-b3ed-551290a3517b</t>
  </si>
  <si>
    <t>photosynthetic vegetation fraction</t>
  </si>
  <si>
    <t>http://linked.data.gov.au/def/tern-cv/7fc3a450-a0e8-41c9-8597-2e017102bcc1</t>
  </si>
  <si>
    <t>plant area index</t>
  </si>
  <si>
    <t>http://linked.data.gov.au/def/tern-cv/9b9f21a8-1f49-4cee-b537-3297bc706500</t>
  </si>
  <si>
    <t>plant mortality</t>
  </si>
  <si>
    <t>http://linked.data.gov.au/def/tern-cv/0a35c80d-f8b7-4a73-b2bf-d90c3872850f</t>
  </si>
  <si>
    <t>presence of vegetation stratum</t>
  </si>
  <si>
    <t>http://linked.data.gov.au/def/tern-cv/e349de93-86f4-490b-afdf-1b7fef5603a3</t>
  </si>
  <si>
    <t>rainforest floristics structure</t>
  </si>
  <si>
    <t>http://linked.data.gov.au/def/tern-cv/d6dcacd0-08dd-4c84-9331-e35d4047577e</t>
  </si>
  <si>
    <t>rainforest indicator growth form</t>
  </si>
  <si>
    <t>http://linked.data.gov.au/def/tern-cv/fb6be3d6-5268-4b1c-8e59-d42cb08108f1</t>
  </si>
  <si>
    <t>rainforest leaf-fall characteristic</t>
  </si>
  <si>
    <t>http://linked.data.gov.au/def/tern-cv/743b223a-ef67-45e2-ab01-02c395434690</t>
  </si>
  <si>
    <t>rainforest structural complexity</t>
  </si>
  <si>
    <t>http://linked.data.gov.au/def/tern-cv/dd6cdf8f-0fe0-4d6e-a59c-5a2b6a001f32</t>
  </si>
  <si>
    <t>ringbarked stem count</t>
  </si>
  <si>
    <t>http://linked.data.gov.au/def/tern-cv/18d64def-df3b-4fa2-ba2d-967c6e392406</t>
  </si>
  <si>
    <t>signal to noise ratio</t>
  </si>
  <si>
    <t>http://linked.data.gov.au/def/tern-cv/28fc70f8-09bd-4ee6-99fd-88c3179ee537</t>
  </si>
  <si>
    <t>http://linked.data.gov.au/def/tern-cv/2b5ac7b3-b4bf-4a06-97d6-8dee8b32d72d</t>
  </si>
  <si>
    <t>http://linked.data.gov.au/def/tern-cv/8e943bc6-f8af-4a77-9724-b4dd0058f815</t>
  </si>
  <si>
    <t>smallest peds size</t>
  </si>
  <si>
    <t>http://linked.data.gov.au/def/tern-cv/92ac64e0-d019-4d66-9857-86d82fce7513</t>
  </si>
  <si>
    <t>http://linked.data.gov.au/def/tern-cv/0531b8b6-7610-4fbd-9a66-8cd80d357a70</t>
  </si>
  <si>
    <t>http://linked.data.gov.au/def/tern-cv/1046ab56-a29d-4a39-be33-db55bfafa32a</t>
  </si>
  <si>
    <t>soil oven dried weight</t>
  </si>
  <si>
    <t>http://linked.data.gov.au/def/tern-cv/c86c4e7f-5dc3-4a88-b5f6-88f5bc0973cd</t>
  </si>
  <si>
    <t>soil texture</t>
  </si>
  <si>
    <t>http://linked.data.gov.au/def/tern-cv/46b1c8c4-5524-41df-bce2-e936e53e51f0</t>
  </si>
  <si>
    <t>soil wet weight</t>
  </si>
  <si>
    <t>http://linked.data.gov.au/def/tern-cv/7b3f70df-5c55-4b2b-9b45-ea978d9d3759</t>
  </si>
  <si>
    <t>species rank abundance</t>
  </si>
  <si>
    <t>http://linked.data.gov.au/def/tern-cv/46911a2e-826e-49bd-8150-830dd6a72cf3</t>
  </si>
  <si>
    <t>specific humidity saturation deficit in air</t>
  </si>
  <si>
    <t>http://linked.data.gov.au/def/tern-cv/993bad16-f465-4363-900e-b73637f7bdb8</t>
  </si>
  <si>
    <t>spectral acoustic complexity index</t>
  </si>
  <si>
    <t>http://linked.data.gov.au/def/tern-cv/a66572be-06bf-4ac7-b272-5032b495eab7</t>
  </si>
  <si>
    <t>spectral background noise</t>
  </si>
  <si>
    <t>http://linked.data.gov.au/def/tern-cv/323d0d0e-1e42-49b3-83a2-b4bf302419a3</t>
  </si>
  <si>
    <t>spectral cover</t>
  </si>
  <si>
    <t>http://linked.data.gov.au/def/tern-cv/dbf94c06-0bda-4ad1-8e5c-77732e766300</t>
  </si>
  <si>
    <t>spectral density</t>
  </si>
  <si>
    <t>http://linked.data.gov.au/def/tern-cv/e8b82eae-d4d7-44f2-af6c-879bd7336682</t>
  </si>
  <si>
    <t>spectral events</t>
  </si>
  <si>
    <t>http://linked.data.gov.au/def/tern-cv/daf6d352-4574-42d4-8fc0-918e73b05474</t>
  </si>
  <si>
    <t>spectral horizontal ridge</t>
  </si>
  <si>
    <t>http://linked.data.gov.au/def/tern-cv/0583e668-49bf-47b7-bee9-51be5418a6b4</t>
  </si>
  <si>
    <t>spectral maximum ridge</t>
  </si>
  <si>
    <t>http://linked.data.gov.au/def/tern-cv/04b6d042-a983-4c43-81ab-a080738ba584</t>
  </si>
  <si>
    <t>spectral negative ridge</t>
  </si>
  <si>
    <t>http://linked.data.gov.au/def/tern-cv/78325e56-42bd-45f2-8aa8-98de98423edd</t>
  </si>
  <si>
    <t>spectral oscillation</t>
  </si>
  <si>
    <t>http://linked.data.gov.au/def/tern-cv/4e4cf7f5-9fcd-4144-bc60-9582d8990f24</t>
  </si>
  <si>
    <t>spectral peak tracks</t>
  </si>
  <si>
    <t>http://linked.data.gov.au/def/tern-cv/cfa79d1d-0a84-487c-a583-a67c4a028445</t>
  </si>
  <si>
    <t>spectral positive ridge</t>
  </si>
  <si>
    <t>http://linked.data.gov.au/def/tern-cv/9f4ad537-913a-4993-aeff-1f9aa645bf8e</t>
  </si>
  <si>
    <t>spectral power minus noise</t>
  </si>
  <si>
    <t>http://linked.data.gov.au/def/tern-cv/e45e6f4f-b53b-479a-b168-6317ceb372eb</t>
  </si>
  <si>
    <t>spectral temporal entropy</t>
  </si>
  <si>
    <t>http://linked.data.gov.au/def/tern-cv/712a07d8-2075-4d60-ac89-7de4ba175464</t>
  </si>
  <si>
    <t>spectral vertical ridge</t>
  </si>
  <si>
    <t>http://linked.data.gov.au/def/tern-cv/73bee9b0-9336-42a3-93a0-c75cee0615de</t>
  </si>
  <si>
    <t>stand stem density</t>
  </si>
  <si>
    <t>http://linked.data.gov.au/def/tern-cv/f724700d-d590-44dc-876f-9c09c256f196</t>
  </si>
  <si>
    <t>stem basal area</t>
  </si>
  <si>
    <t>http://linked.data.gov.au/def/tern-cv/0b6619d6-0b4b-4540-ae14-150616a3da85</t>
  </si>
  <si>
    <t>stem density</t>
  </si>
  <si>
    <t>http://linked.data.gov.au/def/tern-cv/119c166f-b952-47ca-8616-b16e45ce5286</t>
  </si>
  <si>
    <t>stem height</t>
  </si>
  <si>
    <t>stratum type</t>
  </si>
  <si>
    <t>http://linked.data.gov.au/def/tern-cv/43ed01cc-0089-4a6b-8754-0990dd0f697b</t>
  </si>
  <si>
    <t>stumps count</t>
  </si>
  <si>
    <t>http://linked.data.gov.au/def/tern-cv/3826b5a3-7128-4df3-90f3-8196c4c20d45</t>
  </si>
  <si>
    <t>subdominant substrate lithology</t>
  </si>
  <si>
    <t>http://linked.data.gov.au/def/tern-cv/fc1155cd-12cd-4355-9b07-051b10a8f4eb</t>
  </si>
  <si>
    <t>surface friction velocity</t>
  </si>
  <si>
    <t>http://linked.data.gov.au/def/tern-cv/376865de-c13b-41ae-a8ff-d564da40abb7</t>
  </si>
  <si>
    <t>http://linked.data.gov.au/def/tern-cv/6c2bde95-4b97-4b63-a42b-7a2c253e6e3b</t>
  </si>
  <si>
    <t>surface strew size</t>
  </si>
  <si>
    <t>http://linked.data.gov.au/def/tern-cv/40d04abb-0a50-43b8-8f19-2e1b5454fb11</t>
  </si>
  <si>
    <t>surface upward flux of available energy</t>
  </si>
  <si>
    <t>http://linked.data.gov.au/def/tern-cv/f63579ee-a834-4fc9-907a-82d6ae580efe</t>
  </si>
  <si>
    <t>taxon</t>
  </si>
  <si>
    <t>http://linked.data.gov.au/def/tern-cv/70646576-6dc7-4bc5-a9d8-c4c366850df0</t>
  </si>
  <si>
    <t>temporal entropy</t>
  </si>
  <si>
    <t>http://linked.data.gov.au/def/tern-cv/963675ff-cc02-49e5-a918-57a12f7c004f</t>
  </si>
  <si>
    <t>tree basal area</t>
  </si>
  <si>
    <t>http://linked.data.gov.au/def/tern-cv/0bbd7fcd-0782-4efc-96e6-1f0f7669c655</t>
  </si>
  <si>
    <t>vegetation community area</t>
  </si>
  <si>
    <t>http://linked.data.gov.au/def/tern-cv/959de812-0e1a-414d-b75f-4113d69fd49e</t>
  </si>
  <si>
    <t>vegetation community extent</t>
  </si>
  <si>
    <t>http://linked.data.gov.au/def/tern-cv/4534b9ea-e779-455f-b8af-9fc6241e67fc</t>
  </si>
  <si>
    <t>vegetation community is mapped to regional ecosystem</t>
  </si>
  <si>
    <t>http://linked.data.gov.au/def/tern-cv/f2c73e78-8f71-4b41-bfd9-f1cc447593c7</t>
  </si>
  <si>
    <t>vegetation community is representative of regional ecosystem</t>
  </si>
  <si>
    <t>http://linked.data.gov.au/def/tern-cv/cd4b88cb-0d79-40e1-80de-bf323eb960e9</t>
  </si>
  <si>
    <t>vegetation community site context</t>
  </si>
  <si>
    <t>http://linked.data.gov.au/def/tern-cv/add0c5d2-6db5-48e4-9ad3-d789ba9fe0a2</t>
  </si>
  <si>
    <t>vegetation condition</t>
  </si>
  <si>
    <t>http://linked.data.gov.au/def/tern-cv/0079402f-aa8c-4c2c-ac0b-fd240405d369</t>
  </si>
  <si>
    <t>visible and near-infrared wavelengths</t>
  </si>
  <si>
    <t>http://linked.data.gov.au/def/tern-cv/26526741-5aa1-4cfa-9512-1d3182ea3b13</t>
  </si>
  <si>
    <t>visible wavelengths</t>
  </si>
  <si>
    <t>http://linked.data.gov.au/def/tern-cv/57524a84-ddfa-4dfd-8bfe-878dcd826226</t>
  </si>
  <si>
    <t>water count</t>
  </si>
  <si>
    <t>http://linked.data.gov.au/def/tern-cv/2cf66d7b-6625-44d5-85d9-91f350afe7f0</t>
  </si>
  <si>
    <t>water prevalence</t>
  </si>
  <si>
    <t>http://linked.data.gov.au/def/tern-cv/809b2517-819e-4c8f-92e8-7dd11a95cc72</t>
  </si>
  <si>
    <t>weed cover</t>
  </si>
  <si>
    <t>http://linked.data.gov.au/def/tern-cv/8f220426-6b5a-4b8f-a995-8eea263a4a19</t>
  </si>
  <si>
    <t>zero signal</t>
  </si>
  <si>
    <t>http://linked.data.gov.au/def/tern-cv/725189c7-653e-4b5e-aad8-6ca5b363541e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</si>
</sst>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
    <numFmt numFmtId="165" formatCode="m-d"/>
    <numFmt numFmtId="166" formatCode="mm/dd/yyyy"/>
  </numFmts>
  <fonts count="148">
    <font>
      <sz val="10.0"/>
      <color rgb="FF000000"/>
      <name val="Arial"/>
      <scheme val="minor"/>
    </font>
    <font>
      <b/>
      <color theme="1"/>
      <name val="Arial"/>
      <scheme val="minor"/>
    </font>
    <font>
      <color theme="1"/>
      <name val="Arial"/>
      <scheme val="minor"/>
    </font>
    <font>
      <b/>
      <color rgb="FF0B5394"/>
      <name val="Arial"/>
    </font>
    <font>
      <color rgb="FFCC0000"/>
      <name val="Arial"/>
      <scheme val="minor"/>
    </font>
    <font>
      <u/>
      <color rgb="FF1155CC"/>
    </font>
    <font>
      <color rgb="FFCC0000"/>
      <name val="Arial"/>
    </font>
    <font>
      <u/>
      <color rgb="FF1155CC"/>
    </font>
    <font>
      <u/>
      <color rgb="FF0000FF"/>
    </font>
    <font>
      <u/>
      <color rgb="FF1155CC"/>
      <name val="Arial"/>
    </font>
    <font>
      <color theme="1"/>
      <name val="Arial"/>
    </font>
    <font>
      <u/>
      <color rgb="FF0000FF"/>
      <name val="Arial"/>
    </font>
    <font>
      <b/>
      <color rgb="FFCC0000"/>
      <name val="Arial"/>
    </font>
    <font>
      <u/>
      <color rgb="FF1155CC"/>
      <name val="Arial"/>
    </font>
    <font>
      <u/>
      <color rgb="FF1155CC"/>
      <name val="Arial"/>
    </font>
    <font>
      <u/>
      <color rgb="FF1155CC"/>
      <name val="Arial"/>
    </font>
    <font>
      <color rgb="FFCC4125"/>
      <name val="Arial"/>
    </font>
    <font>
      <u/>
      <color rgb="FFCC0000"/>
      <name val="Arial"/>
    </font>
    <font>
      <u/>
      <color rgb="FFCC0000"/>
      <name val="Arial"/>
    </font>
    <font>
      <u/>
      <color rgb="FF0000FF"/>
      <name val="Arial"/>
    </font>
    <font>
      <b/>
      <color rgb="FF0B5394"/>
      <name val="Arial"/>
      <scheme val="minor"/>
    </font>
    <font>
      <u/>
      <color rgb="FFCC0000"/>
      <name val="Arial"/>
    </font>
    <font>
      <u/>
      <color rgb="FFCC0000"/>
      <name val="Arial"/>
    </font>
    <font>
      <u/>
      <color rgb="FFCC0000"/>
      <name val="Arial"/>
    </font>
    <font>
      <u/>
      <color rgb="FFCC0000"/>
      <name val="Arial"/>
    </font>
    <font>
      <b/>
      <color rgb="FFCC0000"/>
      <name val="Arial"/>
      <scheme val="minor"/>
    </font>
    <font>
      <u/>
      <color rgb="FF0000FF"/>
      <name val="Arial"/>
    </font>
    <font>
      <u/>
      <color rgb="FF0000FF"/>
      <name val="Arial"/>
    </font>
    <font>
      <u/>
      <color rgb="FF0000FF"/>
      <name val="Arial"/>
    </font>
    <font>
      <color rgb="FF990000"/>
      <name val="Arial"/>
    </font>
    <font>
      <b/>
      <strike/>
      <color rgb="FF0B5394"/>
      <name val="Arial"/>
      <scheme val="minor"/>
    </font>
    <font>
      <strike/>
      <color rgb="FFCC0000"/>
      <name val="Arial"/>
    </font>
    <font>
      <b/>
      <strike/>
      <color rgb="FFCC0000"/>
      <name val="Arial"/>
      <scheme val="minor"/>
    </font>
    <font>
      <strike/>
      <color rgb="FFCC0000"/>
      <name val="Arial"/>
      <scheme val="minor"/>
    </font>
    <font>
      <strike/>
      <color theme="1"/>
      <name val="Arial"/>
      <scheme val="minor"/>
    </font>
    <font>
      <strike/>
      <color rgb="FF1155CC"/>
    </font>
    <font>
      <u/>
      <color rgb="FF0000FF"/>
    </font>
    <font>
      <u/>
      <color rgb="FF0000FF"/>
    </font>
    <font>
      <u/>
      <color rgb="FF0000FF"/>
    </font>
    <font>
      <u/>
      <color rgb="FF0000FF"/>
    </font>
    <font>
      <u/>
      <color rgb="FF0A477B"/>
      <name val="RubikWeb"/>
    </font>
    <font>
      <u/>
      <color rgb="FF0000FF"/>
    </font>
    <font>
      <color rgb="FF0B5394"/>
      <name val="Arial"/>
      <scheme val="minor"/>
    </font>
    <font>
      <u/>
      <sz val="12.0"/>
      <color rgb="FF0A477B"/>
      <name val="RubikWeb"/>
    </font>
    <font>
      <strike/>
      <color rgb="FF0000FF"/>
    </font>
    <font>
      <color rgb="FF000000"/>
      <name val="Arial"/>
      <scheme val="minor"/>
    </font>
    <font>
      <b/>
      <color rgb="FF0A477B"/>
      <name val="Arial"/>
      <scheme val="minor"/>
    </font>
    <font>
      <u/>
      <color rgb="FF1155CC"/>
    </font>
    <font>
      <u/>
      <color rgb="FF0000FF"/>
    </font>
    <font>
      <b/>
      <strike/>
      <color rgb="FF0A477B"/>
      <name val="Arial"/>
      <scheme val="minor"/>
    </font>
    <font>
      <u/>
      <color rgb="FF0000FF"/>
    </font>
    <font>
      <u/>
      <color rgb="FF0000FF"/>
    </font>
    <font>
      <u/>
      <color rgb="FF0000FF"/>
    </font>
    <font>
      <i/>
      <sz val="11.0"/>
      <color theme="1"/>
      <name val="Roboto"/>
    </font>
    <font>
      <b/>
      <color rgb="FF0A477B"/>
      <name val="Arial"/>
    </font>
    <font>
      <u/>
      <color rgb="FF0000FF"/>
      <name val="Arial"/>
    </font>
    <font>
      <u/>
      <color rgb="FF1155CC"/>
      <name val="Arial"/>
    </font>
    <font>
      <u/>
      <color rgb="FF0000FF"/>
    </font>
    <font>
      <b/>
      <color rgb="FFCC4125"/>
      <name val="Arial"/>
      <scheme val="minor"/>
    </font>
    <font>
      <u/>
      <color rgb="FF0000FF"/>
    </font>
    <font>
      <u/>
      <color rgb="FF0000FF"/>
    </font>
    <font>
      <u/>
      <color rgb="FF1155CC"/>
    </font>
    <font>
      <u/>
      <color rgb="FF0000FF"/>
    </font>
    <font>
      <u/>
      <color rgb="FF1155CC"/>
    </font>
    <font>
      <u/>
      <color rgb="FF1155CC"/>
    </font>
    <font>
      <b/>
      <color rgb="FF0C343D"/>
      <name val="Arial"/>
      <scheme val="minor"/>
    </font>
    <font>
      <b/>
      <color theme="1"/>
      <name val="Arial"/>
    </font>
    <font>
      <u/>
      <color rgb="FFCC0000"/>
      <name val="Arial"/>
    </font>
    <font>
      <u/>
      <color rgb="FF1155CC"/>
    </font>
    <font>
      <sz val="11.0"/>
      <color rgb="FF24292F"/>
      <name val="Arial"/>
    </font>
    <font>
      <b/>
      <sz val="11.0"/>
      <color rgb="FF24292F"/>
      <name val="Arial"/>
    </font>
    <font>
      <u/>
      <sz val="12.0"/>
      <color rgb="FF018AE1"/>
      <name val="RubikWeb"/>
    </font>
    <font>
      <u/>
      <sz val="12.0"/>
      <color theme="1"/>
      <name val="RubikWeb"/>
    </font>
    <font>
      <sz val="10.0"/>
      <color rgb="FF373A3C"/>
      <name val="RubikWeb"/>
    </font>
    <font>
      <u/>
      <color theme="1"/>
      <name val="Arial"/>
    </font>
    <font>
      <sz val="12.0"/>
      <color rgb="FF373A3C"/>
      <name val="RubikWeb"/>
    </font>
    <font>
      <b/>
      <color rgb="FF6AA84F"/>
      <name val="Arial"/>
      <scheme val="minor"/>
    </font>
    <font>
      <b/>
      <u/>
      <sz val="12.0"/>
      <color rgb="FF6AA84F"/>
      <name val="RubikWeb"/>
    </font>
    <font>
      <u/>
      <color rgb="FF000000"/>
      <name val="Arial"/>
      <scheme val="minor"/>
    </font>
    <font>
      <u/>
      <color rgb="FF000000"/>
    </font>
    <font>
      <u/>
      <color rgb="FFCC0000"/>
      <name val="Arial"/>
    </font>
    <font>
      <sz val="11.0"/>
      <color rgb="FF333333"/>
      <name val="Arial"/>
    </font>
    <font>
      <b/>
      <color rgb="FF6AA84F"/>
      <name val="Arial"/>
    </font>
    <font>
      <b/>
      <u/>
      <sz val="12.0"/>
      <color rgb="FF6AA84F"/>
      <name val="Arial"/>
    </font>
    <font>
      <u/>
      <color rgb="FF1155CC"/>
      <name val="Arial"/>
    </font>
    <font>
      <u/>
      <sz val="12.0"/>
      <color rgb="FF0A477B"/>
      <name val="Arial"/>
    </font>
    <font>
      <u/>
      <color rgb="FFCC0000"/>
      <name val="Arial"/>
    </font>
    <font>
      <u/>
      <color rgb="FF1155CC"/>
      <name val="Arial"/>
      <scheme val="minor"/>
    </font>
    <font>
      <b/>
      <u/>
      <sz val="12.0"/>
      <color rgb="FF6AA84F"/>
      <name val="Arial"/>
    </font>
    <font>
      <b/>
      <sz val="12.0"/>
      <color rgb="FF6AA84F"/>
      <name val="Arial"/>
    </font>
    <font>
      <sz val="12.0"/>
      <color rgb="FF6AA84F"/>
      <name val="RubikWeb"/>
    </font>
    <font>
      <sz val="12.0"/>
      <color theme="1"/>
      <name val="Arial"/>
    </font>
    <font>
      <u/>
      <sz val="12.0"/>
      <color theme="1"/>
      <name val="Arial"/>
    </font>
    <font>
      <u/>
      <sz val="12.0"/>
      <color rgb="FF000000"/>
      <name val="Arial"/>
    </font>
    <font>
      <sz val="12.0"/>
      <color rgb="FF373A3C"/>
      <name val="Arial"/>
    </font>
    <font>
      <b/>
      <u/>
      <sz val="12.0"/>
      <color rgb="FF6AA84F"/>
      <name val="RubikWeb"/>
    </font>
    <font>
      <u/>
      <color rgb="FFCC0000"/>
      <name val="Arial"/>
    </font>
    <font>
      <b/>
      <u/>
      <sz val="12.0"/>
      <color theme="1"/>
      <name val="Arial"/>
    </font>
    <font>
      <b/>
      <u/>
      <sz val="11.0"/>
      <color rgb="FF6AA84F"/>
      <name val="RubikWeb"/>
    </font>
    <font>
      <sz val="8.0"/>
      <color theme="1"/>
      <name val="&quot;Microsoft Sans Serif&quot;"/>
    </font>
    <font>
      <sz val="11.0"/>
      <color rgb="FF4D5156"/>
      <name val="Arial"/>
    </font>
    <font>
      <b/>
      <color rgb="FF38761D"/>
      <name val="Arial"/>
      <scheme val="minor"/>
    </font>
    <font>
      <b/>
      <sz val="11.0"/>
      <color rgb="FF38761D"/>
      <name val="Arial"/>
    </font>
    <font>
      <b/>
      <u/>
      <sz val="11.0"/>
      <color rgb="FF38761D"/>
      <name val="RubikWeb"/>
    </font>
    <font>
      <u/>
      <sz val="11.0"/>
      <color rgb="FF0A477B"/>
      <name val="RubikWeb"/>
    </font>
    <font>
      <sz val="11.0"/>
      <color rgb="FF373A3C"/>
      <name val="Arial"/>
    </font>
    <font>
      <sz val="11.0"/>
      <color rgb="FF373A3C"/>
      <name val="RubikWeb"/>
    </font>
    <font>
      <color rgb="FF373A3C"/>
      <name val="Inherit"/>
    </font>
    <font>
      <sz val="12.0"/>
      <color theme="1"/>
      <name val="RubikWeb"/>
    </font>
    <font>
      <color rgb="FFFF00FF"/>
      <name val="Arial"/>
      <scheme val="minor"/>
    </font>
    <font>
      <u/>
      <sz val="12.0"/>
      <color rgb="FF0A477B"/>
      <name val="Arial"/>
    </font>
    <font>
      <i/>
      <sz val="9.0"/>
      <color rgb="FFCC0000"/>
      <name val="Arial"/>
    </font>
    <font>
      <sz val="9.0"/>
      <color rgb="FF0A3069"/>
      <name val="Ui-monospace"/>
    </font>
    <font>
      <sz val="9.0"/>
      <color rgb="FF24292F"/>
      <name val="Ui-monospace"/>
    </font>
    <font>
      <sz val="11.0"/>
      <color rgb="FF24292F"/>
      <name val="-apple-system"/>
    </font>
    <font>
      <b/>
      <color rgb="FFFF00FF"/>
      <name val="Arial"/>
      <scheme val="minor"/>
    </font>
    <font>
      <sz val="12.0"/>
      <color rgb="FFCC0000"/>
      <name val="RubikWeb"/>
    </font>
    <font>
      <u/>
      <sz val="12.0"/>
      <color rgb="FFCC0000"/>
      <name val="RubikWeb"/>
    </font>
    <font>
      <color rgb="FF6AA84F"/>
      <name val="Arial"/>
      <scheme val="minor"/>
    </font>
    <font>
      <u/>
      <sz val="12.0"/>
      <color rgb="FF6AA84F"/>
      <name val="RubikWeb"/>
    </font>
    <font>
      <color rgb="FF8E7CC3"/>
      <name val="Arial"/>
      <scheme val="minor"/>
    </font>
    <font>
      <sz val="9.0"/>
      <color rgb="FF373A3C"/>
      <name val="RubikWeb"/>
    </font>
    <font>
      <color rgb="FF8E7CC3"/>
      <name val="Arial"/>
    </font>
    <font>
      <b/>
      <u/>
      <sz val="12.0"/>
      <color rgb="FF38761D"/>
      <name val="RubikWeb"/>
    </font>
    <font>
      <u/>
      <sz val="9.0"/>
      <color rgb="FF234979"/>
      <name val="&quot;Lucida Sans Unicode&quot;"/>
    </font>
    <font>
      <u/>
      <sz val="9.0"/>
      <color rgb="FF234979"/>
      <name val="Arial"/>
    </font>
    <font>
      <u/>
      <sz val="9.0"/>
      <color rgb="FF234979"/>
      <name val="&quot;Lucida Sans Unicode&quot;"/>
    </font>
    <font>
      <sz val="9.0"/>
      <color rgb="FF234979"/>
      <name val="&quot;Lucida Sans Unicode&quot;"/>
    </font>
    <font>
      <sz val="9.0"/>
      <color rgb="FF212529"/>
      <name val="&quot;Lucida Sans Unicode&quot;"/>
    </font>
    <font>
      <b/>
      <u/>
      <color rgb="FF6AA84F"/>
      <name val="Arial"/>
    </font>
    <font>
      <b/>
      <color rgb="FF38761D"/>
      <name val="Arial"/>
    </font>
    <font>
      <b/>
      <u/>
      <color rgb="FF38761D"/>
    </font>
    <font>
      <b/>
      <u/>
      <color rgb="FF6AA84F"/>
    </font>
    <font>
      <b/>
      <u/>
      <sz val="12.0"/>
      <color rgb="FF0A477B"/>
      <name val="Arial"/>
    </font>
    <font>
      <sz val="11.0"/>
      <color theme="1"/>
      <name val="Arial"/>
    </font>
    <font>
      <b/>
      <u/>
      <color rgb="FF38761D"/>
      <name val="Arial"/>
      <scheme val="minor"/>
    </font>
    <font>
      <i/>
      <sz val="11.0"/>
      <color theme="1"/>
      <name val="Arial"/>
    </font>
    <font>
      <sz val="12.0"/>
      <color rgb="FFCC0000"/>
      <name val="Arial"/>
    </font>
    <font>
      <strike/>
      <sz val="12.0"/>
      <color rgb="FF6AA84F"/>
      <name val="RubikWeb"/>
    </font>
    <font>
      <sz val="12.0"/>
      <color rgb="FF000000"/>
      <name val="Arial"/>
    </font>
    <font>
      <strike/>
      <color theme="1"/>
      <name val="Arial"/>
    </font>
    <font>
      <strike/>
      <sz val="12.0"/>
      <color rgb="FF373A3C"/>
      <name val="Arial"/>
    </font>
    <font>
      <sz val="11.0"/>
      <color theme="1"/>
      <name val="Inconsolata"/>
    </font>
    <font>
      <sz val="12.0"/>
      <color theme="1"/>
      <name val="Calibri"/>
    </font>
    <font>
      <u/>
      <sz val="12.0"/>
      <color rgb="FF0563C1"/>
      <name val="Calibri"/>
    </font>
    <font>
      <sz val="12.0"/>
      <color rgb="FF000000"/>
      <name val="Calibri"/>
    </font>
    <font>
      <u/>
      <color rgb="FF0000FF"/>
    </font>
    <font>
      <u/>
      <sz val="12.0"/>
      <color rgb="FF000000"/>
      <name val="Calibri"/>
    </font>
  </fonts>
  <fills count="30">
    <fill>
      <patternFill patternType="none"/>
    </fill>
    <fill>
      <patternFill patternType="lightGray"/>
    </fill>
    <fill>
      <patternFill patternType="solid">
        <fgColor rgb="FF00FFFF"/>
        <bgColor rgb="FF00FFFF"/>
      </patternFill>
    </fill>
    <fill>
      <patternFill patternType="solid">
        <fgColor theme="0"/>
        <bgColor theme="0"/>
      </patternFill>
    </fill>
    <fill>
      <patternFill patternType="solid">
        <fgColor rgb="FF00FF00"/>
        <bgColor rgb="FF00FF00"/>
      </patternFill>
    </fill>
    <fill>
      <patternFill patternType="solid">
        <fgColor rgb="FFFCE5CD"/>
        <bgColor rgb="FFFCE5CD"/>
      </patternFill>
    </fill>
    <fill>
      <patternFill patternType="solid">
        <fgColor rgb="FFD9D2E9"/>
        <bgColor rgb="FFD9D2E9"/>
      </patternFill>
    </fill>
    <fill>
      <patternFill patternType="solid">
        <fgColor rgb="FFFFFF00"/>
        <bgColor rgb="FFFFFF00"/>
      </patternFill>
    </fill>
    <fill>
      <patternFill patternType="solid">
        <fgColor rgb="FFFFFFFF"/>
        <bgColor rgb="FFFFFFFF"/>
      </patternFill>
    </fill>
    <fill>
      <patternFill patternType="solid">
        <fgColor rgb="FFB7B7B7"/>
        <bgColor rgb="FFB7B7B7"/>
      </patternFill>
    </fill>
    <fill>
      <patternFill patternType="solid">
        <fgColor rgb="FFD9EAD3"/>
        <bgColor rgb="FFD9EAD3"/>
      </patternFill>
    </fill>
    <fill>
      <patternFill patternType="solid">
        <fgColor rgb="FFFFF2CC"/>
        <bgColor rgb="FFFFF2CC"/>
      </patternFill>
    </fill>
    <fill>
      <patternFill patternType="solid">
        <fgColor rgb="FFCCCCCC"/>
        <bgColor rgb="FFCCCCCC"/>
      </patternFill>
    </fill>
    <fill>
      <patternFill patternType="solid">
        <fgColor rgb="FFF4C7C3"/>
        <bgColor rgb="FFF4C7C3"/>
      </patternFill>
    </fill>
    <fill>
      <patternFill patternType="solid">
        <fgColor rgb="FFFF9900"/>
        <bgColor rgb="FFFF9900"/>
      </patternFill>
    </fill>
    <fill>
      <patternFill patternType="solid">
        <fgColor rgb="FFB6D7A8"/>
        <bgColor rgb="FFB6D7A8"/>
      </patternFill>
    </fill>
    <fill>
      <patternFill patternType="solid">
        <fgColor rgb="FF93C47D"/>
        <bgColor rgb="FF93C47D"/>
      </patternFill>
    </fill>
    <fill>
      <patternFill patternType="solid">
        <fgColor rgb="FFF5F5F5"/>
        <bgColor rgb="FFF5F5F5"/>
      </patternFill>
    </fill>
    <fill>
      <patternFill patternType="solid">
        <fgColor rgb="FFF9F9F9"/>
        <bgColor rgb="FFF9F9F9"/>
      </patternFill>
    </fill>
    <fill>
      <patternFill patternType="solid">
        <fgColor rgb="FFE6FFEC"/>
        <bgColor rgb="FFE6FFEC"/>
      </patternFill>
    </fill>
    <fill>
      <patternFill patternType="solid">
        <fgColor rgb="FFF5FAFA"/>
        <bgColor rgb="FFF5FAFA"/>
      </patternFill>
    </fill>
    <fill>
      <patternFill patternType="solid">
        <fgColor rgb="FFF6B26B"/>
        <bgColor rgb="FFF6B26B"/>
      </patternFill>
    </fill>
    <fill>
      <patternFill patternType="solid">
        <fgColor rgb="FFF4CCCC"/>
        <bgColor rgb="FFF4CCCC"/>
      </patternFill>
    </fill>
    <fill>
      <patternFill patternType="solid">
        <fgColor rgb="FFE69138"/>
        <bgColor rgb="FFE69138"/>
      </patternFill>
    </fill>
    <fill>
      <patternFill patternType="solid">
        <fgColor rgb="FF990000"/>
        <bgColor rgb="FF990000"/>
      </patternFill>
    </fill>
    <fill>
      <patternFill patternType="solid">
        <fgColor rgb="FFCC0000"/>
        <bgColor rgb="FFCC0000"/>
      </patternFill>
    </fill>
    <fill>
      <patternFill patternType="solid">
        <fgColor rgb="FF38761D"/>
        <bgColor rgb="FF38761D"/>
      </patternFill>
    </fill>
    <fill>
      <patternFill patternType="solid">
        <fgColor rgb="FF0B5394"/>
        <bgColor rgb="FF0B5394"/>
      </patternFill>
    </fill>
    <fill>
      <patternFill patternType="solid">
        <fgColor rgb="FFFF00FF"/>
        <bgColor rgb="FFFF00FF"/>
      </patternFill>
    </fill>
    <fill>
      <patternFill patternType="solid">
        <fgColor rgb="FF999999"/>
        <bgColor rgb="FF999999"/>
      </patternFill>
    </fill>
  </fills>
  <borders count="5">
    <border/>
    <border>
      <left style="thin">
        <color rgb="FF000000"/>
      </left>
      <right style="thin">
        <color rgb="FF000000"/>
      </right>
      <top style="thin">
        <color rgb="FF000000"/>
      </top>
      <bottom style="thin">
        <color rgb="FF000000"/>
      </bottom>
    </border>
    <border>
      <right/>
    </border>
    <border>
      <bottom style="thin">
        <color rgb="FF000000"/>
      </bottom>
    </border>
    <border>
      <left style="thin">
        <color rgb="FFBFBFBF"/>
      </left>
      <right style="thin">
        <color rgb="FFBFBFBF"/>
      </right>
      <top style="thin">
        <color rgb="FFBFBFBF"/>
      </top>
      <bottom style="thin">
        <color rgb="FFBFBFBF"/>
      </bottom>
    </border>
  </borders>
  <cellStyleXfs count="1">
    <xf borderId="0" fillId="0" fontId="0" numFmtId="0" applyAlignment="1" applyFont="1"/>
  </cellStyleXfs>
  <cellXfs count="36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2" fontId="1" numFmtId="0" xfId="0" applyAlignment="1" applyFill="1" applyFont="1">
      <alignment readingOrder="0"/>
    </xf>
    <xf borderId="0" fillId="0" fontId="2" numFmtId="0" xfId="0" applyAlignment="1" applyFont="1">
      <alignment readingOrder="0"/>
    </xf>
    <xf borderId="0" fillId="0" fontId="3" numFmtId="0" xfId="0" applyAlignment="1" applyFont="1">
      <alignment vertical="bottom"/>
    </xf>
    <xf borderId="0" fillId="0" fontId="4" numFmtId="0" xfId="0" applyAlignment="1" applyFont="1">
      <alignment readingOrder="0"/>
    </xf>
    <xf borderId="0" fillId="3" fontId="4" numFmtId="0" xfId="0" applyAlignment="1" applyFill="1" applyFont="1">
      <alignment readingOrder="0"/>
    </xf>
    <xf borderId="0" fillId="0" fontId="2" numFmtId="0" xfId="0" applyFont="1"/>
    <xf borderId="0" fillId="0" fontId="2" numFmtId="0" xfId="0" applyAlignment="1" applyFont="1">
      <alignment shrinkToFit="0" wrapText="1"/>
    </xf>
    <xf borderId="0" fillId="4" fontId="5" numFmtId="0" xfId="0" applyAlignment="1" applyFill="1" applyFont="1">
      <alignment readingOrder="0"/>
    </xf>
    <xf borderId="1" fillId="0" fontId="6" numFmtId="0" xfId="0" applyAlignment="1" applyBorder="1" applyFont="1">
      <alignment shrinkToFit="0" vertical="bottom" wrapText="0"/>
    </xf>
    <xf borderId="0" fillId="0" fontId="7" numFmtId="0" xfId="0" applyAlignment="1" applyFont="1">
      <alignment readingOrder="0" shrinkToFit="0" wrapText="1"/>
    </xf>
    <xf borderId="0" fillId="0" fontId="8" numFmtId="0" xfId="0" applyAlignment="1" applyFont="1">
      <alignment shrinkToFit="0" wrapText="1"/>
    </xf>
    <xf borderId="0" fillId="0" fontId="6" numFmtId="0" xfId="0" applyAlignment="1" applyFont="1">
      <alignment readingOrder="0" vertical="bottom"/>
    </xf>
    <xf borderId="0" fillId="0" fontId="6" numFmtId="0" xfId="0" applyAlignment="1" applyFont="1">
      <alignment vertical="bottom"/>
    </xf>
    <xf borderId="0" fillId="0" fontId="9" numFmtId="0" xfId="0" applyAlignment="1" applyFont="1">
      <alignment vertical="bottom"/>
    </xf>
    <xf borderId="0" fillId="0" fontId="10" numFmtId="0" xfId="0" applyAlignment="1" applyFont="1">
      <alignment readingOrder="0" vertical="bottom"/>
    </xf>
    <xf borderId="0" fillId="0" fontId="11" numFmtId="0" xfId="0" applyAlignment="1" applyFont="1">
      <alignment vertical="bottom"/>
    </xf>
    <xf borderId="0" fillId="0" fontId="10" numFmtId="0" xfId="0" applyAlignment="1" applyFont="1">
      <alignment vertical="bottom"/>
    </xf>
    <xf borderId="1" fillId="0" fontId="6" numFmtId="0" xfId="0" applyAlignment="1" applyBorder="1" applyFont="1">
      <alignment vertical="bottom"/>
    </xf>
    <xf borderId="1" fillId="0" fontId="10" numFmtId="0" xfId="0" applyAlignment="1" applyBorder="1" applyFont="1">
      <alignment vertical="bottom"/>
    </xf>
    <xf borderId="0" fillId="0" fontId="6" numFmtId="0" xfId="0" applyAlignment="1" applyFont="1">
      <alignment vertical="bottom"/>
    </xf>
    <xf borderId="0" fillId="0" fontId="10" numFmtId="0" xfId="0" applyAlignment="1" applyFont="1">
      <alignment vertical="bottom"/>
    </xf>
    <xf borderId="1" fillId="0" fontId="6" numFmtId="0" xfId="0" applyAlignment="1" applyBorder="1" applyFont="1">
      <alignment vertical="bottom"/>
    </xf>
    <xf borderId="0" fillId="0" fontId="3" numFmtId="0" xfId="0" applyAlignment="1" applyFont="1">
      <alignment readingOrder="0" vertical="bottom"/>
    </xf>
    <xf borderId="0" fillId="0" fontId="12" numFmtId="0" xfId="0" applyAlignment="1" applyFont="1">
      <alignment readingOrder="0" vertical="bottom"/>
    </xf>
    <xf borderId="0" fillId="4" fontId="13" numFmtId="0" xfId="0" applyAlignment="1" applyFont="1">
      <alignment readingOrder="0" vertical="bottom"/>
    </xf>
    <xf borderId="0" fillId="0" fontId="14" numFmtId="0" xfId="0" applyAlignment="1" applyFont="1">
      <alignment vertical="bottom"/>
    </xf>
    <xf borderId="0" fillId="0" fontId="15" numFmtId="0" xfId="0" applyAlignment="1" applyFont="1">
      <alignment readingOrder="0" vertical="bottom"/>
    </xf>
    <xf borderId="1" fillId="0" fontId="16" numFmtId="0" xfId="0" applyAlignment="1" applyBorder="1" applyFont="1">
      <alignment vertical="bottom"/>
    </xf>
    <xf borderId="0" fillId="0" fontId="12" numFmtId="0" xfId="0" applyAlignment="1" applyFont="1">
      <alignment vertical="bottom"/>
    </xf>
    <xf borderId="1" fillId="0" fontId="10" numFmtId="0" xfId="0" applyAlignment="1" applyBorder="1" applyFont="1">
      <alignment shrinkToFit="0" vertical="bottom" wrapText="0"/>
    </xf>
    <xf borderId="1" fillId="0" fontId="10" numFmtId="0" xfId="0" applyAlignment="1" applyBorder="1" applyFont="1">
      <alignment readingOrder="0" vertical="bottom"/>
    </xf>
    <xf borderId="0" fillId="0" fontId="12" numFmtId="0" xfId="0" applyAlignment="1" applyFont="1">
      <alignment vertical="bottom"/>
    </xf>
    <xf borderId="1" fillId="0" fontId="10" numFmtId="0" xfId="0" applyAlignment="1" applyBorder="1" applyFont="1">
      <alignment vertical="bottom"/>
    </xf>
    <xf borderId="0" fillId="5" fontId="3" numFmtId="0" xfId="0" applyAlignment="1" applyFill="1" applyFont="1">
      <alignment vertical="bottom"/>
    </xf>
    <xf borderId="0" fillId="5" fontId="6" numFmtId="0" xfId="0" applyAlignment="1" applyFont="1">
      <alignment vertical="bottom"/>
    </xf>
    <xf borderId="0" fillId="5" fontId="10" numFmtId="0" xfId="0" applyAlignment="1" applyFont="1">
      <alignment vertical="bottom"/>
    </xf>
    <xf borderId="0" fillId="5" fontId="6" numFmtId="0" xfId="0" applyAlignment="1" applyFont="1">
      <alignment readingOrder="0" vertical="bottom"/>
    </xf>
    <xf borderId="0" fillId="5" fontId="6" numFmtId="0" xfId="0" applyAlignment="1" applyFont="1">
      <alignment shrinkToFit="0" vertical="bottom" wrapText="0"/>
    </xf>
    <xf borderId="1" fillId="5" fontId="6" numFmtId="0" xfId="0" applyAlignment="1" applyBorder="1" applyFont="1">
      <alignment vertical="bottom"/>
    </xf>
    <xf borderId="1" fillId="5" fontId="6" numFmtId="0" xfId="0" applyAlignment="1" applyBorder="1" applyFont="1">
      <alignment shrinkToFit="0" vertical="bottom" wrapText="0"/>
    </xf>
    <xf borderId="0" fillId="3" fontId="12" numFmtId="0" xfId="0" applyAlignment="1" applyFont="1">
      <alignment readingOrder="0" vertical="bottom"/>
    </xf>
    <xf borderId="0" fillId="4" fontId="17" numFmtId="0" xfId="0" applyAlignment="1" applyFont="1">
      <alignment readingOrder="0" vertical="bottom"/>
    </xf>
    <xf borderId="0" fillId="6" fontId="12" numFmtId="0" xfId="0" applyAlignment="1" applyFill="1" applyFont="1">
      <alignment readingOrder="0" vertical="bottom"/>
    </xf>
    <xf borderId="0" fillId="0" fontId="12" numFmtId="0" xfId="0" applyAlignment="1" applyFont="1">
      <alignment readingOrder="0" shrinkToFit="0" vertical="bottom" wrapText="0"/>
    </xf>
    <xf borderId="0" fillId="0" fontId="12" numFmtId="0" xfId="0" applyAlignment="1" applyFont="1">
      <alignment shrinkToFit="0" vertical="bottom" wrapText="0"/>
    </xf>
    <xf borderId="1" fillId="0" fontId="6" numFmtId="0" xfId="0" applyAlignment="1" applyBorder="1" applyFont="1">
      <alignment shrinkToFit="0" vertical="bottom" wrapText="0"/>
    </xf>
    <xf borderId="0" fillId="0" fontId="3" numFmtId="0" xfId="0" applyAlignment="1" applyFont="1">
      <alignment vertical="bottom"/>
    </xf>
    <xf borderId="1" fillId="0" fontId="12" numFmtId="0" xfId="0" applyAlignment="1" applyBorder="1" applyFont="1">
      <alignment shrinkToFit="0" vertical="bottom" wrapText="0"/>
    </xf>
    <xf borderId="0" fillId="3" fontId="6" numFmtId="0" xfId="0" applyAlignment="1" applyFont="1">
      <alignment readingOrder="0" vertical="bottom"/>
    </xf>
    <xf borderId="0" fillId="0" fontId="18" numFmtId="0" xfId="0" applyAlignment="1" applyFont="1">
      <alignment vertical="bottom"/>
    </xf>
    <xf borderId="0" fillId="0" fontId="19" numFmtId="0" xfId="0" applyAlignment="1" applyFont="1">
      <alignment readingOrder="0" vertical="bottom"/>
    </xf>
    <xf borderId="1" fillId="0" fontId="12" numFmtId="0" xfId="0" applyAlignment="1" applyBorder="1" applyFont="1">
      <alignment readingOrder="0" shrinkToFit="0" vertical="bottom" wrapText="0"/>
    </xf>
    <xf borderId="0" fillId="0" fontId="12" numFmtId="0" xfId="0" applyAlignment="1" applyFont="1">
      <alignment shrinkToFit="0" vertical="bottom" wrapText="0"/>
    </xf>
    <xf borderId="1" fillId="0" fontId="12" numFmtId="0" xfId="0" applyAlignment="1" applyBorder="1" applyFont="1">
      <alignment shrinkToFit="0" vertical="bottom" wrapText="0"/>
    </xf>
    <xf borderId="0" fillId="5" fontId="20" numFmtId="0" xfId="0" applyFont="1"/>
    <xf borderId="0" fillId="5" fontId="4" numFmtId="0" xfId="0" applyFont="1"/>
    <xf borderId="0" fillId="5" fontId="2" numFmtId="0" xfId="0" applyFont="1"/>
    <xf borderId="1" fillId="5" fontId="10" numFmtId="0" xfId="0" applyAlignment="1" applyBorder="1" applyFont="1">
      <alignment vertical="bottom"/>
    </xf>
    <xf borderId="0" fillId="0" fontId="4" numFmtId="0" xfId="0" applyFont="1"/>
    <xf borderId="0" fillId="0" fontId="6" numFmtId="0" xfId="0" applyAlignment="1" applyFont="1">
      <alignment readingOrder="0" shrinkToFit="0" vertical="bottom" wrapText="0"/>
    </xf>
    <xf borderId="1" fillId="0" fontId="6" numFmtId="0" xfId="0" applyAlignment="1" applyBorder="1" applyFont="1">
      <alignment readingOrder="0" shrinkToFit="0" vertical="bottom" wrapText="0"/>
    </xf>
    <xf borderId="0" fillId="0" fontId="21" numFmtId="0" xfId="0" applyAlignment="1" applyFont="1">
      <alignment readingOrder="0" vertical="bottom"/>
    </xf>
    <xf borderId="0" fillId="7" fontId="3" numFmtId="0" xfId="0" applyAlignment="1" applyFill="1" applyFont="1">
      <alignment vertical="bottom"/>
    </xf>
    <xf borderId="0" fillId="7" fontId="12" numFmtId="0" xfId="0" applyAlignment="1" applyFont="1">
      <alignment readingOrder="0" vertical="bottom"/>
    </xf>
    <xf borderId="0" fillId="7" fontId="6" numFmtId="0" xfId="0" applyAlignment="1" applyFont="1">
      <alignment vertical="bottom"/>
    </xf>
    <xf borderId="0" fillId="7" fontId="6" numFmtId="0" xfId="0" applyAlignment="1" applyFont="1">
      <alignment readingOrder="0" vertical="bottom"/>
    </xf>
    <xf borderId="0" fillId="7" fontId="6" numFmtId="0" xfId="0" applyAlignment="1" applyFont="1">
      <alignment vertical="bottom"/>
    </xf>
    <xf borderId="0" fillId="7" fontId="22" numFmtId="0" xfId="0" applyAlignment="1" applyFont="1">
      <alignment vertical="bottom"/>
    </xf>
    <xf borderId="0" fillId="7" fontId="23" numFmtId="0" xfId="0" applyAlignment="1" applyFont="1">
      <alignment readingOrder="0" vertical="bottom"/>
    </xf>
    <xf borderId="1" fillId="7" fontId="6" numFmtId="0" xfId="0" applyAlignment="1" applyBorder="1" applyFont="1">
      <alignment vertical="bottom"/>
    </xf>
    <xf borderId="1" fillId="7" fontId="6" numFmtId="0" xfId="0" applyAlignment="1" applyBorder="1" applyFont="1">
      <alignment shrinkToFit="0" vertical="bottom" wrapText="0"/>
    </xf>
    <xf borderId="1" fillId="7" fontId="10" numFmtId="0" xfId="0" applyAlignment="1" applyBorder="1" applyFont="1">
      <alignment vertical="bottom"/>
    </xf>
    <xf borderId="0" fillId="7" fontId="10" numFmtId="0" xfId="0" applyAlignment="1" applyFont="1">
      <alignment vertical="bottom"/>
    </xf>
    <xf borderId="0" fillId="7" fontId="24" numFmtId="0" xfId="0" applyAlignment="1" applyFont="1">
      <alignment readingOrder="0" vertical="bottom"/>
    </xf>
    <xf borderId="0" fillId="3" fontId="12" numFmtId="0" xfId="0" applyAlignment="1" applyFont="1">
      <alignment readingOrder="0" shrinkToFit="0" vertical="bottom" wrapText="0"/>
    </xf>
    <xf borderId="0" fillId="6" fontId="12" numFmtId="0" xfId="0" applyAlignment="1" applyFont="1">
      <alignment readingOrder="0" shrinkToFit="0" vertical="bottom" wrapText="0"/>
    </xf>
    <xf borderId="1" fillId="6" fontId="12" numFmtId="0" xfId="0" applyAlignment="1" applyBorder="1" applyFont="1">
      <alignment readingOrder="0" shrinkToFit="0" vertical="bottom" wrapText="0"/>
    </xf>
    <xf borderId="0" fillId="0" fontId="25" numFmtId="0" xfId="0" applyAlignment="1" applyFont="1">
      <alignment readingOrder="0"/>
    </xf>
    <xf borderId="0" fillId="3" fontId="10" numFmtId="0" xfId="0" applyAlignment="1" applyFont="1">
      <alignment readingOrder="0" vertical="bottom"/>
    </xf>
    <xf borderId="0" fillId="3" fontId="26" numFmtId="0" xfId="0" applyAlignment="1" applyFont="1">
      <alignment readingOrder="0" vertical="bottom"/>
    </xf>
    <xf borderId="0" fillId="3" fontId="10" numFmtId="0" xfId="0" applyAlignment="1" applyFont="1">
      <alignment vertical="bottom"/>
    </xf>
    <xf borderId="1" fillId="3" fontId="6" numFmtId="0" xfId="0" applyAlignment="1" applyBorder="1" applyFont="1">
      <alignment readingOrder="0" shrinkToFit="0" vertical="bottom" wrapText="0"/>
    </xf>
    <xf borderId="0" fillId="3" fontId="3" numFmtId="0" xfId="0" applyAlignment="1" applyFont="1">
      <alignment readingOrder="0" vertical="bottom"/>
    </xf>
    <xf borderId="0" fillId="3" fontId="27" numFmtId="0" xfId="0" applyAlignment="1" applyFont="1">
      <alignment vertical="bottom"/>
    </xf>
    <xf borderId="0" fillId="8" fontId="6" numFmtId="0" xfId="0" applyAlignment="1" applyFill="1" applyFont="1">
      <alignment horizontal="left" readingOrder="0"/>
    </xf>
    <xf borderId="0" fillId="3" fontId="25" numFmtId="0" xfId="0" applyAlignment="1" applyFont="1">
      <alignment readingOrder="0"/>
    </xf>
    <xf borderId="0" fillId="3" fontId="6" numFmtId="0" xfId="0" applyAlignment="1" applyFont="1">
      <alignment vertical="bottom"/>
    </xf>
    <xf borderId="0" fillId="4" fontId="28" numFmtId="0" xfId="0" applyAlignment="1" applyFont="1">
      <alignment readingOrder="0" vertical="bottom"/>
    </xf>
    <xf borderId="0" fillId="3" fontId="4" numFmtId="0" xfId="0" applyFont="1"/>
    <xf borderId="0" fillId="0" fontId="29" numFmtId="0" xfId="0" applyAlignment="1" applyFont="1">
      <alignment readingOrder="0" vertical="bottom"/>
    </xf>
    <xf borderId="0" fillId="5" fontId="3" numFmtId="0" xfId="0" applyAlignment="1" applyFont="1">
      <alignment readingOrder="0" vertical="bottom"/>
    </xf>
    <xf borderId="0" fillId="5" fontId="4" numFmtId="0" xfId="0" applyAlignment="1" applyFont="1">
      <alignment readingOrder="0"/>
    </xf>
    <xf borderId="0" fillId="5" fontId="2" numFmtId="0" xfId="0" applyAlignment="1" applyFont="1">
      <alignment shrinkToFit="0" wrapText="1"/>
    </xf>
    <xf borderId="0" fillId="0" fontId="30" numFmtId="0" xfId="0" applyAlignment="1" applyFont="1">
      <alignment readingOrder="0"/>
    </xf>
    <xf borderId="0" fillId="0" fontId="31" numFmtId="0" xfId="0" applyAlignment="1" applyFont="1">
      <alignment readingOrder="0" vertical="bottom"/>
    </xf>
    <xf borderId="0" fillId="0" fontId="32" numFmtId="0" xfId="0" applyAlignment="1" applyFont="1">
      <alignment readingOrder="0"/>
    </xf>
    <xf borderId="0" fillId="0" fontId="33" numFmtId="0" xfId="0" applyAlignment="1" applyFont="1">
      <alignment readingOrder="0"/>
    </xf>
    <xf borderId="0" fillId="0" fontId="33" numFmtId="0" xfId="0" applyFont="1"/>
    <xf borderId="0" fillId="0" fontId="34" numFmtId="0" xfId="0" applyFont="1"/>
    <xf borderId="0" fillId="0" fontId="34" numFmtId="0" xfId="0" applyAlignment="1" applyFont="1">
      <alignment shrinkToFit="0" wrapText="1"/>
    </xf>
    <xf borderId="0" fillId="4" fontId="35" numFmtId="0" xfId="0" applyAlignment="1" applyFont="1">
      <alignment readingOrder="0"/>
    </xf>
    <xf borderId="0" fillId="0" fontId="34" numFmtId="0" xfId="0" applyAlignment="1" applyFont="1">
      <alignment readingOrder="0"/>
    </xf>
    <xf borderId="1" fillId="0" fontId="31" numFmtId="0" xfId="0" applyAlignment="1" applyBorder="1" applyFont="1">
      <alignment readingOrder="0" shrinkToFit="0" vertical="bottom" wrapText="0"/>
    </xf>
    <xf borderId="0" fillId="0" fontId="20" numFmtId="0" xfId="0" applyAlignment="1" applyFont="1">
      <alignment readingOrder="0"/>
    </xf>
    <xf borderId="0" fillId="0" fontId="36" numFmtId="0" xfId="0" applyFont="1"/>
    <xf borderId="0" fillId="4" fontId="37" numFmtId="0" xfId="0" applyAlignment="1" applyFont="1">
      <alignment readingOrder="0"/>
    </xf>
    <xf borderId="0" fillId="0" fontId="38" numFmtId="0" xfId="0" applyAlignment="1" applyFont="1">
      <alignment readingOrder="0" shrinkToFit="0" wrapText="1"/>
    </xf>
    <xf borderId="0" fillId="4" fontId="39" numFmtId="0" xfId="0" applyAlignment="1" applyFont="1">
      <alignment readingOrder="0"/>
    </xf>
    <xf borderId="0" fillId="0" fontId="40" numFmtId="0" xfId="0" applyAlignment="1" applyFont="1">
      <alignment readingOrder="0"/>
    </xf>
    <xf borderId="0" fillId="0" fontId="41" numFmtId="0" xfId="0" applyAlignment="1" applyFont="1">
      <alignment readingOrder="0"/>
    </xf>
    <xf borderId="0" fillId="5" fontId="42" numFmtId="0" xfId="0" applyAlignment="1" applyFont="1">
      <alignment readingOrder="0"/>
    </xf>
    <xf borderId="1" fillId="5" fontId="6" numFmtId="0" xfId="0" applyAlignment="1" applyBorder="1" applyFont="1">
      <alignment readingOrder="0" shrinkToFit="0" vertical="bottom" wrapText="0"/>
    </xf>
    <xf borderId="0" fillId="5" fontId="2" numFmtId="0" xfId="0" applyAlignment="1" applyFont="1">
      <alignment readingOrder="0"/>
    </xf>
    <xf borderId="0" fillId="8" fontId="43" numFmtId="0" xfId="0" applyAlignment="1" applyFont="1">
      <alignment readingOrder="0"/>
    </xf>
    <xf borderId="0" fillId="9" fontId="30" numFmtId="0" xfId="0" applyAlignment="1" applyFill="1" applyFont="1">
      <alignment readingOrder="0"/>
    </xf>
    <xf borderId="0" fillId="9" fontId="33" numFmtId="0" xfId="0" applyAlignment="1" applyFont="1">
      <alignment readingOrder="0"/>
    </xf>
    <xf borderId="0" fillId="9" fontId="32" numFmtId="0" xfId="0" applyAlignment="1" applyFont="1">
      <alignment readingOrder="0"/>
    </xf>
    <xf borderId="0" fillId="9" fontId="34" numFmtId="0" xfId="0" applyFont="1"/>
    <xf borderId="0" fillId="9" fontId="34" numFmtId="0" xfId="0" applyAlignment="1" applyFont="1">
      <alignment readingOrder="0"/>
    </xf>
    <xf borderId="0" fillId="9" fontId="35" numFmtId="0" xfId="0" applyAlignment="1" applyFont="1">
      <alignment readingOrder="0" shrinkToFit="0" wrapText="1"/>
    </xf>
    <xf borderId="0" fillId="9" fontId="44" numFmtId="0" xfId="0" applyAlignment="1" applyFont="1">
      <alignment readingOrder="0"/>
    </xf>
    <xf borderId="1" fillId="9" fontId="31" numFmtId="0" xfId="0" applyAlignment="1" applyBorder="1" applyFont="1">
      <alignment readingOrder="0" shrinkToFit="0" vertical="bottom" wrapText="0"/>
    </xf>
    <xf borderId="0" fillId="9" fontId="44" numFmtId="0" xfId="0" applyAlignment="1" applyFont="1">
      <alignment readingOrder="0" shrinkToFit="0" wrapText="1"/>
    </xf>
    <xf borderId="0" fillId="5" fontId="42" numFmtId="0" xfId="0" applyFont="1"/>
    <xf borderId="0" fillId="0" fontId="45" numFmtId="0" xfId="0" applyAlignment="1" applyFont="1">
      <alignment readingOrder="0"/>
    </xf>
    <xf borderId="0" fillId="5" fontId="20" numFmtId="0" xfId="0" applyAlignment="1" applyFont="1">
      <alignment readingOrder="0"/>
    </xf>
    <xf borderId="0" fillId="5" fontId="25" numFmtId="0" xfId="0" applyAlignment="1" applyFont="1">
      <alignment readingOrder="0"/>
    </xf>
    <xf borderId="0" fillId="10" fontId="46" numFmtId="0" xfId="0" applyAlignment="1" applyFill="1" applyFont="1">
      <alignment readingOrder="0"/>
    </xf>
    <xf borderId="0" fillId="10" fontId="4" numFmtId="0" xfId="0" applyAlignment="1" applyFont="1">
      <alignment readingOrder="0"/>
    </xf>
    <xf borderId="0" fillId="10" fontId="2" numFmtId="0" xfId="0" applyFont="1"/>
    <xf borderId="0" fillId="10" fontId="25" numFmtId="0" xfId="0" applyAlignment="1" applyFont="1">
      <alignment readingOrder="0"/>
    </xf>
    <xf borderId="0" fillId="10" fontId="2" numFmtId="0" xfId="0" applyAlignment="1" applyFont="1">
      <alignment shrinkToFit="0" wrapText="1"/>
    </xf>
    <xf borderId="0" fillId="10" fontId="47" numFmtId="0" xfId="0" applyAlignment="1" applyFont="1">
      <alignment readingOrder="0"/>
    </xf>
    <xf borderId="0" fillId="10" fontId="2" numFmtId="0" xfId="0" applyAlignment="1" applyFont="1">
      <alignment readingOrder="0"/>
    </xf>
    <xf borderId="0" fillId="10" fontId="48" numFmtId="0" xfId="0" applyAlignment="1" applyFont="1">
      <alignment shrinkToFit="0" wrapText="1"/>
    </xf>
    <xf borderId="0" fillId="11" fontId="49" numFmtId="0" xfId="0" applyAlignment="1" applyFill="1" applyFont="1">
      <alignment readingOrder="0"/>
    </xf>
    <xf borderId="0" fillId="11" fontId="33" numFmtId="0" xfId="0" applyAlignment="1" applyFont="1">
      <alignment readingOrder="0"/>
    </xf>
    <xf borderId="0" fillId="11" fontId="34" numFmtId="0" xfId="0" applyFont="1"/>
    <xf borderId="0" fillId="11" fontId="32" numFmtId="0" xfId="0" applyAlignment="1" applyFont="1">
      <alignment readingOrder="0"/>
    </xf>
    <xf borderId="0" fillId="11" fontId="34" numFmtId="0" xfId="0" applyAlignment="1" applyFont="1">
      <alignment readingOrder="0"/>
    </xf>
    <xf borderId="0" fillId="11" fontId="34" numFmtId="0" xfId="0" applyAlignment="1" applyFont="1">
      <alignment shrinkToFit="0" wrapText="1"/>
    </xf>
    <xf borderId="0" fillId="10" fontId="50" numFmtId="0" xfId="0" applyAlignment="1" applyFont="1">
      <alignment readingOrder="0" shrinkToFit="0" wrapText="1"/>
    </xf>
    <xf borderId="0" fillId="10" fontId="51" numFmtId="0" xfId="0" applyAlignment="1" applyFont="1">
      <alignment readingOrder="0"/>
    </xf>
    <xf borderId="0" fillId="10" fontId="12" numFmtId="0" xfId="0" applyAlignment="1" applyFont="1">
      <alignment readingOrder="0" vertical="bottom"/>
    </xf>
    <xf borderId="0" fillId="10" fontId="1" numFmtId="0" xfId="0" applyFont="1"/>
    <xf borderId="0" fillId="10" fontId="52" numFmtId="0" xfId="0" applyFont="1"/>
    <xf borderId="0" fillId="10" fontId="53" numFmtId="0" xfId="0" applyAlignment="1" applyFont="1">
      <alignment readingOrder="0"/>
    </xf>
    <xf borderId="0" fillId="10" fontId="25" numFmtId="0" xfId="0" applyFont="1"/>
    <xf borderId="0" fillId="11" fontId="35" numFmtId="0" xfId="0" applyAlignment="1" applyFont="1">
      <alignment readingOrder="0"/>
    </xf>
    <xf borderId="0" fillId="11" fontId="32" numFmtId="0" xfId="0" applyFont="1"/>
    <xf borderId="0" fillId="11" fontId="44" numFmtId="0" xfId="0" applyAlignment="1" applyFont="1">
      <alignment shrinkToFit="0" wrapText="1"/>
    </xf>
    <xf borderId="0" fillId="11" fontId="44" numFmtId="0" xfId="0" applyAlignment="1" applyFont="1">
      <alignment readingOrder="0"/>
    </xf>
    <xf borderId="0" fillId="11" fontId="35" numFmtId="0" xfId="0" applyAlignment="1" applyFont="1">
      <alignment readingOrder="0" shrinkToFit="0" wrapText="1"/>
    </xf>
    <xf borderId="0" fillId="10" fontId="12" numFmtId="0" xfId="0" applyAlignment="1" applyFont="1">
      <alignment vertical="bottom"/>
    </xf>
    <xf borderId="0" fillId="10" fontId="6" numFmtId="0" xfId="0" applyAlignment="1" applyFont="1">
      <alignment horizontal="left" readingOrder="0"/>
    </xf>
    <xf borderId="0" fillId="10" fontId="54" numFmtId="0" xfId="0" applyAlignment="1" applyFont="1">
      <alignment vertical="bottom"/>
    </xf>
    <xf borderId="0" fillId="10" fontId="6" numFmtId="0" xfId="0" applyAlignment="1" applyFont="1">
      <alignment vertical="bottom"/>
    </xf>
    <xf borderId="0" fillId="10" fontId="10" numFmtId="0" xfId="0" applyFont="1"/>
    <xf borderId="2" fillId="10" fontId="12" numFmtId="0" xfId="0" applyAlignment="1" applyBorder="1" applyFont="1">
      <alignment readingOrder="0" shrinkToFit="0" vertical="bottom" wrapText="0"/>
    </xf>
    <xf borderId="0" fillId="10" fontId="10" numFmtId="0" xfId="0" applyAlignment="1" applyFont="1">
      <alignment vertical="bottom"/>
    </xf>
    <xf borderId="0" fillId="10" fontId="10" numFmtId="0" xfId="0" applyAlignment="1" applyFont="1">
      <alignment readingOrder="0" vertical="bottom"/>
    </xf>
    <xf borderId="0" fillId="10" fontId="55" numFmtId="0" xfId="0" applyAlignment="1" applyFont="1">
      <alignment vertical="bottom"/>
    </xf>
    <xf borderId="0" fillId="10" fontId="56" numFmtId="0" xfId="0" applyAlignment="1" applyFont="1">
      <alignment shrinkToFit="0" vertical="bottom" wrapText="1"/>
    </xf>
    <xf borderId="0" fillId="10" fontId="10" numFmtId="0" xfId="0" applyAlignment="1" applyFont="1">
      <alignment vertical="bottom"/>
    </xf>
    <xf borderId="0" fillId="10" fontId="57" numFmtId="0" xfId="0" applyAlignment="1" applyFont="1">
      <alignment readingOrder="0"/>
    </xf>
    <xf borderId="0" fillId="10" fontId="12" numFmtId="0" xfId="0" applyAlignment="1" applyFont="1">
      <alignment vertical="bottom"/>
    </xf>
    <xf borderId="0" fillId="10" fontId="58" numFmtId="0" xfId="0" applyAlignment="1" applyFont="1">
      <alignment readingOrder="0"/>
    </xf>
    <xf borderId="2" fillId="10" fontId="12" numFmtId="0" xfId="0" applyAlignment="1" applyBorder="1" applyFont="1">
      <alignment shrinkToFit="0" vertical="bottom" wrapText="0"/>
    </xf>
    <xf borderId="0" fillId="0" fontId="46" numFmtId="0" xfId="0" applyAlignment="1" applyFont="1">
      <alignment readingOrder="0"/>
    </xf>
    <xf borderId="0" fillId="0" fontId="59" numFmtId="0" xfId="0" applyAlignment="1" applyFont="1">
      <alignment readingOrder="0"/>
    </xf>
    <xf borderId="0" fillId="0" fontId="25" numFmtId="0" xfId="0" applyFont="1"/>
    <xf borderId="0" fillId="0" fontId="2" numFmtId="0" xfId="0" applyAlignment="1" applyFont="1">
      <alignment readingOrder="0"/>
    </xf>
    <xf borderId="0" fillId="5" fontId="46" numFmtId="0" xfId="0" applyAlignment="1" applyFont="1">
      <alignment readingOrder="0"/>
    </xf>
    <xf borderId="0" fillId="5" fontId="2" numFmtId="0" xfId="0" applyAlignment="1" applyFont="1">
      <alignment readingOrder="0"/>
    </xf>
    <xf borderId="0" fillId="9" fontId="49" numFmtId="0" xfId="0" applyAlignment="1" applyFont="1">
      <alignment readingOrder="0"/>
    </xf>
    <xf borderId="0" fillId="9" fontId="34" numFmtId="0" xfId="0" applyAlignment="1" applyFont="1">
      <alignment shrinkToFit="0" wrapText="1"/>
    </xf>
    <xf borderId="0" fillId="9" fontId="44" numFmtId="0" xfId="0" applyFont="1"/>
    <xf borderId="0" fillId="9" fontId="44" numFmtId="0" xfId="0" applyAlignment="1" applyFont="1">
      <alignment shrinkToFit="0" wrapText="1"/>
    </xf>
    <xf borderId="0" fillId="12" fontId="49" numFmtId="0" xfId="0" applyAlignment="1" applyFill="1" applyFont="1">
      <alignment readingOrder="0"/>
    </xf>
    <xf borderId="0" fillId="12" fontId="33" numFmtId="0" xfId="0" applyAlignment="1" applyFont="1">
      <alignment readingOrder="0"/>
    </xf>
    <xf borderId="0" fillId="12" fontId="34" numFmtId="0" xfId="0" applyFont="1"/>
    <xf borderId="0" fillId="12" fontId="32" numFmtId="0" xfId="0" applyAlignment="1" applyFont="1">
      <alignment readingOrder="0"/>
    </xf>
    <xf borderId="0" fillId="12" fontId="34" numFmtId="0" xfId="0" applyAlignment="1" applyFont="1">
      <alignment readingOrder="0"/>
    </xf>
    <xf borderId="0" fillId="12" fontId="34" numFmtId="0" xfId="0" applyAlignment="1" applyFont="1">
      <alignment shrinkToFit="0" wrapText="1"/>
    </xf>
    <xf borderId="0" fillId="5" fontId="46" numFmtId="0" xfId="0" applyFont="1"/>
    <xf borderId="0" fillId="0" fontId="49" numFmtId="0" xfId="0" applyAlignment="1" applyFont="1">
      <alignment readingOrder="0"/>
    </xf>
    <xf borderId="0" fillId="9" fontId="33" numFmtId="0" xfId="0" applyFont="1"/>
    <xf borderId="0" fillId="0" fontId="1" numFmtId="0" xfId="0" applyFont="1"/>
    <xf borderId="0" fillId="7" fontId="46" numFmtId="0" xfId="0" applyAlignment="1" applyFont="1">
      <alignment readingOrder="0"/>
    </xf>
    <xf borderId="0" fillId="7" fontId="4" numFmtId="0" xfId="0" applyAlignment="1" applyFont="1">
      <alignment readingOrder="0"/>
    </xf>
    <xf borderId="0" fillId="7" fontId="4" numFmtId="0" xfId="0" applyFont="1"/>
    <xf borderId="0" fillId="7" fontId="2" numFmtId="0" xfId="0" applyAlignment="1" applyFont="1">
      <alignment readingOrder="0"/>
    </xf>
    <xf borderId="0" fillId="7" fontId="2" numFmtId="0" xfId="0" applyFont="1"/>
    <xf borderId="0" fillId="7" fontId="60" numFmtId="0" xfId="0" applyAlignment="1" applyFont="1">
      <alignment shrinkToFit="0" wrapText="1"/>
    </xf>
    <xf borderId="0" fillId="7" fontId="61" numFmtId="0" xfId="0" applyAlignment="1" applyFont="1">
      <alignment readingOrder="0"/>
    </xf>
    <xf borderId="0" fillId="7" fontId="62" numFmtId="0" xfId="0" applyAlignment="1" applyFont="1">
      <alignment readingOrder="0"/>
    </xf>
    <xf borderId="0" fillId="0" fontId="25" numFmtId="0" xfId="0" applyAlignment="1" applyFont="1">
      <alignment readingOrder="0"/>
    </xf>
    <xf borderId="0" fillId="0" fontId="2" numFmtId="0" xfId="0" applyAlignment="1" applyFont="1">
      <alignment readingOrder="0" shrinkToFit="0" wrapText="1"/>
    </xf>
    <xf borderId="0" fillId="5" fontId="6" numFmtId="0" xfId="0" applyAlignment="1" applyFont="1">
      <alignment horizontal="left" readingOrder="0"/>
    </xf>
    <xf borderId="0" fillId="9" fontId="31" numFmtId="0" xfId="0" applyAlignment="1" applyFont="1">
      <alignment horizontal="left" readingOrder="0"/>
    </xf>
    <xf borderId="0" fillId="7" fontId="63" numFmtId="0" xfId="0" applyAlignment="1" applyFont="1">
      <alignment readingOrder="0" shrinkToFit="0" wrapText="1"/>
    </xf>
    <xf borderId="0" fillId="0" fontId="64" numFmtId="0" xfId="0" applyAlignment="1" applyFont="1">
      <alignment readingOrder="0"/>
    </xf>
    <xf borderId="0" fillId="13" fontId="1" numFmtId="0" xfId="0" applyAlignment="1" applyFill="1" applyFont="1">
      <alignment horizontal="center" readingOrder="0"/>
    </xf>
    <xf borderId="0" fillId="14" fontId="1" numFmtId="0" xfId="0" applyAlignment="1" applyFill="1" applyFont="1">
      <alignment horizontal="center" readingOrder="0"/>
    </xf>
    <xf borderId="0" fillId="0" fontId="65" numFmtId="0" xfId="0" applyAlignment="1" applyFont="1">
      <alignment readingOrder="0"/>
    </xf>
    <xf borderId="0" fillId="15" fontId="1" numFmtId="0" xfId="0" applyAlignment="1" applyFill="1" applyFont="1">
      <alignment readingOrder="0"/>
    </xf>
    <xf borderId="0" fillId="0" fontId="1" numFmtId="0" xfId="0" applyAlignment="1" applyFont="1">
      <alignment horizontal="center" readingOrder="0"/>
    </xf>
    <xf borderId="0" fillId="15" fontId="1" numFmtId="0" xfId="0" applyFont="1"/>
    <xf borderId="0" fillId="15" fontId="2" numFmtId="0" xfId="0" applyFont="1"/>
    <xf borderId="0" fillId="0" fontId="66" numFmtId="0" xfId="0" applyAlignment="1" applyFont="1">
      <alignment vertical="bottom"/>
    </xf>
    <xf borderId="2" fillId="0" fontId="67" numFmtId="0" xfId="0" applyAlignment="1" applyBorder="1" applyFont="1">
      <alignment shrinkToFit="0" vertical="bottom" wrapText="0"/>
    </xf>
    <xf quotePrefix="1" borderId="0" fillId="0" fontId="2" numFmtId="0" xfId="0" applyAlignment="1" applyFont="1">
      <alignment readingOrder="0"/>
    </xf>
    <xf borderId="0" fillId="6" fontId="68" numFmtId="0" xfId="0" applyAlignment="1" applyFont="1">
      <alignment readingOrder="0"/>
    </xf>
    <xf borderId="0" fillId="15" fontId="2" numFmtId="0" xfId="0" applyAlignment="1" applyFont="1">
      <alignment readingOrder="0"/>
    </xf>
    <xf borderId="0" fillId="6" fontId="2" numFmtId="0" xfId="0" applyAlignment="1" applyFont="1">
      <alignment readingOrder="0"/>
    </xf>
    <xf borderId="0" fillId="0" fontId="66" numFmtId="0" xfId="0" applyAlignment="1" applyFont="1">
      <alignment readingOrder="0" vertical="bottom"/>
    </xf>
    <xf borderId="0" fillId="8" fontId="69" numFmtId="0" xfId="0" applyAlignment="1" applyFont="1">
      <alignment readingOrder="0"/>
    </xf>
    <xf borderId="0" fillId="16" fontId="70" numFmtId="0" xfId="0" applyAlignment="1" applyFill="1" applyFont="1">
      <alignment readingOrder="0"/>
    </xf>
    <xf borderId="0" fillId="7" fontId="1" numFmtId="0" xfId="0" applyAlignment="1" applyFont="1">
      <alignment readingOrder="0"/>
    </xf>
    <xf borderId="0" fillId="17" fontId="71" numFmtId="0" xfId="0" applyAlignment="1" applyFill="1" applyFont="1">
      <alignment readingOrder="0"/>
    </xf>
    <xf borderId="0" fillId="17" fontId="72" numFmtId="0" xfId="0" applyAlignment="1" applyFont="1">
      <alignment readingOrder="0"/>
    </xf>
    <xf borderId="0" fillId="17" fontId="73" numFmtId="0" xfId="0" applyAlignment="1" applyFont="1">
      <alignment readingOrder="0"/>
    </xf>
    <xf borderId="2" fillId="0" fontId="10" numFmtId="0" xfId="0" applyAlignment="1" applyBorder="1" applyFont="1">
      <alignment shrinkToFit="0" vertical="bottom" wrapText="0"/>
    </xf>
    <xf borderId="2" fillId="4" fontId="74" numFmtId="0" xfId="0" applyAlignment="1" applyBorder="1" applyFont="1">
      <alignment shrinkToFit="0" vertical="bottom" wrapText="0"/>
    </xf>
    <xf borderId="0" fillId="8" fontId="66" numFmtId="0" xfId="0" applyAlignment="1" applyFont="1">
      <alignment vertical="bottom"/>
    </xf>
    <xf borderId="0" fillId="8" fontId="10" numFmtId="0" xfId="0" applyAlignment="1" applyFont="1">
      <alignment vertical="bottom"/>
    </xf>
    <xf borderId="0" fillId="3" fontId="2" numFmtId="0" xfId="0" applyFont="1"/>
    <xf borderId="0" fillId="3" fontId="66" numFmtId="0" xfId="0" applyAlignment="1" applyFont="1">
      <alignment vertical="bottom"/>
    </xf>
    <xf borderId="2" fillId="3" fontId="10" numFmtId="0" xfId="0" applyAlignment="1" applyBorder="1" applyFont="1">
      <alignment shrinkToFit="0" vertical="bottom" wrapText="0"/>
    </xf>
    <xf borderId="0" fillId="3" fontId="2" numFmtId="0" xfId="0" applyAlignment="1" applyFont="1">
      <alignment readingOrder="0"/>
    </xf>
    <xf borderId="0" fillId="7" fontId="66" numFmtId="0" xfId="0" applyAlignment="1" applyFont="1">
      <alignment vertical="bottom"/>
    </xf>
    <xf borderId="0" fillId="7" fontId="10" numFmtId="0" xfId="0" applyAlignment="1" applyFont="1">
      <alignment shrinkToFit="0" vertical="bottom" wrapText="0"/>
    </xf>
    <xf borderId="2" fillId="7" fontId="10" numFmtId="0" xfId="0" applyAlignment="1" applyBorder="1" applyFont="1">
      <alignment shrinkToFit="0" vertical="bottom" wrapText="0"/>
    </xf>
    <xf borderId="0" fillId="7" fontId="66" numFmtId="0" xfId="0" applyAlignment="1" applyFont="1">
      <alignment readingOrder="0" vertical="bottom"/>
    </xf>
    <xf borderId="0" fillId="7" fontId="1" numFmtId="0" xfId="0" applyFont="1"/>
    <xf borderId="0" fillId="18" fontId="75" numFmtId="0" xfId="0" applyAlignment="1" applyFill="1" applyFont="1">
      <alignment readingOrder="0"/>
    </xf>
    <xf borderId="0" fillId="17" fontId="75" numFmtId="0" xfId="0" applyAlignment="1" applyFont="1">
      <alignment readingOrder="0"/>
    </xf>
    <xf borderId="0" fillId="0" fontId="76" numFmtId="0" xfId="0" applyAlignment="1" applyFont="1">
      <alignment readingOrder="0"/>
    </xf>
    <xf borderId="0" fillId="0" fontId="76" numFmtId="0" xfId="0" applyFont="1"/>
    <xf borderId="0" fillId="8" fontId="77" numFmtId="0" xfId="0" applyAlignment="1" applyFont="1">
      <alignment readingOrder="0"/>
    </xf>
    <xf borderId="0" fillId="0" fontId="78" numFmtId="0" xfId="0" applyAlignment="1" applyFont="1">
      <alignment readingOrder="0"/>
    </xf>
    <xf borderId="0" fillId="0" fontId="79" numFmtId="0" xfId="0" applyAlignment="1" applyFont="1">
      <alignment readingOrder="0"/>
    </xf>
    <xf borderId="1" fillId="0" fontId="80" numFmtId="0" xfId="0" applyAlignment="1" applyBorder="1" applyFont="1">
      <alignment readingOrder="0" shrinkToFit="0" vertical="bottom" wrapText="0"/>
    </xf>
    <xf borderId="0" fillId="8" fontId="81" numFmtId="0" xfId="0" applyAlignment="1" applyFont="1">
      <alignment horizontal="left" readingOrder="0"/>
    </xf>
    <xf borderId="0" fillId="0" fontId="82" numFmtId="0" xfId="0" applyAlignment="1" applyFont="1">
      <alignment vertical="bottom"/>
    </xf>
    <xf borderId="0" fillId="0" fontId="82" numFmtId="0" xfId="0" applyAlignment="1" applyFont="1">
      <alignment readingOrder="0" vertical="bottom"/>
    </xf>
    <xf borderId="0" fillId="8" fontId="83" numFmtId="0" xfId="0" applyAlignment="1" applyFont="1">
      <alignment readingOrder="0"/>
    </xf>
    <xf borderId="0" fillId="0" fontId="84" numFmtId="0" xfId="0" applyAlignment="1" applyFont="1">
      <alignment readingOrder="0" shrinkToFit="0" vertical="bottom" wrapText="0"/>
    </xf>
    <xf borderId="0" fillId="8" fontId="85" numFmtId="0" xfId="0" applyAlignment="1" applyFont="1">
      <alignment readingOrder="0"/>
    </xf>
    <xf borderId="0" fillId="0" fontId="86" numFmtId="0" xfId="0" applyAlignment="1" applyFont="1">
      <alignment readingOrder="0" shrinkToFit="0" vertical="bottom" wrapText="0"/>
    </xf>
    <xf borderId="0" fillId="0" fontId="87" numFmtId="0" xfId="0" applyAlignment="1" applyFont="1">
      <alignment readingOrder="0"/>
    </xf>
    <xf borderId="0" fillId="8" fontId="88" numFmtId="0" xfId="0" applyAlignment="1" applyFont="1">
      <alignment readingOrder="0"/>
    </xf>
    <xf borderId="0" fillId="4" fontId="6" numFmtId="0" xfId="0" applyAlignment="1" applyFont="1">
      <alignment readingOrder="0" vertical="bottom"/>
    </xf>
    <xf borderId="0" fillId="8" fontId="89" numFmtId="0" xfId="0" applyAlignment="1" applyFont="1">
      <alignment readingOrder="0"/>
    </xf>
    <xf borderId="0" fillId="17" fontId="90" numFmtId="0" xfId="0" applyAlignment="1" applyFont="1">
      <alignment readingOrder="0"/>
    </xf>
    <xf borderId="0" fillId="17" fontId="91" numFmtId="0" xfId="0" applyAlignment="1" applyFont="1">
      <alignment readingOrder="0"/>
    </xf>
    <xf borderId="0" fillId="8" fontId="92" numFmtId="0" xfId="0" applyAlignment="1" applyFont="1">
      <alignment readingOrder="0"/>
    </xf>
    <xf borderId="0" fillId="8" fontId="93" numFmtId="0" xfId="0" applyAlignment="1" applyFont="1">
      <alignment readingOrder="0"/>
    </xf>
    <xf borderId="0" fillId="17" fontId="94" numFmtId="0" xfId="0" applyAlignment="1" applyFont="1">
      <alignment readingOrder="0"/>
    </xf>
    <xf borderId="3" fillId="8" fontId="95" numFmtId="0" xfId="0" applyAlignment="1" applyBorder="1" applyFont="1">
      <alignment vertical="bottom"/>
    </xf>
    <xf borderId="0" fillId="17" fontId="89" numFmtId="0" xfId="0" applyAlignment="1" applyFont="1">
      <alignment readingOrder="0"/>
    </xf>
    <xf borderId="1" fillId="0" fontId="96" numFmtId="0" xfId="0" applyAlignment="1" applyBorder="1" applyFont="1">
      <alignment readingOrder="0" shrinkToFit="0" vertical="bottom" wrapText="0"/>
    </xf>
    <xf borderId="0" fillId="8" fontId="97" numFmtId="0" xfId="0" applyAlignment="1" applyFont="1">
      <alignment readingOrder="0"/>
    </xf>
    <xf borderId="0" fillId="8" fontId="98" numFmtId="0" xfId="0" applyAlignment="1" applyFont="1">
      <alignment readingOrder="0"/>
    </xf>
    <xf borderId="0" fillId="0" fontId="99" numFmtId="0" xfId="0" applyAlignment="1" applyFont="1">
      <alignment readingOrder="0" vertical="top"/>
    </xf>
    <xf borderId="0" fillId="8" fontId="100" numFmtId="0" xfId="0" applyAlignment="1" applyFont="1">
      <alignment horizontal="left" readingOrder="0"/>
    </xf>
    <xf borderId="0" fillId="0" fontId="101" numFmtId="0" xfId="0" applyAlignment="1" applyFont="1">
      <alignment readingOrder="0"/>
    </xf>
    <xf borderId="0" fillId="17" fontId="102" numFmtId="0" xfId="0" applyAlignment="1" applyFont="1">
      <alignment readingOrder="0"/>
    </xf>
    <xf borderId="0" fillId="8" fontId="103" numFmtId="0" xfId="0" applyAlignment="1" applyFont="1">
      <alignment readingOrder="0"/>
    </xf>
    <xf borderId="0" fillId="0" fontId="101" numFmtId="0" xfId="0" applyFont="1"/>
    <xf borderId="0" fillId="8" fontId="104" numFmtId="0" xfId="0" applyAlignment="1" applyFont="1">
      <alignment readingOrder="0"/>
    </xf>
    <xf borderId="0" fillId="8" fontId="105" numFmtId="0" xfId="0" applyAlignment="1" applyFont="1">
      <alignment readingOrder="0"/>
    </xf>
    <xf borderId="0" fillId="17" fontId="106" numFmtId="0" xfId="0" applyAlignment="1" applyFont="1">
      <alignment readingOrder="0"/>
    </xf>
    <xf borderId="1" fillId="0" fontId="107" numFmtId="0" xfId="0" applyAlignment="1" applyBorder="1" applyFont="1">
      <alignment readingOrder="0" shrinkToFit="0" vertical="top" wrapText="1"/>
    </xf>
    <xf borderId="0" fillId="8" fontId="94" numFmtId="0" xfId="0" applyAlignment="1" applyFont="1">
      <alignment readingOrder="0" shrinkToFit="0" wrapText="1"/>
    </xf>
    <xf borderId="0" fillId="17" fontId="108" numFmtId="0" xfId="0" applyAlignment="1" applyFont="1">
      <alignment readingOrder="0"/>
    </xf>
    <xf borderId="0" fillId="0" fontId="109" numFmtId="0" xfId="0" applyAlignment="1" applyFont="1">
      <alignment readingOrder="0"/>
    </xf>
    <xf borderId="0" fillId="8" fontId="110" numFmtId="0" xfId="0" applyAlignment="1" applyFont="1">
      <alignment readingOrder="0"/>
    </xf>
    <xf borderId="0" fillId="0" fontId="111" numFmtId="0" xfId="0" applyAlignment="1" applyFont="1">
      <alignment readingOrder="0"/>
    </xf>
    <xf borderId="0" fillId="19" fontId="112" numFmtId="0" xfId="0" applyAlignment="1" applyFill="1" applyFont="1">
      <alignment readingOrder="0"/>
    </xf>
    <xf borderId="0" fillId="8" fontId="112" numFmtId="0" xfId="0" applyAlignment="1" applyFont="1">
      <alignment readingOrder="0"/>
    </xf>
    <xf borderId="0" fillId="8" fontId="113" numFmtId="0" xfId="0" applyAlignment="1" applyFont="1">
      <alignment readingOrder="0" vertical="top"/>
    </xf>
    <xf borderId="0" fillId="8" fontId="113" numFmtId="0" xfId="0" applyAlignment="1" applyFont="1">
      <alignment horizontal="right" shrinkToFit="0" vertical="top" wrapText="0"/>
    </xf>
    <xf borderId="0" fillId="8" fontId="114" numFmtId="0" xfId="0" applyAlignment="1" applyFont="1">
      <alignment readingOrder="0" vertical="top"/>
    </xf>
    <xf borderId="0" fillId="0" fontId="115" numFmtId="0" xfId="0" applyAlignment="1" applyFont="1">
      <alignment readingOrder="0"/>
    </xf>
    <xf borderId="0" fillId="17" fontId="75" numFmtId="0" xfId="0" applyAlignment="1" applyFont="1">
      <alignment vertical="bottom"/>
    </xf>
    <xf borderId="2" fillId="0" fontId="10" numFmtId="0" xfId="0" applyAlignment="1" applyBorder="1" applyFont="1">
      <alignment shrinkToFit="0" vertical="bottom" wrapText="0"/>
    </xf>
    <xf borderId="2" fillId="0" fontId="10" numFmtId="0" xfId="0" applyAlignment="1" applyBorder="1" applyFont="1">
      <alignment vertical="bottom"/>
    </xf>
    <xf borderId="2" fillId="0" fontId="10" numFmtId="0" xfId="0" applyAlignment="1" applyBorder="1" applyFont="1">
      <alignment vertical="bottom"/>
    </xf>
    <xf borderId="0" fillId="17" fontId="116" numFmtId="0" xfId="0" applyAlignment="1" applyFont="1">
      <alignment readingOrder="0"/>
    </xf>
    <xf borderId="0" fillId="8" fontId="117" numFmtId="0" xfId="0" applyAlignment="1" applyFont="1">
      <alignment readingOrder="0"/>
    </xf>
    <xf borderId="0" fillId="0" fontId="118" numFmtId="0" xfId="0" applyAlignment="1" applyFont="1">
      <alignment readingOrder="0"/>
    </xf>
    <xf borderId="0" fillId="8" fontId="119" numFmtId="0" xfId="0" applyAlignment="1" applyFont="1">
      <alignment readingOrder="0"/>
    </xf>
    <xf borderId="0" fillId="0" fontId="118" numFmtId="0" xfId="0" applyFont="1"/>
    <xf borderId="0" fillId="0" fontId="120" numFmtId="0" xfId="0" applyAlignment="1" applyFont="1">
      <alignment readingOrder="0"/>
    </xf>
    <xf borderId="0" fillId="17" fontId="121" numFmtId="0" xfId="0" applyAlignment="1" applyFont="1">
      <alignment readingOrder="0"/>
    </xf>
    <xf borderId="0" fillId="8" fontId="94" numFmtId="0" xfId="0" applyAlignment="1" applyFont="1">
      <alignment readingOrder="0"/>
    </xf>
    <xf borderId="0" fillId="0" fontId="122" numFmtId="0" xfId="0" applyAlignment="1" applyFont="1">
      <alignment vertical="bottom"/>
    </xf>
    <xf borderId="0" fillId="0" fontId="2" numFmtId="0" xfId="0" applyAlignment="1" applyFont="1">
      <alignment readingOrder="0"/>
    </xf>
    <xf borderId="0" fillId="8" fontId="123" numFmtId="0" xfId="0" applyAlignment="1" applyFont="1">
      <alignment readingOrder="0"/>
    </xf>
    <xf borderId="0" fillId="20" fontId="124" numFmtId="0" xfId="0" applyAlignment="1" applyFill="1" applyFont="1">
      <alignment horizontal="left" readingOrder="0" shrinkToFit="0" wrapText="1"/>
    </xf>
    <xf borderId="0" fillId="20" fontId="125" numFmtId="0" xfId="0" applyAlignment="1" applyFont="1">
      <alignment horizontal="left" readingOrder="0" shrinkToFit="0" wrapText="1"/>
    </xf>
    <xf borderId="0" fillId="20" fontId="126" numFmtId="0" xfId="0" applyAlignment="1" applyFont="1">
      <alignment horizontal="left" readingOrder="0"/>
    </xf>
    <xf borderId="0" fillId="20" fontId="127" numFmtId="0" xfId="0" applyAlignment="1" applyFont="1">
      <alignment horizontal="left" readingOrder="0"/>
    </xf>
    <xf borderId="0" fillId="8" fontId="128" numFmtId="0" xfId="0" applyAlignment="1" applyFont="1">
      <alignment horizontal="left"/>
    </xf>
    <xf borderId="0" fillId="0" fontId="129" numFmtId="0" xfId="0" applyAlignment="1" applyFont="1">
      <alignment readingOrder="0" shrinkToFit="0" vertical="bottom" wrapText="0"/>
    </xf>
    <xf borderId="0" fillId="0" fontId="130" numFmtId="0" xfId="0" applyAlignment="1" applyFont="1">
      <alignment vertical="bottom"/>
    </xf>
    <xf borderId="0" fillId="0" fontId="131" numFmtId="0" xfId="0" applyAlignment="1" applyFont="1">
      <alignment readingOrder="0"/>
    </xf>
    <xf borderId="0" fillId="0" fontId="132" numFmtId="0" xfId="0" applyAlignment="1" applyFont="1">
      <alignment readingOrder="0"/>
    </xf>
    <xf borderId="0" fillId="0" fontId="82" numFmtId="0" xfId="0" applyAlignment="1" applyFont="1">
      <alignment vertical="bottom"/>
    </xf>
    <xf borderId="0" fillId="0" fontId="130" numFmtId="0" xfId="0" applyAlignment="1" applyFont="1">
      <alignment readingOrder="0" vertical="bottom"/>
    </xf>
    <xf borderId="0" fillId="8" fontId="133" numFmtId="0" xfId="0" applyAlignment="1" applyFont="1">
      <alignment readingOrder="0"/>
    </xf>
    <xf borderId="0" fillId="17" fontId="134" numFmtId="0" xfId="0" applyAlignment="1" applyFont="1">
      <alignment readingOrder="0"/>
    </xf>
    <xf borderId="0" fillId="0" fontId="4" numFmtId="0" xfId="0" applyAlignment="1" applyFont="1">
      <alignment readingOrder="0"/>
    </xf>
    <xf borderId="0" fillId="0" fontId="135" numFmtId="0" xfId="0" applyAlignment="1" applyFont="1">
      <alignment readingOrder="0"/>
    </xf>
    <xf borderId="0" fillId="0" fontId="101" numFmtId="0" xfId="0" applyAlignment="1" applyFont="1">
      <alignment readingOrder="0"/>
    </xf>
    <xf borderId="0" fillId="0" fontId="136" numFmtId="0" xfId="0" applyAlignment="1" applyFont="1">
      <alignment readingOrder="0"/>
    </xf>
    <xf borderId="0" fillId="17" fontId="137" numFmtId="0" xfId="0" applyAlignment="1" applyFont="1">
      <alignment readingOrder="0"/>
    </xf>
    <xf borderId="0" fillId="17" fontId="138" numFmtId="0" xfId="0" applyAlignment="1" applyFont="1">
      <alignment readingOrder="0"/>
    </xf>
    <xf borderId="0" fillId="8" fontId="138" numFmtId="0" xfId="0" applyAlignment="1" applyFont="1">
      <alignment readingOrder="0"/>
    </xf>
    <xf borderId="0" fillId="17" fontId="139" numFmtId="0" xfId="0" applyAlignment="1" applyFont="1">
      <alignment readingOrder="0"/>
    </xf>
    <xf borderId="0" fillId="9" fontId="31" numFmtId="0" xfId="0" applyAlignment="1" applyFont="1">
      <alignment vertical="bottom"/>
    </xf>
    <xf borderId="2" fillId="9" fontId="140" numFmtId="0" xfId="0" applyAlignment="1" applyBorder="1" applyFont="1">
      <alignment shrinkToFit="0" vertical="bottom" wrapText="0"/>
    </xf>
    <xf borderId="2" fillId="9" fontId="140" numFmtId="0" xfId="0" applyAlignment="1" applyBorder="1" applyFont="1">
      <alignment vertical="bottom"/>
    </xf>
    <xf borderId="0" fillId="9" fontId="140" numFmtId="0" xfId="0" applyAlignment="1" applyFont="1">
      <alignment vertical="bottom"/>
    </xf>
    <xf borderId="2" fillId="9" fontId="140" numFmtId="0" xfId="0" applyAlignment="1" applyBorder="1" applyFont="1">
      <alignment shrinkToFit="0" vertical="bottom" wrapText="0"/>
    </xf>
    <xf borderId="0" fillId="9" fontId="141" numFmtId="0" xfId="0" applyAlignment="1" applyFont="1">
      <alignment readingOrder="0"/>
    </xf>
    <xf borderId="0" fillId="0" fontId="4" numFmtId="0" xfId="0" applyAlignment="1" applyFont="1">
      <alignment readingOrder="0"/>
    </xf>
    <xf borderId="0" fillId="3" fontId="1" numFmtId="0" xfId="0" applyAlignment="1" applyFont="1">
      <alignment readingOrder="0"/>
    </xf>
    <xf borderId="0" fillId="0" fontId="1" numFmtId="10" xfId="0" applyAlignment="1" applyFont="1" applyNumberFormat="1">
      <alignment readingOrder="0"/>
    </xf>
    <xf borderId="0" fillId="3" fontId="142" numFmtId="0" xfId="0" applyFont="1"/>
    <xf borderId="0" fillId="10" fontId="2" numFmtId="10" xfId="0" applyFont="1" applyNumberFormat="1"/>
    <xf borderId="0" fillId="21" fontId="2" numFmtId="10" xfId="0" applyFill="1" applyFont="1" applyNumberFormat="1"/>
    <xf borderId="0" fillId="22" fontId="2" numFmtId="10" xfId="0" applyFill="1" applyFont="1" applyNumberFormat="1"/>
    <xf borderId="0" fillId="22" fontId="2" numFmtId="10" xfId="0" applyAlignment="1" applyFont="1" applyNumberFormat="1">
      <alignment readingOrder="0"/>
    </xf>
    <xf borderId="0" fillId="23" fontId="2" numFmtId="10" xfId="0" applyFill="1" applyFont="1" applyNumberFormat="1"/>
    <xf borderId="0" fillId="5" fontId="2" numFmtId="10" xfId="0" applyFont="1" applyNumberFormat="1"/>
    <xf borderId="0" fillId="0" fontId="2" numFmtId="10" xfId="0" applyFont="1" applyNumberFormat="1"/>
    <xf borderId="0" fillId="24" fontId="25" numFmtId="0" xfId="0" applyFill="1" applyFont="1"/>
    <xf borderId="0" fillId="25" fontId="4" numFmtId="0" xfId="0" applyFill="1" applyFont="1"/>
    <xf borderId="0" fillId="26" fontId="2" numFmtId="0" xfId="0" applyFill="1" applyFont="1"/>
    <xf borderId="0" fillId="27" fontId="2" numFmtId="0" xfId="0" applyFill="1" applyFont="1"/>
    <xf borderId="0" fillId="28" fontId="2" numFmtId="0" xfId="0" applyFill="1" applyFont="1"/>
    <xf borderId="0" fillId="2" fontId="2" numFmtId="0" xfId="0" applyFont="1"/>
    <xf borderId="0" fillId="6" fontId="2" numFmtId="0" xfId="0" applyFont="1"/>
    <xf borderId="0" fillId="4" fontId="2" numFmtId="0" xfId="0" applyFont="1"/>
    <xf borderId="0" fillId="14" fontId="2" numFmtId="0" xfId="0" applyFont="1"/>
    <xf borderId="0" fillId="22" fontId="2" numFmtId="0" xfId="0" applyFont="1"/>
    <xf borderId="0" fillId="29" fontId="2" numFmtId="0" xfId="0" applyFill="1" applyFont="1"/>
    <xf borderId="0" fillId="0" fontId="143" numFmtId="0" xfId="0" applyAlignment="1" applyFont="1">
      <alignment vertical="bottom"/>
    </xf>
    <xf borderId="0" fillId="0" fontId="144" numFmtId="0" xfId="0" applyAlignment="1" applyFont="1">
      <alignment shrinkToFit="0" vertical="bottom" wrapText="0"/>
    </xf>
    <xf borderId="0" fillId="0" fontId="143" numFmtId="0" xfId="0" applyAlignment="1" applyFont="1">
      <alignment shrinkToFit="0" vertical="bottom" wrapText="0"/>
    </xf>
    <xf borderId="0" fillId="0" fontId="91" numFmtId="0" xfId="0" applyAlignment="1" applyFont="1">
      <alignment vertical="bottom"/>
    </xf>
    <xf borderId="1" fillId="0" fontId="66" numFmtId="0" xfId="0" applyAlignment="1" applyBorder="1" applyFont="1">
      <alignment shrinkToFit="0" vertical="bottom" wrapText="0"/>
    </xf>
    <xf borderId="0" fillId="0" fontId="2" numFmtId="164" xfId="0" applyAlignment="1" applyFont="1" applyNumberFormat="1">
      <alignment readingOrder="0"/>
    </xf>
    <xf borderId="0" fillId="0" fontId="2" numFmtId="165" xfId="0" applyAlignment="1" applyFont="1" applyNumberFormat="1">
      <alignment readingOrder="0"/>
    </xf>
    <xf borderId="0" fillId="0" fontId="2" numFmtId="166" xfId="0" applyAlignment="1" applyFont="1" applyNumberFormat="1">
      <alignment readingOrder="0"/>
    </xf>
    <xf borderId="4" fillId="0" fontId="2" numFmtId="0" xfId="0" applyAlignment="1" applyBorder="1" applyFont="1">
      <alignment readingOrder="0"/>
    </xf>
    <xf borderId="0" fillId="0" fontId="145" numFmtId="0" xfId="0" applyAlignment="1" applyFont="1">
      <alignment readingOrder="0" shrinkToFit="0" vertical="bottom" wrapText="0"/>
    </xf>
    <xf borderId="4" fillId="0" fontId="146" numFmtId="0" xfId="0" applyAlignment="1" applyBorder="1" applyFont="1">
      <alignment readingOrder="0"/>
    </xf>
    <xf borderId="0" fillId="0" fontId="147" numFmtId="0" xfId="0" applyAlignment="1" applyFont="1">
      <alignment readingOrder="0" shrinkToFit="0" vertical="bottom" wrapText="0"/>
    </xf>
  </cellXfs>
  <cellStyles count="1">
    <cellStyle xfId="0" name="Normal" builtinId="0"/>
  </cellStyles>
  <dxfs count="4">
    <dxf>
      <font/>
      <fill>
        <patternFill patternType="solid">
          <fgColor rgb="FFFFFF00"/>
          <bgColor rgb="FFFFFF00"/>
        </patternFill>
      </fill>
      <border/>
    </dxf>
    <dxf>
      <font/>
      <fill>
        <patternFill patternType="solid">
          <fgColor rgb="FFB6D7A8"/>
          <bgColor rgb="FFB6D7A8"/>
        </patternFill>
      </fill>
      <border/>
    </dxf>
    <dxf>
      <font/>
      <fill>
        <patternFill patternType="solid">
          <fgColor rgb="FFF9CB9C"/>
          <bgColor rgb="FFF9CB9C"/>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linked.data.gov.au/def/tern-cv/13dec53e-1062-4060-9281-f133c8269afb" TargetMode="External"/><Relationship Id="rId194" Type="http://schemas.openxmlformats.org/officeDocument/2006/relationships/hyperlink" Target="http://linked.data.gov.au/def/tern-cv/6fb57064-7198-4df9-bf7c-86b73f69da66" TargetMode="External"/><Relationship Id="rId193" Type="http://schemas.openxmlformats.org/officeDocument/2006/relationships/hyperlink" Target="http://vocabs.paratoo.tern.org.au:1337/api/lut-intervention-types" TargetMode="External"/><Relationship Id="rId192" Type="http://schemas.openxmlformats.org/officeDocument/2006/relationships/hyperlink" Target="http://linked.data.gov.au/def/tern-cv/6fb57064-7198-4df9-bf7c-86b73f69da66" TargetMode="External"/><Relationship Id="rId191" Type="http://schemas.openxmlformats.org/officeDocument/2006/relationships/hyperlink" Target="http://linked.data.gov.au/def/tern-cv/13dec53e-1062-4060-9281-f133c8269afb" TargetMode="External"/><Relationship Id="rId187" Type="http://schemas.openxmlformats.org/officeDocument/2006/relationships/hyperlink" Target="http://linked.data.gov.au/def/tern-cv/06461021-a6c2-4175-9651-23653c2b9116" TargetMode="External"/><Relationship Id="rId186" Type="http://schemas.openxmlformats.org/officeDocument/2006/relationships/hyperlink" Target="http://linked.data.gov.au/def/tern-cv/13dec53e-1062-4060-9281-f133c8269afb" TargetMode="External"/><Relationship Id="rId185" Type="http://schemas.openxmlformats.org/officeDocument/2006/relationships/hyperlink" Target="http://linked.data.gov.au/def/tern-cv/80c39b95-0912-4267-bb66-2fa081683723" TargetMode="External"/><Relationship Id="rId184" Type="http://schemas.openxmlformats.org/officeDocument/2006/relationships/hyperlink" Target="http://linked.data.gov.au/def/tern-cv/80c39b95-0912-4267-bb66-2fa081683723" TargetMode="External"/><Relationship Id="rId189" Type="http://schemas.openxmlformats.org/officeDocument/2006/relationships/hyperlink" Target="http://vocabs.paratoo.tern.org.au:1337/api/lut-states" TargetMode="External"/><Relationship Id="rId188" Type="http://schemas.openxmlformats.org/officeDocument/2006/relationships/hyperlink" Target="http://linked.data.gov.au/def/tern-cv/06461021-a6c2-4175-9651-23653c2b9116" TargetMode="External"/><Relationship Id="rId183" Type="http://schemas.openxmlformats.org/officeDocument/2006/relationships/hyperlink" Target="http://linked.data.gov.au/def/tern-cv/80c39b95-0912-4267-bb66-2fa081683723" TargetMode="External"/><Relationship Id="rId182" Type="http://schemas.openxmlformats.org/officeDocument/2006/relationships/hyperlink" Target="http://vocabs.paratoo.tern.org.au:1337/api/lut-soils-horizon-boundary-distinctnesses" TargetMode="External"/><Relationship Id="rId181" Type="http://schemas.openxmlformats.org/officeDocument/2006/relationships/hyperlink" Target="http://vocabs.paratoo.tern.org.au:1337/api/lut-soils-horizon-boundary-shapes" TargetMode="External"/><Relationship Id="rId180" Type="http://schemas.openxmlformats.org/officeDocument/2006/relationships/hyperlink" Target="http://linked.data.gov.au/def/tern-cv/80c39b95-0912-4267-bb66-2fa081683723" TargetMode="External"/><Relationship Id="rId176" Type="http://schemas.openxmlformats.org/officeDocument/2006/relationships/hyperlink" Target="http://vocabs.paratoo.tern.org.au:1337/api/lut-soils-observation-types" TargetMode="External"/><Relationship Id="rId297" Type="http://schemas.openxmlformats.org/officeDocument/2006/relationships/hyperlink" Target="http://vocabs.paratoo.tern.org.au:1337/api/lut-invertebrate-active-sampling-search-methods" TargetMode="External"/><Relationship Id="rId175" Type="http://schemas.openxmlformats.org/officeDocument/2006/relationships/hyperlink" Target="http://linked.data.gov.au/def/tern-cv/6fb57064-7198-4df9-bf7c-86b73f69da66" TargetMode="External"/><Relationship Id="rId296" Type="http://schemas.openxmlformats.org/officeDocument/2006/relationships/hyperlink" Target="http://vocabs.paratoo.tern.org.au:1337/api/lut-invertebrate-active-sampling-capture-equipments" TargetMode="External"/><Relationship Id="rId174" Type="http://schemas.openxmlformats.org/officeDocument/2006/relationships/hyperlink" Target="http://vocabs.paratoo.tern.org.au:1337/api/lut-soils-asc-families" TargetMode="External"/><Relationship Id="rId295" Type="http://schemas.openxmlformats.org/officeDocument/2006/relationships/hyperlink" Target="http://vocabs.paratoo.tern.org.au:1337/api/lut-weather-cloud-covers" TargetMode="External"/><Relationship Id="rId173" Type="http://schemas.openxmlformats.org/officeDocument/2006/relationships/hyperlink" Target="http://vocabs.paratoo.tern.org.au:1337/api/lut-soils-asc-classes" TargetMode="External"/><Relationship Id="rId294" Type="http://schemas.openxmlformats.org/officeDocument/2006/relationships/hyperlink" Target="http://vocabs.paratoo.tern.org.au:1337/api/lut-weather-winds" TargetMode="External"/><Relationship Id="rId179" Type="http://schemas.openxmlformats.org/officeDocument/2006/relationships/hyperlink" Target="http://linked.data.gov.au/def/tern-cv/80c39b95-0912-4267-bb66-2fa081683723" TargetMode="External"/><Relationship Id="rId178" Type="http://schemas.openxmlformats.org/officeDocument/2006/relationships/hyperlink" Target="http://vocabs.paratoo.tern.org.au:1337/api/lut-soils-horizon-typicals" TargetMode="External"/><Relationship Id="rId299" Type="http://schemas.openxmlformats.org/officeDocument/2006/relationships/hyperlink" Target="http://vocabs.paratoo.tern.org.au:1337/api/lut-preservation-types" TargetMode="External"/><Relationship Id="rId177" Type="http://schemas.openxmlformats.org/officeDocument/2006/relationships/hyperlink" Target="http://vocabs.paratoo.tern.org.au:1337/api/lut-soils-horizon-details" TargetMode="External"/><Relationship Id="rId298" Type="http://schemas.openxmlformats.org/officeDocument/2006/relationships/hyperlink" Target="http://vocabs.paratoo.tern.org.au:1337/api/lut-preservation-types" TargetMode="External"/><Relationship Id="rId198" Type="http://schemas.openxmlformats.org/officeDocument/2006/relationships/hyperlink" Target="http://vocabs.paratoo.tern.org.au:1337/api/lut-intervention-pest-controls" TargetMode="External"/><Relationship Id="rId197" Type="http://schemas.openxmlformats.org/officeDocument/2006/relationships/hyperlink" Target="http://vocabs.paratoo.tern.org.au:1337/api/lut-intervention-initial-or-followups" TargetMode="External"/><Relationship Id="rId196" Type="http://schemas.openxmlformats.org/officeDocument/2006/relationships/hyperlink" Target="http://vocabs.paratoo.tern.org.au:1337/api/lut-intervention-access-control-types" TargetMode="External"/><Relationship Id="rId195" Type="http://schemas.openxmlformats.org/officeDocument/2006/relationships/hyperlink" Target="http://linked.data.gov.au/def/tern-cv/13dec53e-1062-4060-9281-f133c8269afb" TargetMode="External"/><Relationship Id="rId199" Type="http://schemas.openxmlformats.org/officeDocument/2006/relationships/hyperlink" Target="http://vocabs.paratoo.tern.org.au:1337/api/lut-intervention-pest-population-types" TargetMode="External"/><Relationship Id="rId150" Type="http://schemas.openxmlformats.org/officeDocument/2006/relationships/hyperlink" Target="http://vocabs.paratoo.tern.org.au:1337/api/lut-soils-fine-macropore-abundances" TargetMode="External"/><Relationship Id="rId271" Type="http://schemas.openxmlformats.org/officeDocument/2006/relationships/hyperlink" Target="http://vocabs.paratoo.tern.org.au:1337/api/lut-weather-temperatures" TargetMode="External"/><Relationship Id="rId392" Type="http://schemas.openxmlformats.org/officeDocument/2006/relationships/hyperlink" Target="http://vocabs.paratoo.tern.org.au:1337/api/lut-camera-battery-types" TargetMode="External"/><Relationship Id="rId270" Type="http://schemas.openxmlformats.org/officeDocument/2006/relationships/hyperlink" Target="https://www.entosupplies.com.au/equipment/field/traps/berlese-funnel/" TargetMode="External"/><Relationship Id="rId391" Type="http://schemas.openxmlformats.org/officeDocument/2006/relationships/hyperlink" Target="http://vocabs.paratoo.tern.org.au:1337/api/lut-temperature-units" TargetMode="External"/><Relationship Id="rId390" Type="http://schemas.openxmlformats.org/officeDocument/2006/relationships/hyperlink" Target="http://vocabs.paratoo.tern.org.au:1337/api/lut-camera-night-modes" TargetMode="External"/><Relationship Id="rId1" Type="http://schemas.openxmlformats.org/officeDocument/2006/relationships/comments" Target="../comments1.xml"/><Relationship Id="rId2" Type="http://schemas.openxmlformats.org/officeDocument/2006/relationships/hyperlink" Target="http://vocabs.paratoo.tern.org.au:1337/api/lut-basal-dbh-instruments" TargetMode="External"/><Relationship Id="rId3" Type="http://schemas.openxmlformats.org/officeDocument/2006/relationships/hyperlink" Target="http://linked.data.gov.au/def/tern-cv/ea3a4c64-dac3-4660-809a-8ad5ced8997b" TargetMode="External"/><Relationship Id="rId149" Type="http://schemas.openxmlformats.org/officeDocument/2006/relationships/hyperlink" Target="http://vocabs.paratoo.tern.org.au:1337/api/lut-soils-void-cracks" TargetMode="External"/><Relationship Id="rId4" Type="http://schemas.openxmlformats.org/officeDocument/2006/relationships/hyperlink" Target="http://vocabs.paratoo.tern.org.au:1337/api/lut-basal-tree-trunk-types" TargetMode="External"/><Relationship Id="rId148" Type="http://schemas.openxmlformats.org/officeDocument/2006/relationships/hyperlink" Target="http://vocabs.paratoo.tern.org.au:1337/api/lut-soils-segregation-magnetic-attributes" TargetMode="External"/><Relationship Id="rId269" Type="http://schemas.openxmlformats.org/officeDocument/2006/relationships/hyperlink" Target="http://vocabs.paratoo.tern.org.au:1337/api/lut-preservation-types" TargetMode="External"/><Relationship Id="rId9" Type="http://schemas.openxmlformats.org/officeDocument/2006/relationships/hyperlink" Target="http://vocabs.paratoo.tern.org.au:1337/api/lut-basal-area-factors" TargetMode="External"/><Relationship Id="rId143" Type="http://schemas.openxmlformats.org/officeDocument/2006/relationships/hyperlink" Target="http://vocabs.paratoo.tern.org.au:1337/api/lut-soils-structure-compound-pedalities" TargetMode="External"/><Relationship Id="rId264" Type="http://schemas.openxmlformats.org/officeDocument/2006/relationships/hyperlink" Target="http://vocabs.paratoo.tern.org.au:1337/api/lut-weather-temperatures" TargetMode="External"/><Relationship Id="rId385" Type="http://schemas.openxmlformats.org/officeDocument/2006/relationships/hyperlink" Target="http://vocabs.paratoo.tern.org.au:1337/api/lut-camera-lure-types" TargetMode="External"/><Relationship Id="rId142" Type="http://schemas.openxmlformats.org/officeDocument/2006/relationships/hyperlink" Target="http://vocabs.paratoo.tern.org.au:1337/api/lut-soils-structure-sizes" TargetMode="External"/><Relationship Id="rId263" Type="http://schemas.openxmlformats.org/officeDocument/2006/relationships/hyperlink" Target="http://vocabs.paratoo.tern.org.au:1337/api/lut-directions" TargetMode="External"/><Relationship Id="rId384" Type="http://schemas.openxmlformats.org/officeDocument/2006/relationships/hyperlink" Target="http://vocabs.paratoo.tern.org.au:1337/api/lut-camera-trap-points" TargetMode="External"/><Relationship Id="rId141" Type="http://schemas.openxmlformats.org/officeDocument/2006/relationships/hyperlink" Target="http://vocabs.paratoo.tern.org.au:1337/api/lut-soils-structure-types" TargetMode="External"/><Relationship Id="rId262" Type="http://schemas.openxmlformats.org/officeDocument/2006/relationships/hyperlink" Target="http://vocabs.paratoo.tern.org.au:1337/api/lut-directions" TargetMode="External"/><Relationship Id="rId383" Type="http://schemas.openxmlformats.org/officeDocument/2006/relationships/hyperlink" Target="http://vocabs.paratoo.tern.org.au:1337/api/lut-camera-operational-statuses" TargetMode="External"/><Relationship Id="rId140" Type="http://schemas.openxmlformats.org/officeDocument/2006/relationships/hyperlink" Target="http://vocabs.paratoo.tern.org.au:1337/api/lut-soils-structure-grades" TargetMode="External"/><Relationship Id="rId261" Type="http://schemas.openxmlformats.org/officeDocument/2006/relationships/hyperlink" Target="https://sampling.com/auger-soil-sampler.html)" TargetMode="External"/><Relationship Id="rId382" Type="http://schemas.openxmlformats.org/officeDocument/2006/relationships/hyperlink" Target="http://vocabs.paratoo.tern.org.au:1337/api/lut-camera-media-types" TargetMode="External"/><Relationship Id="rId5" Type="http://schemas.openxmlformats.org/officeDocument/2006/relationships/hyperlink" Target="http://linked.data.gov.au/def/tern-cv/e1a18f5f-b63e-4a67-b28e-52e6f838ac14" TargetMode="External"/><Relationship Id="rId147" Type="http://schemas.openxmlformats.org/officeDocument/2006/relationships/hyperlink" Target="http://vocabs.paratoo.tern.org.au:1337/api/lut-soils-segregations-sizes" TargetMode="External"/><Relationship Id="rId268" Type="http://schemas.openxmlformats.org/officeDocument/2006/relationships/hyperlink" Target="http://vocabs.paratoo.tern.org.au:1337/api/lut-invertebrate-malaise-trapping-voucher-types" TargetMode="External"/><Relationship Id="rId389" Type="http://schemas.openxmlformats.org/officeDocument/2006/relationships/hyperlink" Target="http://vocabs.paratoo.tern.org.au:1337/api/lut-camera-picture-intervals" TargetMode="External"/><Relationship Id="rId6" Type="http://schemas.openxmlformats.org/officeDocument/2006/relationships/hyperlink" Target="http://vocabs.paratoo.tern.org.au:1337/api/lut-basal-tree-statuses" TargetMode="External"/><Relationship Id="rId146" Type="http://schemas.openxmlformats.org/officeDocument/2006/relationships/hyperlink" Target="http://vocabs.paratoo.tern.org.au:1337/api/lut-soils-segregations-natures" TargetMode="External"/><Relationship Id="rId267" Type="http://schemas.openxmlformats.org/officeDocument/2006/relationships/hyperlink" Target="http://vocabs.paratoo.tern.org.au:1337/api/lut-weather-cloud-covers" TargetMode="External"/><Relationship Id="rId388" Type="http://schemas.openxmlformats.org/officeDocument/2006/relationships/hyperlink" Target="http://vocabs.paratoo.tern.org.au:1337/api/lut-camera-sensor-sensitivities" TargetMode="External"/><Relationship Id="rId7" Type="http://schemas.openxmlformats.org/officeDocument/2006/relationships/hyperlink" Target="http://linked.data.gov.au/def/tern-cv/0fa08b3b-1204-4af4-ad4a-e976ba1cd945" TargetMode="External"/><Relationship Id="rId145" Type="http://schemas.openxmlformats.org/officeDocument/2006/relationships/hyperlink" Target="http://vocabs.paratoo.tern.org.au:1337/api/lut-soils-segregations-forms" TargetMode="External"/><Relationship Id="rId266" Type="http://schemas.openxmlformats.org/officeDocument/2006/relationships/hyperlink" Target="http://vocabs.paratoo.tern.org.au:1337/api/lut-weather-winds" TargetMode="External"/><Relationship Id="rId387" Type="http://schemas.openxmlformats.org/officeDocument/2006/relationships/hyperlink" Target="http://vocabs.paratoo.tern.org.au:1337/api/lut-camera-trap-mounts" TargetMode="External"/><Relationship Id="rId8" Type="http://schemas.openxmlformats.org/officeDocument/2006/relationships/hyperlink" Target="http://linked.data.gov.au/def/tern-cv/1f93a3e8-4c78-4b08-85a4-6869c9ee17ac" TargetMode="External"/><Relationship Id="rId144" Type="http://schemas.openxmlformats.org/officeDocument/2006/relationships/hyperlink" Target="http://vocabs.paratoo.tern.org.au:1337/api/lut-soils-segregations-abundances" TargetMode="External"/><Relationship Id="rId265" Type="http://schemas.openxmlformats.org/officeDocument/2006/relationships/hyperlink" Target="http://vocabs.paratoo.tern.org.au:1337/api/lut-weather-precipitations" TargetMode="External"/><Relationship Id="rId386" Type="http://schemas.openxmlformats.org/officeDocument/2006/relationships/hyperlink" Target="http://vocabs.paratoo.tern.org.au:1337/api/lut-camera-lure-varieties" TargetMode="External"/><Relationship Id="rId260" Type="http://schemas.openxmlformats.org/officeDocument/2006/relationships/hyperlink" Target="http://vocabs.paratoo.tern.org.au:1337/api/lut-directions" TargetMode="External"/><Relationship Id="rId381" Type="http://schemas.openxmlformats.org/officeDocument/2006/relationships/hyperlink" Target="http://vocabs.paratoo.tern.org.au:1337/api/lut-camera-battery-types" TargetMode="External"/><Relationship Id="rId380" Type="http://schemas.openxmlformats.org/officeDocument/2006/relationships/hyperlink" Target="http://vocabs.paratoo.tern.org.au:1337/api/lut-temperature-units" TargetMode="External"/><Relationship Id="rId139" Type="http://schemas.openxmlformats.org/officeDocument/2006/relationships/hyperlink" Target="http://vocabs.paratoo.tern.org.au:1337/api/lut-soils-lithologies" TargetMode="External"/><Relationship Id="rId138" Type="http://schemas.openxmlformats.org/officeDocument/2006/relationships/hyperlink" Target="http://vocabs.paratoo.tern.org.au:1337/api/lut-soils-coarse-frag-shapes" TargetMode="External"/><Relationship Id="rId259" Type="http://schemas.openxmlformats.org/officeDocument/2006/relationships/hyperlink" Target="http://vocabs.paratoo.tern.org.au:1337/api/lut-preservation-types" TargetMode="External"/><Relationship Id="rId137" Type="http://schemas.openxmlformats.org/officeDocument/2006/relationships/hyperlink" Target="http://vocabs.paratoo.tern.org.au:1337/api/lut-soils-coarse-frag-sizes" TargetMode="External"/><Relationship Id="rId258" Type="http://schemas.openxmlformats.org/officeDocument/2006/relationships/hyperlink" Target="http://vocabs.paratoo.tern.org.au:1337/api/lut-soils-substrates" TargetMode="External"/><Relationship Id="rId379" Type="http://schemas.openxmlformats.org/officeDocument/2006/relationships/hyperlink" Target="http://vocabs.paratoo.tern.org.au:1337/api/lut-camera-night-modes" TargetMode="External"/><Relationship Id="rId132" Type="http://schemas.openxmlformats.org/officeDocument/2006/relationships/hyperlink" Target="http://vocabs.paratoo.tern.org.au:1337/api/lut-soils-mottle-sizes" TargetMode="External"/><Relationship Id="rId253" Type="http://schemas.openxmlformats.org/officeDocument/2006/relationships/hyperlink" Target="https://www.biopak.com.au/products/cold-cups/clear-cups-and-lids/190-420ml-biocup" TargetMode="External"/><Relationship Id="rId374" Type="http://schemas.openxmlformats.org/officeDocument/2006/relationships/hyperlink" Target="http://vocabs.paratoo.tern.org.au:1337/api/lut-camera-lure-types" TargetMode="External"/><Relationship Id="rId131" Type="http://schemas.openxmlformats.org/officeDocument/2006/relationships/hyperlink" Target="http://vocabs.paratoo.tern.org.au:1337/api/lut-soils-mottle-types" TargetMode="External"/><Relationship Id="rId252" Type="http://schemas.openxmlformats.org/officeDocument/2006/relationships/hyperlink" Target="http://vocabs.paratoo.tern.org.au:1337/api/lut-protocol-variants" TargetMode="External"/><Relationship Id="rId373" Type="http://schemas.openxmlformats.org/officeDocument/2006/relationships/hyperlink" Target="http://vocabs.paratoo.tern.org.au:1337/api/lut-camera-trap-points" TargetMode="External"/><Relationship Id="rId130" Type="http://schemas.openxmlformats.org/officeDocument/2006/relationships/hyperlink" Target="http://vocabs.paratoo.tern.org.au:1337/api/lut-soils-mottle-abundances" TargetMode="External"/><Relationship Id="rId251" Type="http://schemas.openxmlformats.org/officeDocument/2006/relationships/hyperlink" Target="http://vocabs.paratoo.tern.org.au:1337/api/lut-intervention-water-bodies" TargetMode="External"/><Relationship Id="rId372" Type="http://schemas.openxmlformats.org/officeDocument/2006/relationships/hyperlink" Target="http://vocabs.paratoo.tern.org.au:1337/api/lut-fauna-bird-breeding-types" TargetMode="External"/><Relationship Id="rId250" Type="http://schemas.openxmlformats.org/officeDocument/2006/relationships/hyperlink" Target="http://vocabs.paratoo.tern.org.au:1337/api/lut-intervention-survey-types" TargetMode="External"/><Relationship Id="rId371" Type="http://schemas.openxmlformats.org/officeDocument/2006/relationships/hyperlink" Target="http://vocabs.paratoo.tern.org.au:1337/api/lut-fauna-maturities" TargetMode="External"/><Relationship Id="rId136" Type="http://schemas.openxmlformats.org/officeDocument/2006/relationships/hyperlink" Target="http://vocabs.paratoo.tern.org.au:1337/api/lut-soils-coarse-frag-abundances" TargetMode="External"/><Relationship Id="rId257" Type="http://schemas.openxmlformats.org/officeDocument/2006/relationships/hyperlink" Target="http://vocabs.paratoo.tern.org.au:1337/api/lut-weather-cloud-covers" TargetMode="External"/><Relationship Id="rId378" Type="http://schemas.openxmlformats.org/officeDocument/2006/relationships/hyperlink" Target="http://vocabs.paratoo.tern.org.au:1337/api/lut-camera-picture-intervals" TargetMode="External"/><Relationship Id="rId135" Type="http://schemas.openxmlformats.org/officeDocument/2006/relationships/hyperlink" Target="http://vocabs.paratoo.tern.org.au:1337/api/lut-soils-mottle-colours" TargetMode="External"/><Relationship Id="rId256" Type="http://schemas.openxmlformats.org/officeDocument/2006/relationships/hyperlink" Target="http://vocabs.paratoo.tern.org.au:1337/api/lut-weather-winds" TargetMode="External"/><Relationship Id="rId377" Type="http://schemas.openxmlformats.org/officeDocument/2006/relationships/hyperlink" Target="http://vocabs.paratoo.tern.org.au:1337/api/lut-camera-sensor-sensitivities" TargetMode="External"/><Relationship Id="rId134" Type="http://schemas.openxmlformats.org/officeDocument/2006/relationships/hyperlink" Target="http://vocabs.paratoo.tern.org.au:1337/api/lut-soils-mottle-boundary-distinctnesses" TargetMode="External"/><Relationship Id="rId255" Type="http://schemas.openxmlformats.org/officeDocument/2006/relationships/hyperlink" Target="http://vocabs.paratoo.tern.org.au:1337/api/lut-weather-precipitations" TargetMode="External"/><Relationship Id="rId376" Type="http://schemas.openxmlformats.org/officeDocument/2006/relationships/hyperlink" Target="http://vocabs.paratoo.tern.org.au:1337/api/lut-camera-trap-mounts" TargetMode="External"/><Relationship Id="rId133" Type="http://schemas.openxmlformats.org/officeDocument/2006/relationships/hyperlink" Target="http://vocabs.paratoo.tern.org.au:1337/api/lut-soils-mottle-contrasts" TargetMode="External"/><Relationship Id="rId254" Type="http://schemas.openxmlformats.org/officeDocument/2006/relationships/hyperlink" Target="http://vocabs.paratoo.tern.org.au:1337/api/lut-weather-temperatures" TargetMode="External"/><Relationship Id="rId375" Type="http://schemas.openxmlformats.org/officeDocument/2006/relationships/hyperlink" Target="http://vocabs.paratoo.tern.org.au:1337/api/lut-camera-lure-varieties" TargetMode="External"/><Relationship Id="rId172" Type="http://schemas.openxmlformats.org/officeDocument/2006/relationships/hyperlink" Target="http://vocabs.paratoo.tern.org.au:1337/api/lut-soils-asc-classes" TargetMode="External"/><Relationship Id="rId293" Type="http://schemas.openxmlformats.org/officeDocument/2006/relationships/hyperlink" Target="http://vocabs.paratoo.tern.org.au:1337/api/lut-weather-precipitations" TargetMode="External"/><Relationship Id="rId171" Type="http://schemas.openxmlformats.org/officeDocument/2006/relationships/hyperlink" Target="http://vocabs.paratoo.tern.org.au:1337/api/lut-soils-asc-classes" TargetMode="External"/><Relationship Id="rId292" Type="http://schemas.openxmlformats.org/officeDocument/2006/relationships/hyperlink" Target="http://vocabs.paratoo.tern.org.au:1337/api/lut-weather-temperatures" TargetMode="External"/><Relationship Id="rId170" Type="http://schemas.openxmlformats.org/officeDocument/2006/relationships/hyperlink" Target="http://vocabs.paratoo.tern.org.au:1337/api/lut-soils-asc-orders" TargetMode="External"/><Relationship Id="rId291" Type="http://schemas.openxmlformats.org/officeDocument/2006/relationships/hyperlink" Target="http://vocabs.paratoo.tern.org.au:1337/api/lut-invertebrate-active-sampling-search-types" TargetMode="External"/><Relationship Id="rId290" Type="http://schemas.openxmlformats.org/officeDocument/2006/relationships/hyperlink" Target="http://vocabs.paratoo.tern.org.au:1337/api/lut-preservation-types" TargetMode="External"/><Relationship Id="rId165" Type="http://schemas.openxmlformats.org/officeDocument/2006/relationships/hyperlink" Target="http://vocabs.paratoo.tern.org.au:1337/api/lut-soils-field-slaking-scores" TargetMode="External"/><Relationship Id="rId286" Type="http://schemas.openxmlformats.org/officeDocument/2006/relationships/hyperlink" Target="https://au.rosco.com/en/product/fluorescent-paint)" TargetMode="External"/><Relationship Id="rId164" Type="http://schemas.openxmlformats.org/officeDocument/2006/relationships/hyperlink" Target="http://vocabs.paratoo.tern.org.au:1337/api/lut-soils-field-dispersion-scores" TargetMode="External"/><Relationship Id="rId285" Type="http://schemas.openxmlformats.org/officeDocument/2006/relationships/hyperlink" Target="http://vocabs.paratoo.tern.org.au:1337/api/lut-invertebrate-pan-trapping-durations" TargetMode="External"/><Relationship Id="rId163" Type="http://schemas.openxmlformats.org/officeDocument/2006/relationships/hyperlink" Target="http://vocabs.paratoo.tern.org.au:1337/api/lut-soils-effervescences" TargetMode="External"/><Relationship Id="rId284" Type="http://schemas.openxmlformats.org/officeDocument/2006/relationships/hyperlink" Target="http://vocabs.paratoo.tern.org.au:1337/api/lut-weather-cloud-covers" TargetMode="External"/><Relationship Id="rId162" Type="http://schemas.openxmlformats.org/officeDocument/2006/relationships/hyperlink" Target="http://vocabs.paratoo.tern.org.au:1337/api/lut-soils-cutan-distinctnesses" TargetMode="External"/><Relationship Id="rId283" Type="http://schemas.openxmlformats.org/officeDocument/2006/relationships/hyperlink" Target="http://vocabs.paratoo.tern.org.au:1337/api/lut-weather-winds" TargetMode="External"/><Relationship Id="rId169" Type="http://schemas.openxmlformats.org/officeDocument/2006/relationships/hyperlink" Target="http://vocabs.paratoo.tern.org.au:1337/api/lut-soils-confidence-levels" TargetMode="External"/><Relationship Id="rId168" Type="http://schemas.openxmlformats.org/officeDocument/2006/relationships/hyperlink" Target="http://linked.data.gov.au/def/tern-cv/80c39b95-0912-4267-bb66-2fa081683723" TargetMode="External"/><Relationship Id="rId289" Type="http://schemas.openxmlformats.org/officeDocument/2006/relationships/hyperlink" Target="http://vocabs.paratoo.tern.org.au:1337/api/lut-invertebrate-pan-trap-line-ids" TargetMode="External"/><Relationship Id="rId167" Type="http://schemas.openxmlformats.org/officeDocument/2006/relationships/hyperlink" Target="http://linked.data.gov.au/def/tern-cv/80c39b95-0912-4267-bb66-2fa081683723" TargetMode="External"/><Relationship Id="rId288" Type="http://schemas.openxmlformats.org/officeDocument/2006/relationships/hyperlink" Target="http://vocabs.paratoo.tern.org.au:1337/api/lut-invertebrate-liquid-types" TargetMode="External"/><Relationship Id="rId166" Type="http://schemas.openxmlformats.org/officeDocument/2006/relationships/hyperlink" Target="http://linked.data.gov.au/def/tern-cv/80c39b95-0912-4267-bb66-2fa081683723" TargetMode="External"/><Relationship Id="rId287" Type="http://schemas.openxmlformats.org/officeDocument/2006/relationships/hyperlink" Target="http://vocabs.paratoo.tern.org.au:1337/api/lut-invertebrate-pan-trapping-colours" TargetMode="External"/><Relationship Id="rId161" Type="http://schemas.openxmlformats.org/officeDocument/2006/relationships/hyperlink" Target="http://vocabs.paratoo.tern.org.au:1337/api/lut-soils-cutan-abundances" TargetMode="External"/><Relationship Id="rId282" Type="http://schemas.openxmlformats.org/officeDocument/2006/relationships/hyperlink" Target="http://vocabs.paratoo.tern.org.au:1337/api/lut-weather-precipitations" TargetMode="External"/><Relationship Id="rId160" Type="http://schemas.openxmlformats.org/officeDocument/2006/relationships/hyperlink" Target="http://vocabs.paratoo.tern.org.au:1337/api/lut-soils-cutan-types" TargetMode="External"/><Relationship Id="rId281" Type="http://schemas.openxmlformats.org/officeDocument/2006/relationships/hyperlink" Target="http://vocabs.paratoo.tern.org.au:1337/api/lut-weather-temperatures" TargetMode="External"/><Relationship Id="rId280" Type="http://schemas.openxmlformats.org/officeDocument/2006/relationships/hyperlink" Target="http://linked.data.gov.au/def/tern-cv/6d40d71e-58cd-4f75-8304-40c01fe5f74c" TargetMode="External"/><Relationship Id="rId159" Type="http://schemas.openxmlformats.org/officeDocument/2006/relationships/hyperlink" Target="http://vocabs.paratoo.tern.org.au:1337/api/lut-soils-fabric-details" TargetMode="External"/><Relationship Id="rId154" Type="http://schemas.openxmlformats.org/officeDocument/2006/relationships/hyperlink" Target="http://vocabs.paratoo.tern.org.au:1337/api/lut-soils-soil-strengths" TargetMode="External"/><Relationship Id="rId275" Type="http://schemas.openxmlformats.org/officeDocument/2006/relationships/hyperlink" Target="http://vocabs.paratoo.tern.org.au:1337/api/lut-soils-texture-grades" TargetMode="External"/><Relationship Id="rId396" Type="http://schemas.openxmlformats.org/officeDocument/2006/relationships/hyperlink" Target="http://vocabs.paratoo.tern.org.au:1337/api/lut-camera-lure-types" TargetMode="External"/><Relationship Id="rId153" Type="http://schemas.openxmlformats.org/officeDocument/2006/relationships/hyperlink" Target="http://vocabs.paratoo.tern.org.au:1337/api/lut-soils-water-statuses" TargetMode="External"/><Relationship Id="rId274" Type="http://schemas.openxmlformats.org/officeDocument/2006/relationships/hyperlink" Target="http://vocabs.paratoo.tern.org.au:1337/api/lut-weather-cloud-covers" TargetMode="External"/><Relationship Id="rId395" Type="http://schemas.openxmlformats.org/officeDocument/2006/relationships/hyperlink" Target="http://vocabs.paratoo.tern.org.au:1337/api/lut-camera-trap-points" TargetMode="External"/><Relationship Id="rId152" Type="http://schemas.openxmlformats.org/officeDocument/2006/relationships/hyperlink" Target="http://vocabs.paratoo.tern.org.au:1337/api/lut-soils-medium-macropore-abundances" TargetMode="External"/><Relationship Id="rId273" Type="http://schemas.openxmlformats.org/officeDocument/2006/relationships/hyperlink" Target="http://vocabs.paratoo.tern.org.au:1337/api/lut-weather-winds" TargetMode="External"/><Relationship Id="rId394" Type="http://schemas.openxmlformats.org/officeDocument/2006/relationships/hyperlink" Target="http://vocabs.paratoo.tern.org.au:1337/api/lut-camera-operational-statuses" TargetMode="External"/><Relationship Id="rId151" Type="http://schemas.openxmlformats.org/officeDocument/2006/relationships/hyperlink" Target="http://vocabs.paratoo.tern.org.au:1337/api/lut-soils-macropore-diameters" TargetMode="External"/><Relationship Id="rId272" Type="http://schemas.openxmlformats.org/officeDocument/2006/relationships/hyperlink" Target="http://vocabs.paratoo.tern.org.au:1337/api/lut-weather-precipitations" TargetMode="External"/><Relationship Id="rId393" Type="http://schemas.openxmlformats.org/officeDocument/2006/relationships/hyperlink" Target="http://vocabs.paratoo.tern.org.au:1337/api/lut-camera-media-types" TargetMode="External"/><Relationship Id="rId158" Type="http://schemas.openxmlformats.org/officeDocument/2006/relationships/hyperlink" Target="http://vocabs.paratoo.tern.org.au:1337/api/lut-soils-pan-structures" TargetMode="External"/><Relationship Id="rId279" Type="http://schemas.openxmlformats.org/officeDocument/2006/relationships/hyperlink" Target="http://vocabs.paratoo.tern.org.au:1337/api/lut-directions" TargetMode="External"/><Relationship Id="rId157" Type="http://schemas.openxmlformats.org/officeDocument/2006/relationships/hyperlink" Target="http://vocabs.paratoo.tern.org.au:1337/api/lut-soils-pan-continuities" TargetMode="External"/><Relationship Id="rId278" Type="http://schemas.openxmlformats.org/officeDocument/2006/relationships/hyperlink" Target="http://vocabs.paratoo.tern.org.au:1337/api/lut-preservation-types" TargetMode="External"/><Relationship Id="rId399" Type="http://schemas.openxmlformats.org/officeDocument/2006/relationships/hyperlink" Target="http://vocabs.paratoo.tern.org.au:1337/api/lut-camera-sensor-sensitivities" TargetMode="External"/><Relationship Id="rId156" Type="http://schemas.openxmlformats.org/officeDocument/2006/relationships/hyperlink" Target="http://vocabs.paratoo.tern.org.au:1337/api/lut-soils-pan-cementations" TargetMode="External"/><Relationship Id="rId277" Type="http://schemas.openxmlformats.org/officeDocument/2006/relationships/hyperlink" Target="http://vocabs.paratoo.tern.org.au:1337/api/lut-light-trap-types" TargetMode="External"/><Relationship Id="rId398" Type="http://schemas.openxmlformats.org/officeDocument/2006/relationships/hyperlink" Target="http://vocabs.paratoo.tern.org.au:1337/api/lut-camera-trap-mounts" TargetMode="External"/><Relationship Id="rId155" Type="http://schemas.openxmlformats.org/officeDocument/2006/relationships/hyperlink" Target="http://vocabs.paratoo.tern.org.au:1337/api/lut-soils-pan-types" TargetMode="External"/><Relationship Id="rId276" Type="http://schemas.openxmlformats.org/officeDocument/2006/relationships/hyperlink" Target="http://vocabs.paratoo.tern.org.au:1337/api/lut-leaf-litter-sample-preservations" TargetMode="External"/><Relationship Id="rId397" Type="http://schemas.openxmlformats.org/officeDocument/2006/relationships/hyperlink" Target="http://vocabs.paratoo.tern.org.au:1337/api/lut-camera-lure-varieties" TargetMode="External"/><Relationship Id="rId40" Type="http://schemas.openxmlformats.org/officeDocument/2006/relationships/hyperlink" Target="http://vocabs.paratoo.tern.org.au:1337/api/lut-condition-vertebrate-pest-types" TargetMode="External"/><Relationship Id="rId42" Type="http://schemas.openxmlformats.org/officeDocument/2006/relationships/hyperlink" Target="http://linked.data.gov.au/def/tern-cv/13dec53e-1062-4060-9281-f133c8269afb" TargetMode="External"/><Relationship Id="rId41" Type="http://schemas.openxmlformats.org/officeDocument/2006/relationships/hyperlink" Target="http://vocabs.paratoo.tern.org.au:1337/api/lut-condition-vertebrate-pest-presence-evidences" TargetMode="External"/><Relationship Id="rId44" Type="http://schemas.openxmlformats.org/officeDocument/2006/relationships/hyperlink" Target="http://linked.data.gov.au/def/tern-cv/13dec53e-1062-4060-9281-f133c8269afb" TargetMode="External"/><Relationship Id="rId43" Type="http://schemas.openxmlformats.org/officeDocument/2006/relationships/hyperlink" Target="http://vocabs.paratoo.tern.org.au:1337/api/lut-directions" TargetMode="External"/><Relationship Id="rId46" Type="http://schemas.openxmlformats.org/officeDocument/2006/relationships/hyperlink" Target="http://vocabs.paratoo.tern.org.au:1337/api/lut-soils-substrates" TargetMode="External"/><Relationship Id="rId45" Type="http://schemas.openxmlformats.org/officeDocument/2006/relationships/hyperlink" Target="http://vocabs.paratoo.tern.org.au:1337/api/lut-fire-plot-burned-statuses" TargetMode="External"/><Relationship Id="rId48" Type="http://schemas.openxmlformats.org/officeDocument/2006/relationships/hyperlink" Target="http://vocabs.paratoo.tern.org.au:1337/api/lut-fire-substrate-types" TargetMode="External"/><Relationship Id="rId47" Type="http://schemas.openxmlformats.org/officeDocument/2006/relationships/hyperlink" Target="http://linked.data.gov.au/def/tern-cv/aef12cd6-3826-4988-a54c-8578d3fb4c8d" TargetMode="External"/><Relationship Id="rId49" Type="http://schemas.openxmlformats.org/officeDocument/2006/relationships/hyperlink" Target="http://vocabs.paratoo.tern.org.au:1337/api/lut-fire-growth-forms" TargetMode="External"/><Relationship Id="rId31" Type="http://schemas.openxmlformats.org/officeDocument/2006/relationships/hyperlink" Target="http://linked.data.gov.au/def/tern-cv/60d7edf8-98c6-43e9-841c-e176c334d270" TargetMode="External"/><Relationship Id="rId30" Type="http://schemas.openxmlformats.org/officeDocument/2006/relationships/hyperlink" Target="http://linked.data.gov.au/def/tern-cv/60d7edf8-98c6-43e9-841c-e176c334d270" TargetMode="External"/><Relationship Id="rId33" Type="http://schemas.openxmlformats.org/officeDocument/2006/relationships/hyperlink" Target="http://linked.data.gov.au/def/tern-cv/60d7edf8-98c6-43e9-841c-e176c334d270" TargetMode="External"/><Relationship Id="rId32" Type="http://schemas.openxmlformats.org/officeDocument/2006/relationships/hyperlink" Target="http://linked.data.gov.au/def/tern-cv/60d7edf8-98c6-43e9-841c-e176c334d270" TargetMode="External"/><Relationship Id="rId35" Type="http://schemas.openxmlformats.org/officeDocument/2006/relationships/hyperlink" Target="http://linked.data.gov.au/def/tern-cv/60d7edf8-98c6-43e9-841c-e176c334d270" TargetMode="External"/><Relationship Id="rId34" Type="http://schemas.openxmlformats.org/officeDocument/2006/relationships/hyperlink" Target="http://linked.data.gov.au/def/tern-cv/60d7edf8-98c6-43e9-841c-e176c334d270" TargetMode="External"/><Relationship Id="rId37" Type="http://schemas.openxmlformats.org/officeDocument/2006/relationships/hyperlink" Target="http://linked.data.gov.au/def/tern-cv/60d7edf8-98c6-43e9-841c-e176c334d270" TargetMode="External"/><Relationship Id="rId36" Type="http://schemas.openxmlformats.org/officeDocument/2006/relationships/hyperlink" Target="http://linked.data.gov.au/def/tern-cv/60d7edf8-98c6-43e9-841c-e176c334d270" TargetMode="External"/><Relationship Id="rId39" Type="http://schemas.openxmlformats.org/officeDocument/2006/relationships/hyperlink" Target="http://linked.data.gov.au/def/tern-cv/13dec53e-1062-4060-9281-f133c8269afb" TargetMode="External"/><Relationship Id="rId38" Type="http://schemas.openxmlformats.org/officeDocument/2006/relationships/hyperlink" Target="http://vocabs.paratoo.tern.org.au:1337/api/lut-condition-vegetation-diameter-classes" TargetMode="External"/><Relationship Id="rId20" Type="http://schemas.openxmlformats.org/officeDocument/2006/relationships/hyperlink" Target="http://linked.data.gov.au/def/tern-cv/60d7edf8-98c6-43e9-841c-e176c334d270" TargetMode="External"/><Relationship Id="rId22" Type="http://schemas.openxmlformats.org/officeDocument/2006/relationships/hyperlink" Target="http://linked.data.gov.au/def/tern-cv/ecb855ed-50e1-4299-8491-861759ef40b7" TargetMode="External"/><Relationship Id="rId21" Type="http://schemas.openxmlformats.org/officeDocument/2006/relationships/hyperlink" Target="http://vocabs.paratoo.tern.org.au:1337/api/lut-plot-dimensions" TargetMode="External"/><Relationship Id="rId24" Type="http://schemas.openxmlformats.org/officeDocument/2006/relationships/hyperlink" Target="http://linked.data.gov.au/def/tern-cv/2e122e23-881c-43fa-a921-a8745f016ceb" TargetMode="External"/><Relationship Id="rId23" Type="http://schemas.openxmlformats.org/officeDocument/2006/relationships/hyperlink" Target="http://linked.data.gov.au/def/tern-cv/04a4c009-2a51-4bdb-96dd-0bfd1bed8826" TargetMode="External"/><Relationship Id="rId409" Type="http://schemas.openxmlformats.org/officeDocument/2006/relationships/hyperlink" Target="http://linked.data.gov.au/def/tern-cv/60d7edf8-98c6-43e9-841c-e176c334d270" TargetMode="External"/><Relationship Id="rId404" Type="http://schemas.openxmlformats.org/officeDocument/2006/relationships/hyperlink" Target="http://vocabs.paratoo.tern.org.au:1337/api/lut-camera-media-types" TargetMode="External"/><Relationship Id="rId403" Type="http://schemas.openxmlformats.org/officeDocument/2006/relationships/hyperlink" Target="http://vocabs.paratoo.tern.org.au:1337/api/lut-camera-battery-types" TargetMode="External"/><Relationship Id="rId402" Type="http://schemas.openxmlformats.org/officeDocument/2006/relationships/hyperlink" Target="http://vocabs.paratoo.tern.org.au:1337/api/lut-temperature-units" TargetMode="External"/><Relationship Id="rId401" Type="http://schemas.openxmlformats.org/officeDocument/2006/relationships/hyperlink" Target="http://vocabs.paratoo.tern.org.au:1337/api/lut-camera-night-modes" TargetMode="External"/><Relationship Id="rId408" Type="http://schemas.openxmlformats.org/officeDocument/2006/relationships/hyperlink" Target="http://vocabs.paratoo.tern.org.au:1337/api/lut-veg-growth-stages" TargetMode="External"/><Relationship Id="rId407" Type="http://schemas.openxmlformats.org/officeDocument/2006/relationships/hyperlink" Target="http://linked.data.gov.au/def/tern-cv/60d7edf8-98c6-43e9-841c-e176c334d270" TargetMode="External"/><Relationship Id="rId406" Type="http://schemas.openxmlformats.org/officeDocument/2006/relationships/hyperlink" Target="http://linked.data.gov.au/def/tern-cv/ea3a4c64-dac3-4660-809a-8ad5ced8997b" TargetMode="External"/><Relationship Id="rId405" Type="http://schemas.openxmlformats.org/officeDocument/2006/relationships/hyperlink" Target="http://vocabs.paratoo.tern.org.au:1337/api/lut-camera-operational-statuses" TargetMode="External"/><Relationship Id="rId26" Type="http://schemas.openxmlformats.org/officeDocument/2006/relationships/hyperlink" Target="http://vocabs.paratoo.tern.org.au:1337/api/lut-condition-vegetation-healths" TargetMode="External"/><Relationship Id="rId25" Type="http://schemas.openxmlformats.org/officeDocument/2006/relationships/hyperlink" Target="http://linked.data.gov.au/def/tern-cv/2e122e23-881c-43fa-a921-a8745f016ceb" TargetMode="External"/><Relationship Id="rId28" Type="http://schemas.openxmlformats.org/officeDocument/2006/relationships/hyperlink" Target="http://linked.data.gov.au/def/tern-cv/60d7edf8-98c6-43e9-841c-e176c334d270" TargetMode="External"/><Relationship Id="rId27" Type="http://schemas.openxmlformats.org/officeDocument/2006/relationships/hyperlink" Target="http://vocabs.paratoo.tern.org.au:1337/api/lut-condition-growth-stage-trees" TargetMode="External"/><Relationship Id="rId400" Type="http://schemas.openxmlformats.org/officeDocument/2006/relationships/hyperlink" Target="http://vocabs.paratoo.tern.org.au:1337/api/lut-camera-picture-intervals" TargetMode="External"/><Relationship Id="rId29" Type="http://schemas.openxmlformats.org/officeDocument/2006/relationships/hyperlink" Target="http://vocabs.paratoo.tern.org.au:1337/api/lut-condition-growth-stage-shrubs" TargetMode="External"/><Relationship Id="rId11" Type="http://schemas.openxmlformats.org/officeDocument/2006/relationships/hyperlink" Target="http://vocabs.paratoo.tern.org.au:1337/api/lut-basal-sweep-sampling-points" TargetMode="External"/><Relationship Id="rId10" Type="http://schemas.openxmlformats.org/officeDocument/2006/relationships/hyperlink" Target="http://linked.data.gov.au/def/tern-cv/13dec53e-1062-4060-9281-f133c8269afb" TargetMode="External"/><Relationship Id="rId13" Type="http://schemas.openxmlformats.org/officeDocument/2006/relationships/hyperlink" Target="http://vocabs.paratoo.tern.org.au:1337/api/lut-cwd-sampling-survey-methods" TargetMode="External"/><Relationship Id="rId12" Type="http://schemas.openxmlformats.org/officeDocument/2006/relationships/hyperlink" Target="http://linked.data.gov.au/def/tern-cv/f0bcd32d-db46-45c4-b860-a099a5e06603" TargetMode="External"/><Relationship Id="rId15" Type="http://schemas.openxmlformats.org/officeDocument/2006/relationships/hyperlink" Target="http://vocabs.paratoo.tern.org.au:1337/api/lut-cwd-transect-numbers" TargetMode="External"/><Relationship Id="rId14" Type="http://schemas.openxmlformats.org/officeDocument/2006/relationships/hyperlink" Target="http://linked.data.gov.au/def/tern-cv/de46fa49-d1c9-4bef-8462-d7ee5174e1e1" TargetMode="External"/><Relationship Id="rId17" Type="http://schemas.openxmlformats.org/officeDocument/2006/relationships/hyperlink" Target="http://vocabs.paratoo.tern.org.au:1337/api/lut-directions" TargetMode="External"/><Relationship Id="rId16" Type="http://schemas.openxmlformats.org/officeDocument/2006/relationships/hyperlink" Target="http://linked.data.gov.au/def/tern-cv/13dec53e-1062-4060-9281-f133c8269afb" TargetMode="External"/><Relationship Id="rId19" Type="http://schemas.openxmlformats.org/officeDocument/2006/relationships/hyperlink" Target="http://vocabs.paratoo.tern.org.au:1337/api/lut-cwd-decay-classes" TargetMode="External"/><Relationship Id="rId18" Type="http://schemas.openxmlformats.org/officeDocument/2006/relationships/hyperlink" Target="http://linked.data.gov.au/def/tern-cv/2e122e23-881c-43fa-a921-a8745f016ceb" TargetMode="External"/><Relationship Id="rId84" Type="http://schemas.openxmlformats.org/officeDocument/2006/relationships/hyperlink" Target="http://vocabs.paratoo.tern.org.au:1337/api/lut-soils-mass-movement-erosion-degrees" TargetMode="External"/><Relationship Id="rId83" Type="http://schemas.openxmlformats.org/officeDocument/2006/relationships/hyperlink" Target="http://linked.data.gov.au/def/tern-cv/7e256d28-e686-4b6a-b64a-ac1b1a8f164d" TargetMode="External"/><Relationship Id="rId86" Type="http://schemas.openxmlformats.org/officeDocument/2006/relationships/hyperlink" Target="http://linked.data.gov.au/def/tern-cv/7e256d28-e686-4b6a-b64a-ac1b1a8f164d" TargetMode="External"/><Relationship Id="rId85" Type="http://schemas.openxmlformats.org/officeDocument/2006/relationships/hyperlink" Target="http://vocabs.paratoo.tern.org.au:1337/api/lut-soils-erosion-states" TargetMode="External"/><Relationship Id="rId88" Type="http://schemas.openxmlformats.org/officeDocument/2006/relationships/hyperlink" Target="http://vocabs.paratoo.tern.org.au:1337/api/lut-soils-microrelief-types" TargetMode="External"/><Relationship Id="rId87" Type="http://schemas.openxmlformats.org/officeDocument/2006/relationships/hyperlink" Target="http://vocabs.paratoo.tern.org.au:1337/api/lut-soils-gully-depths" TargetMode="External"/><Relationship Id="rId89" Type="http://schemas.openxmlformats.org/officeDocument/2006/relationships/hyperlink" Target="http://vocabs.paratoo.tern.org.au:1337/api/lut-soils-microrelief-gilgals" TargetMode="External"/><Relationship Id="rId80" Type="http://schemas.openxmlformats.org/officeDocument/2006/relationships/hyperlink" Target="http://vocabs.paratoo.tern.org.au:1337/api/lut-soils-tunnel-water-erosion-degrees" TargetMode="External"/><Relationship Id="rId82" Type="http://schemas.openxmlformats.org/officeDocument/2006/relationships/hyperlink" Target="http://vocabs.paratoo.tern.org.au:1337/api/lut-soils-stream-bank-water-erosion-degrees" TargetMode="External"/><Relationship Id="rId81" Type="http://schemas.openxmlformats.org/officeDocument/2006/relationships/hyperlink" Target="http://linked.data.gov.au/def/tern-cv/7e256d28-e686-4b6a-b64a-ac1b1a8f164d" TargetMode="External"/><Relationship Id="rId73" Type="http://schemas.openxmlformats.org/officeDocument/2006/relationships/hyperlink" Target="http://linked.data.gov.au/def/tern-cv/7e256d28-e686-4b6a-b64a-ac1b1a8f164d" TargetMode="External"/><Relationship Id="rId72" Type="http://schemas.openxmlformats.org/officeDocument/2006/relationships/hyperlink" Target="http://vocabs.paratoo.tern.org.au:1337/api/lut-soils-scald-erosion-degrees" TargetMode="External"/><Relationship Id="rId75" Type="http://schemas.openxmlformats.org/officeDocument/2006/relationships/hyperlink" Target="http://linked.data.gov.au/def/tern-cv/7e256d28-e686-4b6a-b64a-ac1b1a8f164d" TargetMode="External"/><Relationship Id="rId74" Type="http://schemas.openxmlformats.org/officeDocument/2006/relationships/hyperlink" Target="http://vocabs.paratoo.tern.org.au:1337/api/lut-soils-sheet-water-erosion-degrees" TargetMode="External"/><Relationship Id="rId77" Type="http://schemas.openxmlformats.org/officeDocument/2006/relationships/hyperlink" Target="http://linked.data.gov.au/def/tern-cv/7e256d28-e686-4b6a-b64a-ac1b1a8f164d" TargetMode="External"/><Relationship Id="rId76" Type="http://schemas.openxmlformats.org/officeDocument/2006/relationships/hyperlink" Target="http://vocabs.paratoo.tern.org.au:1337/api/lut-soils-rill-water-erosion-degrees" TargetMode="External"/><Relationship Id="rId79" Type="http://schemas.openxmlformats.org/officeDocument/2006/relationships/hyperlink" Target="http://linked.data.gov.au/def/tern-cv/7e256d28-e686-4b6a-b64a-ac1b1a8f164d" TargetMode="External"/><Relationship Id="rId78" Type="http://schemas.openxmlformats.org/officeDocument/2006/relationships/hyperlink" Target="http://vocabs.paratoo.tern.org.au:1337/api/lut-soils-gully-water-erosion-degrees" TargetMode="External"/><Relationship Id="rId71" Type="http://schemas.openxmlformats.org/officeDocument/2006/relationships/hyperlink" Target="http://linked.data.gov.au/def/tern-cv/7e256d28-e686-4b6a-b64a-ac1b1a8f164d" TargetMode="External"/><Relationship Id="rId70" Type="http://schemas.openxmlformats.org/officeDocument/2006/relationships/hyperlink" Target="http://vocabs.paratoo.tern.org.au:1337/api/lut-soils-wind-erosion-degrees" TargetMode="External"/><Relationship Id="rId62" Type="http://schemas.openxmlformats.org/officeDocument/2006/relationships/hyperlink" Target="http://linked.data.gov.au/def/tern-cv/8282fb22-4135-415c-8ca2-317860d102fb" TargetMode="External"/><Relationship Id="rId61" Type="http://schemas.openxmlformats.org/officeDocument/2006/relationships/hyperlink" Target="http://vocabs.paratoo.tern.org.au:1337/api/lut-soils-morphological-types" TargetMode="External"/><Relationship Id="rId64" Type="http://schemas.openxmlformats.org/officeDocument/2006/relationships/hyperlink" Target="http://vocabs.paratoo.tern.org.au:1337/api/lut-soils-landform-patterns" TargetMode="External"/><Relationship Id="rId63" Type="http://schemas.openxmlformats.org/officeDocument/2006/relationships/hyperlink" Target="http://vocabs.paratoo.tern.org.au:1337/api/lut-soils-relative-inclination-of-slope-elements" TargetMode="External"/><Relationship Id="rId66" Type="http://schemas.openxmlformats.org/officeDocument/2006/relationships/hyperlink" Target="http://vocabs.paratoo.tern.org.au:1337/api/lut-soils-modal-slopes" TargetMode="External"/><Relationship Id="rId65" Type="http://schemas.openxmlformats.org/officeDocument/2006/relationships/hyperlink" Target="http://vocabs.paratoo.tern.org.au:1337/api/lut-soils-reliefs" TargetMode="External"/><Relationship Id="rId68" Type="http://schemas.openxmlformats.org/officeDocument/2006/relationships/hyperlink" Target="http://vocabs.paratoo.tern.org.au:1337/api/lut-soils-erosion-types" TargetMode="External"/><Relationship Id="rId67" Type="http://schemas.openxmlformats.org/officeDocument/2006/relationships/hyperlink" Target="http://vocabs.paratoo.tern.org.au:1337/api/lut-soils-landform-elements" TargetMode="External"/><Relationship Id="rId60" Type="http://schemas.openxmlformats.org/officeDocument/2006/relationships/hyperlink" Target="http://linked.data.gov.au/def/tern-cv/2cf3ed29-440e-4a50-9bbc-5aab30df9fcd" TargetMode="External"/><Relationship Id="rId69" Type="http://schemas.openxmlformats.org/officeDocument/2006/relationships/hyperlink" Target="http://linked.data.gov.au/def/tern-cv/7e256d28-e686-4b6a-b64a-ac1b1a8f164d" TargetMode="External"/><Relationship Id="rId51" Type="http://schemas.openxmlformats.org/officeDocument/2006/relationships/hyperlink" Target="http://linked.data.gov.au/def/tern-cv/60d7edf8-98c6-43e9-841c-e176c334d270" TargetMode="External"/><Relationship Id="rId50" Type="http://schemas.openxmlformats.org/officeDocument/2006/relationships/hyperlink" Target="http://linked.data.gov.au/def/tern-cv/60d7edf8-98c6-43e9-841c-e176c334d270" TargetMode="External"/><Relationship Id="rId53" Type="http://schemas.openxmlformats.org/officeDocument/2006/relationships/hyperlink" Target="http://vocabs.paratoo.tern.org.au:1337/api/lut-fire-regeneration-statuses" TargetMode="External"/><Relationship Id="rId52" Type="http://schemas.openxmlformats.org/officeDocument/2006/relationships/hyperlink" Target="http://vocabs.paratoo.tern.org.au:1337/api/lut-fire-in-canopy-sky-statuses" TargetMode="External"/><Relationship Id="rId55" Type="http://schemas.openxmlformats.org/officeDocument/2006/relationships/hyperlink" Target="http://linked.data.gov.au/def/tern-cv/ea3a4c64-dac3-4660-809a-8ad5ced8997b" TargetMode="External"/><Relationship Id="rId54" Type="http://schemas.openxmlformats.org/officeDocument/2006/relationships/hyperlink" Target="http://vocabs.paratoo.tern.org.au:1337/api/lut-fire-plant-alive-statuses" TargetMode="External"/><Relationship Id="rId57" Type="http://schemas.openxmlformats.org/officeDocument/2006/relationships/hyperlink" Target="http://linked.data.gov.au/def/tern-cv/e1c7c434-1321-4601-9079-e837b7ffc293" TargetMode="External"/><Relationship Id="rId56" Type="http://schemas.openxmlformats.org/officeDocument/2006/relationships/hyperlink" Target="http://vocabs.paratoo.tern.org.au:1337/api/lut-soils-protocols" TargetMode="External"/><Relationship Id="rId59" Type="http://schemas.openxmlformats.org/officeDocument/2006/relationships/hyperlink" Target="http://vocabs.paratoo.tern.org.au:1337/api/lut-soils-slope-classes" TargetMode="External"/><Relationship Id="rId58" Type="http://schemas.openxmlformats.org/officeDocument/2006/relationships/hyperlink" Target="http://vocabs.paratoo.tern.org.au:1337/api/lut-soils-evaluation-means" TargetMode="External"/><Relationship Id="rId107" Type="http://schemas.openxmlformats.org/officeDocument/2006/relationships/hyperlink" Target="http://vocabs.paratoo.tern.org.au:1337/api/lut-soils-lithologies" TargetMode="External"/><Relationship Id="rId228" Type="http://schemas.openxmlformats.org/officeDocument/2006/relationships/hyperlink" Target="http://vocabs.paratoo.tern.org.au:1337/api/lut-intervention-land-management-industry-types" TargetMode="External"/><Relationship Id="rId349" Type="http://schemas.openxmlformats.org/officeDocument/2006/relationships/hyperlink" Target="http://vocabs.paratoo.tern.org.au:1337/api/lut-weather-precipitations" TargetMode="External"/><Relationship Id="rId106" Type="http://schemas.openxmlformats.org/officeDocument/2006/relationships/hyperlink" Target="http://vocabs.paratoo.tern.org.au:1337/api/lut-soils-coarse-frag-sizes" TargetMode="External"/><Relationship Id="rId227" Type="http://schemas.openxmlformats.org/officeDocument/2006/relationships/hyperlink" Target="http://vocabs.paratoo.tern.org.au:1337/api/lut-intervention-land-management-action-types" TargetMode="External"/><Relationship Id="rId348" Type="http://schemas.openxmlformats.org/officeDocument/2006/relationships/hyperlink" Target="http://vocabs.paratoo.tern.org.au:1337/api/lut-weather-temperatures" TargetMode="External"/><Relationship Id="rId105" Type="http://schemas.openxmlformats.org/officeDocument/2006/relationships/hyperlink" Target="http://vocabs.paratoo.tern.org.au:1337/api/lut-soils-coarse-frag-shapes" TargetMode="External"/><Relationship Id="rId226" Type="http://schemas.openxmlformats.org/officeDocument/2006/relationships/hyperlink" Target="http://vocabs.paratoo.tern.org.au:1337/api/lut-intervention-land-management-practice-types" TargetMode="External"/><Relationship Id="rId347" Type="http://schemas.openxmlformats.org/officeDocument/2006/relationships/hyperlink" Target="http://vocabs.paratoo.tern.org.au:1337/api/lut-vertebrate-search-methods" TargetMode="External"/><Relationship Id="rId104" Type="http://schemas.openxmlformats.org/officeDocument/2006/relationships/hyperlink" Target="http://vocabs.paratoo.tern.org.au:1337/api/lut-soils-coarse-frag-abundances" TargetMode="External"/><Relationship Id="rId225" Type="http://schemas.openxmlformats.org/officeDocument/2006/relationships/hyperlink" Target="http://vocabs.paratoo.tern.org.au:1337/api/lut-intervention-initial-or-followups" TargetMode="External"/><Relationship Id="rId346" Type="http://schemas.openxmlformats.org/officeDocument/2006/relationships/hyperlink" Target="http://vocabs.paratoo.tern.org.au:1337/api/lut-targeted-survey-fauna-vouchers" TargetMode="External"/><Relationship Id="rId109" Type="http://schemas.openxmlformats.org/officeDocument/2006/relationships/hyperlink" Target="http://vocabs.paratoo.tern.org.au:1337/api/lut-soils-coarse-frag-alterations" TargetMode="External"/><Relationship Id="rId108" Type="http://schemas.openxmlformats.org/officeDocument/2006/relationships/hyperlink" Target="http://vocabs.paratoo.tern.org.au:1337/api/lut-soils-coarse-frag-strengths" TargetMode="External"/><Relationship Id="rId229" Type="http://schemas.openxmlformats.org/officeDocument/2006/relationships/hyperlink" Target="http://vocabs.paratoo.tern.org.au:1337/api/lut-intervention-initial-or-followups" TargetMode="External"/><Relationship Id="rId220" Type="http://schemas.openxmlformats.org/officeDocument/2006/relationships/hyperlink" Target="http://vocabs.paratoo.tern.org.au:1337/api/lut-intervention-individuals-or-groups" TargetMode="External"/><Relationship Id="rId341" Type="http://schemas.openxmlformats.org/officeDocument/2006/relationships/hyperlink" Target="http://vocabs.paratoo.tern.org.au:1337/api/lut-vertebrate-sexes" TargetMode="External"/><Relationship Id="rId340" Type="http://schemas.openxmlformats.org/officeDocument/2006/relationships/hyperlink" Target="http://linked.data.gov.au/def/tern-cv/ea3a4c64-dac3-4660-809a-8ad5ced8997b" TargetMode="External"/><Relationship Id="rId103" Type="http://schemas.openxmlformats.org/officeDocument/2006/relationships/hyperlink" Target="http://vocabs.paratoo.tern.org.au:1337/api/lut-disturbances" TargetMode="External"/><Relationship Id="rId224" Type="http://schemas.openxmlformats.org/officeDocument/2006/relationships/hyperlink" Target="http://vocabs.paratoo.tern.org.au:1337/api/lut-intervention-water-treament-management-types" TargetMode="External"/><Relationship Id="rId345" Type="http://schemas.openxmlformats.org/officeDocument/2006/relationships/hyperlink" Target="http://vocabs.paratoo.tern.org.au:1337/api/lut-vertebrate-age-classes" TargetMode="External"/><Relationship Id="rId102" Type="http://schemas.openxmlformats.org/officeDocument/2006/relationships/hyperlink" Target="http://vocabs.paratoo.tern.org.au:1337/api/lut-soils-drainages" TargetMode="External"/><Relationship Id="rId223" Type="http://schemas.openxmlformats.org/officeDocument/2006/relationships/hyperlink" Target="http://vocabs.paratoo.tern.org.au:1337/api/lut-intervention-installed-or-maintaineds" TargetMode="External"/><Relationship Id="rId344" Type="http://schemas.openxmlformats.org/officeDocument/2006/relationships/hyperlink" Target="http://vocabs.paratoo.tern.org.au:1337/api/lut-vertebrate-testes-positions" TargetMode="External"/><Relationship Id="rId101" Type="http://schemas.openxmlformats.org/officeDocument/2006/relationships/hyperlink" Target="http://vocabs.paratoo.tern.org.au:1337/api/lut-soils-permeabilities" TargetMode="External"/><Relationship Id="rId222" Type="http://schemas.openxmlformats.org/officeDocument/2006/relationships/hyperlink" Target="http://vocabs.paratoo.tern.org.au:1337/api/lut-intervention-habitat-augmentation-types" TargetMode="External"/><Relationship Id="rId343" Type="http://schemas.openxmlformats.org/officeDocument/2006/relationships/hyperlink" Target="http://vocabs.paratoo.tern.org.au:1337/api/lut-vertebrate-pouch-young-development-classes" TargetMode="External"/><Relationship Id="rId100" Type="http://schemas.openxmlformats.org/officeDocument/2006/relationships/hyperlink" Target="http://vocabs.paratoo.tern.org.au:1337/api/lut-soils-runoffs" TargetMode="External"/><Relationship Id="rId221" Type="http://schemas.openxmlformats.org/officeDocument/2006/relationships/hyperlink" Target="http://vocabs.paratoo.tern.org.au:1337/api/lut-intervention-initial-or-followups" TargetMode="External"/><Relationship Id="rId342" Type="http://schemas.openxmlformats.org/officeDocument/2006/relationships/hyperlink" Target="http://vocabs.paratoo.tern.org.au:1337/api/lut-vertebrate-teat-statuses" TargetMode="External"/><Relationship Id="rId217" Type="http://schemas.openxmlformats.org/officeDocument/2006/relationships/hyperlink" Target="http://vocabs.paratoo.tern.org.au:1337/api/lut-intervention-flora-survey-techniques" TargetMode="External"/><Relationship Id="rId338" Type="http://schemas.openxmlformats.org/officeDocument/2006/relationships/hyperlink" Target="http://vocabs.paratoo.tern.org.au:1337/api/lut-vertebrate-trap-types" TargetMode="External"/><Relationship Id="rId216" Type="http://schemas.openxmlformats.org/officeDocument/2006/relationships/hyperlink" Target="http://vocabs.paratoo.tern.org.au:1337/api/lut-intervention-survey-types" TargetMode="External"/><Relationship Id="rId337" Type="http://schemas.openxmlformats.org/officeDocument/2006/relationships/hyperlink" Target="http://vocabs.paratoo.tern.org.au:1337/api/lut-vertebrate-pitfall-trap-types" TargetMode="External"/><Relationship Id="rId215" Type="http://schemas.openxmlformats.org/officeDocument/2006/relationships/hyperlink" Target="http://vocabs.paratoo.tern.org.au:1337/api/lut-intervention-fire-management-types" TargetMode="External"/><Relationship Id="rId336" Type="http://schemas.openxmlformats.org/officeDocument/2006/relationships/hyperlink" Target="http://vocabs.paratoo.tern.org.au:1337/api/lut-corners" TargetMode="External"/><Relationship Id="rId214" Type="http://schemas.openxmlformats.org/officeDocument/2006/relationships/hyperlink" Target="http://vocabs.paratoo.tern.org.au:1337/api/lut-intervention-initial-or-followups" TargetMode="External"/><Relationship Id="rId335" Type="http://schemas.openxmlformats.org/officeDocument/2006/relationships/hyperlink" Target="http://vocabs.paratoo.tern.org.au:1337/api/lut-directions" TargetMode="External"/><Relationship Id="rId219" Type="http://schemas.openxmlformats.org/officeDocument/2006/relationships/hyperlink" Target="http://vocabs.paratoo.tern.org.au:1337/api/lut-tecs" TargetMode="External"/><Relationship Id="rId218" Type="http://schemas.openxmlformats.org/officeDocument/2006/relationships/hyperlink" Target="http://linked.data.gov.au/def/tern-cv/ea3a4c64-dac3-4660-809a-8ad5ced8997b" TargetMode="External"/><Relationship Id="rId339" Type="http://schemas.openxmlformats.org/officeDocument/2006/relationships/hyperlink" Target="http://vocabs.paratoo.tern.org.au:1337/api/lut-fauna-trap-disturbeds" TargetMode="External"/><Relationship Id="rId330" Type="http://schemas.openxmlformats.org/officeDocument/2006/relationships/hyperlink" Target="http://vocabs.paratoo.tern.org.au:1337/api/lut-condition-vegetation-healths" TargetMode="External"/><Relationship Id="rId213" Type="http://schemas.openxmlformats.org/officeDocument/2006/relationships/hyperlink" Target="http://vocabs.paratoo.tern.org.au:1337/api/lut-intervention-individuals-or-groups" TargetMode="External"/><Relationship Id="rId334" Type="http://schemas.openxmlformats.org/officeDocument/2006/relationships/hyperlink" Target="http://vocabs.paratoo.tern.org.au:1337/api/lut-corners" TargetMode="External"/><Relationship Id="rId212" Type="http://schemas.openxmlformats.org/officeDocument/2006/relationships/hyperlink" Target="http://vocabs.paratoo.tern.org.au:1337/api/lut-intervention-fauna-survey-techniques" TargetMode="External"/><Relationship Id="rId333" Type="http://schemas.openxmlformats.org/officeDocument/2006/relationships/hyperlink" Target="http://vocabs.paratoo.tern.org.au:1337/api/lut-corners" TargetMode="External"/><Relationship Id="rId211" Type="http://schemas.openxmlformats.org/officeDocument/2006/relationships/hyperlink" Target="http://vocabs.paratoo.tern.org.au:1337/api/lut-intervention-survey-types" TargetMode="External"/><Relationship Id="rId332" Type="http://schemas.openxmlformats.org/officeDocument/2006/relationships/hyperlink" Target="http://vocabs.paratoo.tern.org.au:1337/api/lut-flora-voucher-types" TargetMode="External"/><Relationship Id="rId210" Type="http://schemas.openxmlformats.org/officeDocument/2006/relationships/hyperlink" Target="http://vocabs.paratoo.tern.org.au:1337/api/lut-intervention-individuals-or-groups" TargetMode="External"/><Relationship Id="rId331" Type="http://schemas.openxmlformats.org/officeDocument/2006/relationships/hyperlink" Target="http://vocabs.paratoo.tern.org.au:1337/api/lut-disturbances" TargetMode="External"/><Relationship Id="rId370" Type="http://schemas.openxmlformats.org/officeDocument/2006/relationships/hyperlink" Target="http://vocabs.paratoo.tern.org.au:1337/api/lut-vertebrate-sexes" TargetMode="External"/><Relationship Id="rId129" Type="http://schemas.openxmlformats.org/officeDocument/2006/relationships/hyperlink" Target="http://vocabs.paratoo.tern.org.au:1337/api/lut-soils-moisture-statuses" TargetMode="External"/><Relationship Id="rId128" Type="http://schemas.openxmlformats.org/officeDocument/2006/relationships/hyperlink" Target="http://vocabs.paratoo.tern.org.au:1337/api/lut-soils-colour-values" TargetMode="External"/><Relationship Id="rId249" Type="http://schemas.openxmlformats.org/officeDocument/2006/relationships/hyperlink" Target="http://linked.data.gov.au/def/tern-cv/6fb57064-7198-4df9-bf7c-86b73f69da66" TargetMode="External"/><Relationship Id="rId127" Type="http://schemas.openxmlformats.org/officeDocument/2006/relationships/hyperlink" Target="http://linked.data.gov.au/def/tern-cv/d738a3f9-9b00-4adf-9dc8-0577269b691d" TargetMode="External"/><Relationship Id="rId248" Type="http://schemas.openxmlformats.org/officeDocument/2006/relationships/hyperlink" Target="http://vocabs.paratoo.tern.org.au:1337/api/lut-intervention-initial-or-followups" TargetMode="External"/><Relationship Id="rId369" Type="http://schemas.openxmlformats.org/officeDocument/2006/relationships/hyperlink" Target="http://vocabs.paratoo.tern.org.au:1337/api/lut-fauna-bird-activity-types" TargetMode="External"/><Relationship Id="rId126" Type="http://schemas.openxmlformats.org/officeDocument/2006/relationships/hyperlink" Target="http://vocabs.paratoo.tern.org.au:1337/api/lut-soils-colour-hues" TargetMode="External"/><Relationship Id="rId247" Type="http://schemas.openxmlformats.org/officeDocument/2006/relationships/hyperlink" Target="http://vocabs.paratoo.tern.org.au:1337/api/lut-intervention-initial-or-followups" TargetMode="External"/><Relationship Id="rId368" Type="http://schemas.openxmlformats.org/officeDocument/2006/relationships/hyperlink" Target="http://vocabs.paratoo.tern.org.au:1337/api/lut-fauna-bird-observation-location-types" TargetMode="External"/><Relationship Id="rId121" Type="http://schemas.openxmlformats.org/officeDocument/2006/relationships/hyperlink" Target="http://vocabs.paratoo.tern.org.au:1337/api/lut-soils-texture-modifiers" TargetMode="External"/><Relationship Id="rId242" Type="http://schemas.openxmlformats.org/officeDocument/2006/relationships/hyperlink" Target="http://vocabs.paratoo.tern.org.au:1337/api/lut-tecs" TargetMode="External"/><Relationship Id="rId363" Type="http://schemas.openxmlformats.org/officeDocument/2006/relationships/hyperlink" Target="http://vocabs.paratoo.tern.org.au:1337/api/lut-weather-precipitations" TargetMode="External"/><Relationship Id="rId120" Type="http://schemas.openxmlformats.org/officeDocument/2006/relationships/hyperlink" Target="http://vocabs.paratoo.tern.org.au:1337/api/lut-soils-texture-grades" TargetMode="External"/><Relationship Id="rId241" Type="http://schemas.openxmlformats.org/officeDocument/2006/relationships/hyperlink" Target="http://vocabs.paratoo.tern.org.au:1337/api/lut-intervention-planting-methods" TargetMode="External"/><Relationship Id="rId362" Type="http://schemas.openxmlformats.org/officeDocument/2006/relationships/hyperlink" Target="http://vocabs.paratoo.tern.org.au:1337/api/lut-weather-temperatures" TargetMode="External"/><Relationship Id="rId240" Type="http://schemas.openxmlformats.org/officeDocument/2006/relationships/hyperlink" Target="http://vocabs.paratoo.tern.org.au:1337/api/lut-intervention-initial-or-followups" TargetMode="External"/><Relationship Id="rId361" Type="http://schemas.openxmlformats.org/officeDocument/2006/relationships/hyperlink" Target="http://vocabs.paratoo.tern.org.au:1337/api/lut-fauna-bird-survey-types" TargetMode="External"/><Relationship Id="rId360" Type="http://schemas.openxmlformats.org/officeDocument/2006/relationships/hyperlink" Target="http://vocabs.paratoo.tern.org.au:1337/api/lut-fauna-specimen-conditions" TargetMode="External"/><Relationship Id="rId125" Type="http://schemas.openxmlformats.org/officeDocument/2006/relationships/hyperlink" Target="http://linked.data.gov.au/def/tern-cv/d738a3f9-9b00-4adf-9dc8-0577269b691d" TargetMode="External"/><Relationship Id="rId246" Type="http://schemas.openxmlformats.org/officeDocument/2006/relationships/hyperlink" Target="http://vocabs.paratoo.tern.org.au:1337/api/lut-tecs" TargetMode="External"/><Relationship Id="rId367" Type="http://schemas.openxmlformats.org/officeDocument/2006/relationships/hyperlink" Target="http://vocabs.paratoo.tern.org.au:1337/api/lut-fauna-bird-observation-types" TargetMode="External"/><Relationship Id="rId124" Type="http://schemas.openxmlformats.org/officeDocument/2006/relationships/hyperlink" Target="http://vocabs.paratoo.tern.org.au:1337/api/lut-soils-colour-chromas" TargetMode="External"/><Relationship Id="rId245" Type="http://schemas.openxmlformats.org/officeDocument/2006/relationships/hyperlink" Target="http://vocabs.paratoo.tern.org.au:1337/api/lut-intervention-site-preparation-action-types" TargetMode="External"/><Relationship Id="rId366" Type="http://schemas.openxmlformats.org/officeDocument/2006/relationships/hyperlink" Target="http://linked.data.gov.au/def/tern-cv/ea3a4c64-dac3-4660-809a-8ad5ced8997b" TargetMode="External"/><Relationship Id="rId123" Type="http://schemas.openxmlformats.org/officeDocument/2006/relationships/hyperlink" Target="http://linked.data.gov.au/def/tern-cv/d738a3f9-9b00-4adf-9dc8-0577269b691d" TargetMode="External"/><Relationship Id="rId244" Type="http://schemas.openxmlformats.org/officeDocument/2006/relationships/hyperlink" Target="http://vocabs.paratoo.tern.org.au:1337/api/lut-intervention-site-preparation-industry-types" TargetMode="External"/><Relationship Id="rId365" Type="http://schemas.openxmlformats.org/officeDocument/2006/relationships/hyperlink" Target="http://vocabs.paratoo.tern.org.au:1337/api/lut-weather-cloud-covers" TargetMode="External"/><Relationship Id="rId122" Type="http://schemas.openxmlformats.org/officeDocument/2006/relationships/hyperlink" Target="http://vocabs.paratoo.tern.org.au:1337/api/lut-soils-texture-qualifications" TargetMode="External"/><Relationship Id="rId243" Type="http://schemas.openxmlformats.org/officeDocument/2006/relationships/hyperlink" Target="http://vocabs.paratoo.tern.org.au:1337/api/lut-intervention-seed-amounts" TargetMode="External"/><Relationship Id="rId364" Type="http://schemas.openxmlformats.org/officeDocument/2006/relationships/hyperlink" Target="http://vocabs.paratoo.tern.org.au:1337/api/lut-weather-winds" TargetMode="External"/><Relationship Id="rId95" Type="http://schemas.openxmlformats.org/officeDocument/2006/relationships/hyperlink" Target="http://linked.data.gov.au/def/tern-cv/7e256d28-e686-4b6a-b64a-ac1b1a8f164d" TargetMode="External"/><Relationship Id="rId94" Type="http://schemas.openxmlformats.org/officeDocument/2006/relationships/hyperlink" Target="http://vocabs.paratoo.tern.org.au:1337/api/lut-soils-microrelief-hummockies" TargetMode="External"/><Relationship Id="rId97" Type="http://schemas.openxmlformats.org/officeDocument/2006/relationships/hyperlink" Target="http://linked.data.gov.au/def/tern-cv/7e256d28-e686-4b6a-b64a-ac1b1a8f164d" TargetMode="External"/><Relationship Id="rId96" Type="http://schemas.openxmlformats.org/officeDocument/2006/relationships/hyperlink" Target="http://vocabs.paratoo.tern.org.au:1337/api/lut-soils-biotic-relief-agents" TargetMode="External"/><Relationship Id="rId99" Type="http://schemas.openxmlformats.org/officeDocument/2006/relationships/hyperlink" Target="http://linked.data.gov.au/def/tern-cv/7e256d28-e686-4b6a-b64a-ac1b1a8f164d" TargetMode="External"/><Relationship Id="rId98" Type="http://schemas.openxmlformats.org/officeDocument/2006/relationships/hyperlink" Target="http://vocabs.paratoo.tern.org.au:1337/api/lut-soils-microrelief-components" TargetMode="External"/><Relationship Id="rId91" Type="http://schemas.openxmlformats.org/officeDocument/2006/relationships/hyperlink" Target="http://vocabs.paratoo.tern.org.au:1337/api/lut-soils-gilgal-proportions" TargetMode="External"/><Relationship Id="rId90" Type="http://schemas.openxmlformats.org/officeDocument/2006/relationships/hyperlink" Target="http://linked.data.gov.au/def/tern-cv/7e256d28-e686-4b6a-b64a-ac1b1a8f164d" TargetMode="External"/><Relationship Id="rId93" Type="http://schemas.openxmlformats.org/officeDocument/2006/relationships/hyperlink" Target="http://linked.data.gov.au/def/tern-cv/7e256d28-e686-4b6a-b64a-ac1b1a8f164d" TargetMode="External"/><Relationship Id="rId92" Type="http://schemas.openxmlformats.org/officeDocument/2006/relationships/hyperlink" Target="http://linked.data.gov.au/def/tern-cv/4a4ca9a6-3f16-4edf-bcef-c41e48aef8bb" TargetMode="External"/><Relationship Id="rId118" Type="http://schemas.openxmlformats.org/officeDocument/2006/relationships/hyperlink" Target="http://vocabs.paratoo.tern.org.au:1337/api/lut-soils-horizon-boundary-shapes" TargetMode="External"/><Relationship Id="rId239" Type="http://schemas.openxmlformats.org/officeDocument/2006/relationships/hyperlink" Target="http://vocabs.paratoo.tern.org.au:1337/api/lut-intervention-weed-removal-treatment-types" TargetMode="External"/><Relationship Id="rId117" Type="http://schemas.openxmlformats.org/officeDocument/2006/relationships/hyperlink" Target="http://linked.data.gov.au/def/tern-cv/80c39b95-0912-4267-bb66-2fa081683723" TargetMode="External"/><Relationship Id="rId238" Type="http://schemas.openxmlformats.org/officeDocument/2006/relationships/hyperlink" Target="http://vocabs.paratoo.tern.org.au:1337/api/lut-tecs" TargetMode="External"/><Relationship Id="rId359" Type="http://schemas.openxmlformats.org/officeDocument/2006/relationships/hyperlink" Target="http://vocabs.paratoo.tern.org.au:1337/api/lut-targeted-survey-fauna-vouchers" TargetMode="External"/><Relationship Id="rId116" Type="http://schemas.openxmlformats.org/officeDocument/2006/relationships/hyperlink" Target="http://linked.data.gov.au/def/tern-cv/80c39b95-0912-4267-bb66-2fa081683723" TargetMode="External"/><Relationship Id="rId237" Type="http://schemas.openxmlformats.org/officeDocument/2006/relationships/hyperlink" Target="http://vocabs.paratoo.tern.org.au:1337/api/lut-intervention-initial-or-followups" TargetMode="External"/><Relationship Id="rId358" Type="http://schemas.openxmlformats.org/officeDocument/2006/relationships/hyperlink" Target="http://vocabs.paratoo.tern.org.au:1337/api/lut-fauna-breeding-codes" TargetMode="External"/><Relationship Id="rId115" Type="http://schemas.openxmlformats.org/officeDocument/2006/relationships/hyperlink" Target="http://vocabs.paratoo.tern.org.au:1337/api/lut-soils-horizon-suffixes" TargetMode="External"/><Relationship Id="rId236" Type="http://schemas.openxmlformats.org/officeDocument/2006/relationships/hyperlink" Target="http://vocabs.paratoo.tern.org.au:1337/api/lut-intervention-remediation-types" TargetMode="External"/><Relationship Id="rId357" Type="http://schemas.openxmlformats.org/officeDocument/2006/relationships/hyperlink" Target="http://vocabs.paratoo.tern.org.au:1337/api/lut-vertebrate-sexes" TargetMode="External"/><Relationship Id="rId119" Type="http://schemas.openxmlformats.org/officeDocument/2006/relationships/hyperlink" Target="http://vocabs.paratoo.tern.org.au:1337/api/lut-soils-horizon-boundary-distinctnesses" TargetMode="External"/><Relationship Id="rId110" Type="http://schemas.openxmlformats.org/officeDocument/2006/relationships/hyperlink" Target="http://vocabs.paratoo.tern.org.au:1337/api/lut-soils-rock-outcrop-abundances" TargetMode="External"/><Relationship Id="rId231" Type="http://schemas.openxmlformats.org/officeDocument/2006/relationships/hyperlink" Target="http://vocabs.paratoo.tern.org.au:1337/api/lut-intervention-survey-types" TargetMode="External"/><Relationship Id="rId352" Type="http://schemas.openxmlformats.org/officeDocument/2006/relationships/hyperlink" Target="http://linked.data.gov.au/def/tern-cv/ea3a4c64-dac3-4660-809a-8ad5ced8997b" TargetMode="External"/><Relationship Id="rId230" Type="http://schemas.openxmlformats.org/officeDocument/2006/relationships/hyperlink" Target="http://vocabs.paratoo.tern.org.au:1337/api/lut-intervention-disease-management-or-treatment-types" TargetMode="External"/><Relationship Id="rId351" Type="http://schemas.openxmlformats.org/officeDocument/2006/relationships/hyperlink" Target="http://vocabs.paratoo.tern.org.au:1337/api/lut-weather-cloud-covers" TargetMode="External"/><Relationship Id="rId350" Type="http://schemas.openxmlformats.org/officeDocument/2006/relationships/hyperlink" Target="http://vocabs.paratoo.tern.org.au:1337/api/lut-weather-winds" TargetMode="External"/><Relationship Id="rId114" Type="http://schemas.openxmlformats.org/officeDocument/2006/relationships/hyperlink" Target="http://vocabs.paratoo.tern.org.au:1337/api/lut-soils-horizon-details" TargetMode="External"/><Relationship Id="rId235" Type="http://schemas.openxmlformats.org/officeDocument/2006/relationships/hyperlink" Target="http://vocabs.paratoo.tern.org.au:1337/api/lut-intervention-initial-or-followups" TargetMode="External"/><Relationship Id="rId356" Type="http://schemas.openxmlformats.org/officeDocument/2006/relationships/hyperlink" Target="http://vocabs.paratoo.tern.org.au:1337/api/lut-vertebrate-age-classes" TargetMode="External"/><Relationship Id="rId113" Type="http://schemas.openxmlformats.org/officeDocument/2006/relationships/hyperlink" Target="http://vocabs.paratoo.tern.org.au:1337/api/lut-soils-digging-stopped-bies" TargetMode="External"/><Relationship Id="rId234" Type="http://schemas.openxmlformats.org/officeDocument/2006/relationships/hyperlink" Target="http://vocabs.paratoo.tern.org.au:1337/api/lut-intervention-individuals-or-groups" TargetMode="External"/><Relationship Id="rId355" Type="http://schemas.openxmlformats.org/officeDocument/2006/relationships/hyperlink" Target="http://vocabs.paratoo.tern.org.au:1337/api/lut-fauna-behaviours" TargetMode="External"/><Relationship Id="rId112" Type="http://schemas.openxmlformats.org/officeDocument/2006/relationships/hyperlink" Target="http://vocabs.paratoo.tern.org.au:1337/api/lut-soils-observation-types" TargetMode="External"/><Relationship Id="rId233" Type="http://schemas.openxmlformats.org/officeDocument/2006/relationships/hyperlink" Target="http://vocabs.paratoo.tern.org.au:1337/api/lut-intervention-initial-or-followups" TargetMode="External"/><Relationship Id="rId354" Type="http://schemas.openxmlformats.org/officeDocument/2006/relationships/hyperlink" Target="http://vocabs.paratoo.tern.org.au:1337/api/lut-observation-methods" TargetMode="External"/><Relationship Id="rId111" Type="http://schemas.openxmlformats.org/officeDocument/2006/relationships/hyperlink" Target="http://vocabs.paratoo.tern.org.au:1337/api/lut-soils-surface-soil-conditions" TargetMode="External"/><Relationship Id="rId232" Type="http://schemas.openxmlformats.org/officeDocument/2006/relationships/hyperlink" Target="http://vocabs.paratoo.tern.org.au:1337/api/lut-intervention-pest-animal-surveys" TargetMode="External"/><Relationship Id="rId353" Type="http://schemas.openxmlformats.org/officeDocument/2006/relationships/hyperlink" Target="http://vocabs.paratoo.tern.org.au:1337/api/lut-exact-or-estimates" TargetMode="External"/><Relationship Id="rId305" Type="http://schemas.openxmlformats.org/officeDocument/2006/relationships/hyperlink" Target="http://vocabs.paratoo.tern.org.au:1337/api/lut-weather-precipitations" TargetMode="External"/><Relationship Id="rId426" Type="http://schemas.openxmlformats.org/officeDocument/2006/relationships/hyperlink" Target="http://linked.data.gov.au/def/tern-cv/60d7edf8-98c6-43e9-841c-e176c334d270" TargetMode="External"/><Relationship Id="rId304" Type="http://schemas.openxmlformats.org/officeDocument/2006/relationships/hyperlink" Target="http://vocabs.paratoo.tern.org.au:1337/api/lut-weather-temperatures" TargetMode="External"/><Relationship Id="rId425" Type="http://schemas.openxmlformats.org/officeDocument/2006/relationships/hyperlink" Target="http://vocabs.paratoo.tern.org.au:1337/api/lut-recruitment-tree-statuses" TargetMode="External"/><Relationship Id="rId303" Type="http://schemas.openxmlformats.org/officeDocument/2006/relationships/hyperlink" Target="http://vocabs.paratoo.tern.org.au:1337/api/lut-targeted-survey-general-survey-types" TargetMode="External"/><Relationship Id="rId424" Type="http://schemas.openxmlformats.org/officeDocument/2006/relationships/hyperlink" Target="http://linked.data.gov.au/def/tern-cv/60d7edf8-98c6-43e9-841c-e176c334d270" TargetMode="External"/><Relationship Id="rId302" Type="http://schemas.openxmlformats.org/officeDocument/2006/relationships/hyperlink" Target="http://vocabs.paratoo.tern.org.au:1337/api/lut-exact-or-estimates" TargetMode="External"/><Relationship Id="rId423" Type="http://schemas.openxmlformats.org/officeDocument/2006/relationships/hyperlink" Target="http://linked.data.gov.au/def/tern-cv/13dec53e-1062-4060-9281-f133c8269afb" TargetMode="External"/><Relationship Id="rId309" Type="http://schemas.openxmlformats.org/officeDocument/2006/relationships/hyperlink" Target="http://vocabs.paratoo.tern.org.au:1337/api/lut-targeted-fauna-survey-types" TargetMode="External"/><Relationship Id="rId308" Type="http://schemas.openxmlformats.org/officeDocument/2006/relationships/hyperlink" Target="http://vocabs.paratoo.tern.org.au:1337/api/lut-weather-cloud-covers" TargetMode="External"/><Relationship Id="rId429" Type="http://schemas.openxmlformats.org/officeDocument/2006/relationships/hyperlink" Target="http://vocabs.paratoo.tern.org.au:1337/api/lut-recruitment-healths" TargetMode="External"/><Relationship Id="rId307" Type="http://schemas.openxmlformats.org/officeDocument/2006/relationships/hyperlink" Target="http://vocabs.paratoo.tern.org.au:1337/api/lut-weather-winds" TargetMode="External"/><Relationship Id="rId428" Type="http://schemas.openxmlformats.org/officeDocument/2006/relationships/hyperlink" Target="http://linked.data.gov.au/def/tern-cv/60d7edf8-98c6-43e9-841c-e176c334d270" TargetMode="External"/><Relationship Id="rId306" Type="http://schemas.openxmlformats.org/officeDocument/2006/relationships/hyperlink" Target="http://vocabs.paratoo.tern.org.au:1337/api/lut-weather-precipitation-durations" TargetMode="External"/><Relationship Id="rId427" Type="http://schemas.openxmlformats.org/officeDocument/2006/relationships/hyperlink" Target="http://vocabs.paratoo.tern.org.au:1337/api/lut-recruitment-life-stages" TargetMode="External"/><Relationship Id="rId301" Type="http://schemas.openxmlformats.org/officeDocument/2006/relationships/hyperlink" Target="http://vocabs.paratoo.tern.org.au:1337/api/lut-invertebrate-post-field-guideline-life-stages" TargetMode="External"/><Relationship Id="rId422" Type="http://schemas.openxmlformats.org/officeDocument/2006/relationships/hyperlink" Target="http://linked.data.gov.au/def/tern-cv/ea3a4c64-dac3-4660-809a-8ad5ced8997b" TargetMode="External"/><Relationship Id="rId300" Type="http://schemas.openxmlformats.org/officeDocument/2006/relationships/hyperlink" Target="http://vocabs.paratoo.tern.org.au:1337/api/lut-invertebrate-post-field-guideline-groups" TargetMode="External"/><Relationship Id="rId421" Type="http://schemas.openxmlformats.org/officeDocument/2006/relationships/hyperlink" Target="http://vocabs.paratoo.tern.org.au:1337/api/lut-recruitment-study-area-types" TargetMode="External"/><Relationship Id="rId420" Type="http://schemas.openxmlformats.org/officeDocument/2006/relationships/hyperlink" Target="http://linked.data.gov.au/def/tern-cv/60d7edf8-98c6-43e9-841c-e176c334d270" TargetMode="External"/><Relationship Id="rId415" Type="http://schemas.openxmlformats.org/officeDocument/2006/relationships/hyperlink" Target="http://linked.data.gov.au/def/tern-cv/13dec53e-1062-4060-9281-f133c8269afb" TargetMode="External"/><Relationship Id="rId414" Type="http://schemas.openxmlformats.org/officeDocument/2006/relationships/hyperlink" Target="http://linked.data.gov.au/def/tern-cv/ae71c3f6-d430-400f-a1d4-97a333b4ee02" TargetMode="External"/><Relationship Id="rId413" Type="http://schemas.openxmlformats.org/officeDocument/2006/relationships/hyperlink" Target="http://linked.data.gov.au/def/tern-cv/ae71c3f6-d430-400f-a1d4-97a333b4ee02" TargetMode="External"/><Relationship Id="rId412" Type="http://schemas.openxmlformats.org/officeDocument/2006/relationships/hyperlink" Target="http://vocabs.paratoo.tern.org.au:1337/api/lut-recruitment-transect-numbers" TargetMode="External"/><Relationship Id="rId419" Type="http://schemas.openxmlformats.org/officeDocument/2006/relationships/hyperlink" Target="http://linked.data.gov.au/def/tern-cv/60d7edf8-98c6-43e9-841c-e176c334d270" TargetMode="External"/><Relationship Id="rId418" Type="http://schemas.openxmlformats.org/officeDocument/2006/relationships/hyperlink" Target="http://linked.data.gov.au/def/tern-cv/60d7edf8-98c6-43e9-841c-e176c334d270" TargetMode="External"/><Relationship Id="rId417" Type="http://schemas.openxmlformats.org/officeDocument/2006/relationships/hyperlink" Target="http://vocabs.paratoo.tern.org.au:1337/api/lut-recruitment-tree-statuses" TargetMode="External"/><Relationship Id="rId416" Type="http://schemas.openxmlformats.org/officeDocument/2006/relationships/hyperlink" Target="http://linked.data.gov.au/def/tern-cv/60d7edf8-98c6-43e9-841c-e176c334d270" TargetMode="External"/><Relationship Id="rId411" Type="http://schemas.openxmlformats.org/officeDocument/2006/relationships/hyperlink" Target="http://linked.data.gov.au/def/tern-cv/ae71c3f6-d430-400f-a1d4-97a333b4ee02" TargetMode="External"/><Relationship Id="rId410" Type="http://schemas.openxmlformats.org/officeDocument/2006/relationships/hyperlink" Target="http://vocabs.paratoo.tern.org.au:1337/api/lut-recruitment-life-stages" TargetMode="External"/><Relationship Id="rId206" Type="http://schemas.openxmlformats.org/officeDocument/2006/relationships/hyperlink" Target="http://vocabs.paratoo.tern.org.au:1337/api/lut-intervention-individuals-or-groups" TargetMode="External"/><Relationship Id="rId327" Type="http://schemas.openxmlformats.org/officeDocument/2006/relationships/hyperlink" Target="http://vocabs.paratoo.tern.org.au:1337/api/lut-condition-vegetation-healths" TargetMode="External"/><Relationship Id="rId205" Type="http://schemas.openxmlformats.org/officeDocument/2006/relationships/hyperlink" Target="http://linked.data.gov.au/def/tern-cv/8a68b4a9-167b-40f0-9222-293a2d20ffee" TargetMode="External"/><Relationship Id="rId326" Type="http://schemas.openxmlformats.org/officeDocument/2006/relationships/hyperlink" Target="http://vocabs.paratoo.tern.org.au:1337/api/lut-condition-life-stages" TargetMode="External"/><Relationship Id="rId204" Type="http://schemas.openxmlformats.org/officeDocument/2006/relationships/hyperlink" Target="http://vocabs.paratoo.tern.org.au:1337/api/lut-interventions-established-or-maintaineds" TargetMode="External"/><Relationship Id="rId325" Type="http://schemas.openxmlformats.org/officeDocument/2006/relationships/hyperlink" Target="http://vocabs.paratoo.tern.org.au:1337/api/lut-targeted-survey-flora-growth-stages" TargetMode="External"/><Relationship Id="rId203" Type="http://schemas.openxmlformats.org/officeDocument/2006/relationships/hyperlink" Target="http://vocabs.paratoo.tern.org.au:1337/api/lut-intervention-erosion-treatment-types" TargetMode="External"/><Relationship Id="rId324" Type="http://schemas.openxmlformats.org/officeDocument/2006/relationships/hyperlink" Target="http://vocabs.paratoo.tern.org.au:1337/api/lut-targeted-survey-flora-growth-forms" TargetMode="External"/><Relationship Id="rId209" Type="http://schemas.openxmlformats.org/officeDocument/2006/relationships/hyperlink" Target="http://vocabs.paratoo.tern.org.au:1337/api/lut-intervention-breeding-techniques" TargetMode="External"/><Relationship Id="rId208" Type="http://schemas.openxmlformats.org/officeDocument/2006/relationships/hyperlink" Target="http://vocabs.paratoo.tern.org.au:1337/api/lut-interventions-established-or-maintaineds" TargetMode="External"/><Relationship Id="rId329" Type="http://schemas.openxmlformats.org/officeDocument/2006/relationships/hyperlink" Target="http://vocabs.paratoo.tern.org.au:1337/api/lut-tecs" TargetMode="External"/><Relationship Id="rId207" Type="http://schemas.openxmlformats.org/officeDocument/2006/relationships/hyperlink" Target="http://vocabs.paratoo.tern.org.au:1337/api/lut-interventions-location-types" TargetMode="External"/><Relationship Id="rId328" Type="http://schemas.openxmlformats.org/officeDocument/2006/relationships/hyperlink" Target="http://vocabs.paratoo.tern.org.au:1337/api/lut-flora-voucher-types" TargetMode="External"/><Relationship Id="rId202" Type="http://schemas.openxmlformats.org/officeDocument/2006/relationships/hyperlink" Target="http://vocabs.paratoo.tern.org.au:1337/api/lut-intervention-initial-or-followups" TargetMode="External"/><Relationship Id="rId323" Type="http://schemas.openxmlformats.org/officeDocument/2006/relationships/hyperlink" Target="http://vocabs.paratoo.tern.org.au:1337/api/lut-exact-or-estimates" TargetMode="External"/><Relationship Id="rId201" Type="http://schemas.openxmlformats.org/officeDocument/2006/relationships/hyperlink" Target="http://vocabs.paratoo.tern.org.au:1337/api/lut-intervention-debris-removal-types" TargetMode="External"/><Relationship Id="rId322" Type="http://schemas.openxmlformats.org/officeDocument/2006/relationships/hyperlink" Target="http://vocabs.paratoo.tern.org.au:1337/api/lut-flora-voucher-types" TargetMode="External"/><Relationship Id="rId200" Type="http://schemas.openxmlformats.org/officeDocument/2006/relationships/hyperlink" Target="http://vocabs.paratoo.tern.org.au:1337/api/lut-intervention-initial-or-followups" TargetMode="External"/><Relationship Id="rId321" Type="http://schemas.openxmlformats.org/officeDocument/2006/relationships/hyperlink" Target="http://vocabs.paratoo.tern.org.au:1337/api/lut-condition-vegetation-healths" TargetMode="External"/><Relationship Id="rId320" Type="http://schemas.openxmlformats.org/officeDocument/2006/relationships/hyperlink" Target="http://vocabs.paratoo.tern.org.au:1337/api/lut-condition-life-stages" TargetMode="External"/><Relationship Id="rId316" Type="http://schemas.openxmlformats.org/officeDocument/2006/relationships/hyperlink" Target="http://vocabs.paratoo.tern.org.au:1337/api/lut-targeted-survey-fauna-vouchers" TargetMode="External"/><Relationship Id="rId315" Type="http://schemas.openxmlformats.org/officeDocument/2006/relationships/hyperlink" Target="http://vocabs.paratoo.tern.org.au:1337/api/lut-fauna-age-classes" TargetMode="External"/><Relationship Id="rId314" Type="http://schemas.openxmlformats.org/officeDocument/2006/relationships/hyperlink" Target="http://vocabs.paratoo.tern.org.au:1337/api/lut-fauna-sexes" TargetMode="External"/><Relationship Id="rId313" Type="http://schemas.openxmlformats.org/officeDocument/2006/relationships/hyperlink" Target="http://vocabs.paratoo.tern.org.au:1337/api/lut-microhabitats" TargetMode="External"/><Relationship Id="rId434" Type="http://schemas.openxmlformats.org/officeDocument/2006/relationships/vmlDrawing" Target="../drawings/vmlDrawing1.vml"/><Relationship Id="rId319" Type="http://schemas.openxmlformats.org/officeDocument/2006/relationships/hyperlink" Target="http://vocabs.paratoo.tern.org.au:1337/api/lut-targeted-survey-flora-growth-stages" TargetMode="External"/><Relationship Id="rId318" Type="http://schemas.openxmlformats.org/officeDocument/2006/relationships/hyperlink" Target="http://vocabs.paratoo.tern.org.au:1337/api/lut-targeted-survey-flora-growth-forms" TargetMode="External"/><Relationship Id="rId317" Type="http://schemas.openxmlformats.org/officeDocument/2006/relationships/hyperlink" Target="http://vocabs.paratoo.tern.org.au:1337/api/lut-exact-or-estimates" TargetMode="External"/><Relationship Id="rId312" Type="http://schemas.openxmlformats.org/officeDocument/2006/relationships/hyperlink" Target="http://vocabs.paratoo.tern.org.au:1337/api/lut-targeted-survey-fauna-passive-equipments" TargetMode="External"/><Relationship Id="rId433" Type="http://schemas.openxmlformats.org/officeDocument/2006/relationships/drawing" Target="../drawings/drawing1.xml"/><Relationship Id="rId311" Type="http://schemas.openxmlformats.org/officeDocument/2006/relationships/hyperlink" Target="http://vocabs.paratoo.tern.org.au:1337/api/lut-targeted-survey-fauna-vouchers" TargetMode="External"/><Relationship Id="rId432" Type="http://schemas.openxmlformats.org/officeDocument/2006/relationships/hyperlink" Target="http://linked.data.gov.au/def/tern-cv/60d7edf8-98c6-43e9-841c-e176c334d270" TargetMode="External"/><Relationship Id="rId310" Type="http://schemas.openxmlformats.org/officeDocument/2006/relationships/hyperlink" Target="http://vocabs.paratoo.tern.org.au:1337/api/lut-observation-methods" TargetMode="External"/><Relationship Id="rId431" Type="http://schemas.openxmlformats.org/officeDocument/2006/relationships/hyperlink" Target="http://linked.data.gov.au/def/tern-cv/60d7edf8-98c6-43e9-841c-e176c334d270" TargetMode="External"/><Relationship Id="rId430" Type="http://schemas.openxmlformats.org/officeDocument/2006/relationships/hyperlink" Target="http://linked.data.gov.au/def/tern-cv/60d7edf8-98c6-43e9-841c-e176c334d270"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90" Type="http://schemas.openxmlformats.org/officeDocument/2006/relationships/hyperlink" Target="http://linked.data.gov.au/def/tern-cv/c_012ebf32" TargetMode="External"/><Relationship Id="rId194" Type="http://schemas.openxmlformats.org/officeDocument/2006/relationships/hyperlink" Target="http://linked.data.gov.au/def/tern-cv/6cd4c83a-6e69-4271-ae58-d9dd82ecd20b" TargetMode="External"/><Relationship Id="rId193" Type="http://schemas.openxmlformats.org/officeDocument/2006/relationships/hyperlink" Target="http://linked.data.gov.au/def/tern-cv/abce4dbb-e9e8-41ab-8f6d-fd4f63e2fb2a" TargetMode="External"/><Relationship Id="rId192" Type="http://schemas.openxmlformats.org/officeDocument/2006/relationships/hyperlink" Target="http://linked.data.gov.au/def/tern-cv/29bd4356-5638-49c0-8d3e-57598ac2ea6c" TargetMode="External"/><Relationship Id="rId191" Type="http://schemas.openxmlformats.org/officeDocument/2006/relationships/hyperlink" Target="http://linked.data.gov.au/def/tern-cv/a40230bc-c1e9-4309-b883-c4ead1d143ce" TargetMode="External"/><Relationship Id="rId187" Type="http://schemas.openxmlformats.org/officeDocument/2006/relationships/hyperlink" Target="http://linked.data.gov.au/def/tern-cv/8f398304-d6c1-475e-bb12-72fc90d3a69c" TargetMode="External"/><Relationship Id="rId186" Type="http://schemas.openxmlformats.org/officeDocument/2006/relationships/hyperlink" Target="http://linked.data.gov.au/def/tern-cv/803a7efd-71b6-4e4b-b018-4fe884f86491" TargetMode="External"/><Relationship Id="rId185" Type="http://schemas.openxmlformats.org/officeDocument/2006/relationships/hyperlink" Target="http://linked.data.gov.au/def/tern-cv/cd934e78-f84d-4a36-a373-d3e817c306be" TargetMode="External"/><Relationship Id="rId184" Type="http://schemas.openxmlformats.org/officeDocument/2006/relationships/hyperlink" Target="http://linked.data.gov.au/def/tern-cv/1e762c90-28e3-41e9-957f-f4cf672aee44" TargetMode="External"/><Relationship Id="rId189" Type="http://schemas.openxmlformats.org/officeDocument/2006/relationships/hyperlink" Target="http://linked.data.gov.au/def/tern-cv/6f726a59-c330-44eb-898e-7d42d5fbdada" TargetMode="External"/><Relationship Id="rId188" Type="http://schemas.openxmlformats.org/officeDocument/2006/relationships/hyperlink" Target="http://linked.data.gov.au/def/tern-cv/700daf25-0a3f-461e-a799-be80ef2f8cd4" TargetMode="External"/><Relationship Id="rId183" Type="http://schemas.openxmlformats.org/officeDocument/2006/relationships/hyperlink" Target="http://linked.data.gov.au/def/tern-cv/74c71500-0bae-43c9-8db0-bd6940899af1" TargetMode="External"/><Relationship Id="rId182" Type="http://schemas.openxmlformats.org/officeDocument/2006/relationships/hyperlink" Target="http://linked.data.gov.au/def/tern-cv/f63c3713-7109-4f91-967e-848d1b2d3533" TargetMode="External"/><Relationship Id="rId181" Type="http://schemas.openxmlformats.org/officeDocument/2006/relationships/hyperlink" Target="http://linked.data.gov.au/def/tern-cv/3a03227d-1b66-4c63-b7aa-f9ccbb70d1cf" TargetMode="External"/><Relationship Id="rId180" Type="http://schemas.openxmlformats.org/officeDocument/2006/relationships/hyperlink" Target="http://linked.data.gov.au/def/tern-cv/2e57142c-817d-420b-a097-e62f379afecc" TargetMode="External"/><Relationship Id="rId176" Type="http://schemas.openxmlformats.org/officeDocument/2006/relationships/hyperlink" Target="http://linked.data.gov.au/def/tern-cv/01a87ba3-0f0d-4854-8196-3e3d80010faf" TargetMode="External"/><Relationship Id="rId297" Type="http://schemas.openxmlformats.org/officeDocument/2006/relationships/hyperlink" Target="http://linked.data.gov.au/def/tern-cv/f0bcd32d-db46-45c4-b860-a099a5e06603" TargetMode="External"/><Relationship Id="rId175" Type="http://schemas.openxmlformats.org/officeDocument/2006/relationships/hyperlink" Target="http://linked.data.gov.au/def/tern-cv/f75ff7d2-d525-4a76-939b-5fa43f1e9d77" TargetMode="External"/><Relationship Id="rId296" Type="http://schemas.openxmlformats.org/officeDocument/2006/relationships/hyperlink" Target="http://linked.data.gov.au/def/tern-cv/ae9eb68f-a8b3-4dba-a188-264b00189674" TargetMode="External"/><Relationship Id="rId174" Type="http://schemas.openxmlformats.org/officeDocument/2006/relationships/hyperlink" Target="http://linked.data.gov.au/def/tern-cv/aa440954-9001-482c-8d0d-e4686ae3533d" TargetMode="External"/><Relationship Id="rId295" Type="http://schemas.openxmlformats.org/officeDocument/2006/relationships/hyperlink" Target="http://linked.data.gov.au/def/tern-cv/245c8b4c-dd85-4925-8133-bc7477ecff43" TargetMode="External"/><Relationship Id="rId173" Type="http://schemas.openxmlformats.org/officeDocument/2006/relationships/hyperlink" Target="http://linked.data.gov.au/def/tern-cv/7e13fdc3-8f5e-4438-ad74-b6908e7806da" TargetMode="External"/><Relationship Id="rId294" Type="http://schemas.openxmlformats.org/officeDocument/2006/relationships/hyperlink" Target="http://linked.data.gov.au/def/tern-cv/1d18a364-1c0b-4913-8d20-caacef93eeda" TargetMode="External"/><Relationship Id="rId179" Type="http://schemas.openxmlformats.org/officeDocument/2006/relationships/hyperlink" Target="http://linked.data.gov.au/def/tern-cv/5cba467e-a595-42fd-a177-2ac8e83ce17d" TargetMode="External"/><Relationship Id="rId178" Type="http://schemas.openxmlformats.org/officeDocument/2006/relationships/hyperlink" Target="http://linked.data.gov.au/def/tern-cv/70c1e9c4-2949-4e49-a8ef-6c4c45dd5b65" TargetMode="External"/><Relationship Id="rId299" Type="http://schemas.openxmlformats.org/officeDocument/2006/relationships/hyperlink" Target="http://linked.data.gov.au/def/tern-cv/7f35843c-f60b-4ace-ac11-c7d7be1ecde9" TargetMode="External"/><Relationship Id="rId177" Type="http://schemas.openxmlformats.org/officeDocument/2006/relationships/hyperlink" Target="http://linked.data.gov.au/def/tern-cv/1a7c69c6-8d8b-49c9-9f65-f3e288a6c33c" TargetMode="External"/><Relationship Id="rId298" Type="http://schemas.openxmlformats.org/officeDocument/2006/relationships/hyperlink" Target="http://linked.data.gov.au/def/tern-cv/5701d307-bbea-415a-8857-fbf27d5b93ed" TargetMode="External"/><Relationship Id="rId198" Type="http://schemas.openxmlformats.org/officeDocument/2006/relationships/hyperlink" Target="http://linked.data.gov.au/def/tern-cv/564e7135-e4f5-4114-b522-13686007291f" TargetMode="External"/><Relationship Id="rId197" Type="http://schemas.openxmlformats.org/officeDocument/2006/relationships/hyperlink" Target="http://linked.data.gov.au/def/tern-cv/035d3a8f-1d73-4990-850a-18fd80120f43" TargetMode="External"/><Relationship Id="rId196" Type="http://schemas.openxmlformats.org/officeDocument/2006/relationships/hyperlink" Target="http://linked.data.gov.au/def/tern-cv/35506cfc-c7f0-4cb4-be3d-54e41e4ac691" TargetMode="External"/><Relationship Id="rId195" Type="http://schemas.openxmlformats.org/officeDocument/2006/relationships/hyperlink" Target="http://linked.data.gov.au/def/tern-cv/49938851-6433-46bb-b070-56f1601a3033" TargetMode="External"/><Relationship Id="rId199" Type="http://schemas.openxmlformats.org/officeDocument/2006/relationships/hyperlink" Target="http://linked.data.gov.au/def/tern-cv/d0e0629e-7000-445a-a14f-40aca1cc6646" TargetMode="External"/><Relationship Id="rId150" Type="http://schemas.openxmlformats.org/officeDocument/2006/relationships/hyperlink" Target="http://linked.data.gov.au/def/tern-cv/790e90e3-3d1e-4581-9ada-190ff56fe10a" TargetMode="External"/><Relationship Id="rId271" Type="http://schemas.openxmlformats.org/officeDocument/2006/relationships/hyperlink" Target="http://linked.data.gov.au/def/tern-cv/5324c3d8-abea-41c2-83f8-b25e16b40e65" TargetMode="External"/><Relationship Id="rId392" Type="http://schemas.openxmlformats.org/officeDocument/2006/relationships/hyperlink" Target="http://linked.data.gov.au/def/tern-cv/2c122d40-d404-4dcb-964a-ceda57ab5215" TargetMode="External"/><Relationship Id="rId270" Type="http://schemas.openxmlformats.org/officeDocument/2006/relationships/hyperlink" Target="http://linked.data.gov.au/def/tern-cv/f29b87d7-0dee-477b-8690-1e27589879bc" TargetMode="External"/><Relationship Id="rId391" Type="http://schemas.openxmlformats.org/officeDocument/2006/relationships/hyperlink" Target="http://linked.data.gov.au/def/tern-cv/20a2ab2e-cdbd-4c56-9e68-9c926fd589eb" TargetMode="External"/><Relationship Id="rId390" Type="http://schemas.openxmlformats.org/officeDocument/2006/relationships/hyperlink" Target="http://linked.data.gov.au/def/tern-cv/1eeb07ce-9d72-4143-97e5-f12043a6b924" TargetMode="External"/><Relationship Id="rId1" Type="http://schemas.openxmlformats.org/officeDocument/2006/relationships/comments" Target="../comments5.xml"/><Relationship Id="rId2" Type="http://schemas.openxmlformats.org/officeDocument/2006/relationships/hyperlink" Target="http://linked.data.gov.au/def/tern-cv/05dac53a-269c-4699-9673-bf99a9406b14" TargetMode="External"/><Relationship Id="rId3" Type="http://schemas.openxmlformats.org/officeDocument/2006/relationships/hyperlink" Target="http://linked.data.gov.au/def/tern-cv/a0782014-ba9c-46d3-a38a-e7fef736d9db" TargetMode="External"/><Relationship Id="rId149" Type="http://schemas.openxmlformats.org/officeDocument/2006/relationships/hyperlink" Target="http://linked.data.gov.au/def/tern-cv/50b9def1-660b-4274-b10e-6dbe57243305" TargetMode="External"/><Relationship Id="rId4" Type="http://schemas.openxmlformats.org/officeDocument/2006/relationships/hyperlink" Target="http://linked.data.gov.au/def/tern-cv/ecb855ed-50e1-4299-8491-861759ef40b7" TargetMode="External"/><Relationship Id="rId148" Type="http://schemas.openxmlformats.org/officeDocument/2006/relationships/hyperlink" Target="http://linked.data.gov.au/def/tern-cv/195c45af-505c-4df4-98c3-d43867af01c2" TargetMode="External"/><Relationship Id="rId269" Type="http://schemas.openxmlformats.org/officeDocument/2006/relationships/hyperlink" Target="http://linked.data.gov.au/def/tern-cv/f48881a0-1e9a-4858-9d24-5238cbcec105" TargetMode="External"/><Relationship Id="rId9" Type="http://schemas.openxmlformats.org/officeDocument/2006/relationships/hyperlink" Target="http://linked.data.gov.au/def/tern-cv/8e7a785a-8c57-4415-855f-cb6d35ad58bb" TargetMode="External"/><Relationship Id="rId143" Type="http://schemas.openxmlformats.org/officeDocument/2006/relationships/hyperlink" Target="http://linked.data.gov.au/def/tern-cv/61a6ec77-01a8-4bdf-b61c-31fed78ae482" TargetMode="External"/><Relationship Id="rId264" Type="http://schemas.openxmlformats.org/officeDocument/2006/relationships/hyperlink" Target="http://linked.data.gov.au/def/tern-cv/152cc552-e024-4498-92e2-3dcfbc2fe546" TargetMode="External"/><Relationship Id="rId385" Type="http://schemas.openxmlformats.org/officeDocument/2006/relationships/hyperlink" Target="http://linked.data.gov.au/def/tern-cv/5a95ac61-94c5-4993-aad2-3e891156efe0" TargetMode="External"/><Relationship Id="rId142" Type="http://schemas.openxmlformats.org/officeDocument/2006/relationships/hyperlink" Target="http://linked.data.gov.au/def/tern-cv/79b5755c-6de7-42e9-a652-c402faec2826" TargetMode="External"/><Relationship Id="rId263" Type="http://schemas.openxmlformats.org/officeDocument/2006/relationships/hyperlink" Target="http://linked.data.gov.au/def/tern-cv/b3e3d2e4-f2f5-4e05-97c0-95e80d9d0ecf" TargetMode="External"/><Relationship Id="rId384" Type="http://schemas.openxmlformats.org/officeDocument/2006/relationships/hyperlink" Target="http://linked.data.gov.au/def/tern-cv/445b4c3e-86ee-4f56-8729-771e3884adeb" TargetMode="External"/><Relationship Id="rId141" Type="http://schemas.openxmlformats.org/officeDocument/2006/relationships/hyperlink" Target="http://linked.data.gov.au/def/tern-cv/800cf33b-1c44-435d-89bd-5d80e3e8aba1" TargetMode="External"/><Relationship Id="rId262" Type="http://schemas.openxmlformats.org/officeDocument/2006/relationships/hyperlink" Target="http://linked.data.gov.au/def/tern-cv/d40b3e6d-db78-4031-b7f3-ed94d538a2af" TargetMode="External"/><Relationship Id="rId383" Type="http://schemas.openxmlformats.org/officeDocument/2006/relationships/hyperlink" Target="http://linked.data.gov.au/def/tern-cv/8ad99061-3fb3-4322-9c98-d20fff48db69" TargetMode="External"/><Relationship Id="rId140" Type="http://schemas.openxmlformats.org/officeDocument/2006/relationships/hyperlink" Target="http://linked.data.gov.au/def/tern-cv/c_79038bc4" TargetMode="External"/><Relationship Id="rId261" Type="http://schemas.openxmlformats.org/officeDocument/2006/relationships/hyperlink" Target="http://linked.data.gov.au/def/tern-cv/56195246-ec5d-4050-a1c6-af786fbec715" TargetMode="External"/><Relationship Id="rId382" Type="http://schemas.openxmlformats.org/officeDocument/2006/relationships/hyperlink" Target="http://linked.data.gov.au/def/tern-cv/aaafec00-68a1-4dc4-aa46-7e96173fd1ce" TargetMode="External"/><Relationship Id="rId5" Type="http://schemas.openxmlformats.org/officeDocument/2006/relationships/hyperlink" Target="http://linked.data.gov.au/def/tern-cv/b8926694-48c9-40ea-92e9-73e66cecfb49" TargetMode="External"/><Relationship Id="rId147" Type="http://schemas.openxmlformats.org/officeDocument/2006/relationships/hyperlink" Target="http://linked.data.gov.au/def/tern-cv/c758595b-d3e6-44eb-aab6-1ecfe7d4007a" TargetMode="External"/><Relationship Id="rId268" Type="http://schemas.openxmlformats.org/officeDocument/2006/relationships/hyperlink" Target="http://linked.data.gov.au/def/tern-cv/b59a9200-3528-4531-b7a6-465913874636" TargetMode="External"/><Relationship Id="rId389" Type="http://schemas.openxmlformats.org/officeDocument/2006/relationships/hyperlink" Target="http://linked.data.gov.au/def/tern-cv/05304603-1f89-4734-b929-57d7c64a56db" TargetMode="External"/><Relationship Id="rId6" Type="http://schemas.openxmlformats.org/officeDocument/2006/relationships/hyperlink" Target="http://linked.data.gov.au/def/tern-cv/2361dea8-598c-4b6f-a641-2b98ff199e9e" TargetMode="External"/><Relationship Id="rId146" Type="http://schemas.openxmlformats.org/officeDocument/2006/relationships/hyperlink" Target="http://linked.data.gov.au/def/tern-cv/c_219521ab" TargetMode="External"/><Relationship Id="rId267" Type="http://schemas.openxmlformats.org/officeDocument/2006/relationships/hyperlink" Target="http://linked.data.gov.au/def/tern-cv/bf580a4f-d302-4fd0-8938-b29bac00a8a3" TargetMode="External"/><Relationship Id="rId388" Type="http://schemas.openxmlformats.org/officeDocument/2006/relationships/hyperlink" Target="http://linked.data.gov.au/def/tern-cv/04a4c009-2a51-4bdb-96dd-0bfd1bed8826" TargetMode="External"/><Relationship Id="rId7" Type="http://schemas.openxmlformats.org/officeDocument/2006/relationships/hyperlink" Target="http://linked.data.gov.au/def/tern-cv/fc2dcb5b-94a5-440f-9104-efaa640246cc" TargetMode="External"/><Relationship Id="rId145" Type="http://schemas.openxmlformats.org/officeDocument/2006/relationships/hyperlink" Target="http://linked.data.gov.au/def/tern-cv/01847226-c42a-4904-bbb8-dc69519bc5b4" TargetMode="External"/><Relationship Id="rId266" Type="http://schemas.openxmlformats.org/officeDocument/2006/relationships/hyperlink" Target="http://linked.data.gov.au/def/tern-cv/a117b27e-11b1-4369-9799-360b8d2ecb14" TargetMode="External"/><Relationship Id="rId387" Type="http://schemas.openxmlformats.org/officeDocument/2006/relationships/hyperlink" Target="http://linked.data.gov.au/def/tern-cv/58e110df-4e81-4e5a-b9b7-7c9030691d2a" TargetMode="External"/><Relationship Id="rId8" Type="http://schemas.openxmlformats.org/officeDocument/2006/relationships/hyperlink" Target="http://linked.data.gov.au/def/tern-cv/8a68b4a9-167b-40f0-9222-293a2d20ffee" TargetMode="External"/><Relationship Id="rId144" Type="http://schemas.openxmlformats.org/officeDocument/2006/relationships/hyperlink" Target="http://linked.data.gov.au/def/tern-cv/8c20f342-39fd-4abf-ab97-218c7c1ce499" TargetMode="External"/><Relationship Id="rId265" Type="http://schemas.openxmlformats.org/officeDocument/2006/relationships/hyperlink" Target="http://linked.data.gov.au/def/tern-cv/05cbf534-c233-4aa8-a08c-00b28976ed36" TargetMode="External"/><Relationship Id="rId386" Type="http://schemas.openxmlformats.org/officeDocument/2006/relationships/hyperlink" Target="http://linked.data.gov.au/def/tern-cv/b192dc62-970b-4815-a99b-59b3f659b404" TargetMode="External"/><Relationship Id="rId260" Type="http://schemas.openxmlformats.org/officeDocument/2006/relationships/hyperlink" Target="http://linked.data.gov.au/def/tern-cv/3ab5a014-78d0-4424-9329-8dc370701f1a" TargetMode="External"/><Relationship Id="rId381" Type="http://schemas.openxmlformats.org/officeDocument/2006/relationships/hyperlink" Target="http://linked.data.gov.au/def/tern-cv/84fb754e-a906-47ef-8c60-1f2a07219ac8" TargetMode="External"/><Relationship Id="rId380" Type="http://schemas.openxmlformats.org/officeDocument/2006/relationships/hyperlink" Target="http://linked.data.gov.au/def/tern-cv/76806e0f-61a2-447c-8177-7e666637e23a" TargetMode="External"/><Relationship Id="rId139" Type="http://schemas.openxmlformats.org/officeDocument/2006/relationships/hyperlink" Target="http://linked.data.gov.au/def/tern-cv/2746b234-5740-4696-82e8-9c3813daf0af" TargetMode="External"/><Relationship Id="rId138" Type="http://schemas.openxmlformats.org/officeDocument/2006/relationships/hyperlink" Target="http://linked.data.gov.au/def/tern-cv/67536764-ed21-48a6-aec6-19dc0dee840b" TargetMode="External"/><Relationship Id="rId259" Type="http://schemas.openxmlformats.org/officeDocument/2006/relationships/hyperlink" Target="http://linked.data.gov.au/def/tern-cv/d33f60ee-1934-4bd8-9919-06c0d54eee1a" TargetMode="External"/><Relationship Id="rId137" Type="http://schemas.openxmlformats.org/officeDocument/2006/relationships/hyperlink" Target="http://linked.data.gov.au/def/tern-cv/894a2121-45ee-44d2-abfc-6ebae35d94c4" TargetMode="External"/><Relationship Id="rId258" Type="http://schemas.openxmlformats.org/officeDocument/2006/relationships/hyperlink" Target="http://linked.data.gov.au/def/tern-cv/c_dc405875" TargetMode="External"/><Relationship Id="rId379" Type="http://schemas.openxmlformats.org/officeDocument/2006/relationships/hyperlink" Target="http://linked.data.gov.au/def/tern-cv/5ddf2cec-0842-492f-b0fc-b507c421c4b3" TargetMode="External"/><Relationship Id="rId132" Type="http://schemas.openxmlformats.org/officeDocument/2006/relationships/hyperlink" Target="http://linked.data.gov.au/def/tern-cv/3da7a464-609c-4294-9814-5f3aea0eb265" TargetMode="External"/><Relationship Id="rId253" Type="http://schemas.openxmlformats.org/officeDocument/2006/relationships/hyperlink" Target="http://linked.data.gov.au/def/tern-cv/3c21b608-9164-4e65-913b-ed29801b6ed6" TargetMode="External"/><Relationship Id="rId374" Type="http://schemas.openxmlformats.org/officeDocument/2006/relationships/hyperlink" Target="http://linked.data.gov.au/def/tern-cv/e0e2725a-2525-409a-b282-cc5b7c881646" TargetMode="External"/><Relationship Id="rId495" Type="http://schemas.openxmlformats.org/officeDocument/2006/relationships/hyperlink" Target="http://linked.data.gov.au/def/tern-cv/f63579ee-a834-4fc9-907a-82d6ae580efe" TargetMode="External"/><Relationship Id="rId131" Type="http://schemas.openxmlformats.org/officeDocument/2006/relationships/hyperlink" Target="http://linked.data.gov.au/def/tern-cv/b124b748-da46-4f18-906a-d1da0529b688" TargetMode="External"/><Relationship Id="rId252" Type="http://schemas.openxmlformats.org/officeDocument/2006/relationships/hyperlink" Target="http://linked.data.gov.au/def/tern-cv/cb2a4d5a-090c-431a-88fe-72afe197c35d" TargetMode="External"/><Relationship Id="rId373" Type="http://schemas.openxmlformats.org/officeDocument/2006/relationships/hyperlink" Target="http://linked.data.gov.au/def/tern-cv/dccdd389-7a32-4744-9f8e-990aaa151b49" TargetMode="External"/><Relationship Id="rId494" Type="http://schemas.openxmlformats.org/officeDocument/2006/relationships/hyperlink" Target="http://linked.data.gov.au/def/tern-cv/40d04abb-0a50-43b8-8f19-2e1b5454fb11" TargetMode="External"/><Relationship Id="rId130" Type="http://schemas.openxmlformats.org/officeDocument/2006/relationships/hyperlink" Target="http://linked.data.gov.au/def/tern-cv/de1e9c3a-8ed7-4d91-8b67-37c7488b7478" TargetMode="External"/><Relationship Id="rId251" Type="http://schemas.openxmlformats.org/officeDocument/2006/relationships/hyperlink" Target="http://linked.data.gov.au/def/tern-cv/42c4b49f-94d3-4a59-9a4b-29f215169383" TargetMode="External"/><Relationship Id="rId372" Type="http://schemas.openxmlformats.org/officeDocument/2006/relationships/hyperlink" Target="http://linked.data.gov.au/def/tern-cv/8e9797d9-d5f5-4c5b-8d0a-388cb3dd6253" TargetMode="External"/><Relationship Id="rId493" Type="http://schemas.openxmlformats.org/officeDocument/2006/relationships/hyperlink" Target="http://linked.data.gov.au/def/tern-cv/6c2bde95-4b97-4b63-a42b-7a2c253e6e3b" TargetMode="External"/><Relationship Id="rId250" Type="http://schemas.openxmlformats.org/officeDocument/2006/relationships/hyperlink" Target="http://linked.data.gov.au/def/tern-cv/87ed6ce4-3354-4a3f-ba15-2b7cb0caf3da" TargetMode="External"/><Relationship Id="rId371" Type="http://schemas.openxmlformats.org/officeDocument/2006/relationships/hyperlink" Target="http://linked.data.gov.au/def/tern-cv/e926b2ca-2688-486c-aa28-435f91c3c110" TargetMode="External"/><Relationship Id="rId492" Type="http://schemas.openxmlformats.org/officeDocument/2006/relationships/hyperlink" Target="http://linked.data.gov.au/def/tern-cv/376865de-c13b-41ae-a8ff-d564da40abb7" TargetMode="External"/><Relationship Id="rId136" Type="http://schemas.openxmlformats.org/officeDocument/2006/relationships/hyperlink" Target="http://linked.data.gov.au/def/tern-cv/91988f41-89de-4522-9f04-c8bf6bd68bfe" TargetMode="External"/><Relationship Id="rId257" Type="http://schemas.openxmlformats.org/officeDocument/2006/relationships/hyperlink" Target="http://linked.data.gov.au/def/tern-cv/c5f99536-8986-418e-932d-ae5d77312adc" TargetMode="External"/><Relationship Id="rId378" Type="http://schemas.openxmlformats.org/officeDocument/2006/relationships/hyperlink" Target="http://linked.data.gov.au/def/tern-cv/beceaa5a-a296-4385-a55a-3b8c8d5b2369" TargetMode="External"/><Relationship Id="rId499" Type="http://schemas.openxmlformats.org/officeDocument/2006/relationships/hyperlink" Target="http://linked.data.gov.au/def/tern-cv/959de812-0e1a-414d-b75f-4113d69fd49e" TargetMode="External"/><Relationship Id="rId135" Type="http://schemas.openxmlformats.org/officeDocument/2006/relationships/hyperlink" Target="http://linked.data.gov.au/def/tern-cv/968ce393-cc9c-49d0-b910-d64f54e5cdf8" TargetMode="External"/><Relationship Id="rId256" Type="http://schemas.openxmlformats.org/officeDocument/2006/relationships/hyperlink" Target="http://linked.data.gov.au/def/tern-cv/29241828-9973-4854-a4b9-e972cd58c22a" TargetMode="External"/><Relationship Id="rId377" Type="http://schemas.openxmlformats.org/officeDocument/2006/relationships/hyperlink" Target="http://linked.data.gov.au/def/tern-cv/54b40732-25dc-4471-86ca-55e6d7c54b79" TargetMode="External"/><Relationship Id="rId498" Type="http://schemas.openxmlformats.org/officeDocument/2006/relationships/hyperlink" Target="http://linked.data.gov.au/def/tern-cv/0bbd7fcd-0782-4efc-96e6-1f0f7669c655" TargetMode="External"/><Relationship Id="rId134" Type="http://schemas.openxmlformats.org/officeDocument/2006/relationships/hyperlink" Target="http://linked.data.gov.au/def/tern-cv/0416e086-9568-48d5-9a12-bf90fd1889c4" TargetMode="External"/><Relationship Id="rId255" Type="http://schemas.openxmlformats.org/officeDocument/2006/relationships/hyperlink" Target="http://linked.data.gov.au/def/tern-cv/b0dff759-ae91-4801-b520-b27e27215a40" TargetMode="External"/><Relationship Id="rId376" Type="http://schemas.openxmlformats.org/officeDocument/2006/relationships/hyperlink" Target="http://linked.data.gov.au/def/tern-cv/ddb42a17-7409-4dc2-bc7e-4162af242c54" TargetMode="External"/><Relationship Id="rId497" Type="http://schemas.openxmlformats.org/officeDocument/2006/relationships/hyperlink" Target="http://linked.data.gov.au/def/tern-cv/963675ff-cc02-49e5-a918-57a12f7c004f" TargetMode="External"/><Relationship Id="rId133" Type="http://schemas.openxmlformats.org/officeDocument/2006/relationships/hyperlink" Target="http://linked.data.gov.au/def/tern-cv/3f11b33a-bdee-4c19-b9a0-47a1f894a0d3" TargetMode="External"/><Relationship Id="rId254" Type="http://schemas.openxmlformats.org/officeDocument/2006/relationships/hyperlink" Target="http://linked.data.gov.au/def/tern-cv/49e26816-15d5-4db0-8f44-38377917ab11" TargetMode="External"/><Relationship Id="rId375" Type="http://schemas.openxmlformats.org/officeDocument/2006/relationships/hyperlink" Target="http://linked.data.gov.au/def/tern-cv/4c5bf815-1d39-4a5e-a761-82eeed617608" TargetMode="External"/><Relationship Id="rId496" Type="http://schemas.openxmlformats.org/officeDocument/2006/relationships/hyperlink" Target="http://linked.data.gov.au/def/tern-cv/70646576-6dc7-4bc5-a9d8-c4c366850df0" TargetMode="External"/><Relationship Id="rId172" Type="http://schemas.openxmlformats.org/officeDocument/2006/relationships/hyperlink" Target="http://linked.data.gov.au/def/tern-cv/4465f9bd-5881-48e3-9967-e511e757c3d3" TargetMode="External"/><Relationship Id="rId293" Type="http://schemas.openxmlformats.org/officeDocument/2006/relationships/hyperlink" Target="http://linked.data.gov.au/def/tern-cv/03c6e286-27b4-4671-bb9b-ae0819a28eaf" TargetMode="External"/><Relationship Id="rId171" Type="http://schemas.openxmlformats.org/officeDocument/2006/relationships/hyperlink" Target="http://linked.data.gov.au/def/tern-cv/0b093c5b-2c67-4d22-8a49-85fb3b89553d" TargetMode="External"/><Relationship Id="rId292" Type="http://schemas.openxmlformats.org/officeDocument/2006/relationships/hyperlink" Target="http://linked.data.gov.au/def/tern-cv/4c6a55a6-3ea2-485f-82bc-c5b89a95a605" TargetMode="External"/><Relationship Id="rId170" Type="http://schemas.openxmlformats.org/officeDocument/2006/relationships/hyperlink" Target="http://linked.data.gov.au/def/tern-cv/3f898b54-a260-4810-be35-f6b52c691345" TargetMode="External"/><Relationship Id="rId291" Type="http://schemas.openxmlformats.org/officeDocument/2006/relationships/hyperlink" Target="http://linked.data.gov.au/def/tern-cv/c297eafd-9a76-4098-9860-b9f2c29737cc" TargetMode="External"/><Relationship Id="rId290" Type="http://schemas.openxmlformats.org/officeDocument/2006/relationships/hyperlink" Target="http://linked.data.gov.au/def/tern-cv/8be43d8f-4ce4-4265-87d1-f08e97c9a09e" TargetMode="External"/><Relationship Id="rId165" Type="http://schemas.openxmlformats.org/officeDocument/2006/relationships/hyperlink" Target="http://linked.data.gov.au/def/tern-cv/b31f9f9d-090f-46e7-b03c-36ca696621f5" TargetMode="External"/><Relationship Id="rId286" Type="http://schemas.openxmlformats.org/officeDocument/2006/relationships/hyperlink" Target="http://linked.data.gov.au/def/tern-cv/03b37ae1-4791-41cc-be89-17c40fde145f" TargetMode="External"/><Relationship Id="rId164" Type="http://schemas.openxmlformats.org/officeDocument/2006/relationships/hyperlink" Target="http://linked.data.gov.au/def/tern-cv/e3b19733-defc-417d-9513-f9260b9553af" TargetMode="External"/><Relationship Id="rId285" Type="http://schemas.openxmlformats.org/officeDocument/2006/relationships/hyperlink" Target="http://linked.data.gov.au/def/tern-cv/11f77437-931c-4daf-8607-e3e8cc9d9211" TargetMode="External"/><Relationship Id="rId163" Type="http://schemas.openxmlformats.org/officeDocument/2006/relationships/hyperlink" Target="http://linked.data.gov.au/def/tern-cv/998a886b-d40d-43cd-ac1a-0a682018b4e5" TargetMode="External"/><Relationship Id="rId284" Type="http://schemas.openxmlformats.org/officeDocument/2006/relationships/hyperlink" Target="http://linked.data.gov.au/def/tern-cv/99bd0128-54d4-4a2b-8a2c-48010eb07d26" TargetMode="External"/><Relationship Id="rId162" Type="http://schemas.openxmlformats.org/officeDocument/2006/relationships/hyperlink" Target="http://linked.data.gov.au/def/tern-cv/8b26b66b-9e39-47eb-807f-621f1119377d" TargetMode="External"/><Relationship Id="rId283" Type="http://schemas.openxmlformats.org/officeDocument/2006/relationships/hyperlink" Target="http://linked.data.gov.au/def/tern-cv/11decfe8-bbac-48f1-9773-f7694eff0498" TargetMode="External"/><Relationship Id="rId169" Type="http://schemas.openxmlformats.org/officeDocument/2006/relationships/hyperlink" Target="http://linked.data.gov.au/def/tern-cv/ad6feb34-3fa2-4aaa-b111-3db4c648d3a7" TargetMode="External"/><Relationship Id="rId168" Type="http://schemas.openxmlformats.org/officeDocument/2006/relationships/hyperlink" Target="http://linked.data.gov.au/def/tern-cv/f2e92ef8-e5ef-4516-9a6a-bb5a27f7fbf1" TargetMode="External"/><Relationship Id="rId289" Type="http://schemas.openxmlformats.org/officeDocument/2006/relationships/hyperlink" Target="http://linked.data.gov.au/def/tern-cv/33576c7f-1ed9-4842-97d8-9f04cc29acd1" TargetMode="External"/><Relationship Id="rId167" Type="http://schemas.openxmlformats.org/officeDocument/2006/relationships/hyperlink" Target="http://linked.data.gov.au/def/tern-cv/54812c8c-c12f-4f97-aede-917c20d79db7" TargetMode="External"/><Relationship Id="rId288" Type="http://schemas.openxmlformats.org/officeDocument/2006/relationships/hyperlink" Target="http://linked.data.gov.au/def/tern-cv/c_78404103" TargetMode="External"/><Relationship Id="rId166" Type="http://schemas.openxmlformats.org/officeDocument/2006/relationships/hyperlink" Target="http://linked.data.gov.au/def/tern-cv/ef655200-7df1-4dee-b74d-006085d37b9c" TargetMode="External"/><Relationship Id="rId287" Type="http://schemas.openxmlformats.org/officeDocument/2006/relationships/hyperlink" Target="http://linked.data.gov.au/def/tern-cv/0cc80ea0-59a5-408d-b1e6-8e28ff071a19" TargetMode="External"/><Relationship Id="rId161" Type="http://schemas.openxmlformats.org/officeDocument/2006/relationships/hyperlink" Target="http://linked.data.gov.au/def/tern-cv/4392769d-ab14-4575-af5a-103e133eee3f" TargetMode="External"/><Relationship Id="rId282" Type="http://schemas.openxmlformats.org/officeDocument/2006/relationships/hyperlink" Target="http://linked.data.gov.au/def/tern-cv/a48fc589-5bfc-4e68-8b6e-fee920e47cb2" TargetMode="External"/><Relationship Id="rId160" Type="http://schemas.openxmlformats.org/officeDocument/2006/relationships/hyperlink" Target="http://linked.data.gov.au/def/tern-cv/c_96d911a7" TargetMode="External"/><Relationship Id="rId281" Type="http://schemas.openxmlformats.org/officeDocument/2006/relationships/hyperlink" Target="http://linked.data.gov.au/def/tern-cv/2e195876-430a-4c35-bb89-74a346441fc7" TargetMode="External"/><Relationship Id="rId280" Type="http://schemas.openxmlformats.org/officeDocument/2006/relationships/hyperlink" Target="http://linked.data.gov.au/def/tern-cv/10661edd-30eb-4ca6-add3-2253421fcf28" TargetMode="External"/><Relationship Id="rId159" Type="http://schemas.openxmlformats.org/officeDocument/2006/relationships/hyperlink" Target="http://linked.data.gov.au/def/tern-cv/e9d2e691-dd18-4a38-a987-2fa48c7d5562" TargetMode="External"/><Relationship Id="rId154" Type="http://schemas.openxmlformats.org/officeDocument/2006/relationships/hyperlink" Target="http://linked.data.gov.au/def/tern-cv/d7bbfb51-4697-4ca9-9846-2511056e3d9d" TargetMode="External"/><Relationship Id="rId275" Type="http://schemas.openxmlformats.org/officeDocument/2006/relationships/hyperlink" Target="http://linked.data.gov.au/def/tern-cv/52843f40-d1b4-408f-afe6-15a35ab4ee59" TargetMode="External"/><Relationship Id="rId396" Type="http://schemas.openxmlformats.org/officeDocument/2006/relationships/hyperlink" Target="http://linked.data.gov.au/def/tern-cv/48f31b89-9367-4059-8c2b-cb3e0f1d9045" TargetMode="External"/><Relationship Id="rId153" Type="http://schemas.openxmlformats.org/officeDocument/2006/relationships/hyperlink" Target="http://linked.data.gov.au/def/tern-cv/a609ef3e-0baf-4164-96b0-e5d100f56c2f" TargetMode="External"/><Relationship Id="rId274" Type="http://schemas.openxmlformats.org/officeDocument/2006/relationships/hyperlink" Target="http://linked.data.gov.au/def/tern-cv/ca1335d2-7257-415c-88b9-f7eb265fa64d" TargetMode="External"/><Relationship Id="rId395" Type="http://schemas.openxmlformats.org/officeDocument/2006/relationships/hyperlink" Target="http://linked.data.gov.au/def/tern-cv/40da61bc-aa52-4de7-b473-c660833c260e" TargetMode="External"/><Relationship Id="rId152" Type="http://schemas.openxmlformats.org/officeDocument/2006/relationships/hyperlink" Target="http://linked.data.gov.au/def/tern-cv/2fb464d4-feac-4e1b-b0ef-bb12e2d68480" TargetMode="External"/><Relationship Id="rId273" Type="http://schemas.openxmlformats.org/officeDocument/2006/relationships/hyperlink" Target="http://linked.data.gov.au/def/tern-cv/d1b13b0f-8d4f-4143-b357-c4c5d4a962b2" TargetMode="External"/><Relationship Id="rId394" Type="http://schemas.openxmlformats.org/officeDocument/2006/relationships/hyperlink" Target="http://linked.data.gov.au/def/tern-cv/5de10b81-3c57-46d2-9486-b5372566b1ae" TargetMode="External"/><Relationship Id="rId151" Type="http://schemas.openxmlformats.org/officeDocument/2006/relationships/hyperlink" Target="http://linked.data.gov.au/def/tern-cv/4ef5a2f8-008c-48b7-ab48-344af67a4edc" TargetMode="External"/><Relationship Id="rId272" Type="http://schemas.openxmlformats.org/officeDocument/2006/relationships/hyperlink" Target="http://linked.data.gov.au/def/tern-cv/7e088c66-06ff-4992-bd06-892f5f534726" TargetMode="External"/><Relationship Id="rId393" Type="http://schemas.openxmlformats.org/officeDocument/2006/relationships/hyperlink" Target="http://linked.data.gov.au/def/tern-cv/26c05fcc-9088-4c45-860b-9030b35c859f" TargetMode="External"/><Relationship Id="rId158" Type="http://schemas.openxmlformats.org/officeDocument/2006/relationships/hyperlink" Target="http://linked.data.gov.au/def/tern-cv/c_d942e774" TargetMode="External"/><Relationship Id="rId279" Type="http://schemas.openxmlformats.org/officeDocument/2006/relationships/hyperlink" Target="http://linked.data.gov.au/def/tern-cv/41c836e0-6dad-4219-a8f1-2d949124632f" TargetMode="External"/><Relationship Id="rId157" Type="http://schemas.openxmlformats.org/officeDocument/2006/relationships/hyperlink" Target="http://linked.data.gov.au/def/tern-cv/ab4ef0b1-bae1-476e-84c5-612e18282022" TargetMode="External"/><Relationship Id="rId278" Type="http://schemas.openxmlformats.org/officeDocument/2006/relationships/hyperlink" Target="http://linked.data.gov.au/def/tern-cv/67f69873-1885-423b-8b89-9151c3dbf8bc" TargetMode="External"/><Relationship Id="rId399" Type="http://schemas.openxmlformats.org/officeDocument/2006/relationships/hyperlink" Target="http://linked.data.gov.au/def/tern-cv/313c3883-ae2a-4367-b4b4-1bb95f9d5b05" TargetMode="External"/><Relationship Id="rId156" Type="http://schemas.openxmlformats.org/officeDocument/2006/relationships/hyperlink" Target="http://linked.data.gov.au/def/tern-cv/7dc7ae5c-f074-4536-9032-f59eba3f9270" TargetMode="External"/><Relationship Id="rId277" Type="http://schemas.openxmlformats.org/officeDocument/2006/relationships/hyperlink" Target="http://linked.data.gov.au/def/tern-cv/026d1f97-7f18-4ffc-93e4-7220a40997cf" TargetMode="External"/><Relationship Id="rId398" Type="http://schemas.openxmlformats.org/officeDocument/2006/relationships/hyperlink" Target="http://linked.data.gov.au/def/tern-cv/a5cdedc4-6bdf-4f2d-922b-5d17ae957735" TargetMode="External"/><Relationship Id="rId155" Type="http://schemas.openxmlformats.org/officeDocument/2006/relationships/hyperlink" Target="http://linked.data.gov.au/def/tern-cv/f57f6bf8-2a5e-47c5-bcc2-4ce7bb4b9dc7" TargetMode="External"/><Relationship Id="rId276" Type="http://schemas.openxmlformats.org/officeDocument/2006/relationships/hyperlink" Target="http://linked.data.gov.au/def/tern-cv/c_908a6f69" TargetMode="External"/><Relationship Id="rId397" Type="http://schemas.openxmlformats.org/officeDocument/2006/relationships/hyperlink" Target="http://linked.data.gov.au/def/tern-cv/5f2a89bd-06b5-48a0-83af-32f035a29f0c" TargetMode="External"/><Relationship Id="rId40" Type="http://schemas.openxmlformats.org/officeDocument/2006/relationships/hyperlink" Target="http://linked.data.gov.au/def/tern-cv/b311c0d3-4a1a-4932-a39c-f5cdc1afa611" TargetMode="External"/><Relationship Id="rId42" Type="http://schemas.openxmlformats.org/officeDocument/2006/relationships/hyperlink" Target="http://linked.data.gov.au/def/tern-cv/ae71c3f6-d430-400f-a1d4-97a333b4ee02" TargetMode="External"/><Relationship Id="rId41" Type="http://schemas.openxmlformats.org/officeDocument/2006/relationships/hyperlink" Target="http://linked.data.gov.au/def/tern-cv/4c19f603-572e-471c-82eb-230f822c263d" TargetMode="External"/><Relationship Id="rId44" Type="http://schemas.openxmlformats.org/officeDocument/2006/relationships/hyperlink" Target="http://linked.data.gov.au/def/tern-cv/972669a7-8a3c-4bd6-9d24-04606fcdd773" TargetMode="External"/><Relationship Id="rId43" Type="http://schemas.openxmlformats.org/officeDocument/2006/relationships/hyperlink" Target="http://linked.data.gov.au/def/tern-cv/123f2efe-3891-4764-9047-609c8b30e925" TargetMode="External"/><Relationship Id="rId46" Type="http://schemas.openxmlformats.org/officeDocument/2006/relationships/hyperlink" Target="http://linked.data.gov.au/def/tern-cv/98e8d72d-f361-41ed-af9d-6e7f90c1dfce" TargetMode="External"/><Relationship Id="rId45" Type="http://schemas.openxmlformats.org/officeDocument/2006/relationships/hyperlink" Target="http://linked.data.gov.au/def/tern-cv/8182efaf-6c5c-4dc8-8364-a17a2bd4f04f" TargetMode="External"/><Relationship Id="rId509" Type="http://schemas.openxmlformats.org/officeDocument/2006/relationships/hyperlink" Target="http://linked.data.gov.au/def/tern-cv/809b2517-819e-4c8f-92e8-7dd11a95cc72" TargetMode="External"/><Relationship Id="rId508" Type="http://schemas.openxmlformats.org/officeDocument/2006/relationships/hyperlink" Target="http://linked.data.gov.au/def/tern-cv/2cf66d7b-6625-44d5-85d9-91f350afe7f0" TargetMode="External"/><Relationship Id="rId503" Type="http://schemas.openxmlformats.org/officeDocument/2006/relationships/hyperlink" Target="http://linked.data.gov.au/def/tern-cv/add0c5d2-6db5-48e4-9ad3-d789ba9fe0a2" TargetMode="External"/><Relationship Id="rId502" Type="http://schemas.openxmlformats.org/officeDocument/2006/relationships/hyperlink" Target="http://linked.data.gov.au/def/tern-cv/cd4b88cb-0d79-40e1-80de-bf323eb960e9" TargetMode="External"/><Relationship Id="rId501" Type="http://schemas.openxmlformats.org/officeDocument/2006/relationships/hyperlink" Target="http://linked.data.gov.au/def/tern-cv/f2c73e78-8f71-4b41-bfd9-f1cc447593c7" TargetMode="External"/><Relationship Id="rId500" Type="http://schemas.openxmlformats.org/officeDocument/2006/relationships/hyperlink" Target="http://linked.data.gov.au/def/tern-cv/4534b9ea-e779-455f-b8af-9fc6241e67fc" TargetMode="External"/><Relationship Id="rId507" Type="http://schemas.openxmlformats.org/officeDocument/2006/relationships/hyperlink" Target="http://linked.data.gov.au/def/tern-cv/57524a84-ddfa-4dfd-8bfe-878dcd826226" TargetMode="External"/><Relationship Id="rId506" Type="http://schemas.openxmlformats.org/officeDocument/2006/relationships/hyperlink" Target="http://linked.data.gov.au/def/tern-cv/26526741-5aa1-4cfa-9512-1d3182ea3b13" TargetMode="External"/><Relationship Id="rId505" Type="http://schemas.openxmlformats.org/officeDocument/2006/relationships/hyperlink" Target="http://linked.data.gov.au/def/tern-cv/09296da0-c645-4165-950c-780c21b3c140" TargetMode="External"/><Relationship Id="rId504" Type="http://schemas.openxmlformats.org/officeDocument/2006/relationships/hyperlink" Target="http://linked.data.gov.au/def/tern-cv/0079402f-aa8c-4c2c-ac0b-fd240405d369" TargetMode="External"/><Relationship Id="rId48" Type="http://schemas.openxmlformats.org/officeDocument/2006/relationships/hyperlink" Target="http://linked.data.gov.au/def/tern-cv/d738a3f9-9b00-4adf-9dc8-0577269b691d" TargetMode="External"/><Relationship Id="rId47" Type="http://schemas.openxmlformats.org/officeDocument/2006/relationships/hyperlink" Target="http://linked.data.gov.au/def/tern-cv/97bc6039-73be-4a1b-bf29-54e4cb097ef3" TargetMode="External"/><Relationship Id="rId49" Type="http://schemas.openxmlformats.org/officeDocument/2006/relationships/hyperlink" Target="http://linked.data.gov.au/def/tern-cv/2b192e25-ee32-463b-941a-6a80b4cf5efd" TargetMode="External"/><Relationship Id="rId31" Type="http://schemas.openxmlformats.org/officeDocument/2006/relationships/hyperlink" Target="http://linked.data.gov.au/def/tern-cv/c_1ccb8a68" TargetMode="External"/><Relationship Id="rId30" Type="http://schemas.openxmlformats.org/officeDocument/2006/relationships/hyperlink" Target="http://linked.data.gov.au/def/tern-cv/7e256d28-e686-4b6a-b64a-ac1b1a8f164d" TargetMode="External"/><Relationship Id="rId33" Type="http://schemas.openxmlformats.org/officeDocument/2006/relationships/hyperlink" Target="http://linked.data.gov.au/def/tern-cv/01fca79a-7f1a-4279-840b-d513c63e3b04" TargetMode="External"/><Relationship Id="rId32" Type="http://schemas.openxmlformats.org/officeDocument/2006/relationships/hyperlink" Target="http://linked.data.gov.au/def/tern-cv/aef12cd6-3826-4988-a54c-8578d3fb4c8d" TargetMode="External"/><Relationship Id="rId35" Type="http://schemas.openxmlformats.org/officeDocument/2006/relationships/hyperlink" Target="http://linked.data.gov.au/def/tern-cv/68add852-0a47-4412-8f8c-52bd8d0151b1" TargetMode="External"/><Relationship Id="rId34" Type="http://schemas.openxmlformats.org/officeDocument/2006/relationships/hyperlink" Target="http://linked.data.gov.au/def/tern-cv/2cf3ed29-440e-4a50-9bbc-5aab30df9fcd" TargetMode="External"/><Relationship Id="rId37" Type="http://schemas.openxmlformats.org/officeDocument/2006/relationships/hyperlink" Target="http://linked.data.gov.au/def/tern-cv/ae316ed4-e160-45ab-b849-d87bd0420dbf" TargetMode="External"/><Relationship Id="rId36" Type="http://schemas.openxmlformats.org/officeDocument/2006/relationships/hyperlink" Target="http://linked.data.gov.au/def/tern-cv/ea3a4c64-dac3-4660-809a-8ad5ced8997b" TargetMode="External"/><Relationship Id="rId39" Type="http://schemas.openxmlformats.org/officeDocument/2006/relationships/hyperlink" Target="http://linked.data.gov.au/def/tern-cv/82bca582-f0c2-480e-be0b-c33b19d80e73" TargetMode="External"/><Relationship Id="rId38" Type="http://schemas.openxmlformats.org/officeDocument/2006/relationships/hyperlink" Target="http://linked.data.gov.au/def/tern-cv/e6ed6e58-5916-4d31-9ed5-109ab3436fce" TargetMode="External"/><Relationship Id="rId20" Type="http://schemas.openxmlformats.org/officeDocument/2006/relationships/hyperlink" Target="http://linked.data.gov.au/def/tern-cv/afc81cca-9122-4e36-823d-31dd765e9257" TargetMode="External"/><Relationship Id="rId22" Type="http://schemas.openxmlformats.org/officeDocument/2006/relationships/hyperlink" Target="http://linked.data.gov.au/def/tern-cv/2090cfd9-8b6b-497b-9512-497456a18b99" TargetMode="External"/><Relationship Id="rId21" Type="http://schemas.openxmlformats.org/officeDocument/2006/relationships/hyperlink" Target="http://linked.data.gov.au/def/tern-cv/c3d26c6f-91b7-4627-91e6-2147fa44ad03" TargetMode="External"/><Relationship Id="rId24" Type="http://schemas.openxmlformats.org/officeDocument/2006/relationships/hyperlink" Target="http://linked.data.gov.au/def/tern-cv/caab05f4-084e-4cd8-b219-199529807d3d" TargetMode="External"/><Relationship Id="rId23" Type="http://schemas.openxmlformats.org/officeDocument/2006/relationships/hyperlink" Target="http://linked.data.gov.au/def/tern-cv/c_4d63eb33" TargetMode="External"/><Relationship Id="rId409" Type="http://schemas.openxmlformats.org/officeDocument/2006/relationships/hyperlink" Target="http://linked.data.gov.au/def/tern-cv/747e89e8-a5e8-4c76-a651-e0c440906ba5" TargetMode="External"/><Relationship Id="rId404" Type="http://schemas.openxmlformats.org/officeDocument/2006/relationships/hyperlink" Target="http://linked.data.gov.au/def/tern-cv/8213a995-6c5b-4008-9b42-4376ce8fffee" TargetMode="External"/><Relationship Id="rId403" Type="http://schemas.openxmlformats.org/officeDocument/2006/relationships/hyperlink" Target="http://linked.data.gov.au/def/tern-cv/f81aa91e-5f57-4e49-bc6e-4d821d1f9de2" TargetMode="External"/><Relationship Id="rId402" Type="http://schemas.openxmlformats.org/officeDocument/2006/relationships/hyperlink" Target="http://linked.data.gov.au/def/tern-cv/b053c016-d21f-4180-aaf5-f7f6f892325d" TargetMode="External"/><Relationship Id="rId401" Type="http://schemas.openxmlformats.org/officeDocument/2006/relationships/hyperlink" Target="http://linked.data.gov.au/def/tern-cv/cbff6d0c-c239-4858-8139-9fbd8c8646df" TargetMode="External"/><Relationship Id="rId408" Type="http://schemas.openxmlformats.org/officeDocument/2006/relationships/hyperlink" Target="http://linked.data.gov.au/def/tern-cv/c1e08d44-b31d-4a13-ada0-7fc713789db4" TargetMode="External"/><Relationship Id="rId407" Type="http://schemas.openxmlformats.org/officeDocument/2006/relationships/hyperlink" Target="http://linked.data.gov.au/def/tern-cv/4cb6258b-e46d-48e8-8f6c-8ec1d2c6cbf0" TargetMode="External"/><Relationship Id="rId406" Type="http://schemas.openxmlformats.org/officeDocument/2006/relationships/hyperlink" Target="http://linked.data.gov.au/def/tern-cv/00062fdb-3f49-4d06-8ca0-804a154418ba" TargetMode="External"/><Relationship Id="rId405" Type="http://schemas.openxmlformats.org/officeDocument/2006/relationships/hyperlink" Target="http://linked.data.gov.au/def/tern-cv/3504a016-8231-40f6-8447-96e5ba279aa1" TargetMode="External"/><Relationship Id="rId26" Type="http://schemas.openxmlformats.org/officeDocument/2006/relationships/hyperlink" Target="http://linked.data.gov.au/def/tern-cv/c892f830-4c65-4ac2-a81a-323e2ef42657" TargetMode="External"/><Relationship Id="rId25" Type="http://schemas.openxmlformats.org/officeDocument/2006/relationships/hyperlink" Target="http://linked.data.gov.au/def/tern-cv/ceb884dc-f20b-49db-9b27-e2667b87edbb" TargetMode="External"/><Relationship Id="rId28" Type="http://schemas.openxmlformats.org/officeDocument/2006/relationships/hyperlink" Target="http://linked.data.gov.au/def/tern-cv/8282fb22-4135-415c-8ca2-317860d102fb" TargetMode="External"/><Relationship Id="rId27" Type="http://schemas.openxmlformats.org/officeDocument/2006/relationships/hyperlink" Target="http://linked.data.gov.au/def/tern-cv/c292d0ad-1ac8-4077-9fc3-815dd923daa0" TargetMode="External"/><Relationship Id="rId400" Type="http://schemas.openxmlformats.org/officeDocument/2006/relationships/hyperlink" Target="http://linked.data.gov.au/def/tern-cv/e06a20d2-ad09-4cf8-bb4b-9ebd66ed10b7" TargetMode="External"/><Relationship Id="rId29" Type="http://schemas.openxmlformats.org/officeDocument/2006/relationships/hyperlink" Target="http://linked.data.gov.au/def/tern-cv/d42a1a60-c606-4967-a09a-26727b9b2bc8" TargetMode="External"/><Relationship Id="rId11" Type="http://schemas.openxmlformats.org/officeDocument/2006/relationships/hyperlink" Target="http://linked.data.gov.au/def/tern-cv/68b86074-e4df-4a46-8cbe-38c6f5bd9fa3" TargetMode="External"/><Relationship Id="rId10" Type="http://schemas.openxmlformats.org/officeDocument/2006/relationships/hyperlink" Target="http://linked.data.gov.au/def/tern-cv/cd5cbdbb-07d9-4a5b-9b11-5ab9d6015be6" TargetMode="External"/><Relationship Id="rId13" Type="http://schemas.openxmlformats.org/officeDocument/2006/relationships/hyperlink" Target="http://linked.data.gov.au/def/tern-cv/f6c6d211-77e3-4b61-8700-5824cd2d3f6c" TargetMode="External"/><Relationship Id="rId12" Type="http://schemas.openxmlformats.org/officeDocument/2006/relationships/hyperlink" Target="http://linked.data.gov.au/def/tern-cv/f6e064c6-e2e9-4f9a-90dd-66434a93d985" TargetMode="External"/><Relationship Id="rId514" Type="http://schemas.openxmlformats.org/officeDocument/2006/relationships/vmlDrawing" Target="../drawings/vmlDrawing5.vml"/><Relationship Id="rId513" Type="http://schemas.openxmlformats.org/officeDocument/2006/relationships/drawing" Target="../drawings/drawing15.xml"/><Relationship Id="rId512" Type="http://schemas.openxmlformats.org/officeDocument/2006/relationships/hyperlink" Target="http://linked.data.gov.au/def/tern-cv/725189c7-653e-4b5e-aad8-6ca5b363541e" TargetMode="External"/><Relationship Id="rId511" Type="http://schemas.openxmlformats.org/officeDocument/2006/relationships/hyperlink" Target="http://linked.data.gov.au/def/tern-cv/ccc27eac-2b83-4a8b-badf-df2c00464fad" TargetMode="External"/><Relationship Id="rId15" Type="http://schemas.openxmlformats.org/officeDocument/2006/relationships/hyperlink" Target="http://linked.data.gov.au/def/tern-cv/3f6e88f1-8f17-4163-912e-450fcbf3e4b0" TargetMode="External"/><Relationship Id="rId14" Type="http://schemas.openxmlformats.org/officeDocument/2006/relationships/hyperlink" Target="http://linked.data.gov.au/def/tern-cv/6d40d71e-58cd-4f75-8304-40c01fe5f74c" TargetMode="External"/><Relationship Id="rId17" Type="http://schemas.openxmlformats.org/officeDocument/2006/relationships/hyperlink" Target="http://linked.data.gov.au/def/tern-cv/e0f1b2b5-2413-4216-a289-ebbfcdb4133e" TargetMode="External"/><Relationship Id="rId16" Type="http://schemas.openxmlformats.org/officeDocument/2006/relationships/hyperlink" Target="http://linked.data.gov.au/def/tern-cv/c001183f-c6b5-4162-8de9-0c7ed0eb3bfe" TargetMode="External"/><Relationship Id="rId19" Type="http://schemas.openxmlformats.org/officeDocument/2006/relationships/hyperlink" Target="http://linked.data.gov.au/def/tern-cv/1d8bf330-1c43-4f50-af3b-851e54413d2e" TargetMode="External"/><Relationship Id="rId510" Type="http://schemas.openxmlformats.org/officeDocument/2006/relationships/hyperlink" Target="http://linked.data.gov.au/def/tern-cv/8f220426-6b5a-4b8f-a995-8eea263a4a19" TargetMode="External"/><Relationship Id="rId18" Type="http://schemas.openxmlformats.org/officeDocument/2006/relationships/hyperlink" Target="http://linked.data.gov.au/def/tern-cv/45a73139-f6bf-47b7-88d4-4b2865755545" TargetMode="External"/><Relationship Id="rId84" Type="http://schemas.openxmlformats.org/officeDocument/2006/relationships/hyperlink" Target="http://linked.data.gov.au/def/tern-cv/6e0b10ba-b6f2-4d2f-8a86-6873c565e95d" TargetMode="External"/><Relationship Id="rId83" Type="http://schemas.openxmlformats.org/officeDocument/2006/relationships/hyperlink" Target="http://linked.data.gov.au/def/tern-cv/1e56b253-6497-49b8-9805-0eae69da1d9b" TargetMode="External"/><Relationship Id="rId86" Type="http://schemas.openxmlformats.org/officeDocument/2006/relationships/hyperlink" Target="http://linked.data.gov.au/def/tern-cv/d3f23ee6-9486-4ec8-acea-45c0f23b547f" TargetMode="External"/><Relationship Id="rId85" Type="http://schemas.openxmlformats.org/officeDocument/2006/relationships/hyperlink" Target="http://linked.data.gov.au/def/tern-cv/1466cc29-350d-4a23-858b-3da653fd24a6" TargetMode="External"/><Relationship Id="rId88" Type="http://schemas.openxmlformats.org/officeDocument/2006/relationships/hyperlink" Target="http://linked.data.gov.au/def/tern-cv/c_18adad48" TargetMode="External"/><Relationship Id="rId87" Type="http://schemas.openxmlformats.org/officeDocument/2006/relationships/hyperlink" Target="http://linked.data.gov.au/def/tern-cv/bc9f6df9-7ec6-46d1-a399-92360b1a5740" TargetMode="External"/><Relationship Id="rId89" Type="http://schemas.openxmlformats.org/officeDocument/2006/relationships/hyperlink" Target="http://linked.data.gov.au/def/tern-cv/c2e90cb1-fac3-4a1c-9a38-403739b13ab0" TargetMode="External"/><Relationship Id="rId80" Type="http://schemas.openxmlformats.org/officeDocument/2006/relationships/hyperlink" Target="http://linked.data.gov.au/def/tern-cv/d43345f8-84c5-40ad-86ff-ffe246558e34" TargetMode="External"/><Relationship Id="rId82" Type="http://schemas.openxmlformats.org/officeDocument/2006/relationships/hyperlink" Target="http://linked.data.gov.au/def/tern-cv/1726569b-618f-45c4-b4ab-d2092ad4a423" TargetMode="External"/><Relationship Id="rId81" Type="http://schemas.openxmlformats.org/officeDocument/2006/relationships/hyperlink" Target="http://linked.data.gov.au/def/tern-cv/bc921a02-a757-4071-b39a-383af90d31cd" TargetMode="External"/><Relationship Id="rId73" Type="http://schemas.openxmlformats.org/officeDocument/2006/relationships/hyperlink" Target="http://linked.data.gov.au/def/tern-cv/9343e3b9-bca2-48e2-af02-eed8111e0147" TargetMode="External"/><Relationship Id="rId72" Type="http://schemas.openxmlformats.org/officeDocument/2006/relationships/hyperlink" Target="http://linked.data.gov.au/def/tern-cv/63e83f29-7240-499b-a6ca-015b265beda7" TargetMode="External"/><Relationship Id="rId75" Type="http://schemas.openxmlformats.org/officeDocument/2006/relationships/hyperlink" Target="http://linked.data.gov.au/def/tern-cv/12797115-2e0f-479f-8d06-1700da3ac394" TargetMode="External"/><Relationship Id="rId74" Type="http://schemas.openxmlformats.org/officeDocument/2006/relationships/hyperlink" Target="http://linked.data.gov.au/def/tern-cv/1f93a3e8-4c78-4b08-85a4-6869c9ee17ac" TargetMode="External"/><Relationship Id="rId77" Type="http://schemas.openxmlformats.org/officeDocument/2006/relationships/hyperlink" Target="http://linked.data.gov.au/def/tern-cv/41a27c10-6dff-4ddc-9f8b-14e87fafc786" TargetMode="External"/><Relationship Id="rId76" Type="http://schemas.openxmlformats.org/officeDocument/2006/relationships/hyperlink" Target="http://linked.data.gov.au/def/tern-cv/bb942400-8bc5-4831-bcf5-7a891ef00ef4" TargetMode="External"/><Relationship Id="rId79" Type="http://schemas.openxmlformats.org/officeDocument/2006/relationships/hyperlink" Target="http://linked.data.gov.au/def/tern-cv/c_db05eed6" TargetMode="External"/><Relationship Id="rId78" Type="http://schemas.openxmlformats.org/officeDocument/2006/relationships/hyperlink" Target="http://linked.data.gov.au/def/tern-cv/4127b7b8-6f00-4434-9bf2-1676cef10983" TargetMode="External"/><Relationship Id="rId71" Type="http://schemas.openxmlformats.org/officeDocument/2006/relationships/hyperlink" Target="http://linked.data.gov.au/def/tern-cv/be0a9365-32ae-4c82-ac87-d65ff3a4dae7" TargetMode="External"/><Relationship Id="rId70" Type="http://schemas.openxmlformats.org/officeDocument/2006/relationships/hyperlink" Target="http://linked.data.gov.au/def/tern-cv/13dec53e-1062-4060-9281-f133c8269afb" TargetMode="External"/><Relationship Id="rId62" Type="http://schemas.openxmlformats.org/officeDocument/2006/relationships/hyperlink" Target="http://linked.data.gov.au/def/tern-cv/2e122e23-881c-43fa-a921-a8745f016ceb" TargetMode="External"/><Relationship Id="rId61" Type="http://schemas.openxmlformats.org/officeDocument/2006/relationships/hyperlink" Target="http://linked.data.gov.au/def/tern-cv/c_e261a187" TargetMode="External"/><Relationship Id="rId64" Type="http://schemas.openxmlformats.org/officeDocument/2006/relationships/hyperlink" Target="http://linked.data.gov.au/def/tern-cv/e1c7c434-1321-4601-9079-e837b7ffc293" TargetMode="External"/><Relationship Id="rId63" Type="http://schemas.openxmlformats.org/officeDocument/2006/relationships/hyperlink" Target="http://linked.data.gov.au/def/tern-cv/2ffe4363-dea1-4188-9f8f-835983d47fe2" TargetMode="External"/><Relationship Id="rId66" Type="http://schemas.openxmlformats.org/officeDocument/2006/relationships/hyperlink" Target="http://linked.data.gov.au/def/tern-cv/80c39b95-0912-4267-bb66-2fa081683723" TargetMode="External"/><Relationship Id="rId65" Type="http://schemas.openxmlformats.org/officeDocument/2006/relationships/hyperlink" Target="http://linked.data.gov.au/def/tern-cv/108587a5-91dd-4cf4-861d-0f2a8e92b502" TargetMode="External"/><Relationship Id="rId68" Type="http://schemas.openxmlformats.org/officeDocument/2006/relationships/hyperlink" Target="http://linked.data.gov.au/def/tern-cv/06461021-a6c2-4175-9651-23653c2b9116" TargetMode="External"/><Relationship Id="rId67" Type="http://schemas.openxmlformats.org/officeDocument/2006/relationships/hyperlink" Target="http://linked.data.gov.au/def/tern-cv/c_b6c67cbe" TargetMode="External"/><Relationship Id="rId60" Type="http://schemas.openxmlformats.org/officeDocument/2006/relationships/hyperlink" Target="http://linked.data.gov.au/def/tern-cv/60d7edf8-98c6-43e9-841c-e176c334d270" TargetMode="External"/><Relationship Id="rId69" Type="http://schemas.openxmlformats.org/officeDocument/2006/relationships/hyperlink" Target="http://linked.data.gov.au/def/tern-cv/11aa53b8-a72f-4990-a543-2c7b84ca0767" TargetMode="External"/><Relationship Id="rId51" Type="http://schemas.openxmlformats.org/officeDocument/2006/relationships/hyperlink" Target="http://linked.data.gov.au/def/tern-cv/07132d22-6c49-48b7-9dee-da17a424a583" TargetMode="External"/><Relationship Id="rId50" Type="http://schemas.openxmlformats.org/officeDocument/2006/relationships/hyperlink" Target="http://linked.data.gov.au/def/tern-cv/6fb57064-7198-4df9-bf7c-86b73f69da66" TargetMode="External"/><Relationship Id="rId53" Type="http://schemas.openxmlformats.org/officeDocument/2006/relationships/hyperlink" Target="http://linked.data.gov.au/def/tern-cv/0b0869d5-c2f5-48cd-b8c0-e42e90ae808a" TargetMode="External"/><Relationship Id="rId52" Type="http://schemas.openxmlformats.org/officeDocument/2006/relationships/hyperlink" Target="http://linked.data.gov.au/def/tern-cv/2be2d5ce-ca9d-4dff-8e79-948983944f95" TargetMode="External"/><Relationship Id="rId55" Type="http://schemas.openxmlformats.org/officeDocument/2006/relationships/hyperlink" Target="http://linked.data.gov.au/def/tern-cv/e523389f-7fee-4ec1-8843-c847245ba2fd" TargetMode="External"/><Relationship Id="rId54" Type="http://schemas.openxmlformats.org/officeDocument/2006/relationships/hyperlink" Target="http://linked.data.gov.au/def/tern-cv/d4fc54b1-0ad3-4512-86b7-d42b121ece45" TargetMode="External"/><Relationship Id="rId57" Type="http://schemas.openxmlformats.org/officeDocument/2006/relationships/hyperlink" Target="http://linked.data.gov.au/def/tern-cv/c06b51c6-8290-40bf-b192-b0dc2b44fde1" TargetMode="External"/><Relationship Id="rId56" Type="http://schemas.openxmlformats.org/officeDocument/2006/relationships/hyperlink" Target="http://linked.data.gov.au/def/tern-cv/df7fd606-8145-4206-b66e-b86444888802" TargetMode="External"/><Relationship Id="rId59" Type="http://schemas.openxmlformats.org/officeDocument/2006/relationships/hyperlink" Target="http://linked.data.gov.au/def/tern-cv/f1ecf57e-2305-4625-9118-9d348c8c5793" TargetMode="External"/><Relationship Id="rId58" Type="http://schemas.openxmlformats.org/officeDocument/2006/relationships/hyperlink" Target="http://linked.data.gov.au/def/tern-cv/32834f36-a478-45be-97f4-ff2ff51e9f5c" TargetMode="External"/><Relationship Id="rId107" Type="http://schemas.openxmlformats.org/officeDocument/2006/relationships/hyperlink" Target="http://linked.data.gov.au/def/tern-cv/09aae763-babb-4926-b1ed-52630195564d" TargetMode="External"/><Relationship Id="rId228" Type="http://schemas.openxmlformats.org/officeDocument/2006/relationships/hyperlink" Target="http://linked.data.gov.au/def/tern-cv/b74666b7-a28e-4146-80f5-0d2285ce754e" TargetMode="External"/><Relationship Id="rId349" Type="http://schemas.openxmlformats.org/officeDocument/2006/relationships/hyperlink" Target="http://linked.data.gov.au/def/tern-cv/2d99f42e-9773-43aa-945a-bb1fe0c47a1a" TargetMode="External"/><Relationship Id="rId106" Type="http://schemas.openxmlformats.org/officeDocument/2006/relationships/hyperlink" Target="http://linked.data.gov.au/def/tern-cv/777773d0-cfb4-44ff-85e2-08b48e10ac52" TargetMode="External"/><Relationship Id="rId227" Type="http://schemas.openxmlformats.org/officeDocument/2006/relationships/hyperlink" Target="http://linked.data.gov.au/def/tern-cv/2535509e-507a-4a49-aa11-712860c50520" TargetMode="External"/><Relationship Id="rId348" Type="http://schemas.openxmlformats.org/officeDocument/2006/relationships/hyperlink" Target="http://linked.data.gov.au/def/tern-cv/337c96d3-0af3-4d99-bbd0-6352440f4de3" TargetMode="External"/><Relationship Id="rId469" Type="http://schemas.openxmlformats.org/officeDocument/2006/relationships/hyperlink" Target="http://linked.data.gov.au/def/tern-cv/323d0d0e-1e42-49b3-83a2-b4bf302419a3" TargetMode="External"/><Relationship Id="rId105" Type="http://schemas.openxmlformats.org/officeDocument/2006/relationships/hyperlink" Target="http://linked.data.gov.au/def/tern-cv/5a7f318c-c91f-4477-b680-73b3de954fbe" TargetMode="External"/><Relationship Id="rId226" Type="http://schemas.openxmlformats.org/officeDocument/2006/relationships/hyperlink" Target="http://linked.data.gov.au/def/tern-cv/ccbfa04b-a70b-4ee8-b3d2-0652d33b8c9e" TargetMode="External"/><Relationship Id="rId347" Type="http://schemas.openxmlformats.org/officeDocument/2006/relationships/hyperlink" Target="http://linked.data.gov.au/def/tern-cv/aa7d5f61-99e6-4e34-8a46-40ac5fbd7b14" TargetMode="External"/><Relationship Id="rId468" Type="http://schemas.openxmlformats.org/officeDocument/2006/relationships/hyperlink" Target="http://linked.data.gov.au/def/tern-cv/a66572be-06bf-4ac7-b272-5032b495eab7" TargetMode="External"/><Relationship Id="rId104" Type="http://schemas.openxmlformats.org/officeDocument/2006/relationships/hyperlink" Target="http://linked.data.gov.au/def/tern-cv/a3ad8f31-6896-416e-8ac6-bc61b93aaab5" TargetMode="External"/><Relationship Id="rId225" Type="http://schemas.openxmlformats.org/officeDocument/2006/relationships/hyperlink" Target="http://linked.data.gov.au/def/tern-cv/1c2a4e34-eafc-4180-b7d3-e284e3d239ec" TargetMode="External"/><Relationship Id="rId346" Type="http://schemas.openxmlformats.org/officeDocument/2006/relationships/hyperlink" Target="http://linked.data.gov.au/def/tern-cv/12af0fdc-16d3-4791-b05e-9cabcfc2209a" TargetMode="External"/><Relationship Id="rId467" Type="http://schemas.openxmlformats.org/officeDocument/2006/relationships/hyperlink" Target="http://linked.data.gov.au/def/tern-cv/993bad16-f465-4363-900e-b73637f7bdb8" TargetMode="External"/><Relationship Id="rId109" Type="http://schemas.openxmlformats.org/officeDocument/2006/relationships/hyperlink" Target="http://linked.data.gov.au/def/tern-cv/622ef475-aae1-4076-a5ad-e94bc4def27a" TargetMode="External"/><Relationship Id="rId108" Type="http://schemas.openxmlformats.org/officeDocument/2006/relationships/hyperlink" Target="http://linked.data.gov.au/def/tern-cv/c_d52c1ced" TargetMode="External"/><Relationship Id="rId229" Type="http://schemas.openxmlformats.org/officeDocument/2006/relationships/hyperlink" Target="http://linked.data.gov.au/def/tern-cv/0c0f31bc-17f3-45f9-9616-9fe94cbf1bba" TargetMode="External"/><Relationship Id="rId220" Type="http://schemas.openxmlformats.org/officeDocument/2006/relationships/hyperlink" Target="http://linked.data.gov.au/def/tern-cv/0b96bc02-0a9b-43b9-81fa-de13bf46a5ff" TargetMode="External"/><Relationship Id="rId341" Type="http://schemas.openxmlformats.org/officeDocument/2006/relationships/hyperlink" Target="http://linked.data.gov.au/def/tern-cv/9b5759a4-6617-4200-a4f1-5956173360a6" TargetMode="External"/><Relationship Id="rId462" Type="http://schemas.openxmlformats.org/officeDocument/2006/relationships/hyperlink" Target="http://linked.data.gov.au/def/tern-cv/c1588a6d-d5e4-44b4-8bf4-f04c5425ed89" TargetMode="External"/><Relationship Id="rId340" Type="http://schemas.openxmlformats.org/officeDocument/2006/relationships/hyperlink" Target="http://linked.data.gov.au/def/tern-cv/1ff8df16-6ae7-48bf-85fb-de7c969fe93d" TargetMode="External"/><Relationship Id="rId461" Type="http://schemas.openxmlformats.org/officeDocument/2006/relationships/hyperlink" Target="http://linked.data.gov.au/def/tern-cv/65795a49-1f8f-4644-b088-2438301bbe0e" TargetMode="External"/><Relationship Id="rId460" Type="http://schemas.openxmlformats.org/officeDocument/2006/relationships/hyperlink" Target="http://linked.data.gov.au/def/tern-cv/46b1c8c4-5524-41df-bce2-e936e53e51f0" TargetMode="External"/><Relationship Id="rId103" Type="http://schemas.openxmlformats.org/officeDocument/2006/relationships/hyperlink" Target="http://linked.data.gov.au/def/tern-cv/a6ec84ba-86cb-4571-a1e5-4ee30b30f829" TargetMode="External"/><Relationship Id="rId224" Type="http://schemas.openxmlformats.org/officeDocument/2006/relationships/hyperlink" Target="http://linked.data.gov.au/def/tern-cv/13dabcca-eaf5-46ee-96bf-7364031c3b73" TargetMode="External"/><Relationship Id="rId345" Type="http://schemas.openxmlformats.org/officeDocument/2006/relationships/hyperlink" Target="http://linked.data.gov.au/def/tern-cv/75253ae2-6c01-4219-97cd-dbda342ef345" TargetMode="External"/><Relationship Id="rId466" Type="http://schemas.openxmlformats.org/officeDocument/2006/relationships/hyperlink" Target="http://linked.data.gov.au/def/tern-cv/46911a2e-826e-49bd-8150-830dd6a72cf3" TargetMode="External"/><Relationship Id="rId102" Type="http://schemas.openxmlformats.org/officeDocument/2006/relationships/hyperlink" Target="http://linked.data.gov.au/def/tern-cv/8d763d15-1aa9-4369-a77b-a0ea4bd3d6ca" TargetMode="External"/><Relationship Id="rId223" Type="http://schemas.openxmlformats.org/officeDocument/2006/relationships/hyperlink" Target="http://linked.data.gov.au/def/tern-cv/675a343f-63bd-420c-b45a-5beddbc9d19e" TargetMode="External"/><Relationship Id="rId344" Type="http://schemas.openxmlformats.org/officeDocument/2006/relationships/hyperlink" Target="http://linked.data.gov.au/def/tern-cv/311d041b-fcd6-4203-b2a8-b0e5e1174b92" TargetMode="External"/><Relationship Id="rId465" Type="http://schemas.openxmlformats.org/officeDocument/2006/relationships/hyperlink" Target="http://linked.data.gov.au/def/tern-cv/7b3f70df-5c55-4b2b-9b45-ea978d9d3759" TargetMode="External"/><Relationship Id="rId101" Type="http://schemas.openxmlformats.org/officeDocument/2006/relationships/hyperlink" Target="http://linked.data.gov.au/def/tern-cv/825b15c9-5f3f-4b24-9b71-baeb565d4201" TargetMode="External"/><Relationship Id="rId222" Type="http://schemas.openxmlformats.org/officeDocument/2006/relationships/hyperlink" Target="http://linked.data.gov.au/def/tern-cv/c7a0ab55-d1f5-4901-9dc7-a13c352dee6b" TargetMode="External"/><Relationship Id="rId343" Type="http://schemas.openxmlformats.org/officeDocument/2006/relationships/hyperlink" Target="http://linked.data.gov.au/def/tern-cv/4721c01b-63fc-48bb-8b1d-dc2465c153f9" TargetMode="External"/><Relationship Id="rId464" Type="http://schemas.openxmlformats.org/officeDocument/2006/relationships/hyperlink" Target="http://linked.data.gov.au/def/tern-cv/11c8f833-5cbd-4fc0-98f8-b1f0367c44e0" TargetMode="External"/><Relationship Id="rId100" Type="http://schemas.openxmlformats.org/officeDocument/2006/relationships/hyperlink" Target="http://linked.data.gov.au/def/tern-cv/c_b837456f" TargetMode="External"/><Relationship Id="rId221" Type="http://schemas.openxmlformats.org/officeDocument/2006/relationships/hyperlink" Target="http://linked.data.gov.au/def/tern-cv/04674274-a548-4301-aba6-9813645226ed" TargetMode="External"/><Relationship Id="rId342" Type="http://schemas.openxmlformats.org/officeDocument/2006/relationships/hyperlink" Target="http://linked.data.gov.au/def/tern-cv/aadf63be-7623-44a4-af99-5ac01a570727" TargetMode="External"/><Relationship Id="rId463" Type="http://schemas.openxmlformats.org/officeDocument/2006/relationships/hyperlink" Target="http://linked.data.gov.au/def/tern-cv/a5596b19-095b-4f96-bf56-89ec679854c2" TargetMode="External"/><Relationship Id="rId217" Type="http://schemas.openxmlformats.org/officeDocument/2006/relationships/hyperlink" Target="http://linked.data.gov.au/def/tern-cv/fe9c70d4-415b-4152-b517-a8e7a15e36f7" TargetMode="External"/><Relationship Id="rId338" Type="http://schemas.openxmlformats.org/officeDocument/2006/relationships/hyperlink" Target="http://linked.data.gov.au/def/tern-cv/fcba50af-0d66-42f0-9bb6-08973a0bfcfc" TargetMode="External"/><Relationship Id="rId459" Type="http://schemas.openxmlformats.org/officeDocument/2006/relationships/hyperlink" Target="http://linked.data.gov.au/def/tern-cv/22bc900e-09ee-44a8-a7fd-6acb512ab31b" TargetMode="External"/><Relationship Id="rId216" Type="http://schemas.openxmlformats.org/officeDocument/2006/relationships/hyperlink" Target="http://linked.data.gov.au/def/tern-cv/df6d0f0e-81b0-4bf0-a567-382a4f4b8217" TargetMode="External"/><Relationship Id="rId337" Type="http://schemas.openxmlformats.org/officeDocument/2006/relationships/hyperlink" Target="http://linked.data.gov.au/def/tern-cv/a8e12e7f-6052-4e87-a69e-ceb34ad5c45d" TargetMode="External"/><Relationship Id="rId458" Type="http://schemas.openxmlformats.org/officeDocument/2006/relationships/hyperlink" Target="http://linked.data.gov.au/def/tern-cv/c86c4e7f-5dc3-4a88-b5f6-88f5bc0973cd" TargetMode="External"/><Relationship Id="rId215" Type="http://schemas.openxmlformats.org/officeDocument/2006/relationships/hyperlink" Target="http://linked.data.gov.au/def/tern-cv/39edcda9-ec99-47f7-9c73-5accc2e7aa72" TargetMode="External"/><Relationship Id="rId336" Type="http://schemas.openxmlformats.org/officeDocument/2006/relationships/hyperlink" Target="http://linked.data.gov.au/def/tern-cv/bb5c1354-8d70-47b2-b333-87e3bf1157d6" TargetMode="External"/><Relationship Id="rId457" Type="http://schemas.openxmlformats.org/officeDocument/2006/relationships/hyperlink" Target="http://linked.data.gov.au/def/tern-cv/931507d7-0fb6-4fd9-932c-3015f83af9ab" TargetMode="External"/><Relationship Id="rId214" Type="http://schemas.openxmlformats.org/officeDocument/2006/relationships/hyperlink" Target="http://linked.data.gov.au/def/tern-cv/c_e178d451" TargetMode="External"/><Relationship Id="rId335" Type="http://schemas.openxmlformats.org/officeDocument/2006/relationships/hyperlink" Target="http://linked.data.gov.au/def/tern-cv/5653af0e-f853-4b98-b4c9-f8626456d314" TargetMode="External"/><Relationship Id="rId456" Type="http://schemas.openxmlformats.org/officeDocument/2006/relationships/hyperlink" Target="http://linked.data.gov.au/def/tern-cv/1046ab56-a29d-4a39-be33-db55bfafa32a" TargetMode="External"/><Relationship Id="rId219" Type="http://schemas.openxmlformats.org/officeDocument/2006/relationships/hyperlink" Target="http://linked.data.gov.au/def/tern-cv/e495ba49-0294-44d6-a7bd-8162ce884c82" TargetMode="External"/><Relationship Id="rId218" Type="http://schemas.openxmlformats.org/officeDocument/2006/relationships/hyperlink" Target="http://linked.data.gov.au/def/tern-cv/98a2b2d1-0293-4541-9f41-eb1337d285b3" TargetMode="External"/><Relationship Id="rId339" Type="http://schemas.openxmlformats.org/officeDocument/2006/relationships/hyperlink" Target="http://linked.data.gov.au/def/tern-cv/c4a32cb8-00ba-48d7-bb8f-5d40494c17cb" TargetMode="External"/><Relationship Id="rId330" Type="http://schemas.openxmlformats.org/officeDocument/2006/relationships/hyperlink" Target="http://linked.data.gov.au/def/tern-cv/2f3b4312-b168-4c5f-ad26-04e1cdd91025" TargetMode="External"/><Relationship Id="rId451" Type="http://schemas.openxmlformats.org/officeDocument/2006/relationships/hyperlink" Target="http://linked.data.gov.au/def/tern-cv/8e943bc6-f8af-4a77-9724-b4dd0058f815" TargetMode="External"/><Relationship Id="rId450" Type="http://schemas.openxmlformats.org/officeDocument/2006/relationships/hyperlink" Target="http://linked.data.gov.au/def/tern-cv/2b5ac7b3-b4bf-4a06-97d6-8dee8b32d72d" TargetMode="External"/><Relationship Id="rId213" Type="http://schemas.openxmlformats.org/officeDocument/2006/relationships/hyperlink" Target="http://linked.data.gov.au/def/tern-cv/2ed9a76c-195e-4c9c-aa7f-94339c0835b2" TargetMode="External"/><Relationship Id="rId334" Type="http://schemas.openxmlformats.org/officeDocument/2006/relationships/hyperlink" Target="http://linked.data.gov.au/def/tern-cv/1cb8ec7b-9aa5-4ac7-927a-7032684b600c" TargetMode="External"/><Relationship Id="rId455" Type="http://schemas.openxmlformats.org/officeDocument/2006/relationships/hyperlink" Target="http://linked.data.gov.au/def/tern-cv/c8d7ad1c-fb3d-48fc-ab15-dac8756f8a42" TargetMode="External"/><Relationship Id="rId212" Type="http://schemas.openxmlformats.org/officeDocument/2006/relationships/hyperlink" Target="http://linked.data.gov.au/def/tern-cv/eb29cf16-af57-4c8b-b5ec-8c35db9b9901" TargetMode="External"/><Relationship Id="rId333" Type="http://schemas.openxmlformats.org/officeDocument/2006/relationships/hyperlink" Target="http://linked.data.gov.au/def/tern-cv/03bb1458-41fe-4d60-9bbc-05d74e04976d" TargetMode="External"/><Relationship Id="rId454" Type="http://schemas.openxmlformats.org/officeDocument/2006/relationships/hyperlink" Target="http://linked.data.gov.au/def/tern-cv/85417909-7db2-4216-b886-3aa2780be29e" TargetMode="External"/><Relationship Id="rId211" Type="http://schemas.openxmlformats.org/officeDocument/2006/relationships/hyperlink" Target="http://linked.data.gov.au/def/tern-cv/c_f0c26143" TargetMode="External"/><Relationship Id="rId332" Type="http://schemas.openxmlformats.org/officeDocument/2006/relationships/hyperlink" Target="http://linked.data.gov.au/def/tern-cv/c_1109412b" TargetMode="External"/><Relationship Id="rId453" Type="http://schemas.openxmlformats.org/officeDocument/2006/relationships/hyperlink" Target="http://linked.data.gov.au/def/tern-cv/0531b8b6-7610-4fbd-9a66-8cd80d357a70" TargetMode="External"/><Relationship Id="rId210" Type="http://schemas.openxmlformats.org/officeDocument/2006/relationships/hyperlink" Target="http://linked.data.gov.au/def/tern-cv/b216e89a-94a2-4e59-ba6b-b92edd028c47" TargetMode="External"/><Relationship Id="rId331" Type="http://schemas.openxmlformats.org/officeDocument/2006/relationships/hyperlink" Target="http://linked.data.gov.au/def/tern-cv/8fa1c4bd-73b3-432a-ab49-9ee89928e6d9" TargetMode="External"/><Relationship Id="rId452" Type="http://schemas.openxmlformats.org/officeDocument/2006/relationships/hyperlink" Target="http://linked.data.gov.au/def/tern-cv/92ac64e0-d019-4d66-9857-86d82fce7513" TargetMode="External"/><Relationship Id="rId370" Type="http://schemas.openxmlformats.org/officeDocument/2006/relationships/hyperlink" Target="http://linked.data.gov.au/def/tern-cv/2b32fef0-eee4-4734-b3ea-01f3f0dfb807" TargetMode="External"/><Relationship Id="rId491" Type="http://schemas.openxmlformats.org/officeDocument/2006/relationships/hyperlink" Target="http://linked.data.gov.au/def/tern-cv/0209017c-b3eb-41bc-bf21-38c10c5ee063" TargetMode="External"/><Relationship Id="rId490" Type="http://schemas.openxmlformats.org/officeDocument/2006/relationships/hyperlink" Target="http://linked.data.gov.au/def/tern-cv/fc1155cd-12cd-4355-9b07-051b10a8f4eb" TargetMode="External"/><Relationship Id="rId129" Type="http://schemas.openxmlformats.org/officeDocument/2006/relationships/hyperlink" Target="http://linked.data.gov.au/def/tern-cv/e27ee9af-4fde-46aa-a068-f847834269a6" TargetMode="External"/><Relationship Id="rId128" Type="http://schemas.openxmlformats.org/officeDocument/2006/relationships/hyperlink" Target="http://linked.data.gov.au/def/tern-cv/903b2a07-47df-451e-b533-f4c34732e631" TargetMode="External"/><Relationship Id="rId249" Type="http://schemas.openxmlformats.org/officeDocument/2006/relationships/hyperlink" Target="http://linked.data.gov.au/def/tern-cv/0986ce8c-4a8c-4132-91f9-b7380d45ce73" TargetMode="External"/><Relationship Id="rId127" Type="http://schemas.openxmlformats.org/officeDocument/2006/relationships/hyperlink" Target="http://linked.data.gov.au/def/tern-cv/fc383c4d-b8d2-4dbf-b897-5f511208ada1" TargetMode="External"/><Relationship Id="rId248" Type="http://schemas.openxmlformats.org/officeDocument/2006/relationships/hyperlink" Target="http://linked.data.gov.au/def/tern-cv/c279ab81-d0df-461a-9c6a-d1b45598e0a1" TargetMode="External"/><Relationship Id="rId369" Type="http://schemas.openxmlformats.org/officeDocument/2006/relationships/hyperlink" Target="http://linked.data.gov.au/def/tern-cv/63e33292-75e9-447d-8646-f84b2b11952b" TargetMode="External"/><Relationship Id="rId126" Type="http://schemas.openxmlformats.org/officeDocument/2006/relationships/hyperlink" Target="http://linked.data.gov.au/def/tern-cv/1beaac85-44c0-4097-aa11-8d44f6381bc9" TargetMode="External"/><Relationship Id="rId247" Type="http://schemas.openxmlformats.org/officeDocument/2006/relationships/hyperlink" Target="http://linked.data.gov.au/def/tern-cv/54fd271e-d0a9-4e82-967a-c013c47760d9" TargetMode="External"/><Relationship Id="rId368" Type="http://schemas.openxmlformats.org/officeDocument/2006/relationships/hyperlink" Target="http://linked.data.gov.au/def/tern-cv/83ac0278-51cd-4d1a-8e05-7c1fc68cf020" TargetMode="External"/><Relationship Id="rId489" Type="http://schemas.openxmlformats.org/officeDocument/2006/relationships/hyperlink" Target="http://linked.data.gov.au/def/tern-cv/3826b5a3-7128-4df3-90f3-8196c4c20d45" TargetMode="External"/><Relationship Id="rId121" Type="http://schemas.openxmlformats.org/officeDocument/2006/relationships/hyperlink" Target="http://linked.data.gov.au/def/tern-cv/674970d5-47df-4a34-a4fc-fdf17cc1484f" TargetMode="External"/><Relationship Id="rId242" Type="http://schemas.openxmlformats.org/officeDocument/2006/relationships/hyperlink" Target="http://linked.data.gov.au/def/tern-cv/df732786-f97a-44ad-a923-7dcd79ef7238" TargetMode="External"/><Relationship Id="rId363" Type="http://schemas.openxmlformats.org/officeDocument/2006/relationships/hyperlink" Target="http://linked.data.gov.au/def/tern-cv/c5ca86b0-c503-4590-87fb-0bc8ff9f1632" TargetMode="External"/><Relationship Id="rId484" Type="http://schemas.openxmlformats.org/officeDocument/2006/relationships/hyperlink" Target="http://linked.data.gov.au/def/tern-cv/939bdeec-f2ce-453c-8315-b36b639a4347" TargetMode="External"/><Relationship Id="rId120" Type="http://schemas.openxmlformats.org/officeDocument/2006/relationships/hyperlink" Target="http://linked.data.gov.au/def/tern-cv/2510fea2-595d-48b5-b664-311f07f91937" TargetMode="External"/><Relationship Id="rId241" Type="http://schemas.openxmlformats.org/officeDocument/2006/relationships/hyperlink" Target="http://linked.data.gov.au/def/tern-cv/2a04912b-7940-4de1-9325-3902ec62d274" TargetMode="External"/><Relationship Id="rId362" Type="http://schemas.openxmlformats.org/officeDocument/2006/relationships/hyperlink" Target="http://linked.data.gov.au/def/tern-cv/05f1c7c3-e252-4f7b-853a-3ad199de2c2e" TargetMode="External"/><Relationship Id="rId483" Type="http://schemas.openxmlformats.org/officeDocument/2006/relationships/hyperlink" Target="http://linked.data.gov.au/def/tern-cv/f724700d-d590-44dc-876f-9c09c256f196" TargetMode="External"/><Relationship Id="rId240" Type="http://schemas.openxmlformats.org/officeDocument/2006/relationships/hyperlink" Target="http://linked.data.gov.au/def/tern-cv/f3f88912-4aab-4d6c-b2ab-7b42ecfaae60" TargetMode="External"/><Relationship Id="rId361" Type="http://schemas.openxmlformats.org/officeDocument/2006/relationships/hyperlink" Target="http://linked.data.gov.au/def/tern-cv/2023575a-f0f9-40cc-b211-febbb652da22" TargetMode="External"/><Relationship Id="rId482" Type="http://schemas.openxmlformats.org/officeDocument/2006/relationships/hyperlink" Target="http://linked.data.gov.au/def/tern-cv/0fa08b3b-1204-4af4-ad4a-e976ba1cd945" TargetMode="External"/><Relationship Id="rId360" Type="http://schemas.openxmlformats.org/officeDocument/2006/relationships/hyperlink" Target="http://linked.data.gov.au/def/tern-cv/c973b6a5-c2eb-46bf-8f47-6eb8c0ba258f" TargetMode="External"/><Relationship Id="rId481" Type="http://schemas.openxmlformats.org/officeDocument/2006/relationships/hyperlink" Target="http://linked.data.gov.au/def/tern-cv/73bee9b0-9336-42a3-93a0-c75cee0615de" TargetMode="External"/><Relationship Id="rId125" Type="http://schemas.openxmlformats.org/officeDocument/2006/relationships/hyperlink" Target="http://linked.data.gov.au/def/tern-cv/a54f0994-bac3-42e4-83d3-46c33affd8a9" TargetMode="External"/><Relationship Id="rId246" Type="http://schemas.openxmlformats.org/officeDocument/2006/relationships/hyperlink" Target="http://linked.data.gov.au/def/tern-cv/25ce1bc8-fbab-4341-854c-ce7dccf532ca" TargetMode="External"/><Relationship Id="rId367" Type="http://schemas.openxmlformats.org/officeDocument/2006/relationships/hyperlink" Target="http://linked.data.gov.au/def/tern-cv/61b6ac02-9518-4d0c-9e59-9448a36d0902" TargetMode="External"/><Relationship Id="rId488" Type="http://schemas.openxmlformats.org/officeDocument/2006/relationships/hyperlink" Target="http://linked.data.gov.au/def/tern-cv/43ed01cc-0089-4a6b-8754-0990dd0f697b" TargetMode="External"/><Relationship Id="rId124" Type="http://schemas.openxmlformats.org/officeDocument/2006/relationships/hyperlink" Target="http://linked.data.gov.au/def/tern-cv/d82bdbb7-3f9c-4aaa-8a09-759cedec4161" TargetMode="External"/><Relationship Id="rId245" Type="http://schemas.openxmlformats.org/officeDocument/2006/relationships/hyperlink" Target="http://linked.data.gov.au/def/tern-cv/d87a652c-0a30-415c-bef7-e20f75d94002" TargetMode="External"/><Relationship Id="rId366" Type="http://schemas.openxmlformats.org/officeDocument/2006/relationships/hyperlink" Target="http://linked.data.gov.au/def/tern-cv/e4789a46-8a2f-4987-8745-a9b048fa66e2" TargetMode="External"/><Relationship Id="rId487" Type="http://schemas.openxmlformats.org/officeDocument/2006/relationships/hyperlink" Target="http://linked.data.gov.au/def/tern-cv/c3111898-8404-4306-9599-e7866a749de7" TargetMode="External"/><Relationship Id="rId123" Type="http://schemas.openxmlformats.org/officeDocument/2006/relationships/hyperlink" Target="http://linked.data.gov.au/def/tern-cv/22a1a113-5453-4725-84df-cfd7e6a51890" TargetMode="External"/><Relationship Id="rId244" Type="http://schemas.openxmlformats.org/officeDocument/2006/relationships/hyperlink" Target="http://linked.data.gov.au/def/tern-cv/61a29f86-c1ee-4730-bcb4-8394746baf67" TargetMode="External"/><Relationship Id="rId365" Type="http://schemas.openxmlformats.org/officeDocument/2006/relationships/hyperlink" Target="http://linked.data.gov.au/def/tern-cv/c97f6fed-9e48-41e3-bd63-6669e52fa873" TargetMode="External"/><Relationship Id="rId486" Type="http://schemas.openxmlformats.org/officeDocument/2006/relationships/hyperlink" Target="http://linked.data.gov.au/def/tern-cv/119c166f-b952-47ca-8616-b16e45ce5286" TargetMode="External"/><Relationship Id="rId122" Type="http://schemas.openxmlformats.org/officeDocument/2006/relationships/hyperlink" Target="http://linked.data.gov.au/def/tern-cv/486e60ea-affa-45ad-b331-027167d866bf" TargetMode="External"/><Relationship Id="rId243" Type="http://schemas.openxmlformats.org/officeDocument/2006/relationships/hyperlink" Target="http://linked.data.gov.au/def/tern-cv/6c73ea38-c3d6-49bf-b6e9-4042d09bbee0" TargetMode="External"/><Relationship Id="rId364" Type="http://schemas.openxmlformats.org/officeDocument/2006/relationships/hyperlink" Target="http://linked.data.gov.au/def/tern-cv/d1a46f0b-8746-432b-96d8-d0b1c350cb75" TargetMode="External"/><Relationship Id="rId485" Type="http://schemas.openxmlformats.org/officeDocument/2006/relationships/hyperlink" Target="http://linked.data.gov.au/def/tern-cv/0b6619d6-0b4b-4540-ae14-150616a3da85" TargetMode="External"/><Relationship Id="rId95" Type="http://schemas.openxmlformats.org/officeDocument/2006/relationships/hyperlink" Target="http://linked.data.gov.au/def/tern-cv/75208020-a087-4b31-89a3-c3028382b5eb" TargetMode="External"/><Relationship Id="rId94" Type="http://schemas.openxmlformats.org/officeDocument/2006/relationships/hyperlink" Target="http://linked.data.gov.au/def/tern-cv/869b3963-b276-48ac-a0b0-5d6e108eef50" TargetMode="External"/><Relationship Id="rId97" Type="http://schemas.openxmlformats.org/officeDocument/2006/relationships/hyperlink" Target="http://linked.data.gov.au/def/tern-cv/cd11241d-9df9-48b9-88b1-3e6646f21562" TargetMode="External"/><Relationship Id="rId96" Type="http://schemas.openxmlformats.org/officeDocument/2006/relationships/hyperlink" Target="http://linked.data.gov.au/def/tern-cv/c_a21ed8ce" TargetMode="External"/><Relationship Id="rId99" Type="http://schemas.openxmlformats.org/officeDocument/2006/relationships/hyperlink" Target="http://linked.data.gov.au/def/tern-cv/00c2b397-b61b-4dbe-8f07-7444c00a6af2" TargetMode="External"/><Relationship Id="rId480" Type="http://schemas.openxmlformats.org/officeDocument/2006/relationships/hyperlink" Target="http://linked.data.gov.au/def/tern-cv/712a07d8-2075-4d60-ac89-7de4ba175464" TargetMode="External"/><Relationship Id="rId98" Type="http://schemas.openxmlformats.org/officeDocument/2006/relationships/hyperlink" Target="http://linked.data.gov.au/def/tern-cv/89ed531e-0ea0-49d6-8386-ef80c75f0f4f" TargetMode="External"/><Relationship Id="rId91" Type="http://schemas.openxmlformats.org/officeDocument/2006/relationships/hyperlink" Target="http://linked.data.gov.au/def/tern-cv/51e78f51-8369-4068-b872-aa2b368bda8b" TargetMode="External"/><Relationship Id="rId90" Type="http://schemas.openxmlformats.org/officeDocument/2006/relationships/hyperlink" Target="http://linked.data.gov.au/def/tern-cv/2de440fe-81d9-4577-8d59-664122d48615" TargetMode="External"/><Relationship Id="rId93" Type="http://schemas.openxmlformats.org/officeDocument/2006/relationships/hyperlink" Target="http://linked.data.gov.au/def/tern-cv/fd9ffa6b-cffa-4e14-a536-06ab8e3505d7" TargetMode="External"/><Relationship Id="rId92" Type="http://schemas.openxmlformats.org/officeDocument/2006/relationships/hyperlink" Target="http://linked.data.gov.au/def/tern-cv/f9ae2722-732f-472a-8087-999240c6581a" TargetMode="External"/><Relationship Id="rId118" Type="http://schemas.openxmlformats.org/officeDocument/2006/relationships/hyperlink" Target="http://linked.data.gov.au/def/tern-cv/6033d979-5b22-40f9-a081-19b9980fa396" TargetMode="External"/><Relationship Id="rId239" Type="http://schemas.openxmlformats.org/officeDocument/2006/relationships/hyperlink" Target="http://linked.data.gov.au/def/tern-cv/2adc6b97-40f4-4331-8631-031008cb43d4" TargetMode="External"/><Relationship Id="rId117" Type="http://schemas.openxmlformats.org/officeDocument/2006/relationships/hyperlink" Target="http://linked.data.gov.au/def/tern-cv/893bb642-d19c-4474-aa7c-b46a476b2910" TargetMode="External"/><Relationship Id="rId238" Type="http://schemas.openxmlformats.org/officeDocument/2006/relationships/hyperlink" Target="http://linked.data.gov.au/def/tern-cv/0bd7d3ce-9c2e-45ab-84b1-04003c0458d9" TargetMode="External"/><Relationship Id="rId359" Type="http://schemas.openxmlformats.org/officeDocument/2006/relationships/hyperlink" Target="http://linked.data.gov.au/def/tern-cv/257a3ec4-17bf-4bed-ad88-c9587aa1e348" TargetMode="External"/><Relationship Id="rId116" Type="http://schemas.openxmlformats.org/officeDocument/2006/relationships/hyperlink" Target="http://linked.data.gov.au/def/tern-cv/1d1a868a-74f9-4d7b-8d70-f97d9530098e" TargetMode="External"/><Relationship Id="rId237" Type="http://schemas.openxmlformats.org/officeDocument/2006/relationships/hyperlink" Target="http://linked.data.gov.au/def/tern-cv/9e03a73d-8e89-4187-9f96-0306aad93458" TargetMode="External"/><Relationship Id="rId358" Type="http://schemas.openxmlformats.org/officeDocument/2006/relationships/hyperlink" Target="http://linked.data.gov.au/def/tern-cv/a63cea85-93b6-426b-be8e-43fe7ecdd139" TargetMode="External"/><Relationship Id="rId479" Type="http://schemas.openxmlformats.org/officeDocument/2006/relationships/hyperlink" Target="http://linked.data.gov.au/def/tern-cv/e45e6f4f-b53b-479a-b168-6317ceb372eb" TargetMode="External"/><Relationship Id="rId115" Type="http://schemas.openxmlformats.org/officeDocument/2006/relationships/hyperlink" Target="http://linked.data.gov.au/def/tern-cv/ff4ce8d1-4c2b-4d6e-8aea-be4138fea452" TargetMode="External"/><Relationship Id="rId236" Type="http://schemas.openxmlformats.org/officeDocument/2006/relationships/hyperlink" Target="http://linked.data.gov.au/def/tern-cv/35331018-090a-448d-b4bf-c32da0168c35" TargetMode="External"/><Relationship Id="rId357" Type="http://schemas.openxmlformats.org/officeDocument/2006/relationships/hyperlink" Target="http://linked.data.gov.au/def/tern-cv/df4d505b-94cb-4c4e-971a-9e7dfc16cab3" TargetMode="External"/><Relationship Id="rId478" Type="http://schemas.openxmlformats.org/officeDocument/2006/relationships/hyperlink" Target="http://linked.data.gov.au/def/tern-cv/9f4ad537-913a-4993-aeff-1f9aa645bf8e" TargetMode="External"/><Relationship Id="rId119" Type="http://schemas.openxmlformats.org/officeDocument/2006/relationships/hyperlink" Target="http://linked.data.gov.au/def/tern-cv/71934567-a90d-433c-a040-63df566c9faa" TargetMode="External"/><Relationship Id="rId110" Type="http://schemas.openxmlformats.org/officeDocument/2006/relationships/hyperlink" Target="http://linked.data.gov.au/def/tern-cv/c_25d6bbe2" TargetMode="External"/><Relationship Id="rId231" Type="http://schemas.openxmlformats.org/officeDocument/2006/relationships/hyperlink" Target="http://linked.data.gov.au/def/tern-cv/ea001a27-3217-45c2-a7b5-96a104986def" TargetMode="External"/><Relationship Id="rId352" Type="http://schemas.openxmlformats.org/officeDocument/2006/relationships/hyperlink" Target="http://linked.data.gov.au/def/tern-cv/28144566-1101-428c-9e87-cdc6951f296c" TargetMode="External"/><Relationship Id="rId473" Type="http://schemas.openxmlformats.org/officeDocument/2006/relationships/hyperlink" Target="http://linked.data.gov.au/def/tern-cv/0583e668-49bf-47b7-bee9-51be5418a6b4" TargetMode="External"/><Relationship Id="rId230" Type="http://schemas.openxmlformats.org/officeDocument/2006/relationships/hyperlink" Target="http://linked.data.gov.au/def/tern-cv/302faf14-4a1c-4484-8d92-a41c6ae20195" TargetMode="External"/><Relationship Id="rId351" Type="http://schemas.openxmlformats.org/officeDocument/2006/relationships/hyperlink" Target="http://linked.data.gov.au/def/tern-cv/debeebce-d4cd-4dad-8655-32658af00827" TargetMode="External"/><Relationship Id="rId472" Type="http://schemas.openxmlformats.org/officeDocument/2006/relationships/hyperlink" Target="http://linked.data.gov.au/def/tern-cv/daf6d352-4574-42d4-8fc0-918e73b05474" TargetMode="External"/><Relationship Id="rId350" Type="http://schemas.openxmlformats.org/officeDocument/2006/relationships/hyperlink" Target="http://linked.data.gov.au/def/tern-cv/be409d33-8091-44da-899d-56e30e4a1cfa" TargetMode="External"/><Relationship Id="rId471" Type="http://schemas.openxmlformats.org/officeDocument/2006/relationships/hyperlink" Target="http://linked.data.gov.au/def/tern-cv/e8b82eae-d4d7-44f2-af6c-879bd7336682" TargetMode="External"/><Relationship Id="rId470" Type="http://schemas.openxmlformats.org/officeDocument/2006/relationships/hyperlink" Target="http://linked.data.gov.au/def/tern-cv/dbf94c06-0bda-4ad1-8e5c-77732e766300" TargetMode="External"/><Relationship Id="rId114" Type="http://schemas.openxmlformats.org/officeDocument/2006/relationships/hyperlink" Target="http://linked.data.gov.au/def/tern-cv/2f86eccf-9cab-4c45-905b-b8f769d65950" TargetMode="External"/><Relationship Id="rId235" Type="http://schemas.openxmlformats.org/officeDocument/2006/relationships/hyperlink" Target="http://linked.data.gov.au/def/tern-cv/42aa8f4e-4815-4a4b-976a-4443cc605fbc" TargetMode="External"/><Relationship Id="rId356" Type="http://schemas.openxmlformats.org/officeDocument/2006/relationships/hyperlink" Target="http://linked.data.gov.au/def/tern-cv/1aa6aa3b-eb0a-47f0-9bc1-61c0b375fe73" TargetMode="External"/><Relationship Id="rId477" Type="http://schemas.openxmlformats.org/officeDocument/2006/relationships/hyperlink" Target="http://linked.data.gov.au/def/tern-cv/cfa79d1d-0a84-487c-a583-a67c4a028445" TargetMode="External"/><Relationship Id="rId113" Type="http://schemas.openxmlformats.org/officeDocument/2006/relationships/hyperlink" Target="http://linked.data.gov.au/def/tern-cv/d62a4664-89a1-49a1-9ef0-f30ee2c6d22b" TargetMode="External"/><Relationship Id="rId234" Type="http://schemas.openxmlformats.org/officeDocument/2006/relationships/hyperlink" Target="http://linked.data.gov.au/def/tern-cv/fa010694-e75e-447d-b76e-b2cecd3977d1" TargetMode="External"/><Relationship Id="rId355" Type="http://schemas.openxmlformats.org/officeDocument/2006/relationships/hyperlink" Target="http://linked.data.gov.au/def/tern-cv/0a92253d-a07b-4762-b653-4c363650cb44" TargetMode="External"/><Relationship Id="rId476" Type="http://schemas.openxmlformats.org/officeDocument/2006/relationships/hyperlink" Target="http://linked.data.gov.au/def/tern-cv/4e4cf7f5-9fcd-4144-bc60-9582d8990f24" TargetMode="External"/><Relationship Id="rId112" Type="http://schemas.openxmlformats.org/officeDocument/2006/relationships/hyperlink" Target="http://linked.data.gov.au/def/tern-cv/4816515c-198c-42c7-8c76-b1fc3baecb87" TargetMode="External"/><Relationship Id="rId233" Type="http://schemas.openxmlformats.org/officeDocument/2006/relationships/hyperlink" Target="http://linked.data.gov.au/def/tern-cv/f3888501-98b1-4a53-a788-20b0f0b8a7e6" TargetMode="External"/><Relationship Id="rId354" Type="http://schemas.openxmlformats.org/officeDocument/2006/relationships/hyperlink" Target="http://linked.data.gov.au/def/tern-cv/c55de6b4-72f2-42ad-ad6e-f611db272e78" TargetMode="External"/><Relationship Id="rId475" Type="http://schemas.openxmlformats.org/officeDocument/2006/relationships/hyperlink" Target="http://linked.data.gov.au/def/tern-cv/78325e56-42bd-45f2-8aa8-98de98423edd" TargetMode="External"/><Relationship Id="rId111" Type="http://schemas.openxmlformats.org/officeDocument/2006/relationships/hyperlink" Target="http://linked.data.gov.au/def/tern-cv/45ae73d8-92bd-4261-a05f-7bfac228e1f7" TargetMode="External"/><Relationship Id="rId232" Type="http://schemas.openxmlformats.org/officeDocument/2006/relationships/hyperlink" Target="http://linked.data.gov.au/def/tern-cv/c424ab49-a9d8-41e5-b1aa-5607f87264ab" TargetMode="External"/><Relationship Id="rId353" Type="http://schemas.openxmlformats.org/officeDocument/2006/relationships/hyperlink" Target="http://linked.data.gov.au/def/tern-cv/f040cac9-34d9-4949-8510-cbc436c04605" TargetMode="External"/><Relationship Id="rId474" Type="http://schemas.openxmlformats.org/officeDocument/2006/relationships/hyperlink" Target="http://linked.data.gov.au/def/tern-cv/04b6d042-a983-4c43-81ab-a080738ba584" TargetMode="External"/><Relationship Id="rId305" Type="http://schemas.openxmlformats.org/officeDocument/2006/relationships/hyperlink" Target="http://linked.data.gov.au/def/tern-cv/c_6b86d1c8" TargetMode="External"/><Relationship Id="rId426" Type="http://schemas.openxmlformats.org/officeDocument/2006/relationships/hyperlink" Target="http://linked.data.gov.au/def/tern-cv/1b1b8e39-095c-4572-a5b8-316744f7a4a2" TargetMode="External"/><Relationship Id="rId304" Type="http://schemas.openxmlformats.org/officeDocument/2006/relationships/hyperlink" Target="http://linked.data.gov.au/def/tern-cv/65f234f9-07a2-498e-86d8-b21d23050481" TargetMode="External"/><Relationship Id="rId425" Type="http://schemas.openxmlformats.org/officeDocument/2006/relationships/hyperlink" Target="http://linked.data.gov.au/def/tern-cv/ec46ef8d-ad37-4b87-b344-f22599ec2207" TargetMode="External"/><Relationship Id="rId303" Type="http://schemas.openxmlformats.org/officeDocument/2006/relationships/hyperlink" Target="http://linked.data.gov.au/def/tern-cv/08dde64e-5f1b-48c3-8ed3-3469780cbf24" TargetMode="External"/><Relationship Id="rId424" Type="http://schemas.openxmlformats.org/officeDocument/2006/relationships/hyperlink" Target="http://linked.data.gov.au/def/tern-cv/5a7ea957-5b52-4e3b-adb0-660091fa0e4f" TargetMode="External"/><Relationship Id="rId302" Type="http://schemas.openxmlformats.org/officeDocument/2006/relationships/hyperlink" Target="http://linked.data.gov.au/def/tern-cv/4e272650-c4f7-412b-b7bf-031af0611acc" TargetMode="External"/><Relationship Id="rId423" Type="http://schemas.openxmlformats.org/officeDocument/2006/relationships/hyperlink" Target="http://linked.data.gov.au/def/tern-cv/8e2ee0f0-c6a7-4b8b-a05d-d7d3dae8c580" TargetMode="External"/><Relationship Id="rId309" Type="http://schemas.openxmlformats.org/officeDocument/2006/relationships/hyperlink" Target="http://linked.data.gov.au/def/tern-cv/07abcf97-542d-4c2f-9fb1-c7c7508f484c" TargetMode="External"/><Relationship Id="rId308" Type="http://schemas.openxmlformats.org/officeDocument/2006/relationships/hyperlink" Target="http://linked.data.gov.au/def/tern-cv/eaa90e7f-7e44-47b1-af26-e5606b9e3cea" TargetMode="External"/><Relationship Id="rId429" Type="http://schemas.openxmlformats.org/officeDocument/2006/relationships/hyperlink" Target="http://linked.data.gov.au/def/tern-cv/2f4c1e8a-7acd-4b79-b16b-04913233cc07" TargetMode="External"/><Relationship Id="rId307" Type="http://schemas.openxmlformats.org/officeDocument/2006/relationships/hyperlink" Target="http://linked.data.gov.au/def/tern-cv/3d9822a0-0c24-4fa3-a1fe-16f4ad610ab1" TargetMode="External"/><Relationship Id="rId428" Type="http://schemas.openxmlformats.org/officeDocument/2006/relationships/hyperlink" Target="http://linked.data.gov.au/def/tern-cv/7402efec-a7ef-4f9c-a0ac-ccee0aeef26d" TargetMode="External"/><Relationship Id="rId306" Type="http://schemas.openxmlformats.org/officeDocument/2006/relationships/hyperlink" Target="http://linked.data.gov.au/def/tern-cv/3340a758-4a73-408a-91af-401699541d44" TargetMode="External"/><Relationship Id="rId427" Type="http://schemas.openxmlformats.org/officeDocument/2006/relationships/hyperlink" Target="http://linked.data.gov.au/def/tern-cv/66d5552f-fa72-4032-8ac5-e087b214b770" TargetMode="External"/><Relationship Id="rId301" Type="http://schemas.openxmlformats.org/officeDocument/2006/relationships/hyperlink" Target="http://linked.data.gov.au/def/tern-cv/d3db2b4d-6fd9-4f80-a241-0c0ac0f2e020" TargetMode="External"/><Relationship Id="rId422" Type="http://schemas.openxmlformats.org/officeDocument/2006/relationships/hyperlink" Target="http://linked.data.gov.au/def/tern-cv/fb66fbb3-3cca-43cf-bf3c-df047ac68a63" TargetMode="External"/><Relationship Id="rId300" Type="http://schemas.openxmlformats.org/officeDocument/2006/relationships/hyperlink" Target="http://linked.data.gov.au/def/tern-cv/d5635c66-06d2-48e4-98ff-7e83e8a2b265" TargetMode="External"/><Relationship Id="rId421" Type="http://schemas.openxmlformats.org/officeDocument/2006/relationships/hyperlink" Target="http://linked.data.gov.au/def/tern-cv/de496eae-b6d6-45b0-a414-2d8562fe672c" TargetMode="External"/><Relationship Id="rId420" Type="http://schemas.openxmlformats.org/officeDocument/2006/relationships/hyperlink" Target="http://linked.data.gov.au/def/tern-cv/18a1be66-3340-4db1-9731-a8ceb4118db9" TargetMode="External"/><Relationship Id="rId415" Type="http://schemas.openxmlformats.org/officeDocument/2006/relationships/hyperlink" Target="http://linked.data.gov.au/def/tern-cv/403a2c01-b81d-42a2-b5ad-a733351e6fb9" TargetMode="External"/><Relationship Id="rId414" Type="http://schemas.openxmlformats.org/officeDocument/2006/relationships/hyperlink" Target="http://linked.data.gov.au/def/tern-cv/647833d8-bba7-4115-b264-f9fc36c9195c" TargetMode="External"/><Relationship Id="rId413" Type="http://schemas.openxmlformats.org/officeDocument/2006/relationships/hyperlink" Target="http://linked.data.gov.au/def/tern-cv/78b617e9-cd18-40b7-ad38-efc30579e680" TargetMode="External"/><Relationship Id="rId412" Type="http://schemas.openxmlformats.org/officeDocument/2006/relationships/hyperlink" Target="http://linked.data.gov.au/def/tern-cv/7fa47d4b-1139-4d24-8ef2-8732ff64de4a" TargetMode="External"/><Relationship Id="rId419" Type="http://schemas.openxmlformats.org/officeDocument/2006/relationships/hyperlink" Target="http://linked.data.gov.au/def/tern-cv/9b704e6e-9475-4609-9b51-bf596d60c1ff" TargetMode="External"/><Relationship Id="rId418" Type="http://schemas.openxmlformats.org/officeDocument/2006/relationships/hyperlink" Target="http://linked.data.gov.au/def/tern-cv/cfcad570-317a-4c6c-836d-e2e49662c35b" TargetMode="External"/><Relationship Id="rId417" Type="http://schemas.openxmlformats.org/officeDocument/2006/relationships/hyperlink" Target="http://linked.data.gov.au/def/tern-cv/e5b70249-76a8-4087-8ac9-588c7e29b944" TargetMode="External"/><Relationship Id="rId416" Type="http://schemas.openxmlformats.org/officeDocument/2006/relationships/hyperlink" Target="http://linked.data.gov.au/def/tern-cv/b992af7a-414f-4278-a905-59ae1e04e35c" TargetMode="External"/><Relationship Id="rId411" Type="http://schemas.openxmlformats.org/officeDocument/2006/relationships/hyperlink" Target="http://linked.data.gov.au/def/tern-cv/6dcfbf07-cb02-4a14-b657-277910f8757b" TargetMode="External"/><Relationship Id="rId410" Type="http://schemas.openxmlformats.org/officeDocument/2006/relationships/hyperlink" Target="http://linked.data.gov.au/def/tern-cv/9b2ab960-da97-473a-81af-d50ab6041739" TargetMode="External"/><Relationship Id="rId206" Type="http://schemas.openxmlformats.org/officeDocument/2006/relationships/hyperlink" Target="http://linked.data.gov.au/def/tern-cv/e88ad59e-0d19-4796-b0be-f7ec3edd7624" TargetMode="External"/><Relationship Id="rId327" Type="http://schemas.openxmlformats.org/officeDocument/2006/relationships/hyperlink" Target="http://linked.data.gov.au/def/tern-cv/b6e40225-39b3-43a3-afa7-817db7d6b38a" TargetMode="External"/><Relationship Id="rId448" Type="http://schemas.openxmlformats.org/officeDocument/2006/relationships/hyperlink" Target="http://linked.data.gov.au/def/tern-cv/c0a07e96-0838-44a9-a854-2196680cba01" TargetMode="External"/><Relationship Id="rId205" Type="http://schemas.openxmlformats.org/officeDocument/2006/relationships/hyperlink" Target="http://linked.data.gov.au/def/tern-cv/6e2ede4b-1e6f-4ea0-93d9-6597c5666d62" TargetMode="External"/><Relationship Id="rId326" Type="http://schemas.openxmlformats.org/officeDocument/2006/relationships/hyperlink" Target="http://linked.data.gov.au/def/tern-cv/e1a18f5f-b63e-4a67-b28e-52e6f838ac14" TargetMode="External"/><Relationship Id="rId447" Type="http://schemas.openxmlformats.org/officeDocument/2006/relationships/hyperlink" Target="http://linked.data.gov.au/def/tern-cv/28fc70f8-09bd-4ee6-99fd-88c3179ee537" TargetMode="External"/><Relationship Id="rId204" Type="http://schemas.openxmlformats.org/officeDocument/2006/relationships/hyperlink" Target="http://linked.data.gov.au/def/tern-cv/abb0ee19-b2e8-42f3-8a25-d1f39ca3ebc3" TargetMode="External"/><Relationship Id="rId325" Type="http://schemas.openxmlformats.org/officeDocument/2006/relationships/hyperlink" Target="http://linked.data.gov.au/def/tern-cv/90380980-9914-4dd8-8d83-008fb6adeb24" TargetMode="External"/><Relationship Id="rId446" Type="http://schemas.openxmlformats.org/officeDocument/2006/relationships/hyperlink" Target="http://linked.data.gov.au/def/tern-cv/2e3b3cff-501b-43c2-9b36-18d4e5294c33" TargetMode="External"/><Relationship Id="rId203" Type="http://schemas.openxmlformats.org/officeDocument/2006/relationships/hyperlink" Target="http://linked.data.gov.au/def/tern-cv/97fefff8-36a7-4a5c-9ed6-1135660ecccc" TargetMode="External"/><Relationship Id="rId324" Type="http://schemas.openxmlformats.org/officeDocument/2006/relationships/hyperlink" Target="http://linked.data.gov.au/def/tern-cv/52d0752f-a8b9-40fc-9ba5-1d34cb602f62" TargetMode="External"/><Relationship Id="rId445" Type="http://schemas.openxmlformats.org/officeDocument/2006/relationships/hyperlink" Target="http://linked.data.gov.au/def/tern-cv/18d64def-df3b-4fa2-ba2d-967c6e392406" TargetMode="External"/><Relationship Id="rId209" Type="http://schemas.openxmlformats.org/officeDocument/2006/relationships/hyperlink" Target="http://linked.data.gov.au/def/tern-cv/4da6fe3c-5219-4ad6-97b1-df0225483de5" TargetMode="External"/><Relationship Id="rId208" Type="http://schemas.openxmlformats.org/officeDocument/2006/relationships/hyperlink" Target="http://linked.data.gov.au/def/tern-cv/88b78054-2c46-43e4-9222-db33a79c1a3b" TargetMode="External"/><Relationship Id="rId329" Type="http://schemas.openxmlformats.org/officeDocument/2006/relationships/hyperlink" Target="http://linked.data.gov.au/def/tern-cv/2ccfe1e2-acff-43e1-9a46-e08ff63b8382" TargetMode="External"/><Relationship Id="rId207" Type="http://schemas.openxmlformats.org/officeDocument/2006/relationships/hyperlink" Target="http://linked.data.gov.au/def/tern-cv/e9947c8b-0d88-40d5-842a-4aa32fe6646a" TargetMode="External"/><Relationship Id="rId328" Type="http://schemas.openxmlformats.org/officeDocument/2006/relationships/hyperlink" Target="http://linked.data.gov.au/def/tern-cv/81abb5f9-6c38-47c8-8b63-2de1c1e3add3" TargetMode="External"/><Relationship Id="rId449" Type="http://schemas.openxmlformats.org/officeDocument/2006/relationships/hyperlink" Target="http://linked.data.gov.au/def/tern-cv/843f9a0b-8feb-437f-8a9c-441672698945" TargetMode="External"/><Relationship Id="rId440" Type="http://schemas.openxmlformats.org/officeDocument/2006/relationships/hyperlink" Target="http://linked.data.gov.au/def/tern-cv/e349de93-86f4-490b-afdf-1b7fef5603a3" TargetMode="External"/><Relationship Id="rId202" Type="http://schemas.openxmlformats.org/officeDocument/2006/relationships/hyperlink" Target="http://linked.data.gov.au/def/tern-cv/c_b553f43d" TargetMode="External"/><Relationship Id="rId323" Type="http://schemas.openxmlformats.org/officeDocument/2006/relationships/hyperlink" Target="http://linked.data.gov.au/def/tern-cv/c_59d47179" TargetMode="External"/><Relationship Id="rId444" Type="http://schemas.openxmlformats.org/officeDocument/2006/relationships/hyperlink" Target="http://linked.data.gov.au/def/tern-cv/dd6cdf8f-0fe0-4d6e-a59c-5a2b6a001f32" TargetMode="External"/><Relationship Id="rId201" Type="http://schemas.openxmlformats.org/officeDocument/2006/relationships/hyperlink" Target="http://linked.data.gov.au/def/tern-cv/d2a16407-6155-4d3a-85e3-738006934b28" TargetMode="External"/><Relationship Id="rId322" Type="http://schemas.openxmlformats.org/officeDocument/2006/relationships/hyperlink" Target="http://linked.data.gov.au/def/tern-cv/c_af2fef89" TargetMode="External"/><Relationship Id="rId443" Type="http://schemas.openxmlformats.org/officeDocument/2006/relationships/hyperlink" Target="http://linked.data.gov.au/def/tern-cv/743b223a-ef67-45e2-ab01-02c395434690" TargetMode="External"/><Relationship Id="rId200" Type="http://schemas.openxmlformats.org/officeDocument/2006/relationships/hyperlink" Target="http://linked.data.gov.au/def/tern-cv/2e210a48-3c1c-4ef6-8449-9d836f8d8b31" TargetMode="External"/><Relationship Id="rId321" Type="http://schemas.openxmlformats.org/officeDocument/2006/relationships/hyperlink" Target="http://linked.data.gov.au/def/tern-cv/c_41a3f8b9" TargetMode="External"/><Relationship Id="rId442" Type="http://schemas.openxmlformats.org/officeDocument/2006/relationships/hyperlink" Target="http://linked.data.gov.au/def/tern-cv/fb6be3d6-5268-4b1c-8e59-d42cb08108f1" TargetMode="External"/><Relationship Id="rId320" Type="http://schemas.openxmlformats.org/officeDocument/2006/relationships/hyperlink" Target="http://linked.data.gov.au/def/tern-cv/c_77f59c13" TargetMode="External"/><Relationship Id="rId441" Type="http://schemas.openxmlformats.org/officeDocument/2006/relationships/hyperlink" Target="http://linked.data.gov.au/def/tern-cv/d6dcacd0-08dd-4c84-9331-e35d4047577e" TargetMode="External"/><Relationship Id="rId316" Type="http://schemas.openxmlformats.org/officeDocument/2006/relationships/hyperlink" Target="http://linked.data.gov.au/def/tern-cv/e3e69168-a959-4b8e-a1ea-2413fc3c2e4e" TargetMode="External"/><Relationship Id="rId437" Type="http://schemas.openxmlformats.org/officeDocument/2006/relationships/hyperlink" Target="http://linked.data.gov.au/def/tern-cv/7fc3a450-a0e8-41c9-8597-2e017102bcc1" TargetMode="External"/><Relationship Id="rId315" Type="http://schemas.openxmlformats.org/officeDocument/2006/relationships/hyperlink" Target="http://linked.data.gov.au/def/tern-cv/a342a700-027c-49e6-9d45-b7065564e023" TargetMode="External"/><Relationship Id="rId436" Type="http://schemas.openxmlformats.org/officeDocument/2006/relationships/hyperlink" Target="http://linked.data.gov.au/def/tern-cv/6d57155a-1df0-4689-b3ed-551290a3517b" TargetMode="External"/><Relationship Id="rId314" Type="http://schemas.openxmlformats.org/officeDocument/2006/relationships/hyperlink" Target="http://linked.data.gov.au/def/tern-cv/1baa3233-9f45-4850-bb34-53eb4b042f14" TargetMode="External"/><Relationship Id="rId435" Type="http://schemas.openxmlformats.org/officeDocument/2006/relationships/hyperlink" Target="http://linked.data.gov.au/def/tern-cv/13417a72-f4c3-4cf2-94bc-5120e0f4347f" TargetMode="External"/><Relationship Id="rId313" Type="http://schemas.openxmlformats.org/officeDocument/2006/relationships/hyperlink" Target="http://linked.data.gov.au/def/tern-cv/be1916fa-a0cf-4e86-a0dc-dd49f7a78af7" TargetMode="External"/><Relationship Id="rId434" Type="http://schemas.openxmlformats.org/officeDocument/2006/relationships/hyperlink" Target="http://linked.data.gov.au/def/tern-cv/11be9fca-5fd5-4088-95e6-6456680e2615" TargetMode="External"/><Relationship Id="rId319" Type="http://schemas.openxmlformats.org/officeDocument/2006/relationships/hyperlink" Target="http://linked.data.gov.au/def/tern-cv/919d93eb-d7f1-40b3-86ed-91426d925013" TargetMode="External"/><Relationship Id="rId318" Type="http://schemas.openxmlformats.org/officeDocument/2006/relationships/hyperlink" Target="http://linked.data.gov.au/def/tern-cv/f1f46e83-769e-4d50-9212-d180ea72a0f0" TargetMode="External"/><Relationship Id="rId439" Type="http://schemas.openxmlformats.org/officeDocument/2006/relationships/hyperlink" Target="http://linked.data.gov.au/def/tern-cv/0a35c80d-f8b7-4a73-b2bf-d90c3872850f" TargetMode="External"/><Relationship Id="rId317" Type="http://schemas.openxmlformats.org/officeDocument/2006/relationships/hyperlink" Target="http://linked.data.gov.au/def/tern-cv/c_d1e74189" TargetMode="External"/><Relationship Id="rId438" Type="http://schemas.openxmlformats.org/officeDocument/2006/relationships/hyperlink" Target="http://linked.data.gov.au/def/tern-cv/9b9f21a8-1f49-4cee-b537-3297bc706500" TargetMode="External"/><Relationship Id="rId312" Type="http://schemas.openxmlformats.org/officeDocument/2006/relationships/hyperlink" Target="http://linked.data.gov.au/def/tern-cv/5d13d5e9-4465-4c75-8a41-60bf84882696" TargetMode="External"/><Relationship Id="rId433" Type="http://schemas.openxmlformats.org/officeDocument/2006/relationships/hyperlink" Target="http://linked.data.gov.au/def/tern-cv/d4db1f65-5f47-49a1-9dea-04e82c751de5" TargetMode="External"/><Relationship Id="rId311" Type="http://schemas.openxmlformats.org/officeDocument/2006/relationships/hyperlink" Target="http://linked.data.gov.au/def/tern-cv/28874068-9b9b-49b0-a754-0b7bd988d97c" TargetMode="External"/><Relationship Id="rId432" Type="http://schemas.openxmlformats.org/officeDocument/2006/relationships/hyperlink" Target="http://linked.data.gov.au/def/tern-cv/d4c0646c-2504-496b-bd01-95c1097b5021" TargetMode="External"/><Relationship Id="rId310" Type="http://schemas.openxmlformats.org/officeDocument/2006/relationships/hyperlink" Target="http://linked.data.gov.au/def/tern-cv/7e75402d-e3c6-41dd-9e17-7f44b26bbb10" TargetMode="External"/><Relationship Id="rId431" Type="http://schemas.openxmlformats.org/officeDocument/2006/relationships/hyperlink" Target="http://linked.data.gov.au/def/tern-cv/e8e21a9e-908a-4b99-b2ac-5678d73ba3e3" TargetMode="External"/><Relationship Id="rId430" Type="http://schemas.openxmlformats.org/officeDocument/2006/relationships/hyperlink" Target="http://linked.data.gov.au/def/tern-cv/da1ffee9-0121-4ef6-9323-1ad90efbb59e"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vocabs.paratoo.tern.org.au:1337/api/lut-condition-growth-stage-trees" TargetMode="External"/><Relationship Id="rId3" Type="http://schemas.openxmlformats.org/officeDocument/2006/relationships/hyperlink" Target="http://vocabs.paratoo.tern.org.au:1337/api/lut-condition-growth-stage-shrubs" TargetMode="External"/><Relationship Id="rId4" Type="http://schemas.openxmlformats.org/officeDocument/2006/relationships/hyperlink" Target="http://vocabs.paratoo.tern.org.au:1337/api/lut-targeted-survey-flora-growth-stages" TargetMode="External"/><Relationship Id="rId9" Type="http://schemas.openxmlformats.org/officeDocument/2006/relationships/hyperlink" Target="https://graphdb.tern.org.au/resource?uri=https%3A%2F%2Flinked.data.gov.au%2Fdef%2Ftest%2Fdawe-cv%2Fd0fc07a7-3ec9-45ed-8850-885a32828d3c" TargetMode="External"/><Relationship Id="rId5" Type="http://schemas.openxmlformats.org/officeDocument/2006/relationships/hyperlink" Target="http://vocabs.paratoo.tern.org.au:1337/api/lut-targeted-survey-flora-growth-stages" TargetMode="External"/><Relationship Id="rId6" Type="http://schemas.openxmlformats.org/officeDocument/2006/relationships/hyperlink" Target="http://vocabs.paratoo.tern.org.au:1337/api/lut-veg-growth-stages" TargetMode="External"/><Relationship Id="rId7" Type="http://schemas.openxmlformats.org/officeDocument/2006/relationships/hyperlink" Target="https://dev.core-api.paratoo.tern.org.au/lut-veg-growth-stages" TargetMode="External"/><Relationship Id="rId8" Type="http://schemas.openxmlformats.org/officeDocument/2006/relationships/hyperlink" Target="https://dev.core-api.paratoo.tern.org.au/lut-veg-growth-stages" TargetMode="External"/><Relationship Id="rId31" Type="http://schemas.openxmlformats.org/officeDocument/2006/relationships/hyperlink" Target="https://github.com/ternaustralia/dawe-rlp-vocabs/issues/17" TargetMode="External"/><Relationship Id="rId30" Type="http://schemas.openxmlformats.org/officeDocument/2006/relationships/hyperlink" Target="https://github.com/ternaustralia/dawe-rlp-vocabs/issues/18" TargetMode="External"/><Relationship Id="rId33" Type="http://schemas.openxmlformats.org/officeDocument/2006/relationships/vmlDrawing" Target="../drawings/vmlDrawing2.vml"/><Relationship Id="rId32" Type="http://schemas.openxmlformats.org/officeDocument/2006/relationships/drawing" Target="../drawings/drawing2.xml"/><Relationship Id="rId20" Type="http://schemas.openxmlformats.org/officeDocument/2006/relationships/hyperlink" Target="https://github.com/ternaustralia/dawe-rlp-vocabs/pull/131/files/1ffeebadab004344f05c897b4adaa8e497bef3df" TargetMode="External"/><Relationship Id="rId22" Type="http://schemas.openxmlformats.org/officeDocument/2006/relationships/hyperlink" Target="http://vocabs.paratoo.tern.org.au:1337/api/lut-condition-vegetation-healths" TargetMode="External"/><Relationship Id="rId21" Type="http://schemas.openxmlformats.org/officeDocument/2006/relationships/hyperlink" Target="http://vocabs.paratoo.tern.org.au:1337/api/lut-condition-vegetation-healths" TargetMode="External"/><Relationship Id="rId24" Type="http://schemas.openxmlformats.org/officeDocument/2006/relationships/hyperlink" Target="https://graphdb.tern.org.au/resource?uri=https%3A%2F%2Flinked.data.gov.au%2Fdef%2Ftest%2Fdawe-cv%2Fc3403517-fcc6-4389-9c09-f1e1ee8b0f3b" TargetMode="External"/><Relationship Id="rId23" Type="http://schemas.openxmlformats.org/officeDocument/2006/relationships/hyperlink" Target="https://github.com/ternaustralia/dawe-rlp-vocabs/issues/87" TargetMode="External"/><Relationship Id="rId26" Type="http://schemas.openxmlformats.org/officeDocument/2006/relationships/hyperlink" Target="https://github.com/ternaustralia/dawe-rlp-vocabs/pull/134" TargetMode="External"/><Relationship Id="rId25" Type="http://schemas.openxmlformats.org/officeDocument/2006/relationships/hyperlink" Target="https://graphdb.tern.org.au/resource?uri=https%3A%2F%2Flinked.data.gov.au%2Fdef%2Ftest%2Fdawe-cv%2F91a54c7c-48ff-402d-a761-ed4fd4ad4a4b" TargetMode="External"/><Relationship Id="rId28" Type="http://schemas.openxmlformats.org/officeDocument/2006/relationships/hyperlink" Target="https://github.com/ternaustralia/dawe-rlp-vocabs/issues/71" TargetMode="External"/><Relationship Id="rId27" Type="http://schemas.openxmlformats.org/officeDocument/2006/relationships/hyperlink" Target="https://github.com/ternaustralia/dawe-rlp-vocabs/issues/79" TargetMode="External"/><Relationship Id="rId29" Type="http://schemas.openxmlformats.org/officeDocument/2006/relationships/hyperlink" Target="https://github.com/ternaustralia/dawe-rlp-vocabs/issues/63" TargetMode="External"/><Relationship Id="rId11" Type="http://schemas.openxmlformats.org/officeDocument/2006/relationships/hyperlink" Target="http://vocabs.paratoo.tern.org.au:1337/api/lut-targeted-survey-flora-growth-forms" TargetMode="External"/><Relationship Id="rId10" Type="http://schemas.openxmlformats.org/officeDocument/2006/relationships/hyperlink" Target="https://github.com/ternaustralia/dawe-rlp-vocabs/issues/91" TargetMode="External"/><Relationship Id="rId13" Type="http://schemas.openxmlformats.org/officeDocument/2006/relationships/hyperlink" Target="https://graphdb.tern.org.au/resource?uri=https%3A%2F%2Flinked.data.gov.au%2Fdef%2Ftest%2Fdawe-cv%2F15361f98-7669-410e-9b04-e9be069c7508" TargetMode="External"/><Relationship Id="rId12" Type="http://schemas.openxmlformats.org/officeDocument/2006/relationships/hyperlink" Target="http://vocabs.paratoo.tern.org.au:1337/api/lut-fire-growth-forms" TargetMode="External"/><Relationship Id="rId15" Type="http://schemas.openxmlformats.org/officeDocument/2006/relationships/hyperlink" Target="http://vocabs.paratoo.tern.org.au:1337/api/lut-condition-life-stages" TargetMode="External"/><Relationship Id="rId14" Type="http://schemas.openxmlformats.org/officeDocument/2006/relationships/hyperlink" Target="http://vocabs.paratoo.tern.org.au:1337/api/lut-condition-life-stages" TargetMode="External"/><Relationship Id="rId17" Type="http://schemas.openxmlformats.org/officeDocument/2006/relationships/hyperlink" Target="http://vocabs.paratoo.tern.org.au:1337/api/lut-recruitment-life-stages" TargetMode="External"/><Relationship Id="rId16" Type="http://schemas.openxmlformats.org/officeDocument/2006/relationships/hyperlink" Target="http://vocabs.paratoo.tern.org.au:1337/api/lut-recruitment-life-stages" TargetMode="External"/><Relationship Id="rId19" Type="http://schemas.openxmlformats.org/officeDocument/2006/relationships/hyperlink" Target="http://vocabs.paratoo.tern.org.au:1337/api/lut-condition-vegetation-healths" TargetMode="External"/><Relationship Id="rId18" Type="http://schemas.openxmlformats.org/officeDocument/2006/relationships/hyperlink" Target="http://vocabs.paratoo.tern.org.au:1337/api/lut-recruitment-healths" TargetMode="External"/></Relationships>
</file>

<file path=xl/worksheets/_rels/sheet3.xml.rels><?xml version="1.0" encoding="UTF-8" standalone="yes"?><Relationships xmlns="http://schemas.openxmlformats.org/package/2006/relationships"><Relationship Id="rId150" Type="http://schemas.openxmlformats.org/officeDocument/2006/relationships/hyperlink" Target="https://linked.data.gov.au/def/test/dawe-cv/311725e8-68b1-48bc-b5de-d45f15a40328" TargetMode="External"/><Relationship Id="rId1" Type="http://schemas.openxmlformats.org/officeDocument/2006/relationships/comments" Target="../comments3.xml"/><Relationship Id="rId2" Type="http://schemas.openxmlformats.org/officeDocument/2006/relationships/hyperlink" Target="https://linked.data.gov.au/def/test/dawe-cv/311725e8-68b1-48bc-b5de-d45f15a40328" TargetMode="External"/><Relationship Id="rId3" Type="http://schemas.openxmlformats.org/officeDocument/2006/relationships/hyperlink" Target="http://www.rainfor.info/upload/ManualsEnglish/CWD_protocol_RAINFOR_2011_EN.pdf" TargetMode="External"/><Relationship Id="rId149" Type="http://schemas.openxmlformats.org/officeDocument/2006/relationships/hyperlink" Target="http://linked.data.gov.au/def/tern-cv/c3111898-8404-4306-9599-e7866a749de7" TargetMode="External"/><Relationship Id="rId4" Type="http://schemas.openxmlformats.org/officeDocument/2006/relationships/hyperlink" Target="https://www.sciencedirect.com/science/article/pii/S037811270900783X" TargetMode="External"/><Relationship Id="rId148" Type="http://schemas.openxmlformats.org/officeDocument/2006/relationships/hyperlink" Target="http://linked.data.gov.au/def/tern-cv/a3ad8f31-6896-416e-8ac6-bc61b93aaab5" TargetMode="External"/><Relationship Id="rId9" Type="http://schemas.openxmlformats.org/officeDocument/2006/relationships/hyperlink" Target="https://www.dpaw.wa.gov.au/images/documents/plants-animals/monitoring/vegetation_condition_literature_review.pdf" TargetMode="External"/><Relationship Id="rId143" Type="http://schemas.openxmlformats.org/officeDocument/2006/relationships/hyperlink" Target="https://linked.data.gov.au/def/test/dawe-cv/26f843a5-e1ed-46da-b22b-053e567e3227" TargetMode="External"/><Relationship Id="rId142" Type="http://schemas.openxmlformats.org/officeDocument/2006/relationships/hyperlink" Target="https://linked.data.gov.au/def/test/dawe-cv/311725e8-68b1-48bc-b5de-d45f15a40328" TargetMode="External"/><Relationship Id="rId141" Type="http://schemas.openxmlformats.org/officeDocument/2006/relationships/hyperlink" Target="http://purl.obolibrary.org/obo/PATO_0000261" TargetMode="External"/><Relationship Id="rId140" Type="http://schemas.openxmlformats.org/officeDocument/2006/relationships/hyperlink" Target="http://linked.data.gov.au/def/tern-cv/05cbf534-c233-4aa8-a08c-00b28976ed36" TargetMode="External"/><Relationship Id="rId5" Type="http://schemas.openxmlformats.org/officeDocument/2006/relationships/hyperlink" Target="https://www.sciencedirect.com/science/article/pii/S037811270900783X" TargetMode="External"/><Relationship Id="rId147" Type="http://schemas.openxmlformats.org/officeDocument/2006/relationships/hyperlink" Target="https://nvs.landcareresearch.co.nz/Content/FieldProtocolsDOCTier1InventoryAndMonitoringAndLUCASPlots2019.pdf" TargetMode="External"/><Relationship Id="rId6" Type="http://schemas.openxmlformats.org/officeDocument/2006/relationships/hyperlink" Target="https://www.ffm.vic.gov.au/__data/assets/pdf_file/0005/21110/Report-82-overall-fuel-assess-guide-4th-ed.pdf" TargetMode="External"/><Relationship Id="rId146" Type="http://schemas.openxmlformats.org/officeDocument/2006/relationships/hyperlink" Target="https://nvs.landcareresearch.co.nz/Content/FieldProtocolsDOCTier1InventoryAndMonitoringAndLUCASPlots2019.pdf" TargetMode="External"/><Relationship Id="rId7" Type="http://schemas.openxmlformats.org/officeDocument/2006/relationships/hyperlink" Target="https://linked.data.gov.au/def/test/dawe-cv/26f843a5-e1ed-46da-b22b-053e567e3227" TargetMode="External"/><Relationship Id="rId145" Type="http://schemas.openxmlformats.org/officeDocument/2006/relationships/hyperlink" Target="http://linked.data.gov.au/def/tern-cv/abb0ee19-b2e8-42f3-8a25-d1f39ca3ebc3" TargetMode="External"/><Relationship Id="rId8" Type="http://schemas.openxmlformats.org/officeDocument/2006/relationships/hyperlink" Target="https://linked.data.gov.au/def/test/dawe-cv/26f843a5-e1ed-46da-b22b-053e567e3227" TargetMode="External"/><Relationship Id="rId144" Type="http://schemas.openxmlformats.org/officeDocument/2006/relationships/hyperlink" Target="http://linked.data.gov.au/def/tern-cv/abb0ee19-b2e8-42f3-8a25-d1f39ca3ebc3" TargetMode="External"/><Relationship Id="rId139" Type="http://schemas.openxmlformats.org/officeDocument/2006/relationships/hyperlink" Target="https://linked.data.gov.au/def/test/dawe-cv/26f843a5-e1ed-46da-b22b-053e567e3227" TargetMode="External"/><Relationship Id="rId138" Type="http://schemas.openxmlformats.org/officeDocument/2006/relationships/hyperlink" Target="https://linked.data.gov.au/def/test/dawe-cv/311725e8-68b1-48bc-b5de-d45f15a40328" TargetMode="External"/><Relationship Id="rId137" Type="http://schemas.openxmlformats.org/officeDocument/2006/relationships/hyperlink" Target="http://purl.obolibrary.org/obo/NBO_0020010" TargetMode="External"/><Relationship Id="rId132" Type="http://schemas.openxmlformats.org/officeDocument/2006/relationships/hyperlink" Target="https://linked.data.gov.au/def/test/dawe-cv/311725e8-68b1-48bc-b5de-d45f15a40328" TargetMode="External"/><Relationship Id="rId131" Type="http://schemas.openxmlformats.org/officeDocument/2006/relationships/hyperlink" Target="http://purl.obolibrary.org/obo/NCIT_C25457" TargetMode="External"/><Relationship Id="rId130" Type="http://schemas.openxmlformats.org/officeDocument/2006/relationships/hyperlink" Target="http://linked.data.gov.au/def/tern-cv/01fca79a-7f1a-4279-840b-d513c63e3b04" TargetMode="External"/><Relationship Id="rId136" Type="http://schemas.openxmlformats.org/officeDocument/2006/relationships/hyperlink" Target="http://linked.data.gov.au/def/tern-cv/05cbf534-c233-4aa8-a08c-00b28976ed36" TargetMode="External"/><Relationship Id="rId135" Type="http://schemas.openxmlformats.org/officeDocument/2006/relationships/hyperlink" Target="http://linked.data.gov.au/def/tern-cv/01fca79a-7f1a-4279-840b-d513c63e3b04" TargetMode="External"/><Relationship Id="rId134" Type="http://schemas.openxmlformats.org/officeDocument/2006/relationships/hyperlink" Target="http://vocabs.lter-europe.net/EnvThes/21092" TargetMode="External"/><Relationship Id="rId133" Type="http://schemas.openxmlformats.org/officeDocument/2006/relationships/hyperlink" Target="https://linked.data.gov.au/def/test/dawe-cv/26f843a5-e1ed-46da-b22b-053e567e3227" TargetMode="External"/><Relationship Id="rId154" Type="http://schemas.openxmlformats.org/officeDocument/2006/relationships/hyperlink" Target="http://linked.data.gov.au/def/tern-cv/a3ad8f31-6896-416e-8ac6-bc61b93aaab5" TargetMode="External"/><Relationship Id="rId153" Type="http://schemas.openxmlformats.org/officeDocument/2006/relationships/hyperlink" Target="http://linked.data.gov.au/def/tern-cv/c3111898-8404-4306-9599-e7866a749de7" TargetMode="External"/><Relationship Id="rId152" Type="http://schemas.openxmlformats.org/officeDocument/2006/relationships/hyperlink" Target="http://linked.data.gov.au/def/tern-cv/abb0ee19-b2e8-42f3-8a25-d1f39ca3ebc3" TargetMode="External"/><Relationship Id="rId151" Type="http://schemas.openxmlformats.org/officeDocument/2006/relationships/hyperlink" Target="https://linked.data.gov.au/def/test/dawe-cv/26f843a5-e1ed-46da-b22b-053e567e3227" TargetMode="External"/><Relationship Id="rId157" Type="http://schemas.openxmlformats.org/officeDocument/2006/relationships/vmlDrawing" Target="../drawings/vmlDrawing3.vml"/><Relationship Id="rId156" Type="http://schemas.openxmlformats.org/officeDocument/2006/relationships/drawing" Target="../drawings/drawing3.xml"/><Relationship Id="rId155" Type="http://schemas.openxmlformats.org/officeDocument/2006/relationships/hyperlink" Target="https://linked.data.gov.au/def/test/dawe-cv/311725e8-68b1-48bc-b5de-d45f15a40328" TargetMode="External"/><Relationship Id="rId40" Type="http://schemas.openxmlformats.org/officeDocument/2006/relationships/hyperlink" Target="https://linked.data.gov.au/def/test/dawe-cv/58e4aba5-78c3-4361-b08a-ae39a93c8cb0" TargetMode="External"/><Relationship Id="rId42" Type="http://schemas.openxmlformats.org/officeDocument/2006/relationships/hyperlink" Target="https://linked.data.gov.au/def/test/dawe-cv/9d4f8a2d-8e77-42dd-857b-0ecbc9c85696" TargetMode="External"/><Relationship Id="rId41" Type="http://schemas.openxmlformats.org/officeDocument/2006/relationships/hyperlink" Target="http://registry.it.csiro.au/def/soil/au/asls/landform/_modal-slope:1" TargetMode="External"/><Relationship Id="rId44" Type="http://schemas.openxmlformats.org/officeDocument/2006/relationships/hyperlink" Target="http://linked.data.gov.au/def/tern-cv/1d1a868a-74f9-4d7b-8d70-f97d9530098e" TargetMode="External"/><Relationship Id="rId43" Type="http://schemas.openxmlformats.org/officeDocument/2006/relationships/hyperlink" Target="https://linked.data.gov.au/def/test/dawe-cv/9d4f8a2d-8e77-42dd-857b-0ecbc9c85696" TargetMode="External"/><Relationship Id="rId46" Type="http://schemas.openxmlformats.org/officeDocument/2006/relationships/hyperlink" Target="http://linked.data.gov.au/def/tern-cv/18a1be66-3340-4db1-9731-a8ceb4118db9" TargetMode="External"/><Relationship Id="rId45" Type="http://schemas.openxmlformats.org/officeDocument/2006/relationships/hyperlink" Target="http://linked.data.gov.au/def/tern-cv/939bdeec-f2ce-453c-8315-b36b639a4347" TargetMode="External"/><Relationship Id="rId48" Type="http://schemas.openxmlformats.org/officeDocument/2006/relationships/hyperlink" Target="http://linked.data.gov.au/def/tern-cv/57df33eb-9a49-4fd3-9911-de6fa31b1ffb" TargetMode="External"/><Relationship Id="rId47" Type="http://schemas.openxmlformats.org/officeDocument/2006/relationships/hyperlink" Target="http://linked.data.gov.au/def/tern-cv/7cd0b720-b743-4b88-847b-26ad91e5a20e" TargetMode="External"/><Relationship Id="rId49" Type="http://schemas.openxmlformats.org/officeDocument/2006/relationships/hyperlink" Target="http://linked.data.gov.au/def/tern-cv/4a4ca9a6-3f16-4edf-bcef-c41e48aef8bb" TargetMode="External"/><Relationship Id="rId31" Type="http://schemas.openxmlformats.org/officeDocument/2006/relationships/hyperlink" Target="https://linked.data.gov.au/def/test/dawe-cv/311725e8-68b1-48bc-b5de-d45f15a40328" TargetMode="External"/><Relationship Id="rId30" Type="http://schemas.openxmlformats.org/officeDocument/2006/relationships/hyperlink" Target="http://linked.data.gov.au/def/tern-cv/20a2ab2e-cdbd-4c56-9e68-9c926fd589eb" TargetMode="External"/><Relationship Id="rId33" Type="http://schemas.openxmlformats.org/officeDocument/2006/relationships/hyperlink" Target="https://linked.data.gov.au/def/test/dawe-cv/b036ba09-d061-4a1c-99a8-890efc462a2c" TargetMode="External"/><Relationship Id="rId32" Type="http://schemas.openxmlformats.org/officeDocument/2006/relationships/hyperlink" Target="https://linked.data.gov.au/def/test/dawe-cv/b036ba09-d061-4a1c-99a8-890efc462a2c" TargetMode="External"/><Relationship Id="rId35" Type="http://schemas.openxmlformats.org/officeDocument/2006/relationships/hyperlink" Target="http://linked.data.gov.au/def/tern-cv/a117b27e-11b1-4369-9799-360b8d2ecb14" TargetMode="External"/><Relationship Id="rId34" Type="http://schemas.openxmlformats.org/officeDocument/2006/relationships/hyperlink" Target="https://communityviz.city-explained.com/communityviz/s360webhelp/Formulas/Function_library/Tan_function.htm" TargetMode="External"/><Relationship Id="rId37" Type="http://schemas.openxmlformats.org/officeDocument/2006/relationships/hyperlink" Target="https://linked.data.gov.au/def/test/dawe-cv/0e0423c6-0dc3-40aa-9776-410a94299256" TargetMode="External"/><Relationship Id="rId36" Type="http://schemas.openxmlformats.org/officeDocument/2006/relationships/hyperlink" Target="http://linked.data.gov.au/def/tern-cv/4010d6ec-d1d6-45b4-b9af-ea916fad242f" TargetMode="External"/><Relationship Id="rId39" Type="http://schemas.openxmlformats.org/officeDocument/2006/relationships/hyperlink" Target="https://linked.data.gov.au/def/test/dawe-cv/58e4aba5-78c3-4361-b08a-ae39a93c8cb0" TargetMode="External"/><Relationship Id="rId38" Type="http://schemas.openxmlformats.org/officeDocument/2006/relationships/hyperlink" Target="https://linked.data.gov.au/def/test/dawe-cv/0e0423c6-0dc3-40aa-9776-410a94299256" TargetMode="External"/><Relationship Id="rId20" Type="http://schemas.openxmlformats.org/officeDocument/2006/relationships/hyperlink" Target="https://nvs.landcareresearch.co.nz/Content/FieldProtocolsDOCTier1InventoryAndMonitoringAndLUCASPlots2019.pdf" TargetMode="External"/><Relationship Id="rId22" Type="http://schemas.openxmlformats.org/officeDocument/2006/relationships/hyperlink" Target="https://linked.data.gov.au/def/test/dawe-cv/26f843a5-e1ed-46da-b22b-053e567e3227" TargetMode="External"/><Relationship Id="rId21" Type="http://schemas.openxmlformats.org/officeDocument/2006/relationships/hyperlink" Target="https://linked.data.gov.au/def/test/dawe-cv/75f55bf0-6972-42ba-ad46-7e24f91e8f6a" TargetMode="External"/><Relationship Id="rId24" Type="http://schemas.openxmlformats.org/officeDocument/2006/relationships/hyperlink" Target="http://linked.data.gov.au/def/tern-cv/f81aa91e-5f57-4e49-bc6e-4d821d1f9de2" TargetMode="External"/><Relationship Id="rId23" Type="http://schemas.openxmlformats.org/officeDocument/2006/relationships/hyperlink" Target="https://linked.data.gov.au/def/test/dawe-cv/26f843a5-e1ed-46da-b22b-053e567e3227" TargetMode="External"/><Relationship Id="rId26" Type="http://schemas.openxmlformats.org/officeDocument/2006/relationships/hyperlink" Target="https://linked.data.gov.au/def/test/dawe-cv/85bdd25a-fa08-49de-9f0b-98895cb79aa6" TargetMode="External"/><Relationship Id="rId25" Type="http://schemas.openxmlformats.org/officeDocument/2006/relationships/hyperlink" Target="http://linked.data.gov.au/def/tern-cv/09296da0-c645-4165-950c-780c21b3c140" TargetMode="External"/><Relationship Id="rId28" Type="http://schemas.openxmlformats.org/officeDocument/2006/relationships/hyperlink" Target="http://linked.data.gov.au/def/tern-cv/c8bfe8b1-7f41-4b94-83f8-43b688c08f70" TargetMode="External"/><Relationship Id="rId27" Type="http://schemas.openxmlformats.org/officeDocument/2006/relationships/hyperlink" Target="https://linked.data.gov.au/def/test/dawe-cv/85bdd25a-fa08-49de-9f0b-98895cb79aa6" TargetMode="External"/><Relationship Id="rId29" Type="http://schemas.openxmlformats.org/officeDocument/2006/relationships/hyperlink" Target="http://linked.data.gov.au/def/tern-cv/e3e69168-a959-4b8e-a1ea-2413fc3c2e4e" TargetMode="External"/><Relationship Id="rId11" Type="http://schemas.openxmlformats.org/officeDocument/2006/relationships/hyperlink" Target="http://linked.data.gov.au/def/tern-cv/c3111898-8404-4306-9599-e7866a749de7" TargetMode="External"/><Relationship Id="rId10" Type="http://schemas.openxmlformats.org/officeDocument/2006/relationships/hyperlink" Target="https://www.dpaw.wa.gov.au/images/documents/plants-animals/monitoring/vegetation_condition_literature_review.pdf" TargetMode="External"/><Relationship Id="rId13" Type="http://schemas.openxmlformats.org/officeDocument/2006/relationships/hyperlink" Target="http://linked.data.gov.au/def/tern-cv/b74666b7-a28e-4146-80f5-0d2285ce754e" TargetMode="External"/><Relationship Id="rId12" Type="http://schemas.openxmlformats.org/officeDocument/2006/relationships/hyperlink" Target="https://www.awe.gov.au/sites/default/files/documents/5th-national-report-final_0.pdf" TargetMode="External"/><Relationship Id="rId15" Type="http://schemas.openxmlformats.org/officeDocument/2006/relationships/hyperlink" Target="http://linked.data.gov.au/def/tern-cv/52d0752f-a8b9-40fc-9ba5-1d34cb602f62" TargetMode="External"/><Relationship Id="rId14" Type="http://schemas.openxmlformats.org/officeDocument/2006/relationships/hyperlink" Target="http://linked.data.gov.au/def/tern-cv/f57f6bf8-2a5e-47c5-bcc2-4ce7bb4b9dc7" TargetMode="External"/><Relationship Id="rId17" Type="http://schemas.openxmlformats.org/officeDocument/2006/relationships/hyperlink" Target="https://besjournals.onlinelibrary.wiley.com/doi/10.1111/j.1365-2664.2010.01803.x" TargetMode="External"/><Relationship Id="rId16" Type="http://schemas.openxmlformats.org/officeDocument/2006/relationships/hyperlink" Target="http://www.nrm.gov.au/system/files/resources/600d1b92-c1ca-436e-8f83-23e7f15ca892/files/vegetation-assesment-guide.pdf" TargetMode="External"/><Relationship Id="rId19" Type="http://schemas.openxmlformats.org/officeDocument/2006/relationships/hyperlink" Target="https://nvs.landcareresearch.co.nz/Content/FieldProtocolsDOCTier1InventoryAndMonitoringAndLUCASPlots2019.pdf" TargetMode="External"/><Relationship Id="rId18" Type="http://schemas.openxmlformats.org/officeDocument/2006/relationships/hyperlink" Target="https://nvs.landcareresearch.co.nz/Content/FieldProtocolsDOCTier1InventoryAndMonitoringAndLUCASPlots2019.pdf" TargetMode="External"/><Relationship Id="rId84" Type="http://schemas.openxmlformats.org/officeDocument/2006/relationships/hyperlink" Target="http://linked.data.gov.au/def/tern-cv/d87a652c-0a30-415c-bef7-e20f75d94002" TargetMode="External"/><Relationship Id="rId83" Type="http://schemas.openxmlformats.org/officeDocument/2006/relationships/hyperlink" Target="http://linked.data.gov.au/def/tern-cv/ea001a27-3217-45c2-a7b5-96a104986def" TargetMode="External"/><Relationship Id="rId86" Type="http://schemas.openxmlformats.org/officeDocument/2006/relationships/hyperlink" Target="http://linked.data.gov.au/def/tern-cv/cbff6d0c-c239-4858-8139-9fbd8c8646df" TargetMode="External"/><Relationship Id="rId85" Type="http://schemas.openxmlformats.org/officeDocument/2006/relationships/hyperlink" Target="http://linked.data.gov.au/def/tern-cv/cbff6d0c-c239-4858-8139-9fbd8c8646df" TargetMode="External"/><Relationship Id="rId88" Type="http://schemas.openxmlformats.org/officeDocument/2006/relationships/hyperlink" Target="http://linked.data.gov.au/def/tern-cv/ab4ef0b1-bae1-476e-84c5-612e18282022" TargetMode="External"/><Relationship Id="rId87" Type="http://schemas.openxmlformats.org/officeDocument/2006/relationships/hyperlink" Target="http://linked.data.gov.au/def/tern-cv/ab4ef0b1-bae1-476e-84c5-612e18282022" TargetMode="External"/><Relationship Id="rId89" Type="http://schemas.openxmlformats.org/officeDocument/2006/relationships/hyperlink" Target="http://linked.data.gov.au/def/tern-cv/0209017c-b3eb-41bc-bf21-38c10c5ee063" TargetMode="External"/><Relationship Id="rId80" Type="http://schemas.openxmlformats.org/officeDocument/2006/relationships/hyperlink" Target="http://linked.data.gov.au/def/tern-cv/931507d7-0fb6-4fd9-932c-3015f83af9ab" TargetMode="External"/><Relationship Id="rId82" Type="http://schemas.openxmlformats.org/officeDocument/2006/relationships/hyperlink" Target="http://linked.data.gov.au/def/tern-cv/d7bbfb51-4697-4ca9-9846-2511056e3d9d" TargetMode="External"/><Relationship Id="rId81" Type="http://schemas.openxmlformats.org/officeDocument/2006/relationships/hyperlink" Target="http://linked.data.gov.au/def/tern-cv/e27ee9af-4fde-46aa-a068-f847834269a6" TargetMode="External"/><Relationship Id="rId73" Type="http://schemas.openxmlformats.org/officeDocument/2006/relationships/hyperlink" Target="http://linked.data.gov.au/def/tern-cv/be409d33-8091-44da-899d-56e30e4a1cfa" TargetMode="External"/><Relationship Id="rId72" Type="http://schemas.openxmlformats.org/officeDocument/2006/relationships/hyperlink" Target="http://linked.data.gov.au/def/tern-cv/b227bfa3-016f-46b0-964d-cb1436d2a6cc" TargetMode="External"/><Relationship Id="rId75" Type="http://schemas.openxmlformats.org/officeDocument/2006/relationships/hyperlink" Target="http://linked.data.gov.au/def/tern-cv/1b1b8e39-095c-4572-a5b8-316744f7a4a2" TargetMode="External"/><Relationship Id="rId74" Type="http://schemas.openxmlformats.org/officeDocument/2006/relationships/hyperlink" Target="http://linked.data.gov.au/def/tern-cv/26c05fcc-9088-4c45-860b-9030b35c859f" TargetMode="External"/><Relationship Id="rId77" Type="http://schemas.openxmlformats.org/officeDocument/2006/relationships/hyperlink" Target="http://linked.data.gov.au/def/tern-cv/c_78404103" TargetMode="External"/><Relationship Id="rId76" Type="http://schemas.openxmlformats.org/officeDocument/2006/relationships/hyperlink" Target="http://linked.data.gov.au/def/tern-cv/843f9a0b-8feb-437f-8a9c-441672698945" TargetMode="External"/><Relationship Id="rId79" Type="http://schemas.openxmlformats.org/officeDocument/2006/relationships/hyperlink" Target="http://linked.data.gov.au/def/tern-cv/931507d7-0fb6-4fd9-932c-3015f83af9ab" TargetMode="External"/><Relationship Id="rId78" Type="http://schemas.openxmlformats.org/officeDocument/2006/relationships/hyperlink" Target="http://linked.data.gov.au/def/tern-cv/5d6b9c12-d6eb-4a25-8cb9-99f4257fa17a" TargetMode="External"/><Relationship Id="rId71" Type="http://schemas.openxmlformats.org/officeDocument/2006/relationships/hyperlink" Target="http://linked.data.gov.au/def/tern-cv/2e3b3cff-501b-43c2-9b36-18d4e5294c33" TargetMode="External"/><Relationship Id="rId70" Type="http://schemas.openxmlformats.org/officeDocument/2006/relationships/hyperlink" Target="http://linked.data.gov.au/def/tern-cv/c0a07e96-0838-44a9-a854-2196680cba01" TargetMode="External"/><Relationship Id="rId62" Type="http://schemas.openxmlformats.org/officeDocument/2006/relationships/hyperlink" Target="http://linked.data.gov.au/def/tern-cv/c1588a6d-d5e4-44b4-8bf4-f04c5425ed89" TargetMode="External"/><Relationship Id="rId61" Type="http://schemas.openxmlformats.org/officeDocument/2006/relationships/hyperlink" Target="http://linked.data.gov.au/def/tern-cv/65795a49-1f8f-4644-b088-2438301bbe0e" TargetMode="External"/><Relationship Id="rId64" Type="http://schemas.openxmlformats.org/officeDocument/2006/relationships/hyperlink" Target="http://linked.data.gov.au/def/tern-cv/ccc27eac-2b83-4a8b-badf-df2c00464fad" TargetMode="External"/><Relationship Id="rId63" Type="http://schemas.openxmlformats.org/officeDocument/2006/relationships/hyperlink" Target="http://linked.data.gov.au/def/tern-cv/a5596b19-095b-4f96-bf56-89ec679854c2" TargetMode="External"/><Relationship Id="rId66" Type="http://schemas.openxmlformats.org/officeDocument/2006/relationships/hyperlink" Target="http://linked.data.gov.au/def/tern-cv/8e2ee0f0-c6a7-4b8b-a05d-d7d3dae8c580" TargetMode="External"/><Relationship Id="rId65" Type="http://schemas.openxmlformats.org/officeDocument/2006/relationships/hyperlink" Target="http://linked.data.gov.au/def/tern-cv/beceaa5a-a296-4385-a55a-3b8c8d5b2369" TargetMode="External"/><Relationship Id="rId68" Type="http://schemas.openxmlformats.org/officeDocument/2006/relationships/hyperlink" Target="http://linked.data.gov.au/def/tern-cv/5a7ea957-5b52-4e3b-adb0-660091fa0e4f" TargetMode="External"/><Relationship Id="rId67" Type="http://schemas.openxmlformats.org/officeDocument/2006/relationships/hyperlink" Target="http://linked.data.gov.au/def/tern-cv/ec46ef8d-ad37-4b87-b344-f22599ec2207" TargetMode="External"/><Relationship Id="rId60" Type="http://schemas.openxmlformats.org/officeDocument/2006/relationships/hyperlink" Target="http://linked.data.gov.au/def/tern-cv/931507d7-0fb6-4fd9-932c-3015f83af9ab" TargetMode="External"/><Relationship Id="rId69" Type="http://schemas.openxmlformats.org/officeDocument/2006/relationships/hyperlink" Target="http://linked.data.gov.au/def/tern-cv/2d99f42e-9773-43aa-945a-bb1fe0c47a1a" TargetMode="External"/><Relationship Id="rId51" Type="http://schemas.openxmlformats.org/officeDocument/2006/relationships/hyperlink" Target="http://linked.data.gov.au/def/tern-cv/b87c442c1a773670f01265aa0d39b853934ea4565a21c6facc13261d01a08227" TargetMode="External"/><Relationship Id="rId50" Type="http://schemas.openxmlformats.org/officeDocument/2006/relationships/hyperlink" Target="http://linked.data.gov.au/def/tern-cv/c_b6c67cbe" TargetMode="External"/><Relationship Id="rId53" Type="http://schemas.openxmlformats.org/officeDocument/2006/relationships/hyperlink" Target="http://linked.data.gov.au/def/tern-cv/7e256d28-e686-4b6a-b64a-ac1b1a8f164d" TargetMode="External"/><Relationship Id="rId52" Type="http://schemas.openxmlformats.org/officeDocument/2006/relationships/hyperlink" Target="http://linked.data.gov.au/def/tern-cv/54b40732-25dc-4471-86ca-55e6d7c54b79" TargetMode="External"/><Relationship Id="rId55" Type="http://schemas.openxmlformats.org/officeDocument/2006/relationships/hyperlink" Target="http://linked.data.gov.au/def/tern-cv/2e3b3cff-501b-43c2-9b36-18d4e5294c33" TargetMode="External"/><Relationship Id="rId54" Type="http://schemas.openxmlformats.org/officeDocument/2006/relationships/hyperlink" Target="http://linked.data.gov.au/def/tern-cv/2d99f42e-9773-43aa-945a-bb1fe0c47a1a" TargetMode="External"/><Relationship Id="rId57" Type="http://schemas.openxmlformats.org/officeDocument/2006/relationships/hyperlink" Target="http://linked.data.gov.au/def/tern-cv/c_78404103" TargetMode="External"/><Relationship Id="rId56" Type="http://schemas.openxmlformats.org/officeDocument/2006/relationships/hyperlink" Target="http://linked.data.gov.au/def/tern-cv/c0a07e96-0838-44a9-a854-2196680cba01" TargetMode="External"/><Relationship Id="rId59" Type="http://schemas.openxmlformats.org/officeDocument/2006/relationships/hyperlink" Target="http://linked.data.gov.au/def/tern-cv/e4789a46-8a2f-4987-8745-a9b048fa66e2" TargetMode="External"/><Relationship Id="rId58" Type="http://schemas.openxmlformats.org/officeDocument/2006/relationships/hyperlink" Target="http://linked.data.gov.au/def/tern-cv/e3b19733-defc-417d-9513-f9260b9553af" TargetMode="External"/><Relationship Id="rId107" Type="http://schemas.openxmlformats.org/officeDocument/2006/relationships/hyperlink" Target="https://linked.data.gov.au/def/test/dawe-cv/d4e3dc35-7bfe-4963-875d-d81d8f96f6fb" TargetMode="External"/><Relationship Id="rId106" Type="http://schemas.openxmlformats.org/officeDocument/2006/relationships/hyperlink" Target="https://linked.data.gov.au/def/test/dawe-cv/d4e3dc35-7bfe-4963-875d-d81d8f96f6fb" TargetMode="External"/><Relationship Id="rId105" Type="http://schemas.openxmlformats.org/officeDocument/2006/relationships/hyperlink" Target="https://linked.data.gov.au/def/test/dawe-cv/d4e3dc35-7bfe-4963-875d-d81d8f96f6fb" TargetMode="External"/><Relationship Id="rId104" Type="http://schemas.openxmlformats.org/officeDocument/2006/relationships/hyperlink" Target="https://linked.data.gov.au/def/test/dawe-cv/d4e3dc35-7bfe-4963-875d-d81d8f96f6fb" TargetMode="External"/><Relationship Id="rId109" Type="http://schemas.openxmlformats.org/officeDocument/2006/relationships/hyperlink" Target="http://linked.data.gov.au/def/tern-cv/abb0ee19-b2e8-42f3-8a25-d1f39ca3ebc3" TargetMode="External"/><Relationship Id="rId108" Type="http://schemas.openxmlformats.org/officeDocument/2006/relationships/hyperlink" Target="http://linked.data.gov.au/def/tern-cv/abb0ee19-b2e8-42f3-8a25-d1f39ca3ebc3" TargetMode="External"/><Relationship Id="rId103" Type="http://schemas.openxmlformats.org/officeDocument/2006/relationships/hyperlink" Target="http://linked.data.gov.au/def/tern-cv/fc2dcb5b-94a5-440f-9104-efaa640246cc" TargetMode="External"/><Relationship Id="rId102" Type="http://schemas.openxmlformats.org/officeDocument/2006/relationships/hyperlink" Target="http://linked.data.gov.au/def/tern-cv/01fca79a-7f1a-4279-840b-d513c63e3b04" TargetMode="External"/><Relationship Id="rId101" Type="http://schemas.openxmlformats.org/officeDocument/2006/relationships/hyperlink" Target="http://linked.data.gov.au/def/tern-cv/05cbf534-c233-4aa8-a08c-00b28976ed36" TargetMode="External"/><Relationship Id="rId100" Type="http://schemas.openxmlformats.org/officeDocument/2006/relationships/hyperlink" Target="https://linked.data.gov.au/def/test/dawe-cv/26f843a5-e1ed-46da-b22b-053e567e3227" TargetMode="External"/><Relationship Id="rId129" Type="http://schemas.openxmlformats.org/officeDocument/2006/relationships/hyperlink" Target="http://www.bioontology.org/pma.owl" TargetMode="External"/><Relationship Id="rId128" Type="http://schemas.openxmlformats.org/officeDocument/2006/relationships/hyperlink" Target="http://www.bioontology.org/pma.owl" TargetMode="External"/><Relationship Id="rId127" Type="http://schemas.openxmlformats.org/officeDocument/2006/relationships/hyperlink" Target="http://linked.data.gov.au/def/tern-cv/42c4b49f-94d3-4a59-9a4b-29f215169383" TargetMode="External"/><Relationship Id="rId126" Type="http://schemas.openxmlformats.org/officeDocument/2006/relationships/hyperlink" Target="http://sbmi.uth.tmc.edu/ontology/ochv" TargetMode="External"/><Relationship Id="rId121" Type="http://schemas.openxmlformats.org/officeDocument/2006/relationships/hyperlink" Target="http://purl.obolibrary.org/obo/OBA_VT0000038" TargetMode="External"/><Relationship Id="rId120" Type="http://schemas.openxmlformats.org/officeDocument/2006/relationships/hyperlink" Target="https://www.biologyonline.com/dictionary/weight" TargetMode="External"/><Relationship Id="rId125" Type="http://schemas.openxmlformats.org/officeDocument/2006/relationships/hyperlink" Target="http://ncicb.nci.nih.gov/xml/owl/EVS/Thesaurus.owl" TargetMode="External"/><Relationship Id="rId124" Type="http://schemas.openxmlformats.org/officeDocument/2006/relationships/hyperlink" Target="http://linked.data.gov.au/def/tern-cv/05cbf534-c233-4aa8-a08c-00b28976ed36" TargetMode="External"/><Relationship Id="rId123" Type="http://schemas.openxmlformats.org/officeDocument/2006/relationships/hyperlink" Target="http://linked.data.gov.au/def/tern-cv/3340a758-4a73-408a-91af-401699541d44" TargetMode="External"/><Relationship Id="rId122" Type="http://schemas.openxmlformats.org/officeDocument/2006/relationships/hyperlink" Target="http://purl.obolibrary.org/obo/VT_0001256" TargetMode="External"/><Relationship Id="rId95" Type="http://schemas.openxmlformats.org/officeDocument/2006/relationships/hyperlink" Target="http://linked.data.gov.au/def/tern-cv/c_db05eed6" TargetMode="External"/><Relationship Id="rId94" Type="http://schemas.openxmlformats.org/officeDocument/2006/relationships/hyperlink" Target="http://linked.data.gov.au/def/tern-cv/d87a652c-0a30-415c-bef7-e20f75d94002" TargetMode="External"/><Relationship Id="rId97" Type="http://schemas.openxmlformats.org/officeDocument/2006/relationships/hyperlink" Target="http://linked.data.gov.au/def/tern-cv/09296da0-c645-4165-950c-780c21b3c140" TargetMode="External"/><Relationship Id="rId96" Type="http://schemas.openxmlformats.org/officeDocument/2006/relationships/hyperlink" Target="http://linked.data.gov.au/def/tern-cv/d87a652c-0a30-415c-bef7-e20f75d94002" TargetMode="External"/><Relationship Id="rId99" Type="http://schemas.openxmlformats.org/officeDocument/2006/relationships/hyperlink" Target="http://linked.data.gov.au/def/tern-cv/abb0ee19-b2e8-42f3-8a25-d1f39ca3ebc3" TargetMode="External"/><Relationship Id="rId98" Type="http://schemas.openxmlformats.org/officeDocument/2006/relationships/hyperlink" Target="https://www.awe.gov.au/science-research/abrs/publications/other/numbers-living-species/contents)." TargetMode="External"/><Relationship Id="rId91" Type="http://schemas.openxmlformats.org/officeDocument/2006/relationships/hyperlink" Target="http://linked.data.gov.au/def/tern-cv/11c8f833-5cbd-4fc0-98f8-b1f0367c44e0" TargetMode="External"/><Relationship Id="rId90" Type="http://schemas.openxmlformats.org/officeDocument/2006/relationships/hyperlink" Target="http://linked.data.gov.au/def/tern-cv/11c8f833-5cbd-4fc0-98f8-b1f0367c44e0" TargetMode="External"/><Relationship Id="rId93" Type="http://schemas.openxmlformats.org/officeDocument/2006/relationships/hyperlink" Target="http://linked.data.gov.au/def/tern-cv/09296da0-c645-4165-950c-780c21b3c140" TargetMode="External"/><Relationship Id="rId92" Type="http://schemas.openxmlformats.org/officeDocument/2006/relationships/hyperlink" Target="http://linked.data.gov.au/def/tern-cv/c05f6163960b7972174665b57fba217e68ed4e9d69e30943958f068db35d038a" TargetMode="External"/><Relationship Id="rId118" Type="http://schemas.openxmlformats.org/officeDocument/2006/relationships/hyperlink" Target="https://a-z-animals.com/reference/animal-classification/" TargetMode="External"/><Relationship Id="rId117" Type="http://schemas.openxmlformats.org/officeDocument/2006/relationships/hyperlink" Target="https://w3id.org/tern/ontologies/tern/width" TargetMode="External"/><Relationship Id="rId116" Type="http://schemas.openxmlformats.org/officeDocument/2006/relationships/hyperlink" Target="https://w3id.org/tern/ontologies/tern/width" TargetMode="External"/><Relationship Id="rId115" Type="http://schemas.openxmlformats.org/officeDocument/2006/relationships/hyperlink" Target="https://linked.data.gov.au/def/test/dawe-cv/5a9a982a-76a6-48fe-9302-c8b9b06b1abc" TargetMode="External"/><Relationship Id="rId119" Type="http://schemas.openxmlformats.org/officeDocument/2006/relationships/hyperlink" Target="https://linked.data.gov.au/def/test/dawe-cv/26f843a5-e1ed-46da-b22b-053e567e3227" TargetMode="External"/><Relationship Id="rId110" Type="http://schemas.openxmlformats.org/officeDocument/2006/relationships/hyperlink" Target="http://linked.data.gov.au/def/tern-cv/abb0ee19-b2e8-42f3-8a25-d1f39ca3ebc3" TargetMode="External"/><Relationship Id="rId114" Type="http://schemas.openxmlformats.org/officeDocument/2006/relationships/hyperlink" Target="https://linked.data.gov.au/def/test/dawe-cv/5a9a982a-76a6-48fe-9302-c8b9b06b1abc" TargetMode="External"/><Relationship Id="rId113" Type="http://schemas.openxmlformats.org/officeDocument/2006/relationships/hyperlink" Target="https://linked.data.gov.au/def/test/dawe-cv/6e1c8b97-3655-4a22-9647-02f2c756e789" TargetMode="External"/><Relationship Id="rId112" Type="http://schemas.openxmlformats.org/officeDocument/2006/relationships/hyperlink" Target="https://linked.data.gov.au/def/test/dawe-cv/6e1c8b97-3655-4a22-9647-02f2c756e789" TargetMode="External"/><Relationship Id="rId111" Type="http://schemas.openxmlformats.org/officeDocument/2006/relationships/hyperlink" Target="http://linked.data.gov.au/def/tern-cv/abb0ee19-b2e8-42f3-8a25-d1f39ca3ebc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3id.org/tern/ontologies/tern/SamplingPoint" TargetMode="External"/><Relationship Id="rId3" Type="http://schemas.openxmlformats.org/officeDocument/2006/relationships/hyperlink" Target="http://tern.org.au/AusPlots-Rangelands-Survey-Protocols-Manual-pg23944.html" TargetMode="External"/><Relationship Id="rId4" Type="http://schemas.openxmlformats.org/officeDocument/2006/relationships/hyperlink" Target="http://tern.org.au/AusPlots-Rangelands-Survey-Protocols-Manual-pg23944.html" TargetMode="External"/><Relationship Id="rId9" Type="http://schemas.openxmlformats.org/officeDocument/2006/relationships/hyperlink" Target="http://linked.data.gov.au/def/tern-cv/ae1a6ef6-c56f-441e-bb1b-ec87ae5f5c05" TargetMode="External"/><Relationship Id="rId5" Type="http://schemas.openxmlformats.org/officeDocument/2006/relationships/hyperlink" Target="http://tern.org.au/AusPlots-Rangelands-Survey-Protocols-Manual-pg23944.html" TargetMode="External"/><Relationship Id="rId6" Type="http://schemas.openxmlformats.org/officeDocument/2006/relationships/hyperlink" Target="https://w3id.org/tern/ontologies/tern/transectDirection" TargetMode="External"/><Relationship Id="rId7" Type="http://schemas.openxmlformats.org/officeDocument/2006/relationships/hyperlink" Target="https://w3id.org/tern/ontologies/tern/transectStartPoint" TargetMode="External"/><Relationship Id="rId8" Type="http://schemas.openxmlformats.org/officeDocument/2006/relationships/hyperlink" Target="https://w3id.org/tern/ontologies/tern/transectStartPoint" TargetMode="External"/><Relationship Id="rId31" Type="http://schemas.openxmlformats.org/officeDocument/2006/relationships/hyperlink" Target="https://linked.data.gov.au/def/test/dawe-cv/63f3f8e8-c204-4c91-8a48-e9f85b33ce06" TargetMode="External"/><Relationship Id="rId30" Type="http://schemas.openxmlformats.org/officeDocument/2006/relationships/hyperlink" Target="https://linked.data.gov.au/def/test/dawe-cv/473b22fa-71ab-4f38-b143-3b9cc436c63f" TargetMode="External"/><Relationship Id="rId33" Type="http://schemas.openxmlformats.org/officeDocument/2006/relationships/hyperlink" Target="https://linked.data.gov.au/def/test/dawe-cv/473b22fa-71ab-4f38-b143-3b9cc436c63f" TargetMode="External"/><Relationship Id="rId32" Type="http://schemas.openxmlformats.org/officeDocument/2006/relationships/hyperlink" Target="https://linked.data.gov.au/def/test/dawe-cv/473b22fa-71ab-4f38-b143-3b9cc436c63f" TargetMode="External"/><Relationship Id="rId35" Type="http://schemas.openxmlformats.org/officeDocument/2006/relationships/vmlDrawing" Target="../drawings/vmlDrawing4.vml"/><Relationship Id="rId34" Type="http://schemas.openxmlformats.org/officeDocument/2006/relationships/drawing" Target="../drawings/drawing4.xml"/><Relationship Id="rId20" Type="http://schemas.openxmlformats.org/officeDocument/2006/relationships/hyperlink" Target="https://linked.data.gov.au/def/test/dawe-cv/26f843a5-e1ed-46da-b22b-053e567e3227" TargetMode="External"/><Relationship Id="rId22" Type="http://schemas.openxmlformats.org/officeDocument/2006/relationships/hyperlink" Target="https://linked.data.gov.au/def/test/dawe-cv/26f843a5-e1ed-46da-b22b-053e567e3227" TargetMode="External"/><Relationship Id="rId21" Type="http://schemas.openxmlformats.org/officeDocument/2006/relationships/hyperlink" Target="https://linked.data.gov.au/def/test/dawe-cv/26f843a5-e1ed-46da-b22b-053e567e3227" TargetMode="External"/><Relationship Id="rId24" Type="http://schemas.openxmlformats.org/officeDocument/2006/relationships/hyperlink" Target="https://linked.data.gov.au/def/test/dawe-cv/26f843a5-e1ed-46da-b22b-053e567e3227" TargetMode="External"/><Relationship Id="rId23" Type="http://schemas.openxmlformats.org/officeDocument/2006/relationships/hyperlink" Target="https://linked.data.gov.au/def/test/dawe-cv/26f843a5-e1ed-46da-b22b-053e567e3227" TargetMode="External"/><Relationship Id="rId26" Type="http://schemas.openxmlformats.org/officeDocument/2006/relationships/hyperlink" Target="https://linked.data.gov.au/def/test/dawe-cv/26f843a5-e1ed-46da-b22b-053e567e3227" TargetMode="External"/><Relationship Id="rId25" Type="http://schemas.openxmlformats.org/officeDocument/2006/relationships/hyperlink" Target="https://linked.data.gov.au/def/test/dawe-cv/26f843a5-e1ed-46da-b22b-053e567e3227" TargetMode="External"/><Relationship Id="rId28" Type="http://schemas.openxmlformats.org/officeDocument/2006/relationships/hyperlink" Target="https://linked.data.gov.au/def/test/dawe-cv/26f843a5-e1ed-46da-b22b-053e567e3227" TargetMode="External"/><Relationship Id="rId27" Type="http://schemas.openxmlformats.org/officeDocument/2006/relationships/hyperlink" Target="https://linked.data.gov.au/def/test/dawe-cv/26f843a5-e1ed-46da-b22b-053e567e3227" TargetMode="External"/><Relationship Id="rId29" Type="http://schemas.openxmlformats.org/officeDocument/2006/relationships/hyperlink" Target="https://linked.data.gov.au/def/test/dawe-cv/26f843a5-e1ed-46da-b22b-053e567e3227" TargetMode="External"/><Relationship Id="rId11" Type="http://schemas.openxmlformats.org/officeDocument/2006/relationships/hyperlink" Target="https://w3id.org/tern/ontologies/tern/transectStartPoint" TargetMode="External"/><Relationship Id="rId10" Type="http://schemas.openxmlformats.org/officeDocument/2006/relationships/hyperlink" Target="https://w3id.org/tern/ontologies/tern/transectStartPoint" TargetMode="External"/><Relationship Id="rId13" Type="http://schemas.openxmlformats.org/officeDocument/2006/relationships/hyperlink" Target="https://w3id.org/tern/ontologies/tern/siteDescription" TargetMode="External"/><Relationship Id="rId12" Type="http://schemas.openxmlformats.org/officeDocument/2006/relationships/hyperlink" Target="http://linked.data.gov.au/def/tern-cv/ae1a6ef6-c56f-441e-bb1b-ec87ae5f5c05" TargetMode="External"/><Relationship Id="rId15" Type="http://schemas.openxmlformats.org/officeDocument/2006/relationships/hyperlink" Target="https://w3id.org/tern/ontologies/tern/SamplingPoint" TargetMode="External"/><Relationship Id="rId14" Type="http://schemas.openxmlformats.org/officeDocument/2006/relationships/hyperlink" Target="http://linked.data.gov.au/def/tern-cv/13dec53e-1062-4060-9281-f133c8269afb" TargetMode="External"/><Relationship Id="rId17" Type="http://schemas.openxmlformats.org/officeDocument/2006/relationships/hyperlink" Target="http://linked.data.gov.au/def/tern-cv/c_908a6f69" TargetMode="External"/><Relationship Id="rId16" Type="http://schemas.openxmlformats.org/officeDocument/2006/relationships/hyperlink" Target="http://linked.data.gov.au/def/tern-cv/c263ddf3-ed4a-4013-a9dc-e36b1663af85" TargetMode="External"/><Relationship Id="rId19" Type="http://schemas.openxmlformats.org/officeDocument/2006/relationships/hyperlink" Target="https://linked.data.gov.au/def/test/dawe-cv/26f843a5-e1ed-46da-b22b-053e567e3227" TargetMode="External"/><Relationship Id="rId18" Type="http://schemas.openxmlformats.org/officeDocument/2006/relationships/hyperlink" Target="https://linked.data.gov.au/def/test/dawe-cv/26f843a5-e1ed-46da-b22b-053e567e3227"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8"/>
    <col customWidth="1" min="2" max="2" width="41.75"/>
    <col customWidth="1" min="3" max="4" width="31.0"/>
    <col customWidth="1" min="5" max="5" width="23.75"/>
    <col customWidth="1" min="6" max="6" width="14.88"/>
    <col customWidth="1" min="7" max="7" width="21.0"/>
    <col customWidth="1" min="8" max="10" width="18.75"/>
    <col customWidth="1" min="11" max="11" width="23.75"/>
    <col customWidth="1" min="12" max="12" width="23.0"/>
    <col customWidth="1" min="13" max="13" width="25.63"/>
    <col customWidth="1" min="14" max="14" width="23.13"/>
    <col customWidth="1" min="15" max="15" width="27.5"/>
    <col customWidth="1" min="16" max="16" width="50.75"/>
    <col customWidth="1" hidden="1" min="17" max="17" width="26.88"/>
    <col customWidth="1" min="18" max="18" width="50.75"/>
    <col customWidth="1" min="19" max="19" width="14.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3" t="s">
        <v>15</v>
      </c>
      <c r="Q1" s="1" t="s">
        <v>16</v>
      </c>
      <c r="R1" s="1" t="s">
        <v>17</v>
      </c>
      <c r="S1" s="1" t="s">
        <v>18</v>
      </c>
      <c r="X1" s="4" t="s">
        <v>19</v>
      </c>
    </row>
    <row r="2">
      <c r="A2" s="5" t="s">
        <v>20</v>
      </c>
      <c r="B2" s="6" t="s">
        <v>21</v>
      </c>
      <c r="C2" s="4" t="b">
        <v>0</v>
      </c>
      <c r="E2" s="7" t="s">
        <v>22</v>
      </c>
      <c r="F2" s="6" t="s">
        <v>23</v>
      </c>
      <c r="G2" s="6"/>
      <c r="H2" s="6" t="s">
        <v>24</v>
      </c>
      <c r="I2" s="6" t="s">
        <v>25</v>
      </c>
      <c r="J2" s="6" t="s">
        <v>25</v>
      </c>
      <c r="K2" s="6" t="s">
        <v>26</v>
      </c>
      <c r="L2" s="8"/>
      <c r="N2" s="4"/>
      <c r="O2" s="9"/>
      <c r="P2" s="10" t="s">
        <v>27</v>
      </c>
      <c r="S2" s="11" t="s">
        <v>28</v>
      </c>
      <c r="X2" s="4" t="s">
        <v>29</v>
      </c>
    </row>
    <row r="3">
      <c r="A3" s="5" t="s">
        <v>20</v>
      </c>
      <c r="B3" s="6" t="s">
        <v>21</v>
      </c>
      <c r="C3" s="6" t="b">
        <v>1</v>
      </c>
      <c r="D3" s="6" t="s">
        <v>30</v>
      </c>
      <c r="F3" s="6" t="s">
        <v>31</v>
      </c>
      <c r="G3" s="6"/>
      <c r="H3" s="6"/>
      <c r="I3" s="6" t="s">
        <v>32</v>
      </c>
      <c r="J3" s="6" t="s">
        <v>32</v>
      </c>
      <c r="K3" s="6"/>
      <c r="L3" s="4" t="s">
        <v>30</v>
      </c>
      <c r="N3" s="4" t="s">
        <v>33</v>
      </c>
      <c r="O3" s="12" t="s">
        <v>34</v>
      </c>
      <c r="S3" s="11" t="s">
        <v>28</v>
      </c>
    </row>
    <row r="4">
      <c r="A4" s="5" t="s">
        <v>20</v>
      </c>
      <c r="B4" s="6" t="s">
        <v>21</v>
      </c>
      <c r="C4" s="8" t="b">
        <v>0</v>
      </c>
      <c r="E4" s="6" t="s">
        <v>35</v>
      </c>
      <c r="F4" s="6" t="s">
        <v>36</v>
      </c>
      <c r="G4" s="6"/>
      <c r="H4" s="6"/>
      <c r="I4" s="6" t="s">
        <v>32</v>
      </c>
      <c r="J4" s="6" t="s">
        <v>37</v>
      </c>
      <c r="K4" s="6"/>
      <c r="L4" s="8"/>
      <c r="M4" s="8" t="str">
        <f>IF(ISBLANK(L4),"",VLOOKUP(L4,Lookups!$A:$B,2, FALSE))</f>
        <v/>
      </c>
      <c r="N4" s="4" t="s">
        <v>38</v>
      </c>
      <c r="O4" s="13" t="str">
        <f>IF(ISBLANK(N4),"",VLOOKUP(N4,Lookups!$D:$E,2, FALSE))</f>
        <v>http://linked.data.gov.au/def/tern-cv/13dec53e-1062-4060-9281-f133c8269afb</v>
      </c>
      <c r="S4" s="11" t="s">
        <v>28</v>
      </c>
    </row>
    <row r="5">
      <c r="A5" s="5" t="s">
        <v>20</v>
      </c>
      <c r="B5" s="6" t="s">
        <v>21</v>
      </c>
      <c r="C5" s="14" t="b">
        <v>1</v>
      </c>
      <c r="D5" s="15" t="s">
        <v>39</v>
      </c>
      <c r="E5" s="15"/>
      <c r="F5" s="14" t="s">
        <v>40</v>
      </c>
      <c r="G5" s="14" t="s">
        <v>41</v>
      </c>
      <c r="H5" s="14"/>
      <c r="I5" s="14" t="s">
        <v>42</v>
      </c>
      <c r="J5" s="15" t="s">
        <v>43</v>
      </c>
      <c r="K5" s="15"/>
      <c r="L5" s="15" t="s">
        <v>44</v>
      </c>
      <c r="M5" s="16" t="str">
        <f>IF(ISBLANK(L5),"",VLOOKUP(L5,Lookups!$A:$B,2, FALSE))</f>
        <v>http://linked.data.gov.au/def/tern-cv/a3ad8f31-6896-416e-8ac6-bc61b93aaab5</v>
      </c>
      <c r="N5" s="17" t="s">
        <v>33</v>
      </c>
      <c r="O5" s="18" t="str">
        <f>IF(ISBLANK(N5),"",VLOOKUP(N5,Lookups!$D:$E,2, FALSE))</f>
        <v>http://linked.data.gov.au/def/tern-cv/b311c0d3-4a1a-4932-a39c-f5cdc1afa611</v>
      </c>
      <c r="P5" s="19"/>
      <c r="Q5" s="14" t="s">
        <v>45</v>
      </c>
      <c r="R5" s="20" t="s">
        <v>46</v>
      </c>
      <c r="S5" s="11" t="s">
        <v>28</v>
      </c>
      <c r="T5" s="21"/>
      <c r="U5" s="21"/>
      <c r="V5" s="21"/>
      <c r="W5" s="19"/>
      <c r="X5" s="19"/>
      <c r="Y5" s="19"/>
      <c r="Z5" s="19"/>
      <c r="AA5" s="19"/>
      <c r="AB5" s="19"/>
      <c r="AC5" s="19"/>
      <c r="AD5" s="19"/>
      <c r="AE5" s="19"/>
      <c r="AF5" s="19"/>
      <c r="AG5" s="19"/>
      <c r="AH5" s="19"/>
      <c r="AI5" s="19"/>
      <c r="AJ5" s="19"/>
      <c r="AK5" s="19"/>
      <c r="AL5" s="19"/>
    </row>
    <row r="6">
      <c r="A6" s="5" t="s">
        <v>20</v>
      </c>
      <c r="B6" s="6" t="s">
        <v>21</v>
      </c>
      <c r="C6" s="4" t="b">
        <v>1</v>
      </c>
      <c r="E6" s="14" t="s">
        <v>47</v>
      </c>
      <c r="F6" s="14" t="s">
        <v>48</v>
      </c>
      <c r="G6" s="14" t="s">
        <v>41</v>
      </c>
      <c r="H6" s="14"/>
      <c r="I6" s="14" t="s">
        <v>42</v>
      </c>
      <c r="J6" s="15" t="s">
        <v>43</v>
      </c>
      <c r="K6" s="15"/>
      <c r="L6" s="22"/>
      <c r="M6" s="19"/>
      <c r="N6" s="17"/>
      <c r="O6" s="19" t="str">
        <f>IF(ISBLANK(N6),"",VLOOKUP(N6,Lookups!$D:$E,2, FALSE))</f>
        <v/>
      </c>
      <c r="P6" s="19"/>
      <c r="Q6" s="23"/>
      <c r="R6" s="24" t="s">
        <v>49</v>
      </c>
      <c r="S6" s="11" t="s">
        <v>28</v>
      </c>
      <c r="T6" s="21"/>
      <c r="U6" s="21"/>
      <c r="V6" s="21"/>
      <c r="W6" s="19"/>
      <c r="X6" s="19"/>
      <c r="Y6" s="19"/>
      <c r="Z6" s="19"/>
      <c r="AA6" s="19"/>
      <c r="AB6" s="19"/>
      <c r="AC6" s="19"/>
      <c r="AD6" s="19"/>
      <c r="AE6" s="19"/>
      <c r="AF6" s="19"/>
      <c r="AG6" s="19"/>
      <c r="AH6" s="19"/>
      <c r="AI6" s="19"/>
      <c r="AJ6" s="19"/>
      <c r="AK6" s="19"/>
      <c r="AL6" s="19"/>
    </row>
    <row r="7">
      <c r="A7" s="25" t="s">
        <v>20</v>
      </c>
      <c r="B7" s="6" t="s">
        <v>21</v>
      </c>
      <c r="C7" s="14" t="b">
        <v>1</v>
      </c>
      <c r="D7" s="14" t="s">
        <v>50</v>
      </c>
      <c r="E7" s="23"/>
      <c r="F7" s="14" t="s">
        <v>51</v>
      </c>
      <c r="G7" s="14" t="s">
        <v>41</v>
      </c>
      <c r="H7" s="14"/>
      <c r="I7" s="14" t="s">
        <v>42</v>
      </c>
      <c r="J7" s="14" t="s">
        <v>43</v>
      </c>
      <c r="K7" s="14"/>
      <c r="L7" s="14" t="s">
        <v>50</v>
      </c>
      <c r="M7" s="19"/>
      <c r="N7" s="17" t="s">
        <v>33</v>
      </c>
      <c r="O7" s="18" t="str">
        <f>IF(ISBLANK(N7),"",VLOOKUP(N7,Lookups!$D:$E,2, FALSE))</f>
        <v>http://linked.data.gov.au/def/tern-cv/b311c0d3-4a1a-4932-a39c-f5cdc1afa611</v>
      </c>
      <c r="P7" s="17"/>
      <c r="Q7" s="15"/>
      <c r="R7" s="24"/>
      <c r="S7" s="11" t="s">
        <v>28</v>
      </c>
      <c r="T7" s="21"/>
      <c r="U7" s="21"/>
      <c r="V7" s="21"/>
      <c r="W7" s="19"/>
      <c r="X7" s="19"/>
      <c r="Y7" s="19"/>
      <c r="Z7" s="19"/>
      <c r="AA7" s="19"/>
      <c r="AB7" s="19"/>
      <c r="AC7" s="19"/>
      <c r="AD7" s="19"/>
      <c r="AE7" s="19"/>
      <c r="AF7" s="19"/>
      <c r="AG7" s="19"/>
      <c r="AH7" s="19"/>
      <c r="AI7" s="19"/>
      <c r="AJ7" s="19"/>
      <c r="AK7" s="19"/>
      <c r="AL7" s="19"/>
    </row>
    <row r="8">
      <c r="A8" s="5" t="s">
        <v>20</v>
      </c>
      <c r="B8" s="6" t="s">
        <v>21</v>
      </c>
      <c r="C8" s="26" t="b">
        <v>1</v>
      </c>
      <c r="D8" s="26" t="s">
        <v>52</v>
      </c>
      <c r="E8" s="23"/>
      <c r="F8" s="14" t="s">
        <v>53</v>
      </c>
      <c r="G8" s="14" t="s">
        <v>41</v>
      </c>
      <c r="H8" s="14" t="s">
        <v>54</v>
      </c>
      <c r="I8" s="22" t="s">
        <v>25</v>
      </c>
      <c r="J8" s="22" t="s">
        <v>25</v>
      </c>
      <c r="K8" s="14" t="s">
        <v>55</v>
      </c>
      <c r="L8" s="22"/>
      <c r="M8" s="19"/>
      <c r="N8" s="17" t="s">
        <v>33</v>
      </c>
      <c r="O8" s="18" t="str">
        <f>IF(ISBLANK(N8),"",VLOOKUP(N8,Lookups!$D:$E,2, FALSE))</f>
        <v>http://linked.data.gov.au/def/tern-cv/b311c0d3-4a1a-4932-a39c-f5cdc1afa611</v>
      </c>
      <c r="P8" s="27" t="s">
        <v>56</v>
      </c>
      <c r="Q8" s="15"/>
      <c r="R8" s="24" t="s">
        <v>57</v>
      </c>
      <c r="S8" s="11" t="s">
        <v>28</v>
      </c>
      <c r="T8" s="21"/>
      <c r="U8" s="21"/>
      <c r="V8" s="21"/>
      <c r="W8" s="19"/>
      <c r="X8" s="19"/>
      <c r="Y8" s="19"/>
      <c r="Z8" s="19"/>
      <c r="AA8" s="19"/>
      <c r="AB8" s="19"/>
      <c r="AC8" s="19"/>
      <c r="AD8" s="19"/>
      <c r="AE8" s="19"/>
      <c r="AF8" s="19"/>
      <c r="AG8" s="19"/>
      <c r="AH8" s="19"/>
      <c r="AI8" s="19"/>
      <c r="AJ8" s="19"/>
      <c r="AK8" s="19"/>
      <c r="AL8" s="19"/>
    </row>
    <row r="9">
      <c r="A9" s="5" t="s">
        <v>20</v>
      </c>
      <c r="B9" s="6" t="s">
        <v>21</v>
      </c>
      <c r="C9" s="14" t="b">
        <v>1</v>
      </c>
      <c r="D9" s="14" t="s">
        <v>58</v>
      </c>
      <c r="F9" s="14" t="s">
        <v>59</v>
      </c>
      <c r="G9" s="14" t="s">
        <v>41</v>
      </c>
      <c r="H9" s="14" t="s">
        <v>60</v>
      </c>
      <c r="I9" s="22" t="s">
        <v>25</v>
      </c>
      <c r="J9" s="22" t="s">
        <v>25</v>
      </c>
      <c r="K9" s="14" t="s">
        <v>61</v>
      </c>
      <c r="L9" s="22" t="s">
        <v>62</v>
      </c>
      <c r="M9" s="16" t="s">
        <v>63</v>
      </c>
      <c r="N9" s="17" t="s">
        <v>33</v>
      </c>
      <c r="O9" s="18" t="str">
        <f>IF(ISBLANK(N9),"",VLOOKUP(N9,Lookups!$D:$E,2, FALSE))</f>
        <v>http://linked.data.gov.au/def/tern-cv/b311c0d3-4a1a-4932-a39c-f5cdc1afa611</v>
      </c>
      <c r="P9" s="27" t="s">
        <v>64</v>
      </c>
      <c r="Q9" s="22"/>
      <c r="R9" s="24" t="s">
        <v>65</v>
      </c>
      <c r="S9" s="11" t="s">
        <v>28</v>
      </c>
      <c r="T9" s="21"/>
      <c r="U9" s="21"/>
      <c r="V9" s="21"/>
      <c r="W9" s="19"/>
      <c r="X9" s="19"/>
      <c r="Y9" s="19"/>
      <c r="Z9" s="19"/>
      <c r="AA9" s="19"/>
      <c r="AB9" s="19"/>
      <c r="AC9" s="19"/>
      <c r="AD9" s="19"/>
      <c r="AE9" s="19"/>
      <c r="AF9" s="19"/>
      <c r="AG9" s="19"/>
      <c r="AH9" s="19"/>
      <c r="AI9" s="19"/>
      <c r="AJ9" s="19"/>
      <c r="AK9" s="19"/>
      <c r="AL9" s="19"/>
    </row>
    <row r="10">
      <c r="A10" s="5" t="s">
        <v>20</v>
      </c>
      <c r="B10" s="6" t="s">
        <v>21</v>
      </c>
      <c r="C10" s="14" t="b">
        <v>0</v>
      </c>
      <c r="D10" s="14" t="s">
        <v>66</v>
      </c>
      <c r="E10" s="22"/>
      <c r="F10" s="14" t="s">
        <v>67</v>
      </c>
      <c r="G10" s="14" t="s">
        <v>41</v>
      </c>
      <c r="H10" s="14"/>
      <c r="I10" s="14" t="s">
        <v>42</v>
      </c>
      <c r="J10" s="22" t="s">
        <v>43</v>
      </c>
      <c r="K10" s="22"/>
      <c r="L10" s="22" t="s">
        <v>68</v>
      </c>
      <c r="M10" s="28" t="s">
        <v>69</v>
      </c>
      <c r="N10" s="17" t="s">
        <v>70</v>
      </c>
      <c r="O10" s="29" t="s">
        <v>71</v>
      </c>
      <c r="P10" s="19"/>
      <c r="Q10" s="22" t="s">
        <v>72</v>
      </c>
      <c r="R10" s="30" t="s">
        <v>73</v>
      </c>
      <c r="S10" s="11" t="s">
        <v>28</v>
      </c>
      <c r="T10" s="21"/>
      <c r="U10" s="21"/>
      <c r="V10" s="21"/>
      <c r="W10" s="19"/>
      <c r="X10" s="19"/>
      <c r="Y10" s="19"/>
      <c r="Z10" s="19"/>
      <c r="AA10" s="19"/>
      <c r="AB10" s="19"/>
      <c r="AC10" s="19"/>
      <c r="AD10" s="19"/>
      <c r="AE10" s="19"/>
      <c r="AF10" s="19"/>
      <c r="AG10" s="19"/>
      <c r="AH10" s="19"/>
      <c r="AI10" s="19"/>
      <c r="AJ10" s="19"/>
      <c r="AK10" s="19"/>
      <c r="AL10" s="19"/>
    </row>
    <row r="11">
      <c r="A11" s="5" t="s">
        <v>20</v>
      </c>
      <c r="B11" s="14" t="s">
        <v>74</v>
      </c>
      <c r="C11" s="17" t="b">
        <v>1</v>
      </c>
      <c r="D11" s="19"/>
      <c r="E11" s="31" t="s">
        <v>75</v>
      </c>
      <c r="F11" s="14" t="s">
        <v>76</v>
      </c>
      <c r="G11" s="15"/>
      <c r="H11" s="14" t="s">
        <v>77</v>
      </c>
      <c r="I11" s="15" t="s">
        <v>25</v>
      </c>
      <c r="J11" s="15" t="s">
        <v>25</v>
      </c>
      <c r="K11" s="14" t="s">
        <v>78</v>
      </c>
      <c r="L11" s="22"/>
      <c r="M11" s="23"/>
      <c r="N11" s="19"/>
      <c r="O11" s="19"/>
      <c r="P11" s="27" t="s">
        <v>79</v>
      </c>
      <c r="Q11" s="32" t="s">
        <v>80</v>
      </c>
      <c r="R11" s="33" t="s">
        <v>81</v>
      </c>
      <c r="S11" s="11" t="s">
        <v>28</v>
      </c>
      <c r="T11" s="21"/>
      <c r="U11" s="21"/>
      <c r="V11" s="21"/>
      <c r="W11" s="19"/>
      <c r="X11" s="19"/>
      <c r="Y11" s="19"/>
      <c r="Z11" s="19"/>
      <c r="AA11" s="19"/>
      <c r="AB11" s="19"/>
      <c r="AC11" s="19"/>
      <c r="AD11" s="19"/>
      <c r="AE11" s="19"/>
      <c r="AF11" s="19"/>
      <c r="AG11" s="19"/>
      <c r="AH11" s="19"/>
      <c r="AI11" s="19"/>
      <c r="AJ11" s="19"/>
      <c r="AK11" s="19"/>
      <c r="AL11" s="19"/>
    </row>
    <row r="12">
      <c r="A12" s="5" t="s">
        <v>20</v>
      </c>
      <c r="B12" s="14" t="s">
        <v>74</v>
      </c>
      <c r="C12" s="14" t="b">
        <v>1</v>
      </c>
      <c r="D12" s="15"/>
      <c r="E12" s="34" t="s">
        <v>82</v>
      </c>
      <c r="F12" s="14" t="s">
        <v>83</v>
      </c>
      <c r="G12" s="22"/>
      <c r="H12" s="14" t="s">
        <v>84</v>
      </c>
      <c r="I12" s="22" t="s">
        <v>25</v>
      </c>
      <c r="J12" s="22" t="s">
        <v>25</v>
      </c>
      <c r="K12" s="14" t="s">
        <v>85</v>
      </c>
      <c r="L12" s="22"/>
      <c r="M12" s="19" t="str">
        <f>IF(ISBLANK(L12),"",VLOOKUP(L12,Lookups!$A:$B,2, FALSE))</f>
        <v/>
      </c>
      <c r="N12" s="17" t="s">
        <v>38</v>
      </c>
      <c r="O12" s="29" t="s">
        <v>86</v>
      </c>
      <c r="P12" s="27" t="s">
        <v>87</v>
      </c>
      <c r="Q12" s="23"/>
      <c r="R12" s="21" t="s">
        <v>88</v>
      </c>
      <c r="S12" s="11" t="s">
        <v>28</v>
      </c>
      <c r="T12" s="21"/>
      <c r="U12" s="21"/>
      <c r="V12" s="21"/>
      <c r="W12" s="19"/>
      <c r="X12" s="19"/>
      <c r="Y12" s="19"/>
      <c r="Z12" s="19"/>
      <c r="AA12" s="19"/>
      <c r="AB12" s="19"/>
      <c r="AC12" s="19"/>
      <c r="AD12" s="19"/>
      <c r="AE12" s="19"/>
      <c r="AF12" s="19"/>
      <c r="AG12" s="19"/>
      <c r="AH12" s="19"/>
      <c r="AI12" s="19"/>
      <c r="AJ12" s="19"/>
      <c r="AK12" s="19"/>
      <c r="AL12" s="19"/>
    </row>
    <row r="13">
      <c r="A13" s="5" t="s">
        <v>20</v>
      </c>
      <c r="B13" s="14" t="s">
        <v>74</v>
      </c>
      <c r="C13" s="14" t="b">
        <v>1</v>
      </c>
      <c r="D13" s="14" t="s">
        <v>89</v>
      </c>
      <c r="E13" s="23"/>
      <c r="F13" s="14" t="s">
        <v>90</v>
      </c>
      <c r="G13" s="14" t="s">
        <v>41</v>
      </c>
      <c r="H13" s="14"/>
      <c r="I13" s="14" t="s">
        <v>91</v>
      </c>
      <c r="J13" s="22" t="s">
        <v>92</v>
      </c>
      <c r="K13" s="22"/>
      <c r="L13" s="14" t="s">
        <v>89</v>
      </c>
      <c r="M13" s="16" t="s">
        <v>93</v>
      </c>
      <c r="N13" s="17" t="s">
        <v>94</v>
      </c>
      <c r="O13" s="18" t="str">
        <f>IF(ISBLANK(N13),"",VLOOKUP(N13,Lookups!$D:$E,2, FALSE))</f>
        <v>http://linked.data.gov.au/def/tern-cv/ae71c3f6-d430-400f-a1d4-97a333b4ee02</v>
      </c>
      <c r="P13" s="19"/>
      <c r="Q13" s="19"/>
      <c r="R13" s="35"/>
      <c r="S13" s="11" t="s">
        <v>28</v>
      </c>
      <c r="T13" s="21"/>
      <c r="U13" s="21"/>
      <c r="V13" s="21"/>
      <c r="W13" s="19"/>
      <c r="X13" s="19"/>
      <c r="Y13" s="19"/>
      <c r="Z13" s="19"/>
      <c r="AA13" s="19"/>
      <c r="AB13" s="19"/>
      <c r="AC13" s="19"/>
      <c r="AD13" s="19"/>
      <c r="AE13" s="19"/>
      <c r="AF13" s="19"/>
      <c r="AG13" s="19"/>
      <c r="AH13" s="19"/>
      <c r="AI13" s="19"/>
      <c r="AJ13" s="19"/>
      <c r="AK13" s="19"/>
      <c r="AL13" s="19"/>
    </row>
    <row r="14">
      <c r="A14" s="36"/>
      <c r="B14" s="37"/>
      <c r="C14" s="38" t="b">
        <v>0</v>
      </c>
      <c r="D14" s="38"/>
      <c r="E14" s="39"/>
      <c r="F14" s="37"/>
      <c r="G14" s="37"/>
      <c r="H14" s="37"/>
      <c r="I14" s="37"/>
      <c r="J14" s="37"/>
      <c r="K14" s="37"/>
      <c r="L14" s="37"/>
      <c r="M14" s="37"/>
      <c r="N14" s="37"/>
      <c r="O14" s="37"/>
      <c r="P14" s="37"/>
      <c r="Q14" s="40"/>
      <c r="R14" s="41"/>
      <c r="S14" s="42"/>
      <c r="T14" s="38"/>
      <c r="U14" s="38"/>
      <c r="V14" s="38"/>
      <c r="W14" s="38"/>
      <c r="X14" s="38"/>
      <c r="Y14" s="38"/>
      <c r="Z14" s="38"/>
      <c r="AA14" s="38"/>
      <c r="AB14" s="38"/>
      <c r="AC14" s="38"/>
      <c r="AD14" s="38"/>
      <c r="AE14" s="38"/>
      <c r="AF14" s="38"/>
      <c r="AG14" s="38"/>
      <c r="AH14" s="38"/>
      <c r="AI14" s="38"/>
      <c r="AJ14" s="38"/>
      <c r="AK14" s="38"/>
      <c r="AL14" s="38"/>
    </row>
    <row r="15">
      <c r="A15" s="5" t="s">
        <v>95</v>
      </c>
      <c r="B15" s="15"/>
      <c r="C15" s="19" t="b">
        <v>0</v>
      </c>
      <c r="D15" s="19"/>
      <c r="E15" s="43" t="s">
        <v>96</v>
      </c>
      <c r="F15" s="14" t="s">
        <v>97</v>
      </c>
      <c r="G15" s="15"/>
      <c r="H15" s="15"/>
      <c r="I15" s="14" t="s">
        <v>91</v>
      </c>
      <c r="J15" s="14" t="s">
        <v>43</v>
      </c>
      <c r="K15" s="15"/>
      <c r="L15" s="15"/>
      <c r="M15" s="15"/>
      <c r="N15" s="15"/>
      <c r="O15" s="15"/>
      <c r="P15" s="15"/>
      <c r="Q15" s="11" t="s">
        <v>98</v>
      </c>
      <c r="R15" s="20"/>
      <c r="S15" s="11" t="s">
        <v>99</v>
      </c>
      <c r="T15" s="19"/>
      <c r="U15" s="19"/>
      <c r="V15" s="19"/>
      <c r="W15" s="19"/>
      <c r="X15" s="19"/>
      <c r="Y15" s="19"/>
      <c r="Z15" s="19"/>
      <c r="AA15" s="19"/>
      <c r="AB15" s="19"/>
      <c r="AC15" s="19"/>
      <c r="AD15" s="19"/>
      <c r="AE15" s="19"/>
      <c r="AF15" s="19"/>
      <c r="AG15" s="19"/>
      <c r="AH15" s="19"/>
      <c r="AI15" s="19"/>
      <c r="AJ15" s="19"/>
      <c r="AK15" s="19"/>
      <c r="AL15" s="19"/>
    </row>
    <row r="16">
      <c r="A16" s="5" t="s">
        <v>95</v>
      </c>
      <c r="B16" s="15"/>
      <c r="C16" s="19" t="b">
        <v>0</v>
      </c>
      <c r="D16" s="19"/>
      <c r="E16" s="26" t="s">
        <v>100</v>
      </c>
      <c r="F16" s="14" t="s">
        <v>101</v>
      </c>
      <c r="G16" s="15"/>
      <c r="H16" s="14" t="s">
        <v>102</v>
      </c>
      <c r="I16" s="15" t="s">
        <v>25</v>
      </c>
      <c r="J16" s="15" t="s">
        <v>25</v>
      </c>
      <c r="K16" s="14" t="s">
        <v>103</v>
      </c>
      <c r="L16" s="15"/>
      <c r="M16" s="15"/>
      <c r="N16" s="15"/>
      <c r="O16" s="15"/>
      <c r="P16" s="44" t="s">
        <v>104</v>
      </c>
      <c r="Q16" s="11" t="s">
        <v>98</v>
      </c>
      <c r="R16" s="20"/>
      <c r="S16" s="11" t="s">
        <v>99</v>
      </c>
      <c r="T16" s="19"/>
      <c r="U16" s="19"/>
      <c r="V16" s="19"/>
      <c r="W16" s="19"/>
      <c r="X16" s="19"/>
      <c r="Y16" s="19"/>
      <c r="Z16" s="19"/>
      <c r="AA16" s="19"/>
      <c r="AB16" s="19"/>
      <c r="AC16" s="19"/>
      <c r="AD16" s="19"/>
      <c r="AE16" s="19"/>
      <c r="AF16" s="19"/>
      <c r="AG16" s="19"/>
      <c r="AH16" s="19"/>
      <c r="AI16" s="19"/>
      <c r="AJ16" s="19"/>
      <c r="AK16" s="19"/>
      <c r="AL16" s="19"/>
    </row>
    <row r="17">
      <c r="A17" s="5" t="s">
        <v>95</v>
      </c>
      <c r="B17" s="14" t="s">
        <v>105</v>
      </c>
      <c r="C17" s="19" t="b">
        <v>0</v>
      </c>
      <c r="D17" s="19"/>
      <c r="E17" s="26" t="s">
        <v>106</v>
      </c>
      <c r="F17" s="14" t="s">
        <v>107</v>
      </c>
      <c r="G17" s="15"/>
      <c r="H17" s="14" t="s">
        <v>108</v>
      </c>
      <c r="I17" s="15" t="s">
        <v>25</v>
      </c>
      <c r="J17" s="15" t="s">
        <v>25</v>
      </c>
      <c r="K17" s="14" t="s">
        <v>109</v>
      </c>
      <c r="L17" s="15"/>
      <c r="M17" s="15"/>
      <c r="N17" s="14" t="s">
        <v>110</v>
      </c>
      <c r="O17" s="29" t="s">
        <v>111</v>
      </c>
      <c r="P17" s="44" t="s">
        <v>112</v>
      </c>
      <c r="Q17" s="11" t="s">
        <v>98</v>
      </c>
      <c r="R17" s="20"/>
      <c r="S17" s="11" t="s">
        <v>99</v>
      </c>
      <c r="T17" s="21"/>
      <c r="U17" s="21"/>
      <c r="V17" s="21"/>
      <c r="W17" s="19"/>
      <c r="X17" s="19"/>
      <c r="Y17" s="19"/>
      <c r="Z17" s="19"/>
      <c r="AA17" s="19"/>
      <c r="AB17" s="19"/>
      <c r="AC17" s="19"/>
      <c r="AD17" s="19"/>
      <c r="AE17" s="19"/>
      <c r="AF17" s="19"/>
      <c r="AG17" s="19"/>
      <c r="AH17" s="19"/>
      <c r="AI17" s="19"/>
      <c r="AJ17" s="19"/>
      <c r="AK17" s="19"/>
      <c r="AL17" s="19"/>
    </row>
    <row r="18">
      <c r="A18" s="5" t="s">
        <v>95</v>
      </c>
      <c r="B18" s="14" t="s">
        <v>105</v>
      </c>
      <c r="C18" s="19" t="b">
        <v>0</v>
      </c>
      <c r="D18" s="19"/>
      <c r="E18" s="45" t="s">
        <v>113</v>
      </c>
      <c r="F18" s="14" t="s">
        <v>114</v>
      </c>
      <c r="G18" s="15"/>
      <c r="H18" s="14" t="s">
        <v>115</v>
      </c>
      <c r="I18" s="15" t="s">
        <v>25</v>
      </c>
      <c r="J18" s="15" t="s">
        <v>25</v>
      </c>
      <c r="K18" s="14" t="s">
        <v>109</v>
      </c>
      <c r="L18" s="14"/>
      <c r="M18" s="15"/>
      <c r="N18" s="14" t="s">
        <v>38</v>
      </c>
      <c r="O18" s="29" t="s">
        <v>86</v>
      </c>
      <c r="P18" s="44" t="s">
        <v>116</v>
      </c>
      <c r="Q18" s="11" t="s">
        <v>98</v>
      </c>
      <c r="R18" s="20"/>
      <c r="S18" s="11" t="s">
        <v>99</v>
      </c>
      <c r="T18" s="21"/>
      <c r="U18" s="21"/>
      <c r="V18" s="21"/>
      <c r="W18" s="19"/>
      <c r="X18" s="19"/>
      <c r="Y18" s="19"/>
      <c r="Z18" s="19"/>
      <c r="AA18" s="19"/>
      <c r="AB18" s="19"/>
      <c r="AC18" s="19"/>
      <c r="AD18" s="19"/>
      <c r="AE18" s="19"/>
      <c r="AF18" s="19"/>
      <c r="AG18" s="19"/>
      <c r="AH18" s="19"/>
      <c r="AI18" s="19"/>
      <c r="AJ18" s="19"/>
      <c r="AK18" s="19"/>
      <c r="AL18" s="19"/>
    </row>
    <row r="19">
      <c r="A19" s="5" t="s">
        <v>95</v>
      </c>
      <c r="B19" s="14" t="s">
        <v>105</v>
      </c>
      <c r="C19" s="46" t="b">
        <v>1</v>
      </c>
      <c r="D19" s="47"/>
      <c r="E19" s="14" t="s">
        <v>117</v>
      </c>
      <c r="F19" s="14" t="s">
        <v>118</v>
      </c>
      <c r="G19" s="14"/>
      <c r="H19" s="14"/>
      <c r="I19" s="14" t="s">
        <v>32</v>
      </c>
      <c r="J19" s="14" t="s">
        <v>119</v>
      </c>
      <c r="K19" s="22"/>
      <c r="L19" s="15"/>
      <c r="M19" s="15"/>
      <c r="N19" s="14"/>
      <c r="O19" s="19"/>
      <c r="P19" s="15"/>
      <c r="Q19" s="22"/>
      <c r="R19" s="20"/>
      <c r="S19" s="48"/>
      <c r="T19" s="21"/>
      <c r="U19" s="21"/>
      <c r="V19" s="21"/>
      <c r="W19" s="19"/>
      <c r="X19" s="19"/>
      <c r="Y19" s="19"/>
      <c r="Z19" s="19"/>
      <c r="AA19" s="19"/>
      <c r="AB19" s="19"/>
      <c r="AC19" s="19"/>
      <c r="AD19" s="19"/>
      <c r="AE19" s="19"/>
      <c r="AF19" s="19"/>
      <c r="AG19" s="19"/>
      <c r="AH19" s="19"/>
      <c r="AI19" s="19"/>
      <c r="AJ19" s="19"/>
      <c r="AK19" s="19"/>
      <c r="AL19" s="19"/>
    </row>
    <row r="20">
      <c r="A20" s="49" t="s">
        <v>95</v>
      </c>
      <c r="B20" s="14" t="s">
        <v>105</v>
      </c>
      <c r="C20" s="47" t="b">
        <v>0</v>
      </c>
      <c r="D20" s="50" t="s">
        <v>120</v>
      </c>
      <c r="E20" s="22"/>
      <c r="F20" s="14" t="s">
        <v>121</v>
      </c>
      <c r="G20" s="14" t="s">
        <v>41</v>
      </c>
      <c r="H20" s="14"/>
      <c r="I20" s="14" t="s">
        <v>91</v>
      </c>
      <c r="J20" s="22" t="s">
        <v>92</v>
      </c>
      <c r="K20" s="22"/>
      <c r="L20" s="15"/>
      <c r="M20" s="15"/>
      <c r="N20" s="14" t="s">
        <v>122</v>
      </c>
      <c r="O20" s="18" t="str">
        <f>IF(ISBLANK(N20),"",VLOOKUP(N20,Lookups!$D:$E,2, FALSE))</f>
        <v>http://linked.data.gov.au/def/tern-cv/60d7edf8-98c6-43e9-841c-e176c334d270</v>
      </c>
      <c r="P20" s="15"/>
      <c r="Q20" s="22"/>
      <c r="R20" s="20"/>
      <c r="S20" s="48" t="s">
        <v>99</v>
      </c>
      <c r="T20" s="21"/>
      <c r="U20" s="21"/>
      <c r="V20" s="21"/>
      <c r="W20" s="19"/>
      <c r="X20" s="19"/>
      <c r="Y20" s="19"/>
      <c r="Z20" s="19"/>
      <c r="AA20" s="19"/>
      <c r="AB20" s="19"/>
      <c r="AC20" s="19"/>
      <c r="AD20" s="19"/>
      <c r="AE20" s="19"/>
      <c r="AF20" s="19"/>
      <c r="AG20" s="19"/>
      <c r="AH20" s="19"/>
      <c r="AI20" s="19"/>
      <c r="AJ20" s="19"/>
      <c r="AK20" s="19"/>
      <c r="AL20" s="19"/>
    </row>
    <row r="21">
      <c r="A21" s="49" t="s">
        <v>95</v>
      </c>
      <c r="B21" s="14" t="s">
        <v>105</v>
      </c>
      <c r="C21" s="26" t="b">
        <v>1</v>
      </c>
      <c r="D21" s="26"/>
      <c r="E21" s="6" t="s">
        <v>123</v>
      </c>
      <c r="F21" s="6" t="s">
        <v>124</v>
      </c>
      <c r="G21" s="14"/>
      <c r="H21" s="14"/>
      <c r="I21" s="14" t="s">
        <v>32</v>
      </c>
      <c r="J21" s="14" t="s">
        <v>119</v>
      </c>
      <c r="K21" s="14"/>
      <c r="L21" s="15"/>
      <c r="M21" s="19"/>
      <c r="N21" s="14"/>
      <c r="O21" s="29"/>
      <c r="P21" s="51"/>
      <c r="Q21" s="15"/>
      <c r="R21" s="20"/>
      <c r="S21" s="48" t="s">
        <v>99</v>
      </c>
      <c r="T21" s="21"/>
      <c r="U21" s="21"/>
      <c r="V21" s="21"/>
      <c r="W21" s="19"/>
      <c r="X21" s="19"/>
      <c r="Y21" s="19"/>
      <c r="Z21" s="19"/>
      <c r="AA21" s="19"/>
      <c r="AB21" s="19"/>
      <c r="AC21" s="19"/>
      <c r="AD21" s="19"/>
      <c r="AE21" s="19"/>
      <c r="AF21" s="19"/>
      <c r="AG21" s="19"/>
      <c r="AH21" s="19"/>
      <c r="AI21" s="19"/>
      <c r="AJ21" s="19"/>
      <c r="AK21" s="19"/>
      <c r="AL21" s="19"/>
    </row>
    <row r="22">
      <c r="A22" s="49" t="s">
        <v>95</v>
      </c>
      <c r="B22" s="26" t="s">
        <v>125</v>
      </c>
      <c r="C22" s="26" t="b">
        <v>1</v>
      </c>
      <c r="D22" s="26" t="s">
        <v>126</v>
      </c>
      <c r="E22" s="22"/>
      <c r="F22" s="14" t="s">
        <v>127</v>
      </c>
      <c r="G22" s="14" t="s">
        <v>41</v>
      </c>
      <c r="H22" s="14" t="s">
        <v>128</v>
      </c>
      <c r="I22" s="22" t="s">
        <v>25</v>
      </c>
      <c r="J22" s="22" t="s">
        <v>25</v>
      </c>
      <c r="K22" s="14" t="s">
        <v>129</v>
      </c>
      <c r="L22" s="15"/>
      <c r="M22" s="19"/>
      <c r="N22" s="14" t="s">
        <v>130</v>
      </c>
      <c r="O22" s="29" t="s">
        <v>131</v>
      </c>
      <c r="P22" s="44" t="s">
        <v>132</v>
      </c>
      <c r="Q22" s="15"/>
      <c r="R22" s="20"/>
      <c r="S22" s="48" t="s">
        <v>99</v>
      </c>
      <c r="T22" s="21"/>
      <c r="U22" s="21"/>
      <c r="V22" s="21"/>
      <c r="W22" s="19"/>
      <c r="X22" s="19"/>
      <c r="Y22" s="19"/>
      <c r="Z22" s="19"/>
      <c r="AA22" s="19"/>
      <c r="AB22" s="19"/>
      <c r="AC22" s="19"/>
      <c r="AD22" s="19"/>
      <c r="AE22" s="19"/>
      <c r="AF22" s="19"/>
      <c r="AG22" s="19"/>
      <c r="AH22" s="19"/>
      <c r="AI22" s="19"/>
      <c r="AJ22" s="19"/>
      <c r="AK22" s="19"/>
      <c r="AL22" s="19"/>
    </row>
    <row r="23">
      <c r="A23" s="49" t="s">
        <v>95</v>
      </c>
      <c r="B23" s="26" t="s">
        <v>125</v>
      </c>
      <c r="C23" s="14" t="b">
        <v>1</v>
      </c>
      <c r="D23" s="22" t="s">
        <v>133</v>
      </c>
      <c r="E23" s="22"/>
      <c r="F23" s="14" t="s">
        <v>134</v>
      </c>
      <c r="G23" s="14" t="s">
        <v>41</v>
      </c>
      <c r="H23" s="14"/>
      <c r="I23" s="14" t="s">
        <v>42</v>
      </c>
      <c r="J23" s="22" t="s">
        <v>43</v>
      </c>
      <c r="K23" s="22"/>
      <c r="L23" s="14" t="s">
        <v>135</v>
      </c>
      <c r="M23" s="52" t="str">
        <f>IF(ISBLANK(L23),"",VLOOKUP(L23,Lookups!$A:$B,2, FALSE))</f>
        <v>http://linked.data.gov.au/def/tern-cv/1726569b-618f-45c4-b4ab-d2092ad4a423</v>
      </c>
      <c r="N23" s="14" t="s">
        <v>130</v>
      </c>
      <c r="O23" s="18" t="str">
        <f>IF(ISBLANK(N23),"",VLOOKUP(N23,Lookups!$D:$E,2, FALSE))</f>
        <v>http://linked.data.gov.au/def/tern-cv/c001183f-c6b5-4162-8de9-0c7ed0eb3bfe</v>
      </c>
      <c r="P23" s="15"/>
      <c r="Q23" s="15"/>
      <c r="R23" s="20" t="s">
        <v>136</v>
      </c>
      <c r="S23" s="48" t="s">
        <v>99</v>
      </c>
      <c r="T23" s="21"/>
      <c r="U23" s="21"/>
      <c r="V23" s="21"/>
      <c r="W23" s="19"/>
      <c r="X23" s="19"/>
      <c r="Y23" s="19"/>
      <c r="Z23" s="19"/>
      <c r="AA23" s="19"/>
      <c r="AB23" s="19"/>
      <c r="AC23" s="19"/>
      <c r="AD23" s="19"/>
      <c r="AE23" s="19"/>
      <c r="AF23" s="19"/>
      <c r="AG23" s="19"/>
      <c r="AH23" s="19"/>
      <c r="AI23" s="19"/>
      <c r="AJ23" s="19"/>
      <c r="AK23" s="19"/>
      <c r="AL23" s="19"/>
    </row>
    <row r="24">
      <c r="A24" s="49" t="s">
        <v>95</v>
      </c>
      <c r="B24" s="26" t="s">
        <v>125</v>
      </c>
      <c r="C24" s="26" t="b">
        <v>1</v>
      </c>
      <c r="D24" s="26" t="s">
        <v>137</v>
      </c>
      <c r="E24" s="23"/>
      <c r="F24" s="14" t="s">
        <v>138</v>
      </c>
      <c r="G24" s="14" t="s">
        <v>41</v>
      </c>
      <c r="H24" s="14"/>
      <c r="I24" s="14" t="s">
        <v>42</v>
      </c>
      <c r="J24" s="14" t="s">
        <v>43</v>
      </c>
      <c r="K24" s="22"/>
      <c r="L24" s="23"/>
      <c r="M24" s="19"/>
      <c r="N24" s="17" t="s">
        <v>130</v>
      </c>
      <c r="O24" s="53" t="s">
        <v>139</v>
      </c>
      <c r="P24" s="19"/>
      <c r="Q24" s="19"/>
      <c r="R24" s="24"/>
      <c r="S24" s="48"/>
      <c r="T24" s="21"/>
      <c r="U24" s="21"/>
      <c r="V24" s="21"/>
      <c r="W24" s="19"/>
      <c r="X24" s="19"/>
      <c r="Y24" s="19"/>
      <c r="Z24" s="19"/>
      <c r="AA24" s="19"/>
      <c r="AB24" s="19"/>
      <c r="AC24" s="19"/>
      <c r="AD24" s="19"/>
      <c r="AE24" s="19"/>
      <c r="AF24" s="19"/>
      <c r="AG24" s="19"/>
      <c r="AH24" s="19"/>
      <c r="AI24" s="19"/>
      <c r="AJ24" s="19"/>
      <c r="AK24" s="19"/>
      <c r="AL24" s="19"/>
    </row>
    <row r="25">
      <c r="A25" s="49" t="s">
        <v>95</v>
      </c>
      <c r="B25" s="26" t="s">
        <v>125</v>
      </c>
      <c r="C25" s="26" t="b">
        <v>1</v>
      </c>
      <c r="D25" s="26" t="s">
        <v>140</v>
      </c>
      <c r="E25" s="23"/>
      <c r="F25" s="14" t="s">
        <v>141</v>
      </c>
      <c r="G25" s="14" t="s">
        <v>41</v>
      </c>
      <c r="H25" s="14"/>
      <c r="I25" s="14" t="s">
        <v>42</v>
      </c>
      <c r="J25" s="22" t="s">
        <v>43</v>
      </c>
      <c r="K25" s="22"/>
      <c r="L25" s="23"/>
      <c r="M25" s="19" t="str">
        <f>IF(ISBLANK(L25),"",VLOOKUP(L25,Lookups!$A:$B,2, FALSE))</f>
        <v/>
      </c>
      <c r="N25" s="17" t="s">
        <v>130</v>
      </c>
      <c r="O25" s="18" t="str">
        <f>IF(ISBLANK(N25),"",VLOOKUP(N25,Lookups!$D:$E,2, FALSE))</f>
        <v>http://linked.data.gov.au/def/tern-cv/c001183f-c6b5-4162-8de9-0c7ed0eb3bfe</v>
      </c>
      <c r="P25" s="19"/>
      <c r="Q25" s="19"/>
      <c r="R25" s="24" t="s">
        <v>46</v>
      </c>
      <c r="S25" s="48" t="s">
        <v>99</v>
      </c>
      <c r="T25" s="21"/>
      <c r="U25" s="21"/>
      <c r="V25" s="21"/>
      <c r="W25" s="19"/>
      <c r="X25" s="19"/>
      <c r="Y25" s="19"/>
      <c r="Z25" s="19"/>
      <c r="AA25" s="19"/>
      <c r="AB25" s="19"/>
      <c r="AC25" s="19"/>
      <c r="AD25" s="19"/>
      <c r="AE25" s="19"/>
      <c r="AF25" s="19"/>
      <c r="AG25" s="19"/>
      <c r="AH25" s="19"/>
      <c r="AI25" s="19"/>
      <c r="AJ25" s="19"/>
      <c r="AK25" s="19"/>
      <c r="AL25" s="19"/>
    </row>
    <row r="26">
      <c r="A26" s="49" t="s">
        <v>95</v>
      </c>
      <c r="B26" s="14" t="s">
        <v>142</v>
      </c>
      <c r="C26" s="23" t="b">
        <v>0</v>
      </c>
      <c r="D26" s="23"/>
      <c r="E26" s="51" t="s">
        <v>143</v>
      </c>
      <c r="F26" s="14" t="s">
        <v>144</v>
      </c>
      <c r="G26" s="14"/>
      <c r="H26" s="14" t="s">
        <v>145</v>
      </c>
      <c r="I26" s="14" t="s">
        <v>25</v>
      </c>
      <c r="J26" s="14" t="s">
        <v>25</v>
      </c>
      <c r="K26" s="14" t="s">
        <v>103</v>
      </c>
      <c r="L26" s="15"/>
      <c r="M26" s="19"/>
      <c r="N26" s="17" t="s">
        <v>146</v>
      </c>
      <c r="O26" s="18" t="str">
        <f>IF(ISBLANK(N26),"",VLOOKUP(N26,Lookups!$D:$E,2, FALSE))</f>
        <v>http://linked.data.gov.au/def/tern-cv/e1c7c434-1321-4601-9079-e837b7ffc293</v>
      </c>
      <c r="P26" s="27" t="s">
        <v>147</v>
      </c>
      <c r="Q26" s="19"/>
      <c r="R26" s="35"/>
      <c r="S26" s="48" t="s">
        <v>99</v>
      </c>
      <c r="T26" s="21"/>
      <c r="U26" s="21"/>
      <c r="V26" s="21"/>
      <c r="W26" s="19"/>
      <c r="X26" s="19"/>
      <c r="Y26" s="19"/>
      <c r="Z26" s="19"/>
      <c r="AA26" s="19"/>
      <c r="AB26" s="19"/>
      <c r="AC26" s="19"/>
      <c r="AD26" s="19"/>
      <c r="AE26" s="19"/>
      <c r="AF26" s="19"/>
      <c r="AG26" s="19"/>
      <c r="AH26" s="19"/>
      <c r="AI26" s="19"/>
      <c r="AJ26" s="19"/>
      <c r="AK26" s="19"/>
      <c r="AL26" s="19"/>
    </row>
    <row r="27">
      <c r="A27" s="49" t="s">
        <v>95</v>
      </c>
      <c r="B27" s="46"/>
      <c r="C27" s="46" t="b">
        <v>0</v>
      </c>
      <c r="D27" s="54" t="s">
        <v>148</v>
      </c>
      <c r="E27" s="23"/>
      <c r="F27" s="14" t="s">
        <v>149</v>
      </c>
      <c r="G27" s="14" t="s">
        <v>150</v>
      </c>
      <c r="H27" s="14"/>
      <c r="I27" s="14" t="s">
        <v>42</v>
      </c>
      <c r="J27" s="22" t="s">
        <v>43</v>
      </c>
      <c r="K27" s="22"/>
      <c r="L27" s="17"/>
      <c r="M27" s="19"/>
      <c r="N27" s="17" t="s">
        <v>130</v>
      </c>
      <c r="O27" s="18" t="str">
        <f>IF(ISBLANK(N27),"",VLOOKUP(N27,Lookups!$D:$E,2, FALSE))</f>
        <v>http://linked.data.gov.au/def/tern-cv/c001183f-c6b5-4162-8de9-0c7ed0eb3bfe</v>
      </c>
      <c r="P27" s="19"/>
      <c r="Q27" s="19"/>
      <c r="R27" s="20" t="s">
        <v>151</v>
      </c>
      <c r="S27" s="48" t="s">
        <v>99</v>
      </c>
      <c r="T27" s="21"/>
      <c r="U27" s="21"/>
      <c r="V27" s="21"/>
      <c r="W27" s="19"/>
      <c r="X27" s="19"/>
      <c r="Y27" s="19"/>
      <c r="Z27" s="19"/>
      <c r="AA27" s="19"/>
      <c r="AB27" s="19"/>
      <c r="AC27" s="19"/>
      <c r="AD27" s="19"/>
      <c r="AE27" s="19"/>
      <c r="AF27" s="19"/>
      <c r="AG27" s="19"/>
      <c r="AH27" s="19"/>
      <c r="AI27" s="19"/>
      <c r="AJ27" s="19"/>
      <c r="AK27" s="19"/>
      <c r="AL27" s="19"/>
    </row>
    <row r="28">
      <c r="A28" s="49" t="s">
        <v>95</v>
      </c>
      <c r="B28" s="55"/>
      <c r="C28" s="55" t="b">
        <v>0</v>
      </c>
      <c r="D28" s="56" t="s">
        <v>152</v>
      </c>
      <c r="E28" s="19"/>
      <c r="F28" s="14" t="s">
        <v>153</v>
      </c>
      <c r="G28" s="14" t="s">
        <v>150</v>
      </c>
      <c r="H28" s="14"/>
      <c r="I28" s="14" t="s">
        <v>42</v>
      </c>
      <c r="J28" s="22" t="s">
        <v>43</v>
      </c>
      <c r="K28" s="22"/>
      <c r="L28" s="19"/>
      <c r="M28" s="19" t="str">
        <f>IF(ISBLANK(L28),"",VLOOKUP(L28,Lookups!$A:$B,2, FALSE))</f>
        <v/>
      </c>
      <c r="N28" s="17" t="s">
        <v>130</v>
      </c>
      <c r="O28" s="18" t="str">
        <f>IF(ISBLANK(N28),"",VLOOKUP(N28,Lookups!$D:$E,2, FALSE))</f>
        <v>http://linked.data.gov.au/def/tern-cv/c001183f-c6b5-4162-8de9-0c7ed0eb3bfe</v>
      </c>
      <c r="P28" s="19"/>
      <c r="Q28" s="19"/>
      <c r="R28" s="24" t="s">
        <v>154</v>
      </c>
      <c r="S28" s="48" t="s">
        <v>99</v>
      </c>
      <c r="T28" s="21"/>
      <c r="U28" s="21"/>
      <c r="V28" s="21"/>
      <c r="W28" s="19"/>
      <c r="X28" s="19"/>
      <c r="Y28" s="19"/>
      <c r="Z28" s="19"/>
      <c r="AA28" s="19"/>
      <c r="AB28" s="19"/>
      <c r="AC28" s="19"/>
      <c r="AD28" s="19"/>
      <c r="AE28" s="19"/>
      <c r="AF28" s="19"/>
      <c r="AG28" s="19"/>
      <c r="AH28" s="19"/>
      <c r="AI28" s="19"/>
      <c r="AJ28" s="19"/>
      <c r="AK28" s="19"/>
      <c r="AL28" s="19"/>
    </row>
    <row r="29">
      <c r="A29" s="49" t="s">
        <v>95</v>
      </c>
      <c r="B29" s="55"/>
      <c r="C29" s="55" t="b">
        <v>0</v>
      </c>
      <c r="D29" s="56" t="s">
        <v>155</v>
      </c>
      <c r="E29" s="19"/>
      <c r="F29" s="14" t="s">
        <v>156</v>
      </c>
      <c r="G29" s="14" t="s">
        <v>150</v>
      </c>
      <c r="H29" s="14"/>
      <c r="I29" s="14" t="s">
        <v>42</v>
      </c>
      <c r="J29" s="22" t="s">
        <v>157</v>
      </c>
      <c r="K29" s="22"/>
      <c r="L29" s="15" t="s">
        <v>158</v>
      </c>
      <c r="M29" s="52" t="str">
        <f>IF(ISBLANK(L29),"",VLOOKUP(L29,Lookups!$A:$B,2, FALSE))</f>
        <v>http://linked.data.gov.au/def/tern-cv/e9d2e691-dd18-4a38-a987-2fa48c7d5562</v>
      </c>
      <c r="N29" s="17" t="s">
        <v>130</v>
      </c>
      <c r="O29" s="18" t="str">
        <f>IF(ISBLANK(N29),"",VLOOKUP(N29,Lookups!$D:$E,2, FALSE))</f>
        <v>http://linked.data.gov.au/def/tern-cv/c001183f-c6b5-4162-8de9-0c7ed0eb3bfe</v>
      </c>
      <c r="P29" s="19"/>
      <c r="Q29" s="19"/>
      <c r="R29" s="24" t="s">
        <v>159</v>
      </c>
      <c r="S29" s="48" t="s">
        <v>99</v>
      </c>
      <c r="T29" s="21"/>
      <c r="U29" s="21"/>
      <c r="V29" s="21"/>
      <c r="W29" s="19"/>
      <c r="X29" s="19"/>
      <c r="Y29" s="19"/>
      <c r="Z29" s="19"/>
      <c r="AA29" s="19"/>
      <c r="AB29" s="19"/>
      <c r="AC29" s="19"/>
      <c r="AD29" s="19"/>
      <c r="AE29" s="19"/>
      <c r="AF29" s="19"/>
      <c r="AG29" s="19"/>
      <c r="AH29" s="19"/>
      <c r="AI29" s="19"/>
      <c r="AJ29" s="19"/>
      <c r="AK29" s="19"/>
      <c r="AL29" s="19"/>
    </row>
    <row r="30">
      <c r="A30" s="49" t="s">
        <v>95</v>
      </c>
      <c r="B30" s="22"/>
      <c r="C30" s="17" t="b">
        <v>1</v>
      </c>
      <c r="D30" s="23"/>
      <c r="E30" s="26" t="s">
        <v>160</v>
      </c>
      <c r="F30" s="14" t="s">
        <v>161</v>
      </c>
      <c r="G30" s="14"/>
      <c r="H30" s="14"/>
      <c r="I30" s="14" t="s">
        <v>42</v>
      </c>
      <c r="J30" s="14" t="s">
        <v>43</v>
      </c>
      <c r="K30" s="14"/>
      <c r="L30" s="23"/>
      <c r="M30" s="19" t="str">
        <f>IF(ISBLANK(L30),"",VLOOKUP(L30,Lookups!$A:$B,2, FALSE))</f>
        <v/>
      </c>
      <c r="N30" s="17" t="s">
        <v>38</v>
      </c>
      <c r="O30" s="18" t="str">
        <f>IF(ISBLANK(N30),"",VLOOKUP(N30,Lookups!$D:$E,2, FALSE))</f>
        <v>http://linked.data.gov.au/def/tern-cv/13dec53e-1062-4060-9281-f133c8269afb</v>
      </c>
      <c r="P30" s="19"/>
      <c r="Q30" s="19"/>
      <c r="R30" s="23"/>
      <c r="S30" s="35"/>
      <c r="T30" s="19"/>
      <c r="U30" s="19"/>
      <c r="V30" s="19"/>
      <c r="W30" s="19"/>
      <c r="X30" s="19"/>
      <c r="Y30" s="19"/>
      <c r="Z30" s="19"/>
      <c r="AA30" s="19"/>
      <c r="AB30" s="19"/>
      <c r="AC30" s="19"/>
      <c r="AD30" s="19"/>
      <c r="AE30" s="19"/>
      <c r="AF30" s="19"/>
      <c r="AG30" s="19"/>
      <c r="AH30" s="19"/>
      <c r="AI30" s="19"/>
      <c r="AJ30" s="19"/>
      <c r="AK30" s="19"/>
      <c r="AL30" s="19"/>
    </row>
    <row r="31">
      <c r="A31" s="57"/>
      <c r="B31" s="58"/>
      <c r="C31" s="59" t="b">
        <v>0</v>
      </c>
      <c r="D31" s="59"/>
      <c r="E31" s="59"/>
      <c r="F31" s="59"/>
      <c r="G31" s="59"/>
      <c r="H31" s="59"/>
      <c r="I31" s="59"/>
      <c r="J31" s="59"/>
      <c r="K31" s="59"/>
      <c r="L31" s="59"/>
      <c r="M31" s="59"/>
      <c r="N31" s="59"/>
      <c r="O31" s="59"/>
      <c r="P31" s="59"/>
      <c r="Q31" s="59"/>
      <c r="R31" s="59"/>
      <c r="S31" s="59"/>
      <c r="T31" s="59"/>
      <c r="U31" s="60"/>
      <c r="V31" s="60"/>
      <c r="W31" s="38"/>
      <c r="X31" s="38"/>
      <c r="Y31" s="38"/>
      <c r="Z31" s="38"/>
      <c r="AA31" s="38"/>
      <c r="AB31" s="38"/>
      <c r="AC31" s="38"/>
      <c r="AD31" s="38"/>
      <c r="AE31" s="38"/>
      <c r="AF31" s="38"/>
      <c r="AG31" s="38"/>
      <c r="AH31" s="38"/>
      <c r="AI31" s="38"/>
      <c r="AJ31" s="38"/>
      <c r="AK31" s="38"/>
      <c r="AL31" s="38"/>
    </row>
    <row r="32">
      <c r="A32" s="5" t="s">
        <v>162</v>
      </c>
      <c r="B32" s="61"/>
      <c r="C32" s="4" t="b">
        <v>1</v>
      </c>
      <c r="E32" s="6" t="s">
        <v>123</v>
      </c>
      <c r="F32" s="6" t="s">
        <v>124</v>
      </c>
      <c r="G32" s="6"/>
      <c r="H32" s="6"/>
      <c r="I32" s="6" t="s">
        <v>32</v>
      </c>
      <c r="J32" s="6" t="s">
        <v>119</v>
      </c>
      <c r="K32" s="6"/>
      <c r="N32" s="17"/>
      <c r="O32" s="19"/>
      <c r="Q32" s="62"/>
      <c r="S32" s="11" t="s">
        <v>163</v>
      </c>
      <c r="U32" s="19"/>
      <c r="V32" s="19"/>
      <c r="W32" s="19"/>
      <c r="X32" s="19"/>
      <c r="Y32" s="19"/>
      <c r="Z32" s="19"/>
      <c r="AA32" s="19"/>
      <c r="AB32" s="19"/>
      <c r="AC32" s="19"/>
      <c r="AD32" s="19"/>
      <c r="AE32" s="19"/>
      <c r="AF32" s="19"/>
      <c r="AG32" s="19"/>
      <c r="AH32" s="19"/>
      <c r="AI32" s="19"/>
      <c r="AJ32" s="19"/>
      <c r="AK32" s="19"/>
      <c r="AL32" s="19"/>
    </row>
    <row r="33">
      <c r="A33" s="5" t="s">
        <v>162</v>
      </c>
      <c r="B33" s="61"/>
      <c r="C33" s="4" t="b">
        <v>0</v>
      </c>
      <c r="E33" s="6" t="s">
        <v>117</v>
      </c>
      <c r="F33" s="6" t="s">
        <v>164</v>
      </c>
      <c r="G33" s="6"/>
      <c r="H33" s="6"/>
      <c r="I33" s="6" t="s">
        <v>32</v>
      </c>
      <c r="J33" s="6" t="s">
        <v>119</v>
      </c>
      <c r="K33" s="6"/>
      <c r="N33" s="17" t="s">
        <v>38</v>
      </c>
      <c r="O33" s="18" t="str">
        <f>IF(ISBLANK(N33),"",VLOOKUP(N33,Lookups!$D:$E,2, FALSE))</f>
        <v>http://linked.data.gov.au/def/tern-cv/13dec53e-1062-4060-9281-f133c8269afb</v>
      </c>
      <c r="Q33" s="63" t="s">
        <v>165</v>
      </c>
      <c r="S33" s="11" t="s">
        <v>163</v>
      </c>
      <c r="U33" s="19"/>
      <c r="V33" s="19"/>
      <c r="W33" s="19"/>
      <c r="X33" s="19"/>
      <c r="Y33" s="19"/>
      <c r="Z33" s="19"/>
      <c r="AA33" s="19"/>
      <c r="AB33" s="19"/>
      <c r="AC33" s="19"/>
      <c r="AD33" s="19"/>
      <c r="AE33" s="19"/>
      <c r="AF33" s="19"/>
      <c r="AG33" s="19"/>
      <c r="AH33" s="19"/>
      <c r="AI33" s="19"/>
      <c r="AJ33" s="19"/>
      <c r="AK33" s="19"/>
      <c r="AL33" s="19"/>
    </row>
    <row r="34" ht="15.0" customHeight="1">
      <c r="A34" s="5" t="s">
        <v>162</v>
      </c>
      <c r="B34" s="14"/>
      <c r="C34" s="14" t="b">
        <v>0</v>
      </c>
      <c r="D34" s="14"/>
      <c r="E34" s="14" t="s">
        <v>166</v>
      </c>
      <c r="F34" s="14" t="s">
        <v>167</v>
      </c>
      <c r="G34" s="14"/>
      <c r="H34" s="14"/>
      <c r="I34" s="14" t="s">
        <v>32</v>
      </c>
      <c r="J34" s="14" t="s">
        <v>119</v>
      </c>
      <c r="K34" s="14"/>
      <c r="L34" s="14"/>
      <c r="M34" s="15"/>
      <c r="N34" s="14" t="s">
        <v>168</v>
      </c>
      <c r="O34" s="29" t="s">
        <v>169</v>
      </c>
      <c r="P34" s="15"/>
      <c r="Q34" s="63"/>
      <c r="R34" s="15"/>
      <c r="S34" s="11"/>
      <c r="T34" s="19"/>
      <c r="U34" s="19"/>
      <c r="V34" s="19"/>
      <c r="W34" s="19"/>
      <c r="X34" s="19"/>
      <c r="Y34" s="19"/>
      <c r="Z34" s="19"/>
      <c r="AA34" s="19"/>
      <c r="AB34" s="19"/>
      <c r="AC34" s="19"/>
      <c r="AD34" s="19"/>
      <c r="AE34" s="19"/>
      <c r="AF34" s="19"/>
      <c r="AG34" s="19"/>
      <c r="AH34" s="19"/>
      <c r="AI34" s="19"/>
      <c r="AJ34" s="19"/>
      <c r="AK34" s="19"/>
      <c r="AL34" s="19"/>
    </row>
    <row r="35">
      <c r="A35" s="5" t="s">
        <v>162</v>
      </c>
      <c r="B35" s="26"/>
      <c r="C35" s="26" t="b">
        <v>1</v>
      </c>
      <c r="D35" s="26" t="s">
        <v>170</v>
      </c>
      <c r="E35" s="15"/>
      <c r="F35" s="14" t="s">
        <v>171</v>
      </c>
      <c r="G35" s="14" t="s">
        <v>41</v>
      </c>
      <c r="H35" s="14"/>
      <c r="I35" s="14" t="s">
        <v>42</v>
      </c>
      <c r="J35" s="14" t="s">
        <v>43</v>
      </c>
      <c r="K35" s="14"/>
      <c r="L35" s="14"/>
      <c r="M35" s="15" t="str">
        <f>IF(ISBLANK(L35),"",VLOOKUP(L35,Lookups!$A:$B,2, FALSE))</f>
        <v/>
      </c>
      <c r="N35" s="14" t="s">
        <v>172</v>
      </c>
      <c r="O35" s="52" t="str">
        <f>IF(ISBLANK(N35),"",VLOOKUP(N35,Lookups!$D:$E,2, FALSE))</f>
        <v>http://linked.data.gov.au/def/tern-cv/e6ed6e58-5916-4d31-9ed5-109ab3436fce</v>
      </c>
      <c r="P35" s="15"/>
      <c r="Q35" s="63" t="s">
        <v>173</v>
      </c>
      <c r="R35" s="15"/>
      <c r="S35" s="11" t="s">
        <v>163</v>
      </c>
      <c r="T35" s="19"/>
      <c r="U35" s="19"/>
      <c r="V35" s="19"/>
      <c r="W35" s="19"/>
      <c r="X35" s="19"/>
      <c r="Y35" s="19"/>
      <c r="Z35" s="19"/>
      <c r="AA35" s="19"/>
      <c r="AB35" s="19"/>
      <c r="AC35" s="19"/>
      <c r="AD35" s="19"/>
      <c r="AE35" s="19"/>
      <c r="AF35" s="19"/>
      <c r="AG35" s="19"/>
      <c r="AH35" s="19"/>
      <c r="AI35" s="19"/>
      <c r="AJ35" s="19"/>
      <c r="AK35" s="19"/>
      <c r="AL35" s="19"/>
    </row>
    <row r="36">
      <c r="A36" s="5" t="s">
        <v>162</v>
      </c>
      <c r="B36" s="51"/>
      <c r="C36" s="51" t="b">
        <v>1</v>
      </c>
      <c r="D36" s="51" t="s">
        <v>30</v>
      </c>
      <c r="E36" s="22"/>
      <c r="F36" s="6" t="s">
        <v>31</v>
      </c>
      <c r="G36" s="14" t="s">
        <v>41</v>
      </c>
      <c r="H36" s="14"/>
      <c r="I36" s="14" t="s">
        <v>32</v>
      </c>
      <c r="J36" s="14" t="s">
        <v>32</v>
      </c>
      <c r="K36" s="14" t="s">
        <v>174</v>
      </c>
      <c r="L36" s="14" t="s">
        <v>30</v>
      </c>
      <c r="M36" s="29" t="s">
        <v>175</v>
      </c>
      <c r="N36" s="14" t="s">
        <v>33</v>
      </c>
      <c r="O36" s="29" t="s">
        <v>131</v>
      </c>
      <c r="P36" s="15"/>
      <c r="Q36" s="15"/>
      <c r="R36" s="15"/>
      <c r="S36" s="11" t="s">
        <v>163</v>
      </c>
      <c r="T36" s="19"/>
      <c r="U36" s="19"/>
      <c r="V36" s="19"/>
      <c r="W36" s="19"/>
      <c r="X36" s="19"/>
      <c r="Y36" s="19"/>
      <c r="Z36" s="19"/>
      <c r="AA36" s="19"/>
      <c r="AB36" s="19"/>
      <c r="AC36" s="19"/>
      <c r="AD36" s="19"/>
      <c r="AE36" s="19"/>
      <c r="AF36" s="19"/>
      <c r="AG36" s="19"/>
      <c r="AH36" s="19"/>
      <c r="AI36" s="19"/>
      <c r="AJ36" s="19"/>
      <c r="AK36" s="19"/>
      <c r="AL36" s="19"/>
    </row>
    <row r="37">
      <c r="A37" s="5" t="s">
        <v>162</v>
      </c>
      <c r="B37" s="26"/>
      <c r="C37" s="26" t="b">
        <v>0</v>
      </c>
      <c r="D37" s="26" t="s">
        <v>176</v>
      </c>
      <c r="E37" s="22"/>
      <c r="F37" s="14" t="s">
        <v>177</v>
      </c>
      <c r="G37" s="14"/>
      <c r="H37" s="14" t="s">
        <v>178</v>
      </c>
      <c r="I37" s="14" t="s">
        <v>25</v>
      </c>
      <c r="J37" s="14" t="s">
        <v>25</v>
      </c>
      <c r="K37" s="14"/>
      <c r="L37" s="14"/>
      <c r="M37" s="15"/>
      <c r="N37" s="14" t="s">
        <v>122</v>
      </c>
      <c r="O37" s="64" t="s">
        <v>131</v>
      </c>
      <c r="P37" s="44" t="s">
        <v>179</v>
      </c>
      <c r="Q37" s="15"/>
      <c r="R37" s="15"/>
      <c r="S37" s="11" t="s">
        <v>163</v>
      </c>
      <c r="T37" s="19"/>
      <c r="U37" s="19"/>
      <c r="V37" s="19"/>
      <c r="W37" s="19"/>
      <c r="X37" s="19"/>
      <c r="Y37" s="19"/>
      <c r="Z37" s="19"/>
      <c r="AA37" s="19"/>
      <c r="AB37" s="19"/>
      <c r="AC37" s="19"/>
      <c r="AD37" s="19"/>
      <c r="AE37" s="19"/>
      <c r="AF37" s="19"/>
      <c r="AG37" s="19"/>
      <c r="AH37" s="19"/>
      <c r="AI37" s="19"/>
      <c r="AJ37" s="19"/>
      <c r="AK37" s="19"/>
      <c r="AL37" s="19"/>
    </row>
    <row r="38">
      <c r="A38" s="65" t="s">
        <v>162</v>
      </c>
      <c r="B38" s="66"/>
      <c r="C38" s="66" t="b">
        <v>1</v>
      </c>
      <c r="D38" s="66" t="s">
        <v>180</v>
      </c>
      <c r="E38" s="67"/>
      <c r="F38" s="68" t="s">
        <v>181</v>
      </c>
      <c r="G38" s="68" t="s">
        <v>41</v>
      </c>
      <c r="H38" s="68" t="s">
        <v>182</v>
      </c>
      <c r="I38" s="68" t="s">
        <v>25</v>
      </c>
      <c r="J38" s="68" t="s">
        <v>25</v>
      </c>
      <c r="K38" s="68" t="s">
        <v>183</v>
      </c>
      <c r="L38" s="68"/>
      <c r="M38" s="69" t="str">
        <f>IF(ISBLANK(L38),"",VLOOKUP(L38,Lookups!$A:$B,2, FALSE))</f>
        <v/>
      </c>
      <c r="N38" s="68" t="s">
        <v>122</v>
      </c>
      <c r="O38" s="70" t="str">
        <f>IF(ISBLANK(N38),"",VLOOKUP(N38,Lookups!$D:$E,2, FALSE))</f>
        <v>http://linked.data.gov.au/def/tern-cv/60d7edf8-98c6-43e9-841c-e176c334d270</v>
      </c>
      <c r="P38" s="71" t="s">
        <v>184</v>
      </c>
      <c r="Q38" s="69"/>
      <c r="R38" s="72"/>
      <c r="S38" s="73" t="s">
        <v>163</v>
      </c>
      <c r="T38" s="74"/>
      <c r="U38" s="75"/>
      <c r="V38" s="75"/>
      <c r="W38" s="75"/>
      <c r="X38" s="75"/>
      <c r="Y38" s="75"/>
      <c r="Z38" s="75"/>
      <c r="AA38" s="75"/>
      <c r="AB38" s="75"/>
      <c r="AC38" s="75"/>
      <c r="AD38" s="75"/>
      <c r="AE38" s="75"/>
      <c r="AF38" s="75"/>
      <c r="AG38" s="75"/>
      <c r="AH38" s="75"/>
      <c r="AI38" s="75"/>
      <c r="AJ38" s="75"/>
      <c r="AK38" s="75"/>
      <c r="AL38" s="75"/>
    </row>
    <row r="39">
      <c r="A39" s="65" t="s">
        <v>162</v>
      </c>
      <c r="B39" s="66"/>
      <c r="C39" s="66" t="b">
        <v>1</v>
      </c>
      <c r="D39" s="66" t="s">
        <v>185</v>
      </c>
      <c r="E39" s="67"/>
      <c r="F39" s="68" t="s">
        <v>186</v>
      </c>
      <c r="G39" s="68" t="s">
        <v>41</v>
      </c>
      <c r="H39" s="68" t="s">
        <v>187</v>
      </c>
      <c r="I39" s="68" t="s">
        <v>25</v>
      </c>
      <c r="J39" s="68" t="s">
        <v>25</v>
      </c>
      <c r="K39" s="68" t="s">
        <v>183</v>
      </c>
      <c r="L39" s="68"/>
      <c r="M39" s="69"/>
      <c r="N39" s="68" t="s">
        <v>122</v>
      </c>
      <c r="O39" s="76" t="s">
        <v>139</v>
      </c>
      <c r="P39" s="71" t="s">
        <v>188</v>
      </c>
      <c r="Q39" s="69"/>
      <c r="R39" s="69"/>
      <c r="S39" s="73"/>
      <c r="T39" s="75"/>
      <c r="U39" s="75"/>
      <c r="V39" s="75"/>
      <c r="W39" s="75"/>
      <c r="X39" s="75"/>
      <c r="Y39" s="75"/>
      <c r="Z39" s="75"/>
      <c r="AA39" s="75"/>
      <c r="AB39" s="75"/>
      <c r="AC39" s="75"/>
      <c r="AD39" s="75"/>
      <c r="AE39" s="75"/>
      <c r="AF39" s="75"/>
      <c r="AG39" s="75"/>
      <c r="AH39" s="75"/>
      <c r="AI39" s="75"/>
      <c r="AJ39" s="75"/>
      <c r="AK39" s="75"/>
      <c r="AL39" s="75"/>
    </row>
    <row r="40">
      <c r="A40" s="5" t="s">
        <v>162</v>
      </c>
      <c r="B40" s="14"/>
      <c r="C40" s="14" t="b">
        <v>0</v>
      </c>
      <c r="D40" s="14" t="s">
        <v>189</v>
      </c>
      <c r="E40" s="15"/>
      <c r="F40" s="14" t="s">
        <v>190</v>
      </c>
      <c r="G40" s="14" t="s">
        <v>41</v>
      </c>
      <c r="H40" s="14"/>
      <c r="I40" s="14" t="s">
        <v>42</v>
      </c>
      <c r="J40" s="14" t="s">
        <v>43</v>
      </c>
      <c r="K40" s="14"/>
      <c r="L40" s="14" t="s">
        <v>191</v>
      </c>
      <c r="M40" s="15"/>
      <c r="N40" s="14" t="s">
        <v>122</v>
      </c>
      <c r="O40" s="29" t="s">
        <v>139</v>
      </c>
      <c r="P40" s="15"/>
      <c r="Q40" s="15"/>
      <c r="R40" s="15"/>
      <c r="S40" s="11" t="s">
        <v>163</v>
      </c>
      <c r="T40" s="19"/>
      <c r="U40" s="19"/>
      <c r="V40" s="19"/>
      <c r="W40" s="19"/>
      <c r="X40" s="19"/>
      <c r="Y40" s="19"/>
      <c r="Z40" s="19"/>
      <c r="AA40" s="19"/>
      <c r="AB40" s="19"/>
      <c r="AC40" s="19"/>
      <c r="AD40" s="19"/>
      <c r="AE40" s="19"/>
      <c r="AF40" s="19"/>
      <c r="AG40" s="19"/>
      <c r="AH40" s="19"/>
      <c r="AI40" s="19"/>
      <c r="AJ40" s="19"/>
      <c r="AK40" s="19"/>
      <c r="AL40" s="19"/>
    </row>
    <row r="41">
      <c r="A41" s="5" t="s">
        <v>162</v>
      </c>
      <c r="B41" s="43"/>
      <c r="C41" s="43" t="b">
        <v>1</v>
      </c>
      <c r="D41" s="43" t="s">
        <v>192</v>
      </c>
      <c r="E41" s="15"/>
      <c r="F41" s="14" t="s">
        <v>193</v>
      </c>
      <c r="G41" s="14" t="s">
        <v>41</v>
      </c>
      <c r="H41" s="14"/>
      <c r="I41" s="14" t="s">
        <v>42</v>
      </c>
      <c r="J41" s="14" t="s">
        <v>194</v>
      </c>
      <c r="K41" s="14" t="s">
        <v>195</v>
      </c>
      <c r="L41" s="14"/>
      <c r="M41" s="15"/>
      <c r="N41" s="14" t="s">
        <v>122</v>
      </c>
      <c r="O41" s="64" t="s">
        <v>139</v>
      </c>
      <c r="P41" s="15"/>
      <c r="Q41" s="15"/>
      <c r="R41" s="14"/>
      <c r="S41" s="11"/>
      <c r="T41" s="19"/>
      <c r="U41" s="19"/>
      <c r="V41" s="19"/>
      <c r="W41" s="19"/>
      <c r="X41" s="19"/>
      <c r="Y41" s="19"/>
      <c r="Z41" s="19"/>
      <c r="AA41" s="19"/>
      <c r="AB41" s="19"/>
      <c r="AC41" s="19"/>
      <c r="AD41" s="19"/>
      <c r="AE41" s="19"/>
      <c r="AF41" s="19"/>
      <c r="AG41" s="19"/>
      <c r="AH41" s="19"/>
      <c r="AI41" s="19"/>
      <c r="AJ41" s="19"/>
      <c r="AK41" s="19"/>
      <c r="AL41" s="19"/>
    </row>
    <row r="42">
      <c r="A42" s="5" t="s">
        <v>162</v>
      </c>
      <c r="B42" s="26"/>
      <c r="C42" s="26" t="b">
        <v>1</v>
      </c>
      <c r="D42" s="26" t="s">
        <v>196</v>
      </c>
      <c r="E42" s="15"/>
      <c r="F42" s="14" t="s">
        <v>197</v>
      </c>
      <c r="G42" s="14" t="s">
        <v>41</v>
      </c>
      <c r="H42" s="14"/>
      <c r="I42" s="14" t="s">
        <v>91</v>
      </c>
      <c r="J42" s="14" t="s">
        <v>43</v>
      </c>
      <c r="K42" s="14"/>
      <c r="L42" s="14"/>
      <c r="M42" s="15"/>
      <c r="N42" s="14" t="s">
        <v>122</v>
      </c>
      <c r="O42" s="64" t="s">
        <v>139</v>
      </c>
      <c r="P42" s="15"/>
      <c r="Q42" s="15"/>
      <c r="R42" s="14"/>
      <c r="S42" s="11"/>
      <c r="T42" s="19"/>
      <c r="U42" s="19"/>
      <c r="V42" s="19"/>
      <c r="W42" s="19"/>
      <c r="X42" s="19"/>
      <c r="Y42" s="19"/>
      <c r="Z42" s="19"/>
      <c r="AA42" s="19"/>
      <c r="AB42" s="19"/>
      <c r="AC42" s="19"/>
      <c r="AD42" s="19"/>
      <c r="AE42" s="19"/>
      <c r="AF42" s="19"/>
      <c r="AG42" s="19"/>
      <c r="AH42" s="19"/>
      <c r="AI42" s="19"/>
      <c r="AJ42" s="19"/>
      <c r="AK42" s="19"/>
      <c r="AL42" s="19"/>
    </row>
    <row r="43">
      <c r="A43" s="5" t="s">
        <v>162</v>
      </c>
      <c r="B43" s="26"/>
      <c r="C43" s="26" t="b">
        <v>1</v>
      </c>
      <c r="D43" s="26" t="s">
        <v>198</v>
      </c>
      <c r="E43" s="15"/>
      <c r="F43" s="14" t="s">
        <v>199</v>
      </c>
      <c r="G43" s="14" t="s">
        <v>41</v>
      </c>
      <c r="H43" s="14"/>
      <c r="I43" s="14" t="s">
        <v>200</v>
      </c>
      <c r="J43" s="14" t="s">
        <v>200</v>
      </c>
      <c r="K43" s="14" t="s">
        <v>201</v>
      </c>
      <c r="L43" s="14"/>
      <c r="M43" s="15"/>
      <c r="N43" s="14" t="s">
        <v>122</v>
      </c>
      <c r="O43" s="64" t="s">
        <v>139</v>
      </c>
      <c r="P43" s="14"/>
      <c r="Q43" s="15"/>
      <c r="R43" s="14"/>
      <c r="S43" s="11"/>
      <c r="T43" s="19"/>
      <c r="U43" s="19"/>
      <c r="V43" s="19"/>
      <c r="W43" s="19"/>
      <c r="X43" s="19"/>
      <c r="Y43" s="19"/>
      <c r="Z43" s="19"/>
      <c r="AA43" s="19"/>
      <c r="AB43" s="19"/>
      <c r="AC43" s="19"/>
      <c r="AD43" s="19"/>
      <c r="AE43" s="19"/>
      <c r="AF43" s="19"/>
      <c r="AG43" s="19"/>
      <c r="AH43" s="19"/>
      <c r="AI43" s="19"/>
      <c r="AJ43" s="19"/>
      <c r="AK43" s="19"/>
      <c r="AL43" s="19"/>
    </row>
    <row r="44">
      <c r="A44" s="5" t="s">
        <v>162</v>
      </c>
      <c r="B44" s="26"/>
      <c r="C44" s="26" t="b">
        <v>0</v>
      </c>
      <c r="D44" s="26" t="s">
        <v>202</v>
      </c>
      <c r="E44" s="15"/>
      <c r="F44" s="14" t="s">
        <v>203</v>
      </c>
      <c r="G44" s="14" t="s">
        <v>41</v>
      </c>
      <c r="H44" s="14"/>
      <c r="I44" s="14" t="s">
        <v>200</v>
      </c>
      <c r="J44" s="14" t="s">
        <v>200</v>
      </c>
      <c r="K44" s="14" t="s">
        <v>204</v>
      </c>
      <c r="L44" s="14"/>
      <c r="M44" s="15"/>
      <c r="N44" s="14" t="s">
        <v>122</v>
      </c>
      <c r="O44" s="64" t="s">
        <v>139</v>
      </c>
      <c r="P44" s="14"/>
      <c r="Q44" s="15"/>
      <c r="R44" s="14"/>
      <c r="S44" s="11"/>
      <c r="T44" s="19"/>
      <c r="U44" s="19"/>
      <c r="V44" s="19"/>
      <c r="W44" s="19"/>
      <c r="X44" s="19"/>
      <c r="Y44" s="19"/>
      <c r="Z44" s="19"/>
      <c r="AA44" s="19"/>
      <c r="AB44" s="19"/>
      <c r="AC44" s="19"/>
      <c r="AD44" s="19"/>
      <c r="AE44" s="19"/>
      <c r="AF44" s="19"/>
      <c r="AG44" s="19"/>
      <c r="AH44" s="19"/>
      <c r="AI44" s="19"/>
      <c r="AJ44" s="19"/>
      <c r="AK44" s="19"/>
      <c r="AL44" s="19"/>
    </row>
    <row r="45">
      <c r="A45" s="5" t="s">
        <v>162</v>
      </c>
      <c r="B45" s="26"/>
      <c r="C45" s="26" t="b">
        <v>0</v>
      </c>
      <c r="D45" s="26" t="s">
        <v>205</v>
      </c>
      <c r="E45" s="15"/>
      <c r="F45" s="14" t="s">
        <v>206</v>
      </c>
      <c r="G45" s="14" t="s">
        <v>41</v>
      </c>
      <c r="H45" s="14"/>
      <c r="I45" s="14" t="s">
        <v>200</v>
      </c>
      <c r="J45" s="14" t="s">
        <v>200</v>
      </c>
      <c r="K45" s="14" t="s">
        <v>204</v>
      </c>
      <c r="L45" s="14"/>
      <c r="M45" s="15"/>
      <c r="N45" s="14" t="s">
        <v>122</v>
      </c>
      <c r="O45" s="64" t="s">
        <v>139</v>
      </c>
      <c r="P45" s="14"/>
      <c r="Q45" s="15"/>
      <c r="R45" s="14"/>
      <c r="S45" s="11"/>
      <c r="T45" s="19"/>
      <c r="U45" s="19"/>
      <c r="V45" s="19"/>
      <c r="W45" s="19"/>
      <c r="X45" s="19"/>
      <c r="Y45" s="19"/>
      <c r="Z45" s="19"/>
      <c r="AA45" s="19"/>
      <c r="AB45" s="19"/>
      <c r="AC45" s="19"/>
      <c r="AD45" s="19"/>
      <c r="AE45" s="19"/>
      <c r="AF45" s="19"/>
      <c r="AG45" s="19"/>
      <c r="AH45" s="19"/>
      <c r="AI45" s="19"/>
      <c r="AJ45" s="19"/>
      <c r="AK45" s="19"/>
      <c r="AL45" s="19"/>
    </row>
    <row r="46">
      <c r="A46" s="5" t="s">
        <v>162</v>
      </c>
      <c r="B46" s="26"/>
      <c r="C46" s="26" t="b">
        <v>0</v>
      </c>
      <c r="D46" s="26" t="s">
        <v>207</v>
      </c>
      <c r="E46" s="15"/>
      <c r="F46" s="14" t="s">
        <v>208</v>
      </c>
      <c r="G46" s="14" t="s">
        <v>41</v>
      </c>
      <c r="H46" s="14"/>
      <c r="I46" s="14" t="s">
        <v>200</v>
      </c>
      <c r="J46" s="14" t="s">
        <v>200</v>
      </c>
      <c r="K46" s="14" t="s">
        <v>204</v>
      </c>
      <c r="L46" s="14"/>
      <c r="M46" s="15"/>
      <c r="N46" s="14" t="s">
        <v>122</v>
      </c>
      <c r="O46" s="64" t="s">
        <v>139</v>
      </c>
      <c r="P46" s="14"/>
      <c r="Q46" s="15"/>
      <c r="R46" s="14"/>
      <c r="S46" s="11"/>
      <c r="T46" s="19"/>
      <c r="U46" s="19"/>
      <c r="V46" s="19"/>
      <c r="W46" s="19"/>
      <c r="X46" s="19"/>
      <c r="Y46" s="19"/>
      <c r="Z46" s="19"/>
      <c r="AA46" s="19"/>
      <c r="AB46" s="19"/>
      <c r="AC46" s="19"/>
      <c r="AD46" s="19"/>
      <c r="AE46" s="19"/>
      <c r="AF46" s="19"/>
      <c r="AG46" s="19"/>
      <c r="AH46" s="19"/>
      <c r="AI46" s="19"/>
      <c r="AJ46" s="19"/>
      <c r="AK46" s="19"/>
      <c r="AL46" s="19"/>
    </row>
    <row r="47">
      <c r="A47" s="5" t="s">
        <v>162</v>
      </c>
      <c r="B47" s="14"/>
      <c r="C47" s="14" t="b">
        <v>0</v>
      </c>
      <c r="D47" s="14" t="s">
        <v>209</v>
      </c>
      <c r="E47" s="15"/>
      <c r="F47" s="14" t="s">
        <v>210</v>
      </c>
      <c r="G47" s="14" t="s">
        <v>41</v>
      </c>
      <c r="H47" s="14"/>
      <c r="I47" s="14" t="s">
        <v>200</v>
      </c>
      <c r="J47" s="14" t="s">
        <v>200</v>
      </c>
      <c r="K47" s="14" t="s">
        <v>204</v>
      </c>
      <c r="L47" s="14"/>
      <c r="M47" s="15"/>
      <c r="N47" s="14" t="s">
        <v>122</v>
      </c>
      <c r="O47" s="64" t="s">
        <v>139</v>
      </c>
      <c r="P47" s="14"/>
      <c r="Q47" s="15"/>
      <c r="R47" s="14"/>
      <c r="S47" s="11"/>
      <c r="T47" s="19"/>
      <c r="U47" s="19"/>
      <c r="V47" s="19"/>
      <c r="W47" s="19"/>
      <c r="X47" s="19"/>
      <c r="Y47" s="19"/>
      <c r="Z47" s="19"/>
      <c r="AA47" s="19"/>
      <c r="AB47" s="19"/>
      <c r="AC47" s="19"/>
      <c r="AD47" s="19"/>
      <c r="AE47" s="19"/>
      <c r="AF47" s="19"/>
      <c r="AG47" s="19"/>
      <c r="AH47" s="19"/>
      <c r="AI47" s="19"/>
      <c r="AJ47" s="19"/>
      <c r="AK47" s="19"/>
      <c r="AL47" s="19"/>
    </row>
    <row r="48">
      <c r="A48" s="5" t="s">
        <v>162</v>
      </c>
      <c r="B48" s="14"/>
      <c r="C48" s="14" t="b">
        <v>0</v>
      </c>
      <c r="D48" s="14" t="s">
        <v>211</v>
      </c>
      <c r="E48" s="15"/>
      <c r="F48" s="14" t="s">
        <v>212</v>
      </c>
      <c r="G48" s="14" t="s">
        <v>41</v>
      </c>
      <c r="H48" s="14" t="s">
        <v>213</v>
      </c>
      <c r="I48" s="14" t="s">
        <v>25</v>
      </c>
      <c r="J48" s="14" t="s">
        <v>25</v>
      </c>
      <c r="K48" s="14" t="s">
        <v>214</v>
      </c>
      <c r="L48" s="14" t="s">
        <v>215</v>
      </c>
      <c r="M48" s="52" t="str">
        <f>IF(ISBLANK(L48),"",VLOOKUP(L48,Lookups!$A:$B,2, FALSE))</f>
        <v>http://linked.data.gov.au/def/tern-cv/52d0752f-a8b9-40fc-9ba5-1d34cb602f62</v>
      </c>
      <c r="N48" s="14" t="s">
        <v>122</v>
      </c>
      <c r="O48" s="52" t="str">
        <f>IF(ISBLANK(N48),"",VLOOKUP(N48,Lookups!$D:$E,2, FALSE))</f>
        <v>http://linked.data.gov.au/def/tern-cv/60d7edf8-98c6-43e9-841c-e176c334d270</v>
      </c>
      <c r="P48" s="44" t="s">
        <v>216</v>
      </c>
      <c r="Q48" s="15"/>
      <c r="R48" s="14" t="s">
        <v>217</v>
      </c>
      <c r="S48" s="11" t="s">
        <v>163</v>
      </c>
      <c r="T48" s="19"/>
      <c r="U48" s="19"/>
      <c r="V48" s="19"/>
      <c r="W48" s="19"/>
      <c r="X48" s="19"/>
      <c r="Y48" s="19"/>
      <c r="Z48" s="19"/>
      <c r="AA48" s="19"/>
      <c r="AB48" s="19"/>
      <c r="AC48" s="19"/>
      <c r="AD48" s="19"/>
      <c r="AE48" s="19"/>
      <c r="AF48" s="19"/>
      <c r="AG48" s="19"/>
      <c r="AH48" s="19"/>
      <c r="AI48" s="19"/>
      <c r="AJ48" s="19"/>
      <c r="AK48" s="19"/>
      <c r="AL48" s="19"/>
    </row>
    <row r="49">
      <c r="A49" s="5" t="s">
        <v>162</v>
      </c>
      <c r="B49" s="26"/>
      <c r="C49" s="26" t="b">
        <v>0</v>
      </c>
      <c r="D49" s="26" t="s">
        <v>218</v>
      </c>
      <c r="E49" s="15"/>
      <c r="F49" s="14" t="s">
        <v>219</v>
      </c>
      <c r="G49" s="14" t="s">
        <v>41</v>
      </c>
      <c r="H49" s="14"/>
      <c r="I49" s="14" t="s">
        <v>91</v>
      </c>
      <c r="J49" s="14" t="s">
        <v>43</v>
      </c>
      <c r="K49" s="14"/>
      <c r="L49" s="14" t="s">
        <v>220</v>
      </c>
      <c r="M49" s="52" t="str">
        <f>IF(ISBLANK(L49),"",VLOOKUP(L49,Lookups!$A:$B,2, FALSE))</f>
        <v>http://linked.data.gov.au/def/tern-cv/74c71500-0bae-43c9-8db0-bd6940899af1</v>
      </c>
      <c r="N49" s="14" t="s">
        <v>122</v>
      </c>
      <c r="O49" s="52" t="str">
        <f>IF(ISBLANK(N49),"",VLOOKUP(N49,Lookups!$D:$E,2, FALSE))</f>
        <v>http://linked.data.gov.au/def/tern-cv/60d7edf8-98c6-43e9-841c-e176c334d270</v>
      </c>
      <c r="P49" s="15"/>
      <c r="Q49" s="15"/>
      <c r="R49" s="15"/>
      <c r="S49" s="11" t="s">
        <v>163</v>
      </c>
      <c r="T49" s="19"/>
      <c r="U49" s="19"/>
      <c r="V49" s="19"/>
      <c r="W49" s="19"/>
      <c r="X49" s="19"/>
      <c r="Y49" s="19"/>
      <c r="Z49" s="19"/>
      <c r="AA49" s="19"/>
      <c r="AB49" s="19"/>
      <c r="AC49" s="19"/>
      <c r="AD49" s="19"/>
      <c r="AE49" s="19"/>
      <c r="AF49" s="19"/>
      <c r="AG49" s="19"/>
      <c r="AH49" s="19"/>
      <c r="AI49" s="19"/>
      <c r="AJ49" s="19"/>
      <c r="AK49" s="19"/>
      <c r="AL49" s="19"/>
    </row>
    <row r="50">
      <c r="A50" s="5" t="s">
        <v>162</v>
      </c>
      <c r="B50" s="14"/>
      <c r="C50" s="14" t="b">
        <v>0</v>
      </c>
      <c r="D50" s="14" t="s">
        <v>221</v>
      </c>
      <c r="E50" s="15"/>
      <c r="F50" s="14" t="s">
        <v>222</v>
      </c>
      <c r="G50" s="14" t="s">
        <v>41</v>
      </c>
      <c r="H50" s="14"/>
      <c r="I50" s="14" t="s">
        <v>91</v>
      </c>
      <c r="J50" s="14" t="s">
        <v>43</v>
      </c>
      <c r="K50" s="14"/>
      <c r="L50" s="14" t="s">
        <v>223</v>
      </c>
      <c r="M50" s="52" t="str">
        <f>IF(ISBLANK(L50),"",VLOOKUP(L50,Lookups!$A:$B,2, FALSE))</f>
        <v>http://linked.data.gov.au/def/tern-cv/f0bcd32d-db46-45c4-b860-a099a5e06603</v>
      </c>
      <c r="N50" s="14" t="s">
        <v>122</v>
      </c>
      <c r="O50" s="52" t="str">
        <f>IF(ISBLANK(N50),"",VLOOKUP(N50,Lookups!$D:$E,2, FALSE))</f>
        <v>http://linked.data.gov.au/def/tern-cv/60d7edf8-98c6-43e9-841c-e176c334d270</v>
      </c>
      <c r="P50" s="15"/>
      <c r="Q50" s="15"/>
      <c r="R50" s="15"/>
      <c r="S50" s="11" t="s">
        <v>163</v>
      </c>
      <c r="T50" s="19"/>
      <c r="U50" s="19"/>
      <c r="V50" s="19"/>
      <c r="W50" s="19"/>
      <c r="X50" s="19"/>
      <c r="Y50" s="19"/>
      <c r="Z50" s="19"/>
      <c r="AA50" s="19"/>
      <c r="AB50" s="19"/>
      <c r="AC50" s="19"/>
      <c r="AD50" s="19"/>
      <c r="AE50" s="19"/>
      <c r="AF50" s="19"/>
      <c r="AG50" s="19"/>
      <c r="AH50" s="19"/>
      <c r="AI50" s="19"/>
      <c r="AJ50" s="19"/>
      <c r="AK50" s="19"/>
      <c r="AL50" s="19"/>
    </row>
    <row r="51">
      <c r="A51" s="5" t="s">
        <v>162</v>
      </c>
      <c r="B51" s="6"/>
      <c r="C51" s="6" t="b">
        <v>0</v>
      </c>
      <c r="D51" s="6" t="s">
        <v>224</v>
      </c>
      <c r="F51" s="14" t="s">
        <v>225</v>
      </c>
      <c r="G51" s="14" t="s">
        <v>41</v>
      </c>
      <c r="H51" s="14"/>
      <c r="I51" s="14" t="s">
        <v>91</v>
      </c>
      <c r="J51" s="14" t="s">
        <v>43</v>
      </c>
      <c r="K51" s="14"/>
      <c r="L51" s="14" t="s">
        <v>223</v>
      </c>
      <c r="M51" s="52" t="str">
        <f>IF(ISBLANK(L51),"",VLOOKUP(L51,Lookups!$A:$B,2, FALSE))</f>
        <v>http://linked.data.gov.au/def/tern-cv/f0bcd32d-db46-45c4-b860-a099a5e06603</v>
      </c>
      <c r="N51" s="14" t="s">
        <v>122</v>
      </c>
      <c r="O51" s="52" t="str">
        <f>IF(ISBLANK(N51),"",VLOOKUP(N51,Lookups!$D:$E,2, FALSE))</f>
        <v>http://linked.data.gov.au/def/tern-cv/60d7edf8-98c6-43e9-841c-e176c334d270</v>
      </c>
      <c r="S51" s="11" t="s">
        <v>163</v>
      </c>
    </row>
    <row r="52">
      <c r="A52" s="5" t="s">
        <v>162</v>
      </c>
      <c r="B52" s="77"/>
      <c r="C52" s="78" t="b">
        <v>1</v>
      </c>
      <c r="D52" s="78" t="s">
        <v>226</v>
      </c>
      <c r="F52" s="14" t="s">
        <v>227</v>
      </c>
      <c r="G52" s="14"/>
      <c r="H52" s="14" t="s">
        <v>228</v>
      </c>
      <c r="I52" s="14" t="s">
        <v>25</v>
      </c>
      <c r="J52" s="14" t="s">
        <v>25</v>
      </c>
      <c r="K52" s="14"/>
      <c r="L52" s="15"/>
      <c r="M52" s="15"/>
      <c r="N52" s="14" t="s">
        <v>38</v>
      </c>
      <c r="O52" s="64" t="s">
        <v>86</v>
      </c>
      <c r="P52" s="44" t="s">
        <v>229</v>
      </c>
      <c r="Q52" s="15"/>
      <c r="R52" s="15"/>
      <c r="S52" s="11" t="s">
        <v>163</v>
      </c>
      <c r="T52" s="19"/>
      <c r="U52" s="19"/>
      <c r="V52" s="19"/>
      <c r="W52" s="19"/>
      <c r="X52" s="19"/>
      <c r="Y52" s="19"/>
      <c r="Z52" s="19"/>
      <c r="AA52" s="19"/>
      <c r="AB52" s="19"/>
      <c r="AC52" s="19"/>
      <c r="AD52" s="19"/>
      <c r="AE52" s="19"/>
      <c r="AF52" s="19"/>
      <c r="AG52" s="19"/>
      <c r="AH52" s="19"/>
      <c r="AI52" s="19"/>
      <c r="AJ52" s="19"/>
      <c r="AK52" s="19"/>
      <c r="AL52" s="19"/>
    </row>
    <row r="53">
      <c r="A53" s="5" t="s">
        <v>162</v>
      </c>
      <c r="B53" s="77"/>
      <c r="C53" s="78" t="b">
        <v>0</v>
      </c>
      <c r="D53" s="79" t="s">
        <v>230</v>
      </c>
      <c r="F53" s="14" t="s">
        <v>231</v>
      </c>
      <c r="G53" s="14" t="s">
        <v>41</v>
      </c>
      <c r="H53" s="14" t="s">
        <v>232</v>
      </c>
      <c r="I53" s="14" t="s">
        <v>25</v>
      </c>
      <c r="J53" s="14" t="s">
        <v>25</v>
      </c>
      <c r="K53" s="14" t="s">
        <v>233</v>
      </c>
      <c r="L53" s="15"/>
      <c r="M53" s="15" t="str">
        <f>IF(ISBLANK(L53),"",VLOOKUP(L53,Lookups!$A:$B,2, FALSE))</f>
        <v/>
      </c>
      <c r="N53" s="14" t="s">
        <v>168</v>
      </c>
      <c r="O53" s="52" t="str">
        <f>IF(ISBLANK(N53),"",VLOOKUP(N53,Lookups!$D:$E,2, FALSE))</f>
        <v>http://linked.data.gov.au/def/tern-cv/ecb855ed-50e1-4299-8491-861759ef40b7</v>
      </c>
      <c r="P53" s="27" t="s">
        <v>234</v>
      </c>
      <c r="Q53" s="15"/>
      <c r="R53" s="15"/>
      <c r="S53" s="11" t="s">
        <v>163</v>
      </c>
      <c r="T53" s="19"/>
      <c r="U53" s="19"/>
      <c r="V53" s="19"/>
      <c r="W53" s="19"/>
      <c r="X53" s="19"/>
      <c r="Y53" s="19"/>
      <c r="Z53" s="19"/>
      <c r="AA53" s="19"/>
      <c r="AB53" s="19"/>
      <c r="AC53" s="19"/>
      <c r="AD53" s="19"/>
      <c r="AE53" s="19"/>
      <c r="AF53" s="19"/>
      <c r="AG53" s="19"/>
      <c r="AH53" s="19"/>
      <c r="AI53" s="19"/>
      <c r="AJ53" s="19"/>
      <c r="AK53" s="19"/>
      <c r="AL53" s="19"/>
    </row>
    <row r="54">
      <c r="A54" s="36"/>
      <c r="B54" s="37"/>
      <c r="C54" s="38" t="b">
        <v>0</v>
      </c>
      <c r="D54" s="38"/>
      <c r="E54" s="38"/>
      <c r="F54" s="38"/>
      <c r="G54" s="38"/>
      <c r="H54" s="38"/>
      <c r="I54" s="38"/>
      <c r="J54" s="38"/>
      <c r="K54" s="38"/>
      <c r="L54" s="38"/>
      <c r="M54" s="38" t="str">
        <f>IF(ISBLANK(L54),"",VLOOKUP(L54,Lookups!$A:$B,2, FALSE))</f>
        <v/>
      </c>
      <c r="N54" s="38"/>
      <c r="O54" s="38" t="str">
        <f>IF(ISBLANK(N54),"",VLOOKUP(N54,Lookups!$D:$E,2, FALSE))</f>
        <v/>
      </c>
      <c r="P54" s="38"/>
      <c r="Q54" s="38"/>
      <c r="R54" s="38"/>
      <c r="S54" s="38"/>
      <c r="T54" s="38"/>
      <c r="U54" s="38"/>
      <c r="V54" s="38"/>
      <c r="W54" s="38"/>
      <c r="X54" s="38"/>
      <c r="Y54" s="38"/>
      <c r="Z54" s="38"/>
      <c r="AA54" s="38"/>
      <c r="AB54" s="38"/>
      <c r="AC54" s="38"/>
      <c r="AD54" s="38"/>
      <c r="AE54" s="38"/>
      <c r="AF54" s="38"/>
      <c r="AG54" s="38"/>
      <c r="AH54" s="38"/>
      <c r="AI54" s="38"/>
      <c r="AJ54" s="38"/>
      <c r="AK54" s="38"/>
      <c r="AL54" s="38"/>
    </row>
    <row r="55">
      <c r="A55" s="25" t="s">
        <v>235</v>
      </c>
      <c r="B55" s="15"/>
      <c r="C55" s="19" t="b">
        <v>0</v>
      </c>
      <c r="D55" s="19"/>
      <c r="E55" s="45" t="s">
        <v>113</v>
      </c>
      <c r="F55" s="6" t="s">
        <v>236</v>
      </c>
      <c r="G55" s="6"/>
      <c r="H55" s="6"/>
      <c r="I55" s="6" t="s">
        <v>32</v>
      </c>
      <c r="J55" s="6" t="s">
        <v>237</v>
      </c>
      <c r="K55" s="6"/>
      <c r="L55" s="17"/>
      <c r="M55" s="19" t="str">
        <f>IF(ISBLANK(L55),"",VLOOKUP(L55,Lookups!$A:$B,2, FALSE))</f>
        <v/>
      </c>
      <c r="N55" s="14" t="s">
        <v>38</v>
      </c>
      <c r="O55" s="29" t="s">
        <v>86</v>
      </c>
      <c r="P55" s="44" t="s">
        <v>116</v>
      </c>
      <c r="Q55" s="17" t="s">
        <v>238</v>
      </c>
      <c r="R55" s="19"/>
      <c r="S55" s="63" t="s">
        <v>239</v>
      </c>
      <c r="T55" s="19"/>
      <c r="U55" s="19"/>
      <c r="V55" s="19"/>
      <c r="W55" s="19"/>
      <c r="X55" s="19"/>
      <c r="Y55" s="19"/>
      <c r="Z55" s="19"/>
      <c r="AA55" s="19"/>
      <c r="AB55" s="19"/>
      <c r="AC55" s="19"/>
      <c r="AD55" s="19"/>
      <c r="AE55" s="19"/>
      <c r="AF55" s="19"/>
      <c r="AG55" s="19"/>
      <c r="AH55" s="19"/>
      <c r="AI55" s="19"/>
      <c r="AJ55" s="19"/>
      <c r="AK55" s="19"/>
      <c r="AL55" s="19"/>
    </row>
    <row r="56">
      <c r="A56" s="25" t="s">
        <v>235</v>
      </c>
      <c r="B56" s="15"/>
      <c r="C56" s="19" t="b">
        <v>0</v>
      </c>
      <c r="D56" s="19"/>
      <c r="E56" s="6" t="s">
        <v>117</v>
      </c>
      <c r="F56" s="6" t="s">
        <v>240</v>
      </c>
      <c r="G56" s="6"/>
      <c r="H56" s="6"/>
      <c r="I56" s="6" t="s">
        <v>32</v>
      </c>
      <c r="J56" s="6" t="s">
        <v>237</v>
      </c>
      <c r="K56" s="6"/>
      <c r="L56" s="19"/>
      <c r="M56" s="19"/>
      <c r="N56" s="17" t="s">
        <v>38</v>
      </c>
      <c r="O56" s="53" t="s">
        <v>86</v>
      </c>
      <c r="P56" s="19"/>
      <c r="Q56" s="17" t="s">
        <v>238</v>
      </c>
      <c r="R56" s="19"/>
      <c r="S56" s="63"/>
      <c r="T56" s="19"/>
      <c r="U56" s="19"/>
      <c r="V56" s="19"/>
      <c r="W56" s="19"/>
      <c r="X56" s="19"/>
      <c r="Y56" s="19"/>
      <c r="Z56" s="19"/>
      <c r="AA56" s="19"/>
      <c r="AB56" s="19"/>
      <c r="AC56" s="19"/>
      <c r="AD56" s="19"/>
      <c r="AE56" s="19"/>
      <c r="AF56" s="19"/>
      <c r="AG56" s="19"/>
      <c r="AH56" s="19"/>
      <c r="AI56" s="19"/>
      <c r="AJ56" s="19"/>
      <c r="AK56" s="19"/>
      <c r="AL56" s="19"/>
    </row>
    <row r="57">
      <c r="A57" s="25" t="s">
        <v>235</v>
      </c>
      <c r="B57" s="15"/>
      <c r="C57" s="19" t="b">
        <v>0</v>
      </c>
      <c r="D57" s="19"/>
      <c r="E57" s="14" t="s">
        <v>166</v>
      </c>
      <c r="F57" s="14" t="s">
        <v>241</v>
      </c>
      <c r="G57" s="14"/>
      <c r="H57" s="14"/>
      <c r="I57" s="14" t="s">
        <v>32</v>
      </c>
      <c r="J57" s="14" t="s">
        <v>237</v>
      </c>
      <c r="K57" s="14"/>
      <c r="L57" s="19"/>
      <c r="M57" s="19" t="str">
        <f>IF(ISBLANK(L57),"",VLOOKUP(L57,Lookups!$A:$B,2, FALSE))</f>
        <v/>
      </c>
      <c r="N57" s="17" t="s">
        <v>38</v>
      </c>
      <c r="O57" s="18" t="str">
        <f>IF(ISBLANK(N57),"",VLOOKUP(N57,Lookups!$D:$E,2, FALSE))</f>
        <v>http://linked.data.gov.au/def/tern-cv/13dec53e-1062-4060-9281-f133c8269afb</v>
      </c>
      <c r="P57" s="19"/>
      <c r="Q57" s="17" t="s">
        <v>238</v>
      </c>
      <c r="R57" s="19"/>
      <c r="S57" s="63" t="s">
        <v>239</v>
      </c>
      <c r="T57" s="19"/>
      <c r="U57" s="19"/>
      <c r="V57" s="19"/>
      <c r="W57" s="19"/>
      <c r="X57" s="19"/>
      <c r="Y57" s="19"/>
      <c r="Z57" s="19"/>
      <c r="AA57" s="19"/>
      <c r="AB57" s="19"/>
      <c r="AC57" s="19"/>
      <c r="AD57" s="19"/>
      <c r="AE57" s="19"/>
      <c r="AF57" s="19"/>
      <c r="AG57" s="19"/>
      <c r="AH57" s="19"/>
      <c r="AI57" s="19"/>
      <c r="AJ57" s="19"/>
      <c r="AK57" s="19"/>
      <c r="AL57" s="19"/>
    </row>
    <row r="58">
      <c r="A58" s="25" t="s">
        <v>235</v>
      </c>
      <c r="B58" s="80"/>
      <c r="C58" s="80" t="b">
        <v>1</v>
      </c>
      <c r="D58" s="80" t="s">
        <v>242</v>
      </c>
      <c r="F58" s="14" t="s">
        <v>243</v>
      </c>
      <c r="G58" s="14" t="s">
        <v>41</v>
      </c>
      <c r="H58" s="14" t="s">
        <v>244</v>
      </c>
      <c r="I58" s="14" t="s">
        <v>25</v>
      </c>
      <c r="J58" s="14" t="s">
        <v>25</v>
      </c>
      <c r="K58" s="14" t="s">
        <v>245</v>
      </c>
      <c r="L58" s="19"/>
      <c r="M58" s="19" t="str">
        <f>IF(ISBLANK(L58),"",VLOOKUP(L58,Lookups!$A:$B,2, FALSE))</f>
        <v/>
      </c>
      <c r="N58" s="17" t="s">
        <v>146</v>
      </c>
      <c r="O58" s="18" t="str">
        <f>IF(ISBLANK(N58),"",VLOOKUP(N58,Lookups!$D:$E,2, FALSE))</f>
        <v>http://linked.data.gov.au/def/tern-cv/e1c7c434-1321-4601-9079-e837b7ffc293</v>
      </c>
      <c r="P58" s="27" t="s">
        <v>246</v>
      </c>
      <c r="Q58" s="17" t="s">
        <v>238</v>
      </c>
      <c r="R58" s="19"/>
      <c r="S58" s="63" t="s">
        <v>239</v>
      </c>
      <c r="T58" s="19"/>
      <c r="U58" s="19"/>
      <c r="V58" s="19"/>
      <c r="W58" s="19"/>
      <c r="X58" s="19"/>
      <c r="Y58" s="19"/>
      <c r="Z58" s="19"/>
      <c r="AA58" s="19"/>
      <c r="AB58" s="19"/>
      <c r="AC58" s="19"/>
      <c r="AD58" s="19"/>
      <c r="AE58" s="19"/>
      <c r="AF58" s="19"/>
      <c r="AG58" s="19"/>
      <c r="AH58" s="19"/>
      <c r="AI58" s="19"/>
      <c r="AJ58" s="19"/>
      <c r="AK58" s="19"/>
      <c r="AL58" s="19"/>
    </row>
    <row r="59">
      <c r="A59" s="25" t="s">
        <v>235</v>
      </c>
      <c r="B59" s="14"/>
      <c r="C59" s="14" t="b">
        <v>0</v>
      </c>
      <c r="D59" s="14" t="s">
        <v>247</v>
      </c>
      <c r="E59" s="6"/>
      <c r="F59" s="14" t="s">
        <v>248</v>
      </c>
      <c r="G59" s="14" t="s">
        <v>41</v>
      </c>
      <c r="H59" s="14" t="s">
        <v>249</v>
      </c>
      <c r="I59" s="14" t="s">
        <v>25</v>
      </c>
      <c r="J59" s="14" t="s">
        <v>25</v>
      </c>
      <c r="K59" s="14" t="s">
        <v>250</v>
      </c>
      <c r="L59" s="14" t="s">
        <v>251</v>
      </c>
      <c r="M59" s="18" t="str">
        <f>IF(ISBLANK(L59),"",VLOOKUP(L59,Lookups!$A:$B,2, FALSE))</f>
        <v>http://linked.data.gov.au/def/tern-cv/0209017c-b3eb-41bc-bf21-38c10c5ee063</v>
      </c>
      <c r="N59" s="17" t="s">
        <v>252</v>
      </c>
      <c r="O59" s="18" t="str">
        <f>IF(ISBLANK(N59),"",VLOOKUP(N59,Lookups!$D:$E,2, FALSE))</f>
        <v>http://linked.data.gov.au/def/tern-cv/aef12cd6-3826-4988-a54c-8578d3fb4c8d</v>
      </c>
      <c r="P59" s="27" t="s">
        <v>253</v>
      </c>
      <c r="Q59" s="17" t="s">
        <v>238</v>
      </c>
      <c r="R59" s="19"/>
      <c r="S59" s="63" t="s">
        <v>239</v>
      </c>
      <c r="T59" s="19"/>
      <c r="U59" s="19"/>
      <c r="V59" s="19"/>
      <c r="W59" s="19"/>
      <c r="X59" s="19"/>
      <c r="Y59" s="19"/>
      <c r="Z59" s="19"/>
      <c r="AA59" s="19"/>
      <c r="AB59" s="19"/>
      <c r="AC59" s="19"/>
      <c r="AD59" s="19"/>
      <c r="AE59" s="19"/>
      <c r="AF59" s="19"/>
      <c r="AG59" s="19"/>
      <c r="AH59" s="19"/>
      <c r="AI59" s="19"/>
      <c r="AJ59" s="19"/>
      <c r="AK59" s="19"/>
      <c r="AL59" s="19"/>
    </row>
    <row r="60">
      <c r="A60" s="25" t="s">
        <v>235</v>
      </c>
      <c r="B60" s="51"/>
      <c r="C60" s="51" t="b">
        <v>1</v>
      </c>
      <c r="D60" s="51" t="s">
        <v>254</v>
      </c>
      <c r="E60" s="51"/>
      <c r="F60" s="14" t="s">
        <v>255</v>
      </c>
      <c r="G60" s="14" t="s">
        <v>41</v>
      </c>
      <c r="H60" s="51" t="s">
        <v>256</v>
      </c>
      <c r="I60" s="51" t="s">
        <v>25</v>
      </c>
      <c r="J60" s="51" t="s">
        <v>25</v>
      </c>
      <c r="K60" s="14" t="s">
        <v>257</v>
      </c>
      <c r="L60" s="51" t="s">
        <v>251</v>
      </c>
      <c r="M60" s="18" t="str">
        <f>IF(ISBLANK(L60),"",VLOOKUP(L60,Lookups!$A:$B,2, FALSE))</f>
        <v>http://linked.data.gov.au/def/tern-cv/0209017c-b3eb-41bc-bf21-38c10c5ee063</v>
      </c>
      <c r="N60" s="81" t="s">
        <v>252</v>
      </c>
      <c r="O60" s="82" t="s">
        <v>258</v>
      </c>
      <c r="P60" s="27" t="s">
        <v>259</v>
      </c>
      <c r="Q60" s="81"/>
      <c r="R60" s="83"/>
      <c r="S60" s="84"/>
      <c r="T60" s="83"/>
      <c r="U60" s="83"/>
      <c r="V60" s="83"/>
      <c r="W60" s="83"/>
      <c r="X60" s="83"/>
      <c r="Y60" s="83"/>
      <c r="Z60" s="83"/>
      <c r="AA60" s="83"/>
      <c r="AB60" s="83"/>
      <c r="AC60" s="83"/>
      <c r="AD60" s="83"/>
      <c r="AE60" s="83"/>
      <c r="AF60" s="83"/>
      <c r="AG60" s="83"/>
      <c r="AH60" s="83"/>
      <c r="AI60" s="83"/>
      <c r="AJ60" s="83"/>
      <c r="AK60" s="83"/>
      <c r="AL60" s="83"/>
    </row>
    <row r="61">
      <c r="A61" s="85" t="s">
        <v>235</v>
      </c>
      <c r="B61" s="51"/>
      <c r="C61" s="51" t="b">
        <v>0</v>
      </c>
      <c r="D61" s="51" t="s">
        <v>260</v>
      </c>
      <c r="F61" s="51" t="s">
        <v>261</v>
      </c>
      <c r="G61" s="51" t="s">
        <v>41</v>
      </c>
      <c r="H61" s="51"/>
      <c r="I61" s="51" t="s">
        <v>32</v>
      </c>
      <c r="J61" s="51" t="s">
        <v>32</v>
      </c>
      <c r="K61" s="14" t="s">
        <v>262</v>
      </c>
      <c r="L61" s="51" t="s">
        <v>30</v>
      </c>
      <c r="M61" s="86" t="str">
        <f>IF(ISBLANK(L61),"",VLOOKUP(L61,Lookups!$A:$B,2, FALSE))</f>
        <v>http://linked.data.gov.au/def/tern-cv/04a4c009-2a51-4bdb-96dd-0bfd1bed8826</v>
      </c>
      <c r="N61" s="81" t="s">
        <v>33</v>
      </c>
      <c r="O61" s="86" t="str">
        <f>IF(ISBLANK(N61),"",VLOOKUP(N61,Lookups!$D:$E,2, FALSE))</f>
        <v>http://linked.data.gov.au/def/tern-cv/b311c0d3-4a1a-4932-a39c-f5cdc1afa611</v>
      </c>
      <c r="P61" s="81"/>
      <c r="Q61" s="81" t="s">
        <v>238</v>
      </c>
      <c r="R61" s="83"/>
      <c r="S61" s="84" t="s">
        <v>239</v>
      </c>
      <c r="T61" s="83"/>
      <c r="U61" s="83"/>
      <c r="V61" s="83"/>
      <c r="W61" s="83"/>
      <c r="X61" s="83"/>
      <c r="Y61" s="83"/>
      <c r="Z61" s="83"/>
      <c r="AA61" s="83"/>
      <c r="AB61" s="83"/>
      <c r="AC61" s="83"/>
      <c r="AD61" s="83"/>
      <c r="AE61" s="83"/>
      <c r="AF61" s="83"/>
      <c r="AG61" s="83"/>
      <c r="AH61" s="83"/>
      <c r="AI61" s="83"/>
      <c r="AJ61" s="83"/>
      <c r="AK61" s="83"/>
      <c r="AL61" s="83"/>
    </row>
    <row r="62">
      <c r="A62" s="25" t="s">
        <v>235</v>
      </c>
      <c r="B62" s="14"/>
      <c r="C62" s="14" t="b">
        <v>0</v>
      </c>
      <c r="D62" s="14" t="s">
        <v>263</v>
      </c>
      <c r="E62" s="87"/>
      <c r="F62" s="14" t="s">
        <v>264</v>
      </c>
      <c r="G62" s="14" t="s">
        <v>41</v>
      </c>
      <c r="H62" s="14" t="s">
        <v>265</v>
      </c>
      <c r="I62" s="14" t="s">
        <v>25</v>
      </c>
      <c r="J62" s="14" t="s">
        <v>25</v>
      </c>
      <c r="K62" s="14" t="s">
        <v>262</v>
      </c>
      <c r="L62" s="14" t="s">
        <v>266</v>
      </c>
      <c r="M62" s="18" t="str">
        <f>IF(ISBLANK(L62),"",VLOOKUP(L62,Lookups!$A:$B,2, FALSE))</f>
        <v>http://linked.data.gov.au/def/tern-cv/f81aa91e-5f57-4e49-bc6e-4d821d1f9de2</v>
      </c>
      <c r="N62" s="17" t="s">
        <v>267</v>
      </c>
      <c r="O62" s="18" t="str">
        <f>IF(ISBLANK(N62),"",VLOOKUP(N62,Lookups!$D:$E,2, FALSE))</f>
        <v>http://linked.data.gov.au/def/tern-cv/2be2d5ce-ca9d-4dff-8e79-948983944f95</v>
      </c>
      <c r="P62" s="27" t="s">
        <v>268</v>
      </c>
      <c r="Q62" s="19"/>
      <c r="R62" s="19"/>
      <c r="S62" s="63" t="s">
        <v>239</v>
      </c>
      <c r="T62" s="19"/>
      <c r="U62" s="19"/>
      <c r="V62" s="19"/>
      <c r="W62" s="19"/>
      <c r="X62" s="19"/>
      <c r="Y62" s="19"/>
      <c r="Z62" s="19"/>
      <c r="AA62" s="19"/>
      <c r="AB62" s="19"/>
      <c r="AC62" s="19"/>
      <c r="AD62" s="19"/>
      <c r="AE62" s="19"/>
      <c r="AF62" s="19"/>
      <c r="AG62" s="19"/>
      <c r="AH62" s="19"/>
      <c r="AI62" s="19"/>
      <c r="AJ62" s="19"/>
      <c r="AK62" s="19"/>
      <c r="AL62" s="19"/>
    </row>
    <row r="63">
      <c r="A63" s="25" t="s">
        <v>235</v>
      </c>
      <c r="B63" s="6"/>
      <c r="C63" s="6" t="b">
        <v>0</v>
      </c>
      <c r="D63" s="6" t="s">
        <v>189</v>
      </c>
      <c r="F63" s="14" t="s">
        <v>269</v>
      </c>
      <c r="G63" s="14" t="s">
        <v>41</v>
      </c>
      <c r="H63" s="14"/>
      <c r="I63" s="14" t="s">
        <v>42</v>
      </c>
      <c r="J63" s="14" t="s">
        <v>43</v>
      </c>
      <c r="K63" s="14"/>
      <c r="L63" s="14" t="s">
        <v>191</v>
      </c>
      <c r="M63" s="19"/>
      <c r="N63" s="17" t="s">
        <v>122</v>
      </c>
      <c r="O63" s="53" t="s">
        <v>139</v>
      </c>
      <c r="P63" s="19"/>
      <c r="Q63" s="17"/>
      <c r="R63" s="17"/>
      <c r="S63" s="63"/>
      <c r="T63" s="19"/>
      <c r="U63" s="19"/>
      <c r="V63" s="19"/>
      <c r="W63" s="19"/>
      <c r="X63" s="19"/>
      <c r="Y63" s="19"/>
      <c r="Z63" s="19"/>
      <c r="AA63" s="19"/>
      <c r="AB63" s="19"/>
      <c r="AC63" s="19"/>
      <c r="AD63" s="19"/>
      <c r="AE63" s="19"/>
      <c r="AF63" s="19"/>
      <c r="AG63" s="19"/>
      <c r="AH63" s="19"/>
      <c r="AI63" s="19"/>
      <c r="AJ63" s="19"/>
      <c r="AK63" s="19"/>
      <c r="AL63" s="19"/>
    </row>
    <row r="64">
      <c r="A64" s="25" t="s">
        <v>235</v>
      </c>
      <c r="B64" s="6"/>
      <c r="C64" s="6" t="b">
        <v>0</v>
      </c>
      <c r="D64" s="6" t="s">
        <v>270</v>
      </c>
      <c r="F64" s="14" t="s">
        <v>271</v>
      </c>
      <c r="G64" s="14" t="s">
        <v>41</v>
      </c>
      <c r="H64" s="14"/>
      <c r="I64" s="14" t="s">
        <v>200</v>
      </c>
      <c r="J64" s="14" t="s">
        <v>200</v>
      </c>
      <c r="K64" s="14"/>
      <c r="L64" s="15"/>
      <c r="M64" s="19" t="str">
        <f>IF(ISBLANK(L64),"",VLOOKUP(L64,Lookups!$A:$B,2, FALSE))</f>
        <v/>
      </c>
      <c r="N64" s="17" t="s">
        <v>122</v>
      </c>
      <c r="O64" s="18" t="str">
        <f>IF(ISBLANK(N64),"",VLOOKUP(N64,Lookups!$D:$E,2, FALSE))</f>
        <v>http://linked.data.gov.au/def/tern-cv/60d7edf8-98c6-43e9-841c-e176c334d270</v>
      </c>
      <c r="P64" s="19"/>
      <c r="Q64" s="17" t="s">
        <v>238</v>
      </c>
      <c r="R64" s="17" t="s">
        <v>272</v>
      </c>
      <c r="S64" s="63" t="s">
        <v>239</v>
      </c>
      <c r="T64" s="19"/>
      <c r="U64" s="19"/>
      <c r="V64" s="19"/>
      <c r="W64" s="19"/>
      <c r="X64" s="19"/>
      <c r="Y64" s="19"/>
      <c r="Z64" s="19"/>
      <c r="AA64" s="19"/>
      <c r="AB64" s="19"/>
      <c r="AC64" s="19"/>
      <c r="AD64" s="19"/>
      <c r="AE64" s="19"/>
      <c r="AF64" s="19"/>
      <c r="AG64" s="19"/>
      <c r="AH64" s="19"/>
      <c r="AI64" s="19"/>
      <c r="AJ64" s="19"/>
      <c r="AK64" s="19"/>
      <c r="AL64" s="19"/>
    </row>
    <row r="65">
      <c r="A65" s="25" t="s">
        <v>235</v>
      </c>
      <c r="B65" s="88"/>
      <c r="C65" s="88" t="b">
        <v>0</v>
      </c>
      <c r="D65" s="88" t="s">
        <v>273</v>
      </c>
      <c r="E65" s="51"/>
      <c r="F65" s="51" t="s">
        <v>274</v>
      </c>
      <c r="G65" s="51" t="s">
        <v>41</v>
      </c>
      <c r="H65" s="51" t="s">
        <v>275</v>
      </c>
      <c r="I65" s="51" t="s">
        <v>25</v>
      </c>
      <c r="J65" s="51" t="s">
        <v>25</v>
      </c>
      <c r="K65" s="14" t="s">
        <v>276</v>
      </c>
      <c r="L65" s="89"/>
      <c r="M65" s="83"/>
      <c r="N65" s="81" t="s">
        <v>122</v>
      </c>
      <c r="O65" s="82" t="s">
        <v>139</v>
      </c>
      <c r="P65" s="90" t="s">
        <v>277</v>
      </c>
      <c r="Q65" s="83"/>
      <c r="R65" s="83"/>
      <c r="S65" s="84"/>
      <c r="T65" s="83"/>
      <c r="U65" s="83"/>
      <c r="V65" s="83"/>
      <c r="W65" s="83"/>
      <c r="X65" s="83"/>
      <c r="Y65" s="83"/>
      <c r="Z65" s="83"/>
      <c r="AA65" s="83"/>
      <c r="AB65" s="83"/>
      <c r="AC65" s="83"/>
      <c r="AD65" s="83"/>
      <c r="AE65" s="83"/>
      <c r="AF65" s="83"/>
      <c r="AG65" s="83"/>
      <c r="AH65" s="83"/>
      <c r="AI65" s="83"/>
      <c r="AJ65" s="83"/>
      <c r="AK65" s="83"/>
      <c r="AL65" s="83"/>
    </row>
    <row r="66">
      <c r="A66" s="85" t="s">
        <v>235</v>
      </c>
      <c r="B66" s="88"/>
      <c r="C66" s="88" t="b">
        <v>1</v>
      </c>
      <c r="D66" s="88" t="s">
        <v>278</v>
      </c>
      <c r="E66" s="51"/>
      <c r="F66" s="51" t="s">
        <v>279</v>
      </c>
      <c r="G66" s="51" t="s">
        <v>41</v>
      </c>
      <c r="H66" s="51" t="s">
        <v>280</v>
      </c>
      <c r="I66" s="51" t="s">
        <v>25</v>
      </c>
      <c r="J66" s="51" t="s">
        <v>25</v>
      </c>
      <c r="K66" s="14" t="s">
        <v>281</v>
      </c>
      <c r="L66" s="89"/>
      <c r="M66" s="83" t="str">
        <f>IF(ISBLANK(L66),"",VLOOKUP(L66,Lookups!$A:$B,2, FALSE))</f>
        <v/>
      </c>
      <c r="N66" s="81" t="s">
        <v>122</v>
      </c>
      <c r="O66" s="86" t="str">
        <f>IF(ISBLANK(N66),"",VLOOKUP(N66,Lookups!$D:$E,2, FALSE))</f>
        <v>http://linked.data.gov.au/def/tern-cv/60d7edf8-98c6-43e9-841c-e176c334d270</v>
      </c>
      <c r="P66" s="90" t="s">
        <v>282</v>
      </c>
      <c r="Q66" s="83"/>
      <c r="R66" s="83"/>
      <c r="S66" s="84" t="s">
        <v>239</v>
      </c>
      <c r="T66" s="83"/>
      <c r="U66" s="83"/>
      <c r="V66" s="83"/>
      <c r="W66" s="83"/>
      <c r="X66" s="83"/>
      <c r="Y66" s="83"/>
      <c r="Z66" s="83"/>
      <c r="AA66" s="83"/>
      <c r="AB66" s="83"/>
      <c r="AC66" s="83"/>
      <c r="AD66" s="83"/>
      <c r="AE66" s="83"/>
      <c r="AF66" s="83"/>
      <c r="AG66" s="83"/>
      <c r="AH66" s="83"/>
      <c r="AI66" s="83"/>
      <c r="AJ66" s="83"/>
      <c r="AK66" s="83"/>
      <c r="AL66" s="83"/>
    </row>
    <row r="67">
      <c r="A67" s="25" t="s">
        <v>235</v>
      </c>
      <c r="B67" s="80"/>
      <c r="C67" s="80" t="b">
        <v>1</v>
      </c>
      <c r="D67" s="80" t="s">
        <v>283</v>
      </c>
      <c r="E67" s="61"/>
      <c r="F67" s="14" t="s">
        <v>284</v>
      </c>
      <c r="G67" s="14" t="s">
        <v>41</v>
      </c>
      <c r="H67" s="14"/>
      <c r="I67" s="14" t="s">
        <v>42</v>
      </c>
      <c r="J67" s="14" t="s">
        <v>43</v>
      </c>
      <c r="K67" s="14"/>
      <c r="L67" s="15"/>
      <c r="M67" s="19" t="str">
        <f>IF(ISBLANK(L67),"",VLOOKUP(L67,Lookups!$A:$B,2, FALSE))</f>
        <v/>
      </c>
      <c r="N67" s="17" t="s">
        <v>122</v>
      </c>
      <c r="O67" s="18" t="str">
        <f>IF(ISBLANK(N67),"",VLOOKUP(N67,Lookups!$D:$E,2, FALSE))</f>
        <v>http://linked.data.gov.au/def/tern-cv/60d7edf8-98c6-43e9-841c-e176c334d270</v>
      </c>
      <c r="P67" s="19"/>
      <c r="Q67" s="19"/>
      <c r="R67" s="19"/>
      <c r="S67" s="63" t="s">
        <v>239</v>
      </c>
      <c r="T67" s="19"/>
      <c r="U67" s="19"/>
      <c r="V67" s="19"/>
      <c r="W67" s="19"/>
      <c r="X67" s="19"/>
      <c r="Y67" s="19"/>
      <c r="Z67" s="19"/>
      <c r="AA67" s="19"/>
      <c r="AB67" s="19"/>
      <c r="AC67" s="19"/>
      <c r="AD67" s="19"/>
      <c r="AE67" s="19"/>
      <c r="AF67" s="19"/>
      <c r="AG67" s="19"/>
      <c r="AH67" s="19"/>
      <c r="AI67" s="19"/>
      <c r="AJ67" s="19"/>
      <c r="AK67" s="19"/>
      <c r="AL67" s="19"/>
    </row>
    <row r="68">
      <c r="A68" s="85" t="s">
        <v>235</v>
      </c>
      <c r="B68" s="7"/>
      <c r="C68" s="7" t="b">
        <v>1</v>
      </c>
      <c r="D68" s="7" t="s">
        <v>285</v>
      </c>
      <c r="E68" s="91"/>
      <c r="F68" s="51" t="s">
        <v>286</v>
      </c>
      <c r="G68" s="51" t="s">
        <v>41</v>
      </c>
      <c r="H68" s="51" t="s">
        <v>287</v>
      </c>
      <c r="I68" s="51" t="s">
        <v>25</v>
      </c>
      <c r="J68" s="51" t="s">
        <v>25</v>
      </c>
      <c r="K68" s="14" t="s">
        <v>288</v>
      </c>
      <c r="L68" s="51" t="s">
        <v>289</v>
      </c>
      <c r="M68" s="86" t="str">
        <f>IF(ISBLANK(L68),"",VLOOKUP(L68,Lookups!$A:$B,2, FALSE))</f>
        <v>http://linked.data.gov.au/def/tern-cv/e3e69168-a959-4b8e-a1ea-2413fc3c2e4e</v>
      </c>
      <c r="N68" s="81" t="s">
        <v>122</v>
      </c>
      <c r="O68" s="86" t="str">
        <f>IF(ISBLANK(N68),"",VLOOKUP(N68,Lookups!$D:$E,2, FALSE))</f>
        <v>http://linked.data.gov.au/def/tern-cv/60d7edf8-98c6-43e9-841c-e176c334d270</v>
      </c>
      <c r="P68" s="90" t="s">
        <v>290</v>
      </c>
      <c r="Q68" s="83"/>
      <c r="R68" s="81" t="s">
        <v>291</v>
      </c>
      <c r="S68" s="84" t="s">
        <v>239</v>
      </c>
      <c r="T68" s="83"/>
      <c r="U68" s="83"/>
      <c r="V68" s="83"/>
      <c r="W68" s="83"/>
      <c r="X68" s="83"/>
      <c r="Y68" s="83"/>
      <c r="Z68" s="83"/>
      <c r="AA68" s="83"/>
      <c r="AB68" s="83"/>
      <c r="AC68" s="83"/>
      <c r="AD68" s="83"/>
      <c r="AE68" s="83"/>
      <c r="AF68" s="83"/>
      <c r="AG68" s="83"/>
      <c r="AH68" s="83"/>
      <c r="AI68" s="83"/>
      <c r="AJ68" s="83"/>
      <c r="AK68" s="83"/>
      <c r="AL68" s="83"/>
    </row>
    <row r="69">
      <c r="A69" s="25" t="s">
        <v>235</v>
      </c>
      <c r="B69" s="61"/>
      <c r="C69" s="61" t="b">
        <v>0</v>
      </c>
      <c r="D69" s="61"/>
      <c r="E69" s="14" t="s">
        <v>292</v>
      </c>
      <c r="F69" s="14" t="s">
        <v>293</v>
      </c>
      <c r="G69" s="14"/>
      <c r="H69" s="14"/>
      <c r="I69" s="14" t="s">
        <v>294</v>
      </c>
      <c r="J69" s="14" t="s">
        <v>294</v>
      </c>
      <c r="K69" s="14"/>
      <c r="L69" s="19"/>
      <c r="M69" s="19" t="str">
        <f>IF(ISBLANK(L69),"",VLOOKUP(L69,Lookups!$A:$B,2, FALSE))</f>
        <v/>
      </c>
      <c r="N69" s="17" t="s">
        <v>94</v>
      </c>
      <c r="O69" s="18" t="str">
        <f>IF(ISBLANK(N69),"",VLOOKUP(N69,Lookups!$D:$E,2, FALSE))</f>
        <v>http://linked.data.gov.au/def/tern-cv/ae71c3f6-d430-400f-a1d4-97a333b4ee02</v>
      </c>
      <c r="P69" s="19"/>
      <c r="Q69" s="19"/>
      <c r="R69" s="19"/>
      <c r="S69" s="84" t="s">
        <v>239</v>
      </c>
      <c r="T69" s="19"/>
      <c r="U69" s="19"/>
      <c r="V69" s="19"/>
      <c r="W69" s="19"/>
      <c r="X69" s="19"/>
      <c r="Y69" s="19"/>
      <c r="Z69" s="19"/>
      <c r="AA69" s="19"/>
      <c r="AB69" s="19"/>
      <c r="AC69" s="19"/>
      <c r="AD69" s="19"/>
      <c r="AE69" s="19"/>
      <c r="AF69" s="19"/>
      <c r="AG69" s="19"/>
      <c r="AH69" s="19"/>
      <c r="AI69" s="19"/>
      <c r="AJ69" s="19"/>
      <c r="AK69" s="19"/>
      <c r="AL69" s="19"/>
    </row>
    <row r="70">
      <c r="A70" s="25" t="s">
        <v>235</v>
      </c>
      <c r="B70" s="61"/>
      <c r="C70" s="61" t="b">
        <v>0</v>
      </c>
      <c r="D70" s="61"/>
      <c r="E70" s="14" t="s">
        <v>295</v>
      </c>
      <c r="F70" s="14" t="s">
        <v>296</v>
      </c>
      <c r="G70" s="14"/>
      <c r="H70" s="14"/>
      <c r="I70" s="14" t="s">
        <v>294</v>
      </c>
      <c r="J70" s="14" t="s">
        <v>294</v>
      </c>
      <c r="K70" s="14"/>
      <c r="L70" s="19"/>
      <c r="M70" s="19" t="str">
        <f>IF(ISBLANK(L70),"",VLOOKUP(L70,Lookups!$A:$B,2, FALSE))</f>
        <v/>
      </c>
      <c r="N70" s="19"/>
      <c r="O70" s="19" t="str">
        <f>IF(ISBLANK(N70),"",VLOOKUP(N70,Lookups!$D:$E,2, FALSE))</f>
        <v/>
      </c>
      <c r="P70" s="19"/>
      <c r="Q70" s="19"/>
      <c r="R70" s="19"/>
      <c r="S70" s="84" t="s">
        <v>239</v>
      </c>
      <c r="T70" s="19"/>
      <c r="U70" s="19"/>
      <c r="V70" s="19"/>
      <c r="W70" s="19"/>
      <c r="X70" s="19"/>
      <c r="Y70" s="19"/>
      <c r="Z70" s="19"/>
      <c r="AA70" s="19"/>
      <c r="AB70" s="19"/>
      <c r="AC70" s="19"/>
      <c r="AD70" s="19"/>
      <c r="AE70" s="19"/>
      <c r="AF70" s="19"/>
      <c r="AG70" s="19"/>
      <c r="AH70" s="19"/>
      <c r="AI70" s="19"/>
      <c r="AJ70" s="19"/>
      <c r="AK70" s="19"/>
      <c r="AL70" s="19"/>
    </row>
    <row r="71">
      <c r="A71" s="25" t="s">
        <v>235</v>
      </c>
      <c r="B71" s="6"/>
      <c r="C71" s="6" t="b">
        <v>0</v>
      </c>
      <c r="D71" s="6" t="s">
        <v>297</v>
      </c>
      <c r="E71" s="61"/>
      <c r="F71" s="14" t="s">
        <v>298</v>
      </c>
      <c r="G71" s="14" t="s">
        <v>41</v>
      </c>
      <c r="H71" s="14"/>
      <c r="I71" s="14" t="s">
        <v>42</v>
      </c>
      <c r="J71" s="14" t="s">
        <v>43</v>
      </c>
      <c r="K71" s="14"/>
      <c r="L71" s="92" t="s">
        <v>299</v>
      </c>
      <c r="M71" s="18" t="str">
        <f>IF(ISBLANK(L71),"",VLOOKUP(L71,Lookups!$A:$B,2, FALSE))</f>
        <v>http://linked.data.gov.au/def/tern-cv/20a2ab2e-cdbd-4c56-9e68-9c926fd589eb</v>
      </c>
      <c r="N71" s="17" t="s">
        <v>122</v>
      </c>
      <c r="O71" s="18" t="str">
        <f>IF(ISBLANK(N71),"",VLOOKUP(N71,Lookups!$D:$E,2, FALSE))</f>
        <v>http://linked.data.gov.au/def/tern-cv/60d7edf8-98c6-43e9-841c-e176c334d270</v>
      </c>
      <c r="P71" s="19"/>
      <c r="Q71" s="19"/>
      <c r="R71" s="19"/>
      <c r="S71" s="84" t="s">
        <v>239</v>
      </c>
      <c r="T71" s="19"/>
      <c r="U71" s="19"/>
      <c r="V71" s="19"/>
      <c r="W71" s="19"/>
      <c r="X71" s="19"/>
      <c r="Y71" s="19"/>
      <c r="Z71" s="19"/>
      <c r="AA71" s="19"/>
      <c r="AB71" s="19"/>
      <c r="AC71" s="19"/>
      <c r="AD71" s="19"/>
      <c r="AE71" s="19"/>
      <c r="AF71" s="19"/>
      <c r="AG71" s="19"/>
      <c r="AH71" s="19"/>
      <c r="AI71" s="19"/>
      <c r="AJ71" s="19"/>
      <c r="AK71" s="19"/>
      <c r="AL71" s="19"/>
    </row>
    <row r="72">
      <c r="A72" s="25" t="s">
        <v>235</v>
      </c>
      <c r="B72" s="26"/>
      <c r="C72" s="26" t="b">
        <v>1</v>
      </c>
      <c r="D72" s="6" t="s">
        <v>30</v>
      </c>
      <c r="F72" s="6" t="s">
        <v>31</v>
      </c>
      <c r="G72" s="6"/>
      <c r="H72" s="6"/>
      <c r="I72" s="6" t="s">
        <v>32</v>
      </c>
      <c r="J72" s="6" t="s">
        <v>32</v>
      </c>
      <c r="K72" s="6"/>
      <c r="L72" s="4" t="s">
        <v>30</v>
      </c>
      <c r="N72" s="4" t="s">
        <v>33</v>
      </c>
      <c r="O72" s="12" t="s">
        <v>34</v>
      </c>
      <c r="S72" s="11" t="s">
        <v>28</v>
      </c>
      <c r="T72" s="19"/>
      <c r="U72" s="19"/>
      <c r="V72" s="19"/>
      <c r="W72" s="19"/>
      <c r="X72" s="19"/>
      <c r="Y72" s="19"/>
      <c r="Z72" s="19"/>
      <c r="AA72" s="19"/>
      <c r="AB72" s="19"/>
      <c r="AC72" s="19"/>
      <c r="AD72" s="19"/>
      <c r="AE72" s="19"/>
      <c r="AF72" s="19"/>
      <c r="AG72" s="19"/>
      <c r="AH72" s="19"/>
      <c r="AI72" s="19"/>
      <c r="AJ72" s="19"/>
      <c r="AK72" s="19"/>
      <c r="AL72" s="19"/>
    </row>
    <row r="73">
      <c r="A73" s="25" t="s">
        <v>235</v>
      </c>
      <c r="B73" s="26"/>
      <c r="C73" s="26" t="b">
        <v>1</v>
      </c>
      <c r="D73" s="26" t="s">
        <v>300</v>
      </c>
      <c r="E73" s="61"/>
      <c r="F73" s="6" t="s">
        <v>301</v>
      </c>
      <c r="G73" s="6" t="s">
        <v>41</v>
      </c>
      <c r="H73" s="6"/>
      <c r="I73" s="6" t="s">
        <v>42</v>
      </c>
      <c r="J73" s="6" t="s">
        <v>43</v>
      </c>
      <c r="K73" s="6"/>
      <c r="L73" s="8"/>
      <c r="M73" s="8" t="str">
        <f>IF(ISBLANK(L73),"",VLOOKUP(L73,Lookups!$A:$B,2, FALSE))</f>
        <v/>
      </c>
      <c r="N73" s="17" t="s">
        <v>302</v>
      </c>
      <c r="O73" s="18" t="str">
        <f>IF(ISBLANK(N73),"",VLOOKUP(N73,Lookups!$D:$E,2, FALSE))</f>
        <v>http://linked.data.gov.au/def/tern-cv/98e8d72d-f361-41ed-af9d-6e7f90c1dfce</v>
      </c>
      <c r="P73" s="19"/>
      <c r="Q73" s="19"/>
      <c r="R73" s="19"/>
      <c r="S73" s="19"/>
      <c r="T73" s="19"/>
      <c r="U73" s="19"/>
      <c r="V73" s="19"/>
      <c r="W73" s="19"/>
      <c r="X73" s="19"/>
      <c r="Y73" s="19"/>
      <c r="Z73" s="19"/>
      <c r="AA73" s="19"/>
      <c r="AB73" s="19"/>
      <c r="AC73" s="19"/>
      <c r="AD73" s="19"/>
      <c r="AE73" s="19"/>
      <c r="AF73" s="19"/>
      <c r="AG73" s="19"/>
      <c r="AH73" s="19"/>
      <c r="AI73" s="19"/>
      <c r="AJ73" s="19"/>
      <c r="AK73" s="19"/>
      <c r="AL73" s="19"/>
    </row>
    <row r="74">
      <c r="A74" s="93"/>
      <c r="B74" s="39"/>
      <c r="C74" s="39" t="b">
        <v>0</v>
      </c>
      <c r="D74" s="39"/>
      <c r="E74" s="58"/>
      <c r="F74" s="94"/>
      <c r="G74" s="94"/>
      <c r="H74" s="94"/>
      <c r="I74" s="94"/>
      <c r="J74" s="94"/>
      <c r="K74" s="94"/>
      <c r="L74" s="59"/>
      <c r="M74" s="59" t="str">
        <f>IF(ISBLANK(L74),"",VLOOKUP(L74,Lookups!$A:$B,2, FALSE))</f>
        <v/>
      </c>
      <c r="N74" s="59"/>
      <c r="O74" s="95" t="str">
        <f>IF(ISBLANK(N74),"",VLOOKUP(N74,Lookups!$D:$E,2, FALSE))</f>
        <v/>
      </c>
      <c r="P74" s="59"/>
      <c r="Q74" s="59"/>
      <c r="R74" s="59"/>
      <c r="S74" s="59"/>
      <c r="T74" s="59"/>
      <c r="U74" s="59"/>
      <c r="V74" s="59"/>
      <c r="W74" s="59"/>
      <c r="X74" s="59"/>
      <c r="Y74" s="59"/>
      <c r="Z74" s="59"/>
      <c r="AA74" s="59"/>
      <c r="AB74" s="59"/>
      <c r="AC74" s="59"/>
      <c r="AD74" s="59"/>
      <c r="AE74" s="59"/>
      <c r="AF74" s="59"/>
      <c r="AG74" s="59"/>
      <c r="AH74" s="59"/>
      <c r="AI74" s="59"/>
      <c r="AJ74" s="59"/>
      <c r="AK74" s="59"/>
      <c r="AL74" s="59"/>
    </row>
    <row r="75">
      <c r="A75" s="57"/>
      <c r="B75" s="39"/>
      <c r="C75" s="39" t="b">
        <v>0</v>
      </c>
      <c r="D75" s="39"/>
      <c r="E75" s="58"/>
      <c r="F75" s="58"/>
      <c r="G75" s="58"/>
      <c r="H75" s="58"/>
      <c r="I75" s="58"/>
      <c r="J75" s="58"/>
      <c r="K75" s="58"/>
      <c r="L75" s="58"/>
      <c r="M75" s="59" t="str">
        <f>IF(ISBLANK(L75),"",VLOOKUP(L75,Lookups!$A:$B,2, FALSE))</f>
        <v/>
      </c>
      <c r="N75" s="59"/>
      <c r="O75" s="95" t="str">
        <f>IF(ISBLANK(N75),"",VLOOKUP(N75,Lookups!$D:$E,2, FALSE))</f>
        <v/>
      </c>
      <c r="P75" s="59"/>
      <c r="Q75" s="59"/>
      <c r="R75" s="59"/>
      <c r="S75" s="59"/>
      <c r="T75" s="59"/>
      <c r="U75" s="59"/>
      <c r="V75" s="59"/>
      <c r="W75" s="59"/>
      <c r="X75" s="59"/>
      <c r="Y75" s="59"/>
      <c r="Z75" s="59"/>
      <c r="AA75" s="59"/>
      <c r="AB75" s="59"/>
      <c r="AC75" s="59"/>
      <c r="AD75" s="59"/>
      <c r="AE75" s="59"/>
      <c r="AF75" s="59"/>
      <c r="AG75" s="59"/>
      <c r="AH75" s="59"/>
      <c r="AI75" s="59"/>
      <c r="AJ75" s="59"/>
      <c r="AK75" s="59"/>
      <c r="AL75" s="59"/>
    </row>
    <row r="76">
      <c r="A76" s="96" t="s">
        <v>303</v>
      </c>
      <c r="B76" s="97"/>
      <c r="C76" s="97" t="b">
        <v>0</v>
      </c>
      <c r="D76" s="97"/>
      <c r="E76" s="98" t="s">
        <v>304</v>
      </c>
      <c r="F76" s="99" t="s">
        <v>305</v>
      </c>
      <c r="G76" s="99"/>
      <c r="H76" s="99" t="s">
        <v>306</v>
      </c>
      <c r="I76" s="99" t="s">
        <v>25</v>
      </c>
      <c r="J76" s="99" t="s">
        <v>25</v>
      </c>
      <c r="K76" s="99" t="s">
        <v>307</v>
      </c>
      <c r="L76" s="100"/>
      <c r="M76" s="101" t="str">
        <f>IF(ISBLANK(L76),"",VLOOKUP(L76,Lookups!$A:$B,2, FALSE))</f>
        <v/>
      </c>
      <c r="N76" s="101"/>
      <c r="O76" s="102" t="str">
        <f>IF(ISBLANK(N76),"",VLOOKUP(N76,Lookups!$D:$E,2, FALSE))</f>
        <v/>
      </c>
      <c r="P76" s="103" t="s">
        <v>308</v>
      </c>
      <c r="Q76" s="104" t="s">
        <v>309</v>
      </c>
      <c r="R76" s="101"/>
      <c r="S76" s="105" t="s">
        <v>310</v>
      </c>
      <c r="T76" s="101"/>
      <c r="U76" s="101"/>
      <c r="V76" s="101"/>
      <c r="W76" s="101"/>
      <c r="X76" s="101"/>
      <c r="Y76" s="101"/>
      <c r="Z76" s="101"/>
      <c r="AA76" s="101"/>
      <c r="AB76" s="101"/>
      <c r="AC76" s="101"/>
      <c r="AD76" s="101"/>
      <c r="AE76" s="101"/>
      <c r="AF76" s="101"/>
      <c r="AG76" s="101"/>
      <c r="AH76" s="101"/>
      <c r="AI76" s="101"/>
      <c r="AJ76" s="101"/>
      <c r="AK76" s="101"/>
      <c r="AL76" s="101"/>
    </row>
    <row r="77">
      <c r="A77" s="106" t="s">
        <v>303</v>
      </c>
      <c r="B77" s="80"/>
      <c r="C77" s="80" t="b">
        <v>0</v>
      </c>
      <c r="D77" s="80"/>
      <c r="E77" s="80" t="s">
        <v>311</v>
      </c>
      <c r="F77" s="6" t="s">
        <v>312</v>
      </c>
      <c r="G77" s="6"/>
      <c r="H77" s="6"/>
      <c r="I77" s="6" t="s">
        <v>32</v>
      </c>
      <c r="J77" s="6" t="s">
        <v>32</v>
      </c>
      <c r="K77" s="6"/>
      <c r="L77" s="6"/>
      <c r="N77" s="4" t="s">
        <v>146</v>
      </c>
      <c r="O77" s="12" t="s">
        <v>313</v>
      </c>
      <c r="Q77" s="4" t="s">
        <v>309</v>
      </c>
      <c r="S77" s="63" t="s">
        <v>310</v>
      </c>
    </row>
    <row r="78">
      <c r="A78" s="106" t="s">
        <v>314</v>
      </c>
      <c r="B78" s="80" t="s">
        <v>315</v>
      </c>
      <c r="C78" s="80" t="b">
        <v>0</v>
      </c>
      <c r="D78" s="80"/>
      <c r="E78" s="80" t="s">
        <v>316</v>
      </c>
      <c r="F78" s="6" t="s">
        <v>317</v>
      </c>
      <c r="G78" s="6"/>
      <c r="H78" s="6"/>
      <c r="I78" s="6" t="s">
        <v>32</v>
      </c>
      <c r="J78" s="6" t="s">
        <v>318</v>
      </c>
      <c r="K78" s="6" t="s">
        <v>319</v>
      </c>
      <c r="L78" s="6"/>
      <c r="M78" s="8" t="str">
        <f>IF(ISBLANK(L78),"",VLOOKUP(L78,Lookups!$A:$B,2, FALSE))</f>
        <v/>
      </c>
      <c r="N78" s="4" t="s">
        <v>38</v>
      </c>
      <c r="O78" s="13" t="str">
        <f>IF(ISBLANK(N78),"",VLOOKUP(N78,Lookups!$D:$E,2, FALSE))</f>
        <v>http://linked.data.gov.au/def/tern-cv/13dec53e-1062-4060-9281-f133c8269afb</v>
      </c>
      <c r="S78" s="63" t="s">
        <v>310</v>
      </c>
    </row>
    <row r="79">
      <c r="A79" s="106" t="s">
        <v>314</v>
      </c>
      <c r="B79" s="80" t="s">
        <v>315</v>
      </c>
      <c r="C79" s="6" t="b">
        <v>0</v>
      </c>
      <c r="D79" s="6" t="s">
        <v>320</v>
      </c>
      <c r="E79" s="61"/>
      <c r="F79" s="6" t="s">
        <v>321</v>
      </c>
      <c r="G79" s="6" t="s">
        <v>41</v>
      </c>
      <c r="H79" s="6"/>
      <c r="I79" s="6" t="s">
        <v>42</v>
      </c>
      <c r="J79" s="6" t="s">
        <v>43</v>
      </c>
      <c r="K79" s="6"/>
      <c r="L79" s="6" t="s">
        <v>322</v>
      </c>
      <c r="M79" s="107" t="str">
        <f>IF(ISBLANK(L79),"",VLOOKUP(L79,Lookups!$A:$B,2, FALSE))</f>
        <v>http://linked.data.gov.au/def/tern-cv/2b5ac7b3-b4bf-4a06-97d6-8dee8b32d72d</v>
      </c>
      <c r="N79" s="4" t="s">
        <v>323</v>
      </c>
      <c r="O79" s="13" t="str">
        <f>IF(ISBLANK(N79),"",VLOOKUP(N79,Lookups!$D:$E,2, FALSE))</f>
        <v>http://linked.data.gov.au/def/tern-cv/2cf3ed29-440e-4a50-9bbc-5aab30df9fcd</v>
      </c>
      <c r="S79" s="63" t="s">
        <v>310</v>
      </c>
    </row>
    <row r="80">
      <c r="A80" s="106" t="s">
        <v>314</v>
      </c>
      <c r="B80" s="80" t="s">
        <v>315</v>
      </c>
      <c r="C80" s="6" t="b">
        <v>0</v>
      </c>
      <c r="D80" s="6" t="s">
        <v>324</v>
      </c>
      <c r="E80" s="61"/>
      <c r="F80" s="6" t="s">
        <v>325</v>
      </c>
      <c r="G80" s="6" t="s">
        <v>41</v>
      </c>
      <c r="H80" s="6"/>
      <c r="I80" s="6" t="s">
        <v>42</v>
      </c>
      <c r="J80" s="6" t="s">
        <v>43</v>
      </c>
      <c r="K80" s="6"/>
      <c r="L80" s="61"/>
      <c r="M80" s="8" t="str">
        <f>IF(ISBLANK(L80),"",VLOOKUP(L80,Lookups!$A:$B,2, FALSE))</f>
        <v/>
      </c>
      <c r="N80" s="4" t="s">
        <v>323</v>
      </c>
      <c r="O80" s="13" t="str">
        <f>IF(ISBLANK(N80),"",VLOOKUP(N80,Lookups!$D:$E,2, FALSE))</f>
        <v>http://linked.data.gov.au/def/tern-cv/2cf3ed29-440e-4a50-9bbc-5aab30df9fcd</v>
      </c>
      <c r="S80" s="63" t="s">
        <v>310</v>
      </c>
    </row>
    <row r="81">
      <c r="A81" s="106" t="s">
        <v>314</v>
      </c>
      <c r="B81" s="80" t="s">
        <v>315</v>
      </c>
      <c r="C81" s="6" t="b">
        <v>0</v>
      </c>
      <c r="D81" s="6" t="s">
        <v>326</v>
      </c>
      <c r="E81" s="61"/>
      <c r="F81" s="6" t="s">
        <v>327</v>
      </c>
      <c r="G81" s="6" t="s">
        <v>41</v>
      </c>
      <c r="H81" s="6"/>
      <c r="I81" s="6" t="s">
        <v>42</v>
      </c>
      <c r="J81" s="6" t="s">
        <v>43</v>
      </c>
      <c r="K81" s="6"/>
      <c r="L81" s="6" t="s">
        <v>328</v>
      </c>
      <c r="M81" s="107" t="str">
        <f>IF(ISBLANK(L81),"",VLOOKUP(L81,Lookups!$A:$B,2, FALSE))</f>
        <v>http://linked.data.gov.au/def/tern-cv/0a92253d-a07b-4762-b653-4c363650cb44</v>
      </c>
      <c r="N81" s="4" t="s">
        <v>323</v>
      </c>
      <c r="O81" s="13" t="str">
        <f>IF(ISBLANK(N81),"",VLOOKUP(N81,Lookups!$D:$E,2, FALSE))</f>
        <v>http://linked.data.gov.au/def/tern-cv/2cf3ed29-440e-4a50-9bbc-5aab30df9fcd</v>
      </c>
      <c r="S81" s="63" t="s">
        <v>310</v>
      </c>
    </row>
    <row r="82">
      <c r="A82" s="106" t="s">
        <v>314</v>
      </c>
      <c r="B82" s="80" t="s">
        <v>315</v>
      </c>
      <c r="C82" s="8" t="b">
        <v>0</v>
      </c>
      <c r="E82" s="80" t="s">
        <v>329</v>
      </c>
      <c r="F82" s="6" t="s">
        <v>330</v>
      </c>
      <c r="G82" s="6"/>
      <c r="H82" s="6" t="s">
        <v>331</v>
      </c>
      <c r="I82" s="6" t="s">
        <v>25</v>
      </c>
      <c r="J82" s="6" t="s">
        <v>25</v>
      </c>
      <c r="K82" s="6" t="s">
        <v>332</v>
      </c>
      <c r="L82" s="61"/>
      <c r="M82" s="8" t="str">
        <f>IF(ISBLANK(L82),"",VLOOKUP(L82,Lookups!$A:$B,2, FALSE))</f>
        <v/>
      </c>
      <c r="N82" s="8"/>
      <c r="O82" s="9" t="str">
        <f>IF(ISBLANK(N82),"",VLOOKUP(N82,Lookups!$D:$E,2, FALSE))</f>
        <v/>
      </c>
      <c r="P82" s="108" t="s">
        <v>333</v>
      </c>
      <c r="R82" s="4" t="s">
        <v>334</v>
      </c>
      <c r="S82" s="63" t="s">
        <v>310</v>
      </c>
    </row>
    <row r="83">
      <c r="A83" s="106" t="s">
        <v>314</v>
      </c>
      <c r="B83" s="80" t="s">
        <v>315</v>
      </c>
      <c r="C83" s="80" t="b">
        <v>0</v>
      </c>
      <c r="D83" s="80" t="s">
        <v>335</v>
      </c>
      <c r="E83" s="61"/>
      <c r="F83" s="6" t="s">
        <v>336</v>
      </c>
      <c r="G83" s="6" t="s">
        <v>41</v>
      </c>
      <c r="H83" s="6" t="s">
        <v>337</v>
      </c>
      <c r="I83" s="6" t="s">
        <v>25</v>
      </c>
      <c r="J83" s="6" t="s">
        <v>25</v>
      </c>
      <c r="K83" s="6" t="s">
        <v>332</v>
      </c>
      <c r="L83" s="61"/>
      <c r="M83" s="8" t="str">
        <f>IF(ISBLANK(L83),"",VLOOKUP(L83,Lookups!$A:$B,2, FALSE))</f>
        <v/>
      </c>
      <c r="N83" s="4" t="s">
        <v>323</v>
      </c>
      <c r="O83" s="13" t="str">
        <f>IF(ISBLANK(N83),"",VLOOKUP(N83,Lookups!$D:$E,2, FALSE))</f>
        <v>http://linked.data.gov.au/def/tern-cv/2cf3ed29-440e-4a50-9bbc-5aab30df9fcd</v>
      </c>
      <c r="P83" s="108" t="s">
        <v>338</v>
      </c>
    </row>
    <row r="84">
      <c r="A84" s="106" t="s">
        <v>314</v>
      </c>
      <c r="B84" s="80" t="s">
        <v>315</v>
      </c>
      <c r="C84" s="80" t="b">
        <v>0</v>
      </c>
      <c r="D84" s="80" t="s">
        <v>339</v>
      </c>
      <c r="E84" s="61"/>
      <c r="F84" s="6" t="s">
        <v>340</v>
      </c>
      <c r="G84" s="6" t="s">
        <v>41</v>
      </c>
      <c r="H84" s="6" t="s">
        <v>341</v>
      </c>
      <c r="I84" s="6" t="s">
        <v>25</v>
      </c>
      <c r="J84" s="6" t="s">
        <v>25</v>
      </c>
      <c r="K84" s="6" t="s">
        <v>332</v>
      </c>
      <c r="L84" s="61"/>
      <c r="N84" s="4" t="s">
        <v>323</v>
      </c>
      <c r="O84" s="109" t="s">
        <v>342</v>
      </c>
      <c r="P84" s="108" t="s">
        <v>343</v>
      </c>
      <c r="S84" s="63"/>
    </row>
    <row r="85">
      <c r="A85" s="106" t="s">
        <v>314</v>
      </c>
      <c r="B85" s="80" t="s">
        <v>315</v>
      </c>
      <c r="C85" s="80" t="b">
        <v>0</v>
      </c>
      <c r="D85" s="80" t="s">
        <v>344</v>
      </c>
      <c r="E85" s="61"/>
      <c r="F85" s="6" t="s">
        <v>345</v>
      </c>
      <c r="G85" s="6" t="s">
        <v>41</v>
      </c>
      <c r="H85" s="6" t="s">
        <v>346</v>
      </c>
      <c r="I85" s="6" t="s">
        <v>25</v>
      </c>
      <c r="J85" s="6" t="s">
        <v>25</v>
      </c>
      <c r="K85" s="6" t="s">
        <v>332</v>
      </c>
      <c r="L85" s="61"/>
      <c r="N85" s="4" t="s">
        <v>347</v>
      </c>
      <c r="O85" s="12" t="s">
        <v>348</v>
      </c>
      <c r="P85" s="108" t="s">
        <v>349</v>
      </c>
      <c r="S85" s="63"/>
    </row>
    <row r="86">
      <c r="A86" s="106" t="s">
        <v>314</v>
      </c>
      <c r="B86" s="80" t="s">
        <v>315</v>
      </c>
      <c r="C86" s="6" t="b">
        <v>0</v>
      </c>
      <c r="D86" s="6" t="s">
        <v>350</v>
      </c>
      <c r="E86" s="61"/>
      <c r="F86" s="6" t="s">
        <v>351</v>
      </c>
      <c r="G86" s="6" t="s">
        <v>41</v>
      </c>
      <c r="H86" s="6" t="s">
        <v>352</v>
      </c>
      <c r="I86" s="6" t="s">
        <v>25</v>
      </c>
      <c r="J86" s="6" t="s">
        <v>25</v>
      </c>
      <c r="K86" s="6" t="s">
        <v>332</v>
      </c>
      <c r="L86" s="6" t="s">
        <v>350</v>
      </c>
      <c r="M86" s="107" t="str">
        <f>IF(ISBLANK(L86),"",VLOOKUP(L86,Lookups!$A:$B,2, FALSE))</f>
        <v>http://linked.data.gov.au/def/tern-cv/78b617e9-cd18-40b7-ad38-efc30579e680</v>
      </c>
      <c r="N86" s="4" t="s">
        <v>323</v>
      </c>
      <c r="O86" s="13" t="str">
        <f>IF(ISBLANK(N86),"",VLOOKUP(N86,Lookups!$D:$E,2, FALSE))</f>
        <v>http://linked.data.gov.au/def/tern-cv/2cf3ed29-440e-4a50-9bbc-5aab30df9fcd</v>
      </c>
      <c r="P86" s="10" t="s">
        <v>353</v>
      </c>
      <c r="S86" s="63" t="s">
        <v>310</v>
      </c>
    </row>
    <row r="87">
      <c r="A87" s="106" t="s">
        <v>314</v>
      </c>
      <c r="B87" s="80" t="s">
        <v>315</v>
      </c>
      <c r="C87" s="80" t="b">
        <v>0</v>
      </c>
      <c r="D87" s="80" t="s">
        <v>354</v>
      </c>
      <c r="E87" s="61"/>
      <c r="F87" s="6" t="s">
        <v>355</v>
      </c>
      <c r="G87" s="6" t="s">
        <v>41</v>
      </c>
      <c r="H87" s="6" t="s">
        <v>356</v>
      </c>
      <c r="I87" s="6" t="s">
        <v>25</v>
      </c>
      <c r="J87" s="6" t="s">
        <v>25</v>
      </c>
      <c r="K87" s="6" t="s">
        <v>332</v>
      </c>
      <c r="L87" s="61"/>
      <c r="M87" s="8" t="str">
        <f>IF(ISBLANK(L87),"",VLOOKUP(L87,Lookups!$A:$B,2, FALSE))</f>
        <v/>
      </c>
      <c r="N87" s="4" t="s">
        <v>323</v>
      </c>
      <c r="O87" s="13" t="str">
        <f>IF(ISBLANK(N87),"",VLOOKUP(N87,Lookups!$D:$E,2, FALSE))</f>
        <v>http://linked.data.gov.au/def/tern-cv/2cf3ed29-440e-4a50-9bbc-5aab30df9fcd</v>
      </c>
      <c r="P87" s="108" t="s">
        <v>357</v>
      </c>
      <c r="S87" s="63" t="s">
        <v>310</v>
      </c>
    </row>
    <row r="88">
      <c r="A88" s="106" t="s">
        <v>314</v>
      </c>
      <c r="B88" s="80" t="s">
        <v>315</v>
      </c>
      <c r="C88" s="80" t="b">
        <v>0</v>
      </c>
      <c r="D88" s="80" t="s">
        <v>358</v>
      </c>
      <c r="E88" s="61"/>
      <c r="F88" s="6" t="s">
        <v>359</v>
      </c>
      <c r="G88" s="6" t="s">
        <v>41</v>
      </c>
      <c r="H88" s="6" t="s">
        <v>360</v>
      </c>
      <c r="I88" s="6" t="s">
        <v>25</v>
      </c>
      <c r="J88" s="6" t="s">
        <v>25</v>
      </c>
      <c r="K88" s="6" t="s">
        <v>332</v>
      </c>
      <c r="L88" s="61"/>
      <c r="M88" s="8" t="str">
        <f>IF(ISBLANK(L88),"",VLOOKUP(L88,Lookups!$A:$B,2, FALSE))</f>
        <v/>
      </c>
      <c r="N88" s="4" t="s">
        <v>323</v>
      </c>
      <c r="O88" s="13" t="str">
        <f>IF(ISBLANK(N88),"",VLOOKUP(N88,Lookups!$D:$E,2, FALSE))</f>
        <v>http://linked.data.gov.au/def/tern-cv/2cf3ed29-440e-4a50-9bbc-5aab30df9fcd</v>
      </c>
      <c r="P88" s="108" t="s">
        <v>361</v>
      </c>
      <c r="R88" s="4" t="s">
        <v>362</v>
      </c>
      <c r="S88" s="63" t="s">
        <v>310</v>
      </c>
    </row>
    <row r="89">
      <c r="A89" s="106" t="s">
        <v>314</v>
      </c>
      <c r="B89" s="80" t="s">
        <v>315</v>
      </c>
      <c r="C89" s="6" t="b">
        <v>0</v>
      </c>
      <c r="D89" s="6" t="s">
        <v>363</v>
      </c>
      <c r="E89" s="6"/>
      <c r="F89" s="6" t="s">
        <v>364</v>
      </c>
      <c r="G89" s="6" t="s">
        <v>41</v>
      </c>
      <c r="H89" s="6" t="s">
        <v>365</v>
      </c>
      <c r="I89" s="6" t="s">
        <v>25</v>
      </c>
      <c r="J89" s="6" t="s">
        <v>25</v>
      </c>
      <c r="K89" s="6" t="s">
        <v>366</v>
      </c>
      <c r="L89" s="6" t="s">
        <v>363</v>
      </c>
      <c r="M89" s="107" t="str">
        <f>IF(ISBLANK(L89),"",VLOOKUP(L89,Lookups!$A:$B,2, FALSE))</f>
        <v>http://linked.data.gov.au/def/tern-cv/a40230bc-c1e9-4309-b883-c4ead1d143ce</v>
      </c>
      <c r="N89" s="4" t="s">
        <v>323</v>
      </c>
      <c r="O89" s="13" t="str">
        <f>IF(ISBLANK(N89),"",VLOOKUP(N89,Lookups!$D:$E,2, FALSE))</f>
        <v>http://linked.data.gov.au/def/tern-cv/2cf3ed29-440e-4a50-9bbc-5aab30df9fcd</v>
      </c>
      <c r="P89" s="108" t="s">
        <v>367</v>
      </c>
      <c r="S89" s="63" t="s">
        <v>310</v>
      </c>
    </row>
    <row r="90">
      <c r="A90" s="106" t="s">
        <v>314</v>
      </c>
      <c r="B90" s="80" t="s">
        <v>315</v>
      </c>
      <c r="C90" s="6" t="b">
        <v>0</v>
      </c>
      <c r="D90" s="6" t="s">
        <v>368</v>
      </c>
      <c r="F90" s="6" t="s">
        <v>369</v>
      </c>
      <c r="G90" s="6" t="s">
        <v>41</v>
      </c>
      <c r="H90" s="6" t="s">
        <v>370</v>
      </c>
      <c r="I90" s="6" t="s">
        <v>25</v>
      </c>
      <c r="J90" s="6" t="s">
        <v>25</v>
      </c>
      <c r="K90" s="6" t="s">
        <v>366</v>
      </c>
      <c r="L90" s="6" t="s">
        <v>371</v>
      </c>
      <c r="M90" s="107" t="str">
        <f>IF(ISBLANK(L90),"",VLOOKUP(L90,Lookups!$A:$B,2, FALSE))</f>
        <v>http://linked.data.gov.au/def/tern-cv/1d1a868a-74f9-4d7b-8d70-f97d9530098e</v>
      </c>
      <c r="N90" s="4" t="s">
        <v>372</v>
      </c>
      <c r="O90" s="13" t="str">
        <f>IF(ISBLANK(N90),"",VLOOKUP(N90,Lookups!$D:$E,2, FALSE))</f>
        <v>http://linked.data.gov.au/def/tern-cv/7e256d28-e686-4b6a-b64a-ac1b1a8f164d</v>
      </c>
      <c r="P90" s="108" t="s">
        <v>373</v>
      </c>
      <c r="S90" s="63" t="s">
        <v>310</v>
      </c>
    </row>
    <row r="91">
      <c r="A91" s="106" t="s">
        <v>314</v>
      </c>
      <c r="B91" s="80" t="s">
        <v>315</v>
      </c>
      <c r="C91" s="80" t="b">
        <v>0</v>
      </c>
      <c r="D91" s="80" t="s">
        <v>374</v>
      </c>
      <c r="E91" s="61"/>
      <c r="F91" s="6" t="s">
        <v>375</v>
      </c>
      <c r="G91" s="6" t="s">
        <v>41</v>
      </c>
      <c r="H91" s="6" t="s">
        <v>376</v>
      </c>
      <c r="I91" s="6" t="s">
        <v>25</v>
      </c>
      <c r="J91" s="6" t="s">
        <v>25</v>
      </c>
      <c r="K91" s="6" t="s">
        <v>366</v>
      </c>
      <c r="L91" s="6"/>
      <c r="M91" s="8" t="str">
        <f>IF(ISBLANK(L91),"",VLOOKUP(L91,Lookups!$A:$B,2, FALSE))</f>
        <v/>
      </c>
      <c r="N91" s="4" t="s">
        <v>372</v>
      </c>
      <c r="O91" s="109" t="s">
        <v>377</v>
      </c>
      <c r="P91" s="108" t="s">
        <v>378</v>
      </c>
      <c r="S91" s="63"/>
    </row>
    <row r="92">
      <c r="A92" s="106" t="s">
        <v>314</v>
      </c>
      <c r="B92" s="80" t="s">
        <v>315</v>
      </c>
      <c r="C92" s="80" t="b">
        <v>0</v>
      </c>
      <c r="D92" s="80" t="s">
        <v>379</v>
      </c>
      <c r="E92" s="61"/>
      <c r="F92" s="6" t="s">
        <v>380</v>
      </c>
      <c r="G92" s="6" t="s">
        <v>41</v>
      </c>
      <c r="H92" s="6" t="s">
        <v>381</v>
      </c>
      <c r="I92" s="6" t="s">
        <v>25</v>
      </c>
      <c r="J92" s="6" t="s">
        <v>25</v>
      </c>
      <c r="K92" s="6" t="s">
        <v>366</v>
      </c>
      <c r="L92" s="6"/>
      <c r="M92" s="8" t="str">
        <f>IF(ISBLANK(L92),"",VLOOKUP(L92,Lookups!$A:$B,2, FALSE))</f>
        <v/>
      </c>
      <c r="N92" s="4" t="s">
        <v>372</v>
      </c>
      <c r="O92" s="109" t="s">
        <v>377</v>
      </c>
      <c r="P92" s="108" t="s">
        <v>382</v>
      </c>
      <c r="S92" s="63"/>
    </row>
    <row r="93">
      <c r="A93" s="106" t="s">
        <v>314</v>
      </c>
      <c r="B93" s="80" t="s">
        <v>315</v>
      </c>
      <c r="C93" s="80" t="b">
        <v>0</v>
      </c>
      <c r="D93" s="80" t="s">
        <v>383</v>
      </c>
      <c r="E93" s="61"/>
      <c r="F93" s="6" t="s">
        <v>384</v>
      </c>
      <c r="G93" s="6" t="s">
        <v>41</v>
      </c>
      <c r="H93" s="6" t="s">
        <v>385</v>
      </c>
      <c r="I93" s="6" t="s">
        <v>25</v>
      </c>
      <c r="J93" s="6" t="s">
        <v>25</v>
      </c>
      <c r="K93" s="6" t="s">
        <v>366</v>
      </c>
      <c r="L93" s="6"/>
      <c r="M93" s="8" t="str">
        <f>IF(ISBLANK(L93),"",VLOOKUP(L93,Lookups!$A:$B,2, FALSE))</f>
        <v/>
      </c>
      <c r="N93" s="4" t="s">
        <v>372</v>
      </c>
      <c r="O93" s="109" t="s">
        <v>377</v>
      </c>
      <c r="P93" s="108" t="s">
        <v>386</v>
      </c>
      <c r="S93" s="63"/>
    </row>
    <row r="94">
      <c r="A94" s="106" t="s">
        <v>314</v>
      </c>
      <c r="B94" s="80" t="s">
        <v>315</v>
      </c>
      <c r="C94" s="80" t="b">
        <v>0</v>
      </c>
      <c r="D94" s="80" t="s">
        <v>387</v>
      </c>
      <c r="E94" s="61"/>
      <c r="F94" s="6" t="s">
        <v>388</v>
      </c>
      <c r="G94" s="6" t="s">
        <v>41</v>
      </c>
      <c r="H94" s="6" t="s">
        <v>389</v>
      </c>
      <c r="I94" s="6" t="s">
        <v>25</v>
      </c>
      <c r="J94" s="6" t="s">
        <v>25</v>
      </c>
      <c r="K94" s="6" t="s">
        <v>366</v>
      </c>
      <c r="L94" s="6"/>
      <c r="M94" s="8" t="str">
        <f>IF(ISBLANK(L94),"",VLOOKUP(L94,Lookups!$A:$B,2, FALSE))</f>
        <v/>
      </c>
      <c r="N94" s="4" t="s">
        <v>372</v>
      </c>
      <c r="O94" s="109" t="s">
        <v>377</v>
      </c>
      <c r="P94" s="108" t="s">
        <v>390</v>
      </c>
      <c r="S94" s="63"/>
    </row>
    <row r="95">
      <c r="A95" s="106" t="s">
        <v>314</v>
      </c>
      <c r="B95" s="80" t="s">
        <v>315</v>
      </c>
      <c r="C95" s="80" t="b">
        <v>0</v>
      </c>
      <c r="D95" s="80" t="s">
        <v>391</v>
      </c>
      <c r="E95" s="61"/>
      <c r="F95" s="6" t="s">
        <v>392</v>
      </c>
      <c r="G95" s="6" t="s">
        <v>41</v>
      </c>
      <c r="H95" s="6" t="s">
        <v>393</v>
      </c>
      <c r="I95" s="6" t="s">
        <v>25</v>
      </c>
      <c r="J95" s="6" t="s">
        <v>25</v>
      </c>
      <c r="K95" s="6" t="s">
        <v>366</v>
      </c>
      <c r="L95" s="6"/>
      <c r="M95" s="8" t="str">
        <f>IF(ISBLANK(L95),"",VLOOKUP(L95,Lookups!$A:$B,2, FALSE))</f>
        <v/>
      </c>
      <c r="N95" s="4" t="s">
        <v>372</v>
      </c>
      <c r="O95" s="109" t="s">
        <v>377</v>
      </c>
      <c r="P95" s="108" t="s">
        <v>394</v>
      </c>
      <c r="S95" s="63"/>
    </row>
    <row r="96">
      <c r="A96" s="106" t="s">
        <v>314</v>
      </c>
      <c r="B96" s="80" t="s">
        <v>315</v>
      </c>
      <c r="C96" s="80" t="b">
        <v>0</v>
      </c>
      <c r="D96" s="80" t="s">
        <v>395</v>
      </c>
      <c r="E96" s="61"/>
      <c r="F96" s="6" t="s">
        <v>396</v>
      </c>
      <c r="G96" s="6" t="s">
        <v>41</v>
      </c>
      <c r="H96" s="6" t="s">
        <v>397</v>
      </c>
      <c r="I96" s="6" t="s">
        <v>25</v>
      </c>
      <c r="J96" s="6" t="s">
        <v>25</v>
      </c>
      <c r="K96" s="6" t="s">
        <v>366</v>
      </c>
      <c r="L96" s="6"/>
      <c r="M96" s="8" t="str">
        <f>IF(ISBLANK(L96),"",VLOOKUP(L96,Lookups!$A:$B,2, FALSE))</f>
        <v/>
      </c>
      <c r="N96" s="4" t="s">
        <v>372</v>
      </c>
      <c r="O96" s="109" t="s">
        <v>377</v>
      </c>
      <c r="P96" s="108" t="s">
        <v>398</v>
      </c>
      <c r="S96" s="63"/>
    </row>
    <row r="97">
      <c r="A97" s="106" t="s">
        <v>314</v>
      </c>
      <c r="B97" s="80" t="s">
        <v>315</v>
      </c>
      <c r="C97" s="80" t="b">
        <v>0</v>
      </c>
      <c r="D97" s="80" t="s">
        <v>399</v>
      </c>
      <c r="E97" s="61"/>
      <c r="F97" s="6" t="s">
        <v>400</v>
      </c>
      <c r="G97" s="6" t="s">
        <v>41</v>
      </c>
      <c r="H97" s="6" t="s">
        <v>401</v>
      </c>
      <c r="I97" s="6" t="s">
        <v>25</v>
      </c>
      <c r="J97" s="6" t="s">
        <v>25</v>
      </c>
      <c r="K97" s="6" t="s">
        <v>366</v>
      </c>
      <c r="L97" s="6"/>
      <c r="M97" s="8" t="str">
        <f>IF(ISBLANK(L97),"",VLOOKUP(L97,Lookups!$A:$B,2, FALSE))</f>
        <v/>
      </c>
      <c r="N97" s="4" t="s">
        <v>372</v>
      </c>
      <c r="O97" s="109" t="s">
        <v>377</v>
      </c>
      <c r="P97" s="108" t="s">
        <v>402</v>
      </c>
      <c r="S97" s="63"/>
    </row>
    <row r="98">
      <c r="A98" s="106" t="s">
        <v>314</v>
      </c>
      <c r="B98" s="80" t="s">
        <v>315</v>
      </c>
      <c r="C98" s="80" t="b">
        <v>0</v>
      </c>
      <c r="D98" s="80" t="s">
        <v>403</v>
      </c>
      <c r="E98" s="61"/>
      <c r="F98" s="6" t="s">
        <v>404</v>
      </c>
      <c r="G98" s="6" t="s">
        <v>41</v>
      </c>
      <c r="H98" s="6" t="s">
        <v>405</v>
      </c>
      <c r="I98" s="6" t="s">
        <v>25</v>
      </c>
      <c r="J98" s="6" t="s">
        <v>25</v>
      </c>
      <c r="K98" s="6" t="s">
        <v>366</v>
      </c>
      <c r="N98" s="4" t="s">
        <v>372</v>
      </c>
      <c r="O98" s="109" t="s">
        <v>377</v>
      </c>
      <c r="P98" s="108" t="s">
        <v>406</v>
      </c>
      <c r="S98" s="63"/>
    </row>
    <row r="99">
      <c r="A99" s="106" t="s">
        <v>314</v>
      </c>
      <c r="B99" s="80" t="s">
        <v>315</v>
      </c>
      <c r="C99" s="6" t="b">
        <v>0</v>
      </c>
      <c r="D99" s="6" t="s">
        <v>407</v>
      </c>
      <c r="E99" s="61"/>
      <c r="F99" s="6" t="s">
        <v>408</v>
      </c>
      <c r="G99" s="6" t="s">
        <v>41</v>
      </c>
      <c r="H99" s="6" t="s">
        <v>409</v>
      </c>
      <c r="I99" s="6" t="s">
        <v>25</v>
      </c>
      <c r="J99" s="6" t="s">
        <v>25</v>
      </c>
      <c r="K99" s="6" t="s">
        <v>366</v>
      </c>
      <c r="L99" s="6" t="s">
        <v>407</v>
      </c>
      <c r="M99" s="107" t="str">
        <f>IF(ISBLANK(L99),"",VLOOKUP(L99,Lookups!$A:$B,2, FALSE))</f>
        <v>http://linked.data.gov.au/def/tern-cv/939bdeec-f2ce-453c-8315-b36b639a4347</v>
      </c>
      <c r="N99" s="4" t="s">
        <v>372</v>
      </c>
      <c r="O99" s="13" t="str">
        <f>IF(ISBLANK(N99),"",VLOOKUP(N99,Lookups!$D:$E,2, FALSE))</f>
        <v>http://linked.data.gov.au/def/tern-cv/7e256d28-e686-4b6a-b64a-ac1b1a8f164d</v>
      </c>
      <c r="P99" s="108" t="s">
        <v>410</v>
      </c>
      <c r="S99" s="63" t="s">
        <v>310</v>
      </c>
    </row>
    <row r="100">
      <c r="A100" s="106" t="s">
        <v>314</v>
      </c>
      <c r="B100" s="80" t="s">
        <v>315</v>
      </c>
      <c r="C100" s="80" t="b">
        <v>0</v>
      </c>
      <c r="D100" s="80" t="s">
        <v>411</v>
      </c>
      <c r="E100" s="61"/>
      <c r="F100" s="6" t="s">
        <v>412</v>
      </c>
      <c r="G100" s="6" t="s">
        <v>41</v>
      </c>
      <c r="H100" s="6" t="s">
        <v>413</v>
      </c>
      <c r="I100" s="6" t="s">
        <v>25</v>
      </c>
      <c r="J100" s="6" t="s">
        <v>25</v>
      </c>
      <c r="K100" s="6"/>
      <c r="L100" s="6"/>
      <c r="N100" s="4" t="s">
        <v>372</v>
      </c>
      <c r="O100" s="109" t="s">
        <v>377</v>
      </c>
      <c r="P100" s="108" t="s">
        <v>414</v>
      </c>
      <c r="S100" s="63"/>
    </row>
    <row r="101">
      <c r="A101" s="106" t="s">
        <v>314</v>
      </c>
      <c r="B101" s="80" t="s">
        <v>315</v>
      </c>
      <c r="C101" s="6" t="b">
        <v>0</v>
      </c>
      <c r="D101" s="6" t="s">
        <v>415</v>
      </c>
      <c r="E101" s="61"/>
      <c r="F101" s="6" t="s">
        <v>416</v>
      </c>
      <c r="G101" s="6" t="s">
        <v>41</v>
      </c>
      <c r="H101" s="6" t="s">
        <v>417</v>
      </c>
      <c r="I101" s="6" t="s">
        <v>25</v>
      </c>
      <c r="J101" s="6" t="s">
        <v>25</v>
      </c>
      <c r="K101" s="6" t="s">
        <v>418</v>
      </c>
      <c r="L101" s="6" t="s">
        <v>419</v>
      </c>
      <c r="M101" s="107" t="str">
        <f>IF(ISBLANK(L101),"",VLOOKUP(L101,Lookups!$A:$B,2, FALSE))</f>
        <v>http://linked.data.gov.au/def/tern-cv/18a1be66-3340-4db1-9731-a8ceb4118db9</v>
      </c>
      <c r="N101" s="4" t="s">
        <v>372</v>
      </c>
      <c r="O101" s="13" t="str">
        <f>IF(ISBLANK(N101),"",VLOOKUP(N101,Lookups!$D:$E,2, FALSE))</f>
        <v>http://linked.data.gov.au/def/tern-cv/7e256d28-e686-4b6a-b64a-ac1b1a8f164d</v>
      </c>
      <c r="P101" s="110" t="s">
        <v>420</v>
      </c>
      <c r="S101" s="63" t="s">
        <v>310</v>
      </c>
    </row>
    <row r="102">
      <c r="A102" s="106" t="s">
        <v>314</v>
      </c>
      <c r="B102" s="80" t="s">
        <v>315</v>
      </c>
      <c r="C102" s="6" t="b">
        <v>0</v>
      </c>
      <c r="D102" s="6" t="s">
        <v>421</v>
      </c>
      <c r="F102" s="6" t="s">
        <v>422</v>
      </c>
      <c r="G102" s="6" t="s">
        <v>41</v>
      </c>
      <c r="H102" s="6" t="s">
        <v>423</v>
      </c>
      <c r="I102" s="6" t="s">
        <v>25</v>
      </c>
      <c r="J102" s="6" t="s">
        <v>25</v>
      </c>
      <c r="K102" s="6" t="s">
        <v>418</v>
      </c>
      <c r="L102" s="6"/>
      <c r="M102" s="8" t="str">
        <f>IF(ISBLANK(L102),"",VLOOKUP(L102,Lookups!$A:$B,2, FALSE))</f>
        <v/>
      </c>
      <c r="N102" s="4" t="s">
        <v>372</v>
      </c>
      <c r="O102" s="13" t="str">
        <f>IF(ISBLANK(N102),"",VLOOKUP(N102,Lookups!$D:$E,2, FALSE))</f>
        <v>http://linked.data.gov.au/def/tern-cv/7e256d28-e686-4b6a-b64a-ac1b1a8f164d</v>
      </c>
      <c r="P102" s="10" t="s">
        <v>424</v>
      </c>
      <c r="S102" s="63" t="s">
        <v>310</v>
      </c>
    </row>
    <row r="103">
      <c r="A103" s="106" t="s">
        <v>314</v>
      </c>
      <c r="B103" s="80" t="s">
        <v>315</v>
      </c>
      <c r="C103" s="80" t="b">
        <v>0</v>
      </c>
      <c r="D103" s="80" t="s">
        <v>425</v>
      </c>
      <c r="E103" s="61"/>
      <c r="F103" s="6" t="s">
        <v>426</v>
      </c>
      <c r="G103" s="6" t="s">
        <v>41</v>
      </c>
      <c r="H103" s="6" t="s">
        <v>427</v>
      </c>
      <c r="I103" s="6" t="s">
        <v>25</v>
      </c>
      <c r="J103" s="6" t="s">
        <v>25</v>
      </c>
      <c r="K103" s="6" t="s">
        <v>418</v>
      </c>
      <c r="L103" s="6"/>
      <c r="N103" s="4" t="s">
        <v>372</v>
      </c>
      <c r="O103" s="109" t="s">
        <v>377</v>
      </c>
      <c r="P103" s="108" t="s">
        <v>428</v>
      </c>
      <c r="S103" s="63"/>
    </row>
    <row r="104">
      <c r="A104" s="106" t="s">
        <v>314</v>
      </c>
      <c r="B104" s="80" t="s">
        <v>315</v>
      </c>
      <c r="C104" s="80" t="b">
        <v>0</v>
      </c>
      <c r="D104" s="80" t="s">
        <v>429</v>
      </c>
      <c r="F104" s="6" t="s">
        <v>430</v>
      </c>
      <c r="G104" s="6" t="s">
        <v>41</v>
      </c>
      <c r="H104" s="6" t="s">
        <v>431</v>
      </c>
      <c r="I104" s="6" t="s">
        <v>25</v>
      </c>
      <c r="J104" s="6" t="s">
        <v>25</v>
      </c>
      <c r="K104" s="6" t="s">
        <v>418</v>
      </c>
      <c r="L104" s="111" t="s">
        <v>432</v>
      </c>
      <c r="N104" s="4" t="s">
        <v>372</v>
      </c>
      <c r="O104" s="112" t="s">
        <v>377</v>
      </c>
      <c r="P104" s="110" t="s">
        <v>433</v>
      </c>
    </row>
    <row r="105">
      <c r="A105" s="106" t="s">
        <v>314</v>
      </c>
      <c r="B105" s="80" t="s">
        <v>315</v>
      </c>
      <c r="C105" s="80" t="b">
        <v>0</v>
      </c>
      <c r="D105" s="80" t="s">
        <v>434</v>
      </c>
      <c r="F105" s="6" t="s">
        <v>435</v>
      </c>
      <c r="G105" s="6" t="s">
        <v>41</v>
      </c>
      <c r="H105" s="6" t="s">
        <v>436</v>
      </c>
      <c r="I105" s="6" t="s">
        <v>25</v>
      </c>
      <c r="J105" s="6" t="s">
        <v>25</v>
      </c>
      <c r="K105" s="6" t="s">
        <v>418</v>
      </c>
      <c r="N105" s="4" t="s">
        <v>372</v>
      </c>
      <c r="O105" s="112" t="s">
        <v>377</v>
      </c>
      <c r="P105" s="108" t="s">
        <v>437</v>
      </c>
    </row>
    <row r="106">
      <c r="A106" s="106" t="s">
        <v>314</v>
      </c>
      <c r="B106" s="80" t="s">
        <v>315</v>
      </c>
      <c r="C106" s="80" t="b">
        <v>0</v>
      </c>
      <c r="D106" s="80" t="s">
        <v>438</v>
      </c>
      <c r="E106" s="61"/>
      <c r="F106" s="6" t="s">
        <v>439</v>
      </c>
      <c r="G106" s="6" t="s">
        <v>41</v>
      </c>
      <c r="H106" s="6" t="s">
        <v>440</v>
      </c>
      <c r="I106" s="6" t="s">
        <v>25</v>
      </c>
      <c r="J106" s="6" t="s">
        <v>25</v>
      </c>
      <c r="K106" s="6" t="s">
        <v>418</v>
      </c>
      <c r="L106" s="61"/>
      <c r="N106" s="4" t="s">
        <v>372</v>
      </c>
      <c r="O106" s="109" t="s">
        <v>377</v>
      </c>
      <c r="P106" s="108" t="s">
        <v>441</v>
      </c>
      <c r="S106" s="62"/>
    </row>
    <row r="107">
      <c r="A107" s="106" t="s">
        <v>314</v>
      </c>
      <c r="B107" s="80" t="s">
        <v>315</v>
      </c>
      <c r="C107" s="80" t="b">
        <v>0</v>
      </c>
      <c r="D107" s="80" t="s">
        <v>442</v>
      </c>
      <c r="E107" s="61"/>
      <c r="F107" s="6" t="s">
        <v>443</v>
      </c>
      <c r="G107" s="6" t="s">
        <v>41</v>
      </c>
      <c r="H107" s="6"/>
      <c r="I107" s="6" t="s">
        <v>42</v>
      </c>
      <c r="J107" s="6" t="s">
        <v>43</v>
      </c>
      <c r="K107" s="6" t="s">
        <v>444</v>
      </c>
      <c r="L107" s="6"/>
      <c r="M107" s="8" t="str">
        <f>IF(ISBLANK(L107),"",VLOOKUP(L107,Lookups!$A:$B,2, FALSE))</f>
        <v/>
      </c>
      <c r="N107" s="4" t="s">
        <v>372</v>
      </c>
      <c r="O107" s="13" t="str">
        <f>IF(ISBLANK(N107),"",VLOOKUP(N107,Lookups!$D:$E,2, FALSE))</f>
        <v>http://linked.data.gov.au/def/tern-cv/7e256d28-e686-4b6a-b64a-ac1b1a8f164d</v>
      </c>
      <c r="S107" s="63" t="s">
        <v>310</v>
      </c>
    </row>
    <row r="108">
      <c r="A108" s="106" t="s">
        <v>314</v>
      </c>
      <c r="B108" s="80" t="s">
        <v>315</v>
      </c>
      <c r="C108" s="80" t="b">
        <v>0</v>
      </c>
      <c r="D108" s="80" t="s">
        <v>445</v>
      </c>
      <c r="E108" s="61"/>
      <c r="F108" s="6" t="s">
        <v>446</v>
      </c>
      <c r="G108" s="6" t="s">
        <v>41</v>
      </c>
      <c r="H108" s="6"/>
      <c r="I108" s="6" t="s">
        <v>42</v>
      </c>
      <c r="J108" s="6" t="s">
        <v>43</v>
      </c>
      <c r="K108" s="6" t="s">
        <v>444</v>
      </c>
      <c r="L108" s="61"/>
      <c r="M108" s="8" t="str">
        <f>IF(ISBLANK(L108),"",VLOOKUP(L108,Lookups!$A:$B,2, FALSE))</f>
        <v/>
      </c>
      <c r="N108" s="4" t="s">
        <v>372</v>
      </c>
      <c r="O108" s="13" t="str">
        <f>IF(ISBLANK(N108),"",VLOOKUP(N108,Lookups!$D:$E,2, FALSE))</f>
        <v>http://linked.data.gov.au/def/tern-cv/7e256d28-e686-4b6a-b64a-ac1b1a8f164d</v>
      </c>
      <c r="S108" s="63" t="s">
        <v>310</v>
      </c>
    </row>
    <row r="109">
      <c r="A109" s="106" t="s">
        <v>314</v>
      </c>
      <c r="B109" s="80" t="s">
        <v>315</v>
      </c>
      <c r="C109" s="80" t="b">
        <v>0</v>
      </c>
      <c r="D109" s="80" t="s">
        <v>447</v>
      </c>
      <c r="F109" s="6" t="s">
        <v>448</v>
      </c>
      <c r="G109" s="6" t="s">
        <v>41</v>
      </c>
      <c r="H109" s="6" t="s">
        <v>449</v>
      </c>
      <c r="I109" s="6" t="s">
        <v>25</v>
      </c>
      <c r="J109" s="6" t="s">
        <v>25</v>
      </c>
      <c r="K109" s="6" t="s">
        <v>450</v>
      </c>
      <c r="N109" s="4" t="s">
        <v>372</v>
      </c>
      <c r="O109" s="109" t="s">
        <v>377</v>
      </c>
      <c r="P109" s="108" t="s">
        <v>451</v>
      </c>
      <c r="S109" s="63"/>
    </row>
    <row r="110">
      <c r="A110" s="106" t="s">
        <v>314</v>
      </c>
      <c r="B110" s="80" t="s">
        <v>315</v>
      </c>
      <c r="C110" s="80" t="b">
        <v>0</v>
      </c>
      <c r="D110" s="80" t="s">
        <v>452</v>
      </c>
      <c r="F110" s="6" t="s">
        <v>453</v>
      </c>
      <c r="G110" s="6" t="s">
        <v>41</v>
      </c>
      <c r="H110" s="6" t="s">
        <v>454</v>
      </c>
      <c r="I110" s="6" t="s">
        <v>25</v>
      </c>
      <c r="J110" s="6" t="s">
        <v>25</v>
      </c>
      <c r="K110" s="6" t="s">
        <v>455</v>
      </c>
      <c r="L110" s="6"/>
      <c r="N110" s="4" t="s">
        <v>323</v>
      </c>
      <c r="O110" s="13" t="str">
        <f>IF(ISBLANK(N110),"",VLOOKUP(N110,Lookups!$D:$E,2, FALSE))</f>
        <v>http://linked.data.gov.au/def/tern-cv/2cf3ed29-440e-4a50-9bbc-5aab30df9fcd</v>
      </c>
      <c r="P110" s="108" t="s">
        <v>456</v>
      </c>
      <c r="S110" s="63" t="s">
        <v>310</v>
      </c>
    </row>
    <row r="111">
      <c r="A111" s="106" t="s">
        <v>314</v>
      </c>
      <c r="B111" s="80" t="s">
        <v>315</v>
      </c>
      <c r="C111" s="6" t="b">
        <v>0</v>
      </c>
      <c r="D111" s="6" t="s">
        <v>457</v>
      </c>
      <c r="F111" s="6" t="s">
        <v>458</v>
      </c>
      <c r="G111" s="6" t="s">
        <v>41</v>
      </c>
      <c r="H111" s="6" t="s">
        <v>459</v>
      </c>
      <c r="I111" s="6" t="s">
        <v>25</v>
      </c>
      <c r="J111" s="6" t="s">
        <v>25</v>
      </c>
      <c r="K111" s="6" t="s">
        <v>460</v>
      </c>
      <c r="L111" s="6" t="s">
        <v>461</v>
      </c>
      <c r="M111" s="107" t="str">
        <f>IF(ISBLANK(L111),"",VLOOKUP(L111,Lookups!$A:$B,2, FALSE))</f>
        <v>http://linked.data.gov.au/def/tern-cv/54b40732-25dc-4471-86ca-55e6d7c54b79</v>
      </c>
      <c r="N111" s="4" t="s">
        <v>323</v>
      </c>
      <c r="O111" s="13" t="str">
        <f>IF(ISBLANK(N111),"",VLOOKUP(N111,Lookups!$D:$E,2, FALSE))</f>
        <v>http://linked.data.gov.au/def/tern-cv/2cf3ed29-440e-4a50-9bbc-5aab30df9fcd</v>
      </c>
      <c r="P111" s="108" t="s">
        <v>462</v>
      </c>
      <c r="S111" s="63" t="s">
        <v>310</v>
      </c>
    </row>
    <row r="112">
      <c r="A112" s="106" t="s">
        <v>314</v>
      </c>
      <c r="B112" s="80" t="s">
        <v>315</v>
      </c>
      <c r="C112" s="6" t="b">
        <v>0</v>
      </c>
      <c r="D112" s="6" t="s">
        <v>372</v>
      </c>
      <c r="F112" s="6" t="s">
        <v>463</v>
      </c>
      <c r="G112" s="6" t="s">
        <v>41</v>
      </c>
      <c r="H112" s="6" t="s">
        <v>464</v>
      </c>
      <c r="I112" s="6" t="s">
        <v>25</v>
      </c>
      <c r="J112" s="6" t="s">
        <v>25</v>
      </c>
      <c r="K112" s="6" t="s">
        <v>465</v>
      </c>
      <c r="L112" s="6" t="s">
        <v>466</v>
      </c>
      <c r="M112" s="107" t="str">
        <f>IF(ISBLANK(L112),"",VLOOKUP(L112,Lookups!$A:$B,2, FALSE))</f>
        <v>http://linked.data.gov.au/def/tern-cv/777773d0-cfb4-44ff-85e2-08b48e10ac52</v>
      </c>
      <c r="N112" s="4" t="s">
        <v>372</v>
      </c>
      <c r="O112" s="13" t="str">
        <f>IF(ISBLANK(N112),"",VLOOKUP(N112,Lookups!$D:$E,2, FALSE))</f>
        <v>http://linked.data.gov.au/def/tern-cv/7e256d28-e686-4b6a-b64a-ac1b1a8f164d</v>
      </c>
      <c r="P112" s="108" t="s">
        <v>467</v>
      </c>
      <c r="S112" s="63" t="s">
        <v>310</v>
      </c>
    </row>
    <row r="113">
      <c r="A113" s="106" t="s">
        <v>314</v>
      </c>
      <c r="B113" s="80" t="s">
        <v>315</v>
      </c>
      <c r="C113" s="6" t="b">
        <v>0</v>
      </c>
      <c r="D113" s="6" t="s">
        <v>468</v>
      </c>
      <c r="E113" s="61"/>
      <c r="F113" s="6" t="s">
        <v>469</v>
      </c>
      <c r="G113" s="6" t="s">
        <v>41</v>
      </c>
      <c r="H113" s="6" t="s">
        <v>470</v>
      </c>
      <c r="I113" s="6" t="s">
        <v>25</v>
      </c>
      <c r="J113" s="6" t="s">
        <v>25</v>
      </c>
      <c r="K113" s="6" t="s">
        <v>471</v>
      </c>
      <c r="L113" s="6" t="s">
        <v>472</v>
      </c>
      <c r="M113" s="107" t="str">
        <f>IF(ISBLANK(L113),"",VLOOKUP(L113,Lookups!$A:$B,2, FALSE))</f>
        <v>http://linked.data.gov.au/def/tern-cv/2d99f42e-9773-43aa-945a-bb1fe0c47a1a</v>
      </c>
      <c r="N113" s="4" t="s">
        <v>252</v>
      </c>
      <c r="O113" s="13" t="str">
        <f>IF(ISBLANK(N113),"",VLOOKUP(N113,Lookups!$D:$E,2, FALSE))</f>
        <v>http://linked.data.gov.au/def/tern-cv/aef12cd6-3826-4988-a54c-8578d3fb4c8d</v>
      </c>
      <c r="P113" s="108" t="s">
        <v>473</v>
      </c>
      <c r="S113" s="63" t="s">
        <v>310</v>
      </c>
    </row>
    <row r="114">
      <c r="A114" s="106" t="s">
        <v>314</v>
      </c>
      <c r="B114" s="80" t="s">
        <v>315</v>
      </c>
      <c r="C114" s="6" t="b">
        <v>0</v>
      </c>
      <c r="D114" s="6" t="s">
        <v>474</v>
      </c>
      <c r="E114" s="61"/>
      <c r="F114" s="6" t="s">
        <v>475</v>
      </c>
      <c r="G114" s="6" t="s">
        <v>41</v>
      </c>
      <c r="H114" s="6" t="s">
        <v>476</v>
      </c>
      <c r="I114" s="6" t="s">
        <v>25</v>
      </c>
      <c r="J114" s="6" t="s">
        <v>25</v>
      </c>
      <c r="K114" s="6" t="s">
        <v>471</v>
      </c>
      <c r="L114" s="6" t="s">
        <v>474</v>
      </c>
      <c r="M114" s="107" t="str">
        <f>IF(ISBLANK(L114),"",VLOOKUP(L114,Lookups!$A:$B,2, FALSE))</f>
        <v>http://linked.data.gov.au/def/tern-cv/2e3b3cff-501b-43c2-9b36-18d4e5294c33</v>
      </c>
      <c r="N114" s="4" t="s">
        <v>252</v>
      </c>
      <c r="O114" s="13" t="str">
        <f>IF(ISBLANK(N114),"",VLOOKUP(N114,Lookups!$D:$E,2, FALSE))</f>
        <v>http://linked.data.gov.au/def/tern-cv/aef12cd6-3826-4988-a54c-8578d3fb4c8d</v>
      </c>
      <c r="P114" s="108" t="s">
        <v>477</v>
      </c>
      <c r="S114" s="63" t="s">
        <v>310</v>
      </c>
    </row>
    <row r="115">
      <c r="A115" s="106" t="s">
        <v>314</v>
      </c>
      <c r="B115" s="80" t="s">
        <v>315</v>
      </c>
      <c r="C115" s="6" t="b">
        <v>0</v>
      </c>
      <c r="D115" s="6" t="s">
        <v>478</v>
      </c>
      <c r="E115" s="61"/>
      <c r="F115" s="6" t="s">
        <v>479</v>
      </c>
      <c r="G115" s="6" t="s">
        <v>41</v>
      </c>
      <c r="H115" s="6" t="s">
        <v>480</v>
      </c>
      <c r="I115" s="6" t="s">
        <v>25</v>
      </c>
      <c r="J115" s="6" t="s">
        <v>25</v>
      </c>
      <c r="K115" s="6" t="s">
        <v>471</v>
      </c>
      <c r="L115" s="6" t="s">
        <v>478</v>
      </c>
      <c r="M115" s="107" t="str">
        <f>IF(ISBLANK(L115),"",VLOOKUP(L115,Lookups!$A:$B,2, FALSE))</f>
        <v>http://linked.data.gov.au/def/tern-cv/c0a07e96-0838-44a9-a854-2196680cba01</v>
      </c>
      <c r="N115" s="4" t="s">
        <v>252</v>
      </c>
      <c r="O115" s="13" t="str">
        <f>IF(ISBLANK(N115),"",VLOOKUP(N115,Lookups!$D:$E,2, FALSE))</f>
        <v>http://linked.data.gov.au/def/tern-cv/aef12cd6-3826-4988-a54c-8578d3fb4c8d</v>
      </c>
      <c r="P115" s="108" t="s">
        <v>481</v>
      </c>
      <c r="S115" s="63" t="s">
        <v>310</v>
      </c>
    </row>
    <row r="116">
      <c r="A116" s="106" t="s">
        <v>314</v>
      </c>
      <c r="B116" s="80" t="s">
        <v>315</v>
      </c>
      <c r="C116" s="6" t="b">
        <v>0</v>
      </c>
      <c r="D116" s="6" t="s">
        <v>482</v>
      </c>
      <c r="E116" s="61"/>
      <c r="F116" s="6" t="s">
        <v>483</v>
      </c>
      <c r="G116" s="6" t="s">
        <v>41</v>
      </c>
      <c r="H116" s="6" t="s">
        <v>484</v>
      </c>
      <c r="I116" s="6" t="s">
        <v>25</v>
      </c>
      <c r="J116" s="6" t="s">
        <v>25</v>
      </c>
      <c r="K116" s="6" t="s">
        <v>471</v>
      </c>
      <c r="L116" s="6" t="s">
        <v>482</v>
      </c>
      <c r="M116" s="107" t="str">
        <f>IF(ISBLANK(L116),"",VLOOKUP(L116,Lookups!$A:$B,2, FALSE))</f>
        <v>http://linked.data.gov.au/def/tern-cv/e5b70249-76a8-4087-8ac9-588c7e29b944</v>
      </c>
      <c r="N116" s="4" t="s">
        <v>252</v>
      </c>
      <c r="O116" s="13" t="str">
        <f>IF(ISBLANK(N116),"",VLOOKUP(N116,Lookups!$D:$E,2, FALSE))</f>
        <v>http://linked.data.gov.au/def/tern-cv/aef12cd6-3826-4988-a54c-8578d3fb4c8d</v>
      </c>
      <c r="P116" s="108" t="s">
        <v>485</v>
      </c>
      <c r="S116" s="63" t="s">
        <v>310</v>
      </c>
    </row>
    <row r="117">
      <c r="A117" s="106" t="s">
        <v>314</v>
      </c>
      <c r="B117" s="80" t="s">
        <v>315</v>
      </c>
      <c r="C117" s="6" t="b">
        <v>0</v>
      </c>
      <c r="D117" s="6" t="s">
        <v>486</v>
      </c>
      <c r="E117" s="61"/>
      <c r="F117" s="6" t="s">
        <v>487</v>
      </c>
      <c r="G117" s="6" t="s">
        <v>41</v>
      </c>
      <c r="H117" s="6" t="s">
        <v>488</v>
      </c>
      <c r="I117" s="6" t="s">
        <v>25</v>
      </c>
      <c r="J117" s="6" t="s">
        <v>25</v>
      </c>
      <c r="K117" s="6" t="s">
        <v>471</v>
      </c>
      <c r="L117" s="6" t="s">
        <v>489</v>
      </c>
      <c r="N117" s="4" t="s">
        <v>252</v>
      </c>
      <c r="O117" s="13" t="str">
        <f>IF(ISBLANK(N117),"",VLOOKUP(N117,Lookups!$D:$E,2, FALSE))</f>
        <v>http://linked.data.gov.au/def/tern-cv/aef12cd6-3826-4988-a54c-8578d3fb4c8d</v>
      </c>
      <c r="P117" s="108" t="s">
        <v>490</v>
      </c>
      <c r="S117" s="63" t="s">
        <v>310</v>
      </c>
    </row>
    <row r="118">
      <c r="A118" s="106" t="s">
        <v>314</v>
      </c>
      <c r="B118" s="80" t="s">
        <v>315</v>
      </c>
      <c r="C118" s="80" t="b">
        <v>0</v>
      </c>
      <c r="D118" s="80" t="s">
        <v>491</v>
      </c>
      <c r="E118" s="61"/>
      <c r="F118" s="6" t="s">
        <v>492</v>
      </c>
      <c r="G118" s="6" t="s">
        <v>41</v>
      </c>
      <c r="H118" s="6" t="s">
        <v>493</v>
      </c>
      <c r="I118" s="6" t="s">
        <v>25</v>
      </c>
      <c r="J118" s="6" t="s">
        <v>25</v>
      </c>
      <c r="K118" s="6" t="s">
        <v>471</v>
      </c>
      <c r="L118" s="6"/>
      <c r="M118" s="8" t="str">
        <f>IF(ISBLANK(L118),"",VLOOKUP(L118,Lookups!$A:$B,2, FALSE))</f>
        <v/>
      </c>
      <c r="N118" s="4" t="s">
        <v>372</v>
      </c>
      <c r="O118" s="13" t="str">
        <f>IF(ISBLANK(N118),"",VLOOKUP(N118,Lookups!$D:$E,2, FALSE))</f>
        <v>http://linked.data.gov.au/def/tern-cv/7e256d28-e686-4b6a-b64a-ac1b1a8f164d</v>
      </c>
      <c r="P118" s="108" t="s">
        <v>494</v>
      </c>
      <c r="S118" s="63" t="s">
        <v>310</v>
      </c>
    </row>
    <row r="119">
      <c r="A119" s="106" t="s">
        <v>314</v>
      </c>
      <c r="B119" s="80" t="s">
        <v>315</v>
      </c>
      <c r="C119" s="6" t="b">
        <v>0</v>
      </c>
      <c r="D119" s="6" t="s">
        <v>495</v>
      </c>
      <c r="E119" s="61"/>
      <c r="F119" s="6" t="s">
        <v>496</v>
      </c>
      <c r="G119" s="6" t="s">
        <v>41</v>
      </c>
      <c r="H119" s="6" t="s">
        <v>497</v>
      </c>
      <c r="I119" s="6" t="s">
        <v>25</v>
      </c>
      <c r="J119" s="6" t="s">
        <v>25</v>
      </c>
      <c r="K119" s="6" t="s">
        <v>498</v>
      </c>
      <c r="L119" s="6" t="s">
        <v>499</v>
      </c>
      <c r="M119" s="107" t="str">
        <f>IF(ISBLANK(L119),"",VLOOKUP(L119,Lookups!$A:$B,2, FALSE))</f>
        <v>http://linked.data.gov.au/def/tern-cv/b053c016-d21f-4180-aaf5-f7f6f892325d</v>
      </c>
      <c r="N119" s="4" t="s">
        <v>323</v>
      </c>
      <c r="O119" s="13" t="str">
        <f>IF(ISBLANK(N119),"",VLOOKUP(N119,Lookups!$D:$E,2, FALSE))</f>
        <v>http://linked.data.gov.au/def/tern-cv/2cf3ed29-440e-4a50-9bbc-5aab30df9fcd</v>
      </c>
      <c r="P119" s="108" t="s">
        <v>500</v>
      </c>
      <c r="S119" s="63" t="s">
        <v>310</v>
      </c>
    </row>
    <row r="120">
      <c r="A120" s="106" t="s">
        <v>314</v>
      </c>
      <c r="B120" s="80" t="s">
        <v>315</v>
      </c>
      <c r="C120" s="6" t="b">
        <v>0</v>
      </c>
      <c r="D120" s="6" t="s">
        <v>501</v>
      </c>
      <c r="E120" s="61"/>
      <c r="F120" s="6" t="s">
        <v>502</v>
      </c>
      <c r="G120" s="6" t="s">
        <v>41</v>
      </c>
      <c r="H120" s="6" t="s">
        <v>503</v>
      </c>
      <c r="I120" s="6" t="s">
        <v>25</v>
      </c>
      <c r="J120" s="6" t="s">
        <v>25</v>
      </c>
      <c r="K120" s="6" t="s">
        <v>504</v>
      </c>
      <c r="L120" s="6" t="s">
        <v>501</v>
      </c>
      <c r="M120" s="107" t="str">
        <f>IF(ISBLANK(L120),"",VLOOKUP(L120,Lookups!$A:$B,2, FALSE))</f>
        <v>http://linked.data.gov.au/def/tern-cv/e4789a46-8a2f-4987-8745-a9b048fa66e2</v>
      </c>
      <c r="N120" s="4" t="s">
        <v>252</v>
      </c>
      <c r="O120" s="13" t="str">
        <f>IF(ISBLANK(N120),"",VLOOKUP(N120,Lookups!$D:$E,2, FALSE))</f>
        <v>http://linked.data.gov.au/def/tern-cv/aef12cd6-3826-4988-a54c-8578d3fb4c8d</v>
      </c>
      <c r="P120" s="108" t="s">
        <v>505</v>
      </c>
      <c r="S120" s="63" t="s">
        <v>310</v>
      </c>
    </row>
    <row r="121">
      <c r="A121" s="113"/>
      <c r="B121" s="58"/>
      <c r="C121" s="59" t="b">
        <v>0</v>
      </c>
      <c r="D121" s="59"/>
      <c r="E121" s="58"/>
      <c r="F121" s="58"/>
      <c r="G121" s="58"/>
      <c r="H121" s="58"/>
      <c r="I121" s="58"/>
      <c r="J121" s="58"/>
      <c r="K121" s="58"/>
      <c r="L121" s="59"/>
      <c r="M121" s="59"/>
      <c r="N121" s="59"/>
      <c r="O121" s="95"/>
      <c r="P121" s="59"/>
      <c r="Q121" s="59"/>
      <c r="R121" s="59"/>
      <c r="S121" s="114"/>
      <c r="T121" s="59"/>
      <c r="U121" s="59"/>
      <c r="V121" s="59"/>
      <c r="W121" s="59"/>
      <c r="X121" s="59"/>
      <c r="Y121" s="59"/>
      <c r="Z121" s="59"/>
      <c r="AA121" s="59"/>
      <c r="AB121" s="59"/>
      <c r="AC121" s="59"/>
      <c r="AD121" s="59"/>
      <c r="AE121" s="59"/>
      <c r="AF121" s="59"/>
      <c r="AG121" s="59"/>
      <c r="AH121" s="59"/>
      <c r="AI121" s="59"/>
      <c r="AJ121" s="59"/>
      <c r="AK121" s="59"/>
      <c r="AL121" s="59"/>
    </row>
    <row r="122">
      <c r="A122" s="113"/>
      <c r="B122" s="58"/>
      <c r="C122" s="58" t="b">
        <v>0</v>
      </c>
      <c r="D122" s="58"/>
      <c r="E122" s="58"/>
      <c r="F122" s="58"/>
      <c r="G122" s="58"/>
      <c r="H122" s="58"/>
      <c r="I122" s="58"/>
      <c r="J122" s="58"/>
      <c r="K122" s="58"/>
      <c r="L122" s="58"/>
      <c r="M122" s="59" t="str">
        <f>IF(ISBLANK(L122),"",VLOOKUP(L122,Lookups!$A:$B,2, FALSE))</f>
        <v/>
      </c>
      <c r="N122" s="59"/>
      <c r="O122" s="95" t="str">
        <f>IF(ISBLANK(N122),"",VLOOKUP(N122,Lookups!$D:$E,2, FALSE))</f>
        <v/>
      </c>
      <c r="P122" s="59"/>
      <c r="Q122" s="115" t="s">
        <v>506</v>
      </c>
      <c r="R122" s="59"/>
      <c r="S122" s="114" t="s">
        <v>310</v>
      </c>
      <c r="T122" s="59"/>
      <c r="U122" s="59"/>
      <c r="V122" s="59"/>
      <c r="W122" s="59"/>
      <c r="X122" s="59"/>
      <c r="Y122" s="59"/>
      <c r="Z122" s="59"/>
      <c r="AA122" s="59"/>
      <c r="AB122" s="59"/>
      <c r="AC122" s="59"/>
      <c r="AD122" s="59"/>
      <c r="AE122" s="59"/>
      <c r="AF122" s="59"/>
      <c r="AG122" s="59"/>
      <c r="AH122" s="59"/>
      <c r="AI122" s="59"/>
      <c r="AJ122" s="59"/>
      <c r="AK122" s="59"/>
      <c r="AL122" s="59"/>
    </row>
    <row r="123">
      <c r="A123" s="106" t="s">
        <v>507</v>
      </c>
      <c r="B123" s="6" t="s">
        <v>508</v>
      </c>
      <c r="C123" s="61" t="b">
        <v>0</v>
      </c>
      <c r="D123" s="61"/>
      <c r="E123" s="6" t="s">
        <v>509</v>
      </c>
      <c r="F123" s="6" t="s">
        <v>510</v>
      </c>
      <c r="G123" s="6"/>
      <c r="H123" s="6" t="s">
        <v>511</v>
      </c>
      <c r="I123" s="6" t="s">
        <v>25</v>
      </c>
      <c r="J123" s="6" t="s">
        <v>25</v>
      </c>
      <c r="K123" s="6" t="s">
        <v>512</v>
      </c>
      <c r="L123" s="6"/>
      <c r="M123" s="116"/>
      <c r="N123" s="8"/>
      <c r="O123" s="9" t="str">
        <f>IF(ISBLANK(N123),"",VLOOKUP(N123,Lookups!$D:$E,2, FALSE))</f>
        <v/>
      </c>
      <c r="P123" s="108" t="s">
        <v>513</v>
      </c>
      <c r="S123" s="63" t="s">
        <v>310</v>
      </c>
    </row>
    <row r="124">
      <c r="A124" s="106" t="s">
        <v>507</v>
      </c>
      <c r="B124" s="6" t="s">
        <v>508</v>
      </c>
      <c r="C124" s="8" t="b">
        <v>0</v>
      </c>
      <c r="E124" s="6" t="s">
        <v>514</v>
      </c>
      <c r="F124" s="6" t="s">
        <v>515</v>
      </c>
      <c r="I124" s="6" t="s">
        <v>32</v>
      </c>
      <c r="J124" s="6" t="s">
        <v>32</v>
      </c>
    </row>
    <row r="125">
      <c r="A125" s="106" t="s">
        <v>507</v>
      </c>
      <c r="B125" s="6" t="s">
        <v>508</v>
      </c>
      <c r="C125" s="61" t="b">
        <v>0</v>
      </c>
      <c r="D125" s="61"/>
      <c r="E125" s="6" t="s">
        <v>516</v>
      </c>
      <c r="F125" s="6" t="s">
        <v>517</v>
      </c>
      <c r="G125" s="6"/>
      <c r="H125" s="6" t="s">
        <v>518</v>
      </c>
      <c r="I125" s="6" t="s">
        <v>25</v>
      </c>
      <c r="J125" s="6" t="s">
        <v>25</v>
      </c>
      <c r="K125" s="6" t="s">
        <v>519</v>
      </c>
      <c r="L125" s="61"/>
      <c r="N125" s="8"/>
      <c r="O125" s="9" t="str">
        <f>IF(ISBLANK(N125),"",VLOOKUP(N125,Lookups!$D:$E,2, FALSE))</f>
        <v/>
      </c>
      <c r="P125" s="108" t="s">
        <v>520</v>
      </c>
      <c r="S125" s="63" t="s">
        <v>310</v>
      </c>
    </row>
    <row r="126">
      <c r="A126" s="106" t="s">
        <v>507</v>
      </c>
      <c r="B126" s="6" t="s">
        <v>508</v>
      </c>
      <c r="C126" s="6" t="b">
        <v>0</v>
      </c>
      <c r="D126" s="6" t="s">
        <v>521</v>
      </c>
      <c r="E126" s="61"/>
      <c r="F126" s="6" t="s">
        <v>522</v>
      </c>
      <c r="G126" s="6"/>
      <c r="H126" s="6"/>
      <c r="I126" s="6" t="s">
        <v>42</v>
      </c>
      <c r="J126" s="6" t="s">
        <v>43</v>
      </c>
      <c r="K126" s="6"/>
      <c r="L126" s="8"/>
      <c r="M126" s="8" t="str">
        <f>IF(ISBLANK(L126),"",VLOOKUP(L126,Lookups!$A:$B,2, FALSE))</f>
        <v/>
      </c>
      <c r="N126" s="4" t="s">
        <v>523</v>
      </c>
      <c r="O126" s="13" t="str">
        <f>IF(ISBLANK(N126),"",VLOOKUP(N126,Lookups!$D:$E,2, FALSE))</f>
        <v>http://linked.data.gov.au/def/tern-cv/80c39b95-0912-4267-bb66-2fa081683723</v>
      </c>
      <c r="S126" s="63" t="s">
        <v>310</v>
      </c>
    </row>
    <row r="127">
      <c r="A127" s="106" t="s">
        <v>507</v>
      </c>
      <c r="B127" s="6" t="s">
        <v>508</v>
      </c>
      <c r="C127" s="6" t="b">
        <v>0</v>
      </c>
      <c r="D127" s="6" t="s">
        <v>524</v>
      </c>
      <c r="F127" s="6" t="s">
        <v>525</v>
      </c>
      <c r="G127" s="6" t="s">
        <v>41</v>
      </c>
      <c r="H127" s="6" t="s">
        <v>526</v>
      </c>
      <c r="I127" s="6" t="s">
        <v>25</v>
      </c>
      <c r="J127" s="6" t="s">
        <v>25</v>
      </c>
      <c r="K127" s="6" t="s">
        <v>527</v>
      </c>
      <c r="L127" s="4" t="s">
        <v>528</v>
      </c>
      <c r="M127" s="107" t="str">
        <f>IF(ISBLANK(L127),"",VLOOKUP(L127,Lookups!$A:$B,2, FALSE))</f>
        <v>http://linked.data.gov.au/def/tern-cv/931507d7-0fb6-4fd9-932c-3015f83af9ab</v>
      </c>
      <c r="N127" s="4" t="s">
        <v>523</v>
      </c>
      <c r="O127" s="13" t="str">
        <f>IF(ISBLANK(N127),"",VLOOKUP(N127,Lookups!$D:$E,2, FALSE))</f>
        <v>http://linked.data.gov.au/def/tern-cv/80c39b95-0912-4267-bb66-2fa081683723</v>
      </c>
      <c r="P127" s="108" t="s">
        <v>529</v>
      </c>
      <c r="S127" s="63" t="s">
        <v>310</v>
      </c>
    </row>
    <row r="128">
      <c r="A128" s="106" t="s">
        <v>507</v>
      </c>
      <c r="B128" s="6" t="s">
        <v>508</v>
      </c>
      <c r="C128" s="80" t="b">
        <v>0</v>
      </c>
      <c r="D128" s="80" t="s">
        <v>530</v>
      </c>
      <c r="F128" s="6" t="s">
        <v>531</v>
      </c>
      <c r="G128" s="6" t="s">
        <v>41</v>
      </c>
      <c r="H128" s="6" t="s">
        <v>532</v>
      </c>
      <c r="I128" s="6" t="s">
        <v>25</v>
      </c>
      <c r="J128" s="6" t="s">
        <v>25</v>
      </c>
      <c r="K128" s="6" t="s">
        <v>533</v>
      </c>
      <c r="L128" s="8"/>
      <c r="M128" s="8" t="str">
        <f>IF(ISBLANK(L128),"",VLOOKUP(L128,Lookups!$A:$B,2, FALSE))</f>
        <v/>
      </c>
      <c r="N128" s="4" t="s">
        <v>523</v>
      </c>
      <c r="O128" s="13" t="str">
        <f>IF(ISBLANK(N128),"",VLOOKUP(N128,Lookups!$D:$E,2, FALSE))</f>
        <v>http://linked.data.gov.au/def/tern-cv/80c39b95-0912-4267-bb66-2fa081683723</v>
      </c>
      <c r="P128" s="108" t="s">
        <v>534</v>
      </c>
      <c r="S128" s="63" t="s">
        <v>310</v>
      </c>
    </row>
    <row r="129">
      <c r="A129" s="106" t="s">
        <v>507</v>
      </c>
      <c r="B129" s="6" t="s">
        <v>508</v>
      </c>
      <c r="C129" s="80" t="b">
        <v>0</v>
      </c>
      <c r="D129" s="80" t="s">
        <v>535</v>
      </c>
      <c r="E129" s="61"/>
      <c r="F129" s="6" t="s">
        <v>536</v>
      </c>
      <c r="G129" s="6" t="s">
        <v>41</v>
      </c>
      <c r="H129" s="6"/>
      <c r="I129" s="6" t="s">
        <v>42</v>
      </c>
      <c r="J129" s="6" t="s">
        <v>43</v>
      </c>
      <c r="K129" s="6"/>
      <c r="L129" s="8"/>
      <c r="M129" s="8" t="str">
        <f>IF(ISBLANK(L129),"",VLOOKUP(L129,Lookups!$A:$B,2, FALSE))</f>
        <v/>
      </c>
      <c r="N129" s="4" t="s">
        <v>523</v>
      </c>
      <c r="O129" s="13" t="str">
        <f>IF(ISBLANK(N129),"",VLOOKUP(N129,Lookups!$D:$E,2, FALSE))</f>
        <v>http://linked.data.gov.au/def/tern-cv/80c39b95-0912-4267-bb66-2fa081683723</v>
      </c>
      <c r="S129" s="63" t="s">
        <v>310</v>
      </c>
    </row>
    <row r="130">
      <c r="A130" s="106" t="s">
        <v>507</v>
      </c>
      <c r="B130" s="6" t="s">
        <v>508</v>
      </c>
      <c r="C130" s="80" t="b">
        <v>0</v>
      </c>
      <c r="D130" s="80" t="s">
        <v>537</v>
      </c>
      <c r="F130" s="6" t="s">
        <v>538</v>
      </c>
      <c r="G130" s="6" t="s">
        <v>41</v>
      </c>
      <c r="H130" s="6"/>
      <c r="I130" s="6" t="s">
        <v>42</v>
      </c>
      <c r="J130" s="6" t="s">
        <v>43</v>
      </c>
      <c r="K130" s="6"/>
      <c r="L130" s="8"/>
      <c r="N130" s="4" t="s">
        <v>523</v>
      </c>
      <c r="O130" s="12" t="s">
        <v>539</v>
      </c>
      <c r="S130" s="63"/>
    </row>
    <row r="131">
      <c r="A131" s="106" t="s">
        <v>507</v>
      </c>
      <c r="B131" s="6" t="s">
        <v>508</v>
      </c>
      <c r="C131" s="80" t="b">
        <v>0</v>
      </c>
      <c r="D131" s="80" t="s">
        <v>540</v>
      </c>
      <c r="F131" s="6" t="s">
        <v>541</v>
      </c>
      <c r="G131" s="6" t="s">
        <v>41</v>
      </c>
      <c r="H131" s="6"/>
      <c r="I131" s="6" t="s">
        <v>42</v>
      </c>
      <c r="J131" s="6" t="s">
        <v>43</v>
      </c>
      <c r="K131" s="6"/>
      <c r="L131" s="8"/>
      <c r="N131" s="4" t="s">
        <v>523</v>
      </c>
      <c r="O131" s="109" t="s">
        <v>539</v>
      </c>
      <c r="S131" s="63"/>
    </row>
    <row r="132">
      <c r="A132" s="106" t="s">
        <v>507</v>
      </c>
      <c r="B132" s="6" t="s">
        <v>508</v>
      </c>
      <c r="C132" s="80" t="b">
        <v>0</v>
      </c>
      <c r="D132" s="80" t="s">
        <v>542</v>
      </c>
      <c r="F132" s="6" t="s">
        <v>543</v>
      </c>
      <c r="G132" s="6" t="s">
        <v>41</v>
      </c>
      <c r="H132" s="6" t="s">
        <v>544</v>
      </c>
      <c r="I132" s="6" t="s">
        <v>25</v>
      </c>
      <c r="J132" s="6" t="s">
        <v>25</v>
      </c>
      <c r="K132" s="6" t="s">
        <v>545</v>
      </c>
      <c r="L132" s="8"/>
      <c r="M132" s="8" t="str">
        <f>IF(ISBLANK(L132),"",VLOOKUP(L132,Lookups!$A:$B,2, FALSE))</f>
        <v/>
      </c>
      <c r="N132" s="4" t="s">
        <v>523</v>
      </c>
      <c r="O132" s="13" t="str">
        <f>IF(ISBLANK(N132),"",VLOOKUP(N132,Lookups!$D:$E,2, FALSE))</f>
        <v>http://linked.data.gov.au/def/tern-cv/80c39b95-0912-4267-bb66-2fa081683723</v>
      </c>
      <c r="P132" s="108" t="s">
        <v>546</v>
      </c>
      <c r="S132" s="63" t="s">
        <v>310</v>
      </c>
    </row>
    <row r="133">
      <c r="A133" s="106" t="s">
        <v>507</v>
      </c>
      <c r="B133" s="6" t="s">
        <v>508</v>
      </c>
      <c r="C133" s="80" t="b">
        <v>0</v>
      </c>
      <c r="D133" s="80" t="s">
        <v>547</v>
      </c>
      <c r="F133" s="6" t="s">
        <v>548</v>
      </c>
      <c r="G133" s="6" t="s">
        <v>41</v>
      </c>
      <c r="H133" s="6" t="s">
        <v>549</v>
      </c>
      <c r="I133" s="6" t="s">
        <v>25</v>
      </c>
      <c r="J133" s="6" t="s">
        <v>25</v>
      </c>
      <c r="K133" s="6" t="s">
        <v>545</v>
      </c>
      <c r="L133" s="8"/>
      <c r="M133" s="8" t="str">
        <f>IF(ISBLANK(L133),"",VLOOKUP(L133,Lookups!$A:$B,2, FALSE))</f>
        <v/>
      </c>
      <c r="N133" s="4" t="s">
        <v>523</v>
      </c>
      <c r="O133" s="13" t="str">
        <f>IF(ISBLANK(N133),"",VLOOKUP(N133,Lookups!$D:$E,2, FALSE))</f>
        <v>http://linked.data.gov.au/def/tern-cv/80c39b95-0912-4267-bb66-2fa081683723</v>
      </c>
      <c r="P133" s="108" t="s">
        <v>550</v>
      </c>
      <c r="S133" s="63" t="s">
        <v>310</v>
      </c>
    </row>
    <row r="134">
      <c r="A134" s="106" t="s">
        <v>507</v>
      </c>
      <c r="B134" s="6" t="s">
        <v>508</v>
      </c>
      <c r="C134" s="6" t="b">
        <v>0</v>
      </c>
      <c r="D134" s="6" t="s">
        <v>551</v>
      </c>
      <c r="F134" s="6" t="s">
        <v>552</v>
      </c>
      <c r="G134" s="6" t="s">
        <v>41</v>
      </c>
      <c r="H134" s="6" t="s">
        <v>553</v>
      </c>
      <c r="I134" s="6" t="s">
        <v>25</v>
      </c>
      <c r="J134" s="6" t="s">
        <v>25</v>
      </c>
      <c r="K134" s="6" t="s">
        <v>554</v>
      </c>
      <c r="L134" s="4" t="s">
        <v>555</v>
      </c>
      <c r="M134" s="107" t="str">
        <f>IF(ISBLANK(L134),"",VLOOKUP(L134,Lookups!$A:$B,2, FALSE))</f>
        <v>http://linked.data.gov.au/def/tern-cv/65795a49-1f8f-4644-b088-2438301bbe0e</v>
      </c>
      <c r="N134" s="4" t="s">
        <v>556</v>
      </c>
      <c r="O134" s="13" t="str">
        <f>IF(ISBLANK(N134),"",VLOOKUP(N134,Lookups!$D:$E,2, FALSE))</f>
        <v>http://linked.data.gov.au/def/tern-cv/06461021-a6c2-4175-9651-23653c2b9116</v>
      </c>
      <c r="P134" s="108" t="s">
        <v>557</v>
      </c>
      <c r="S134" s="63" t="s">
        <v>310</v>
      </c>
    </row>
    <row r="135">
      <c r="A135" s="106" t="s">
        <v>507</v>
      </c>
      <c r="B135" s="6" t="s">
        <v>508</v>
      </c>
      <c r="C135" s="6" t="b">
        <v>0</v>
      </c>
      <c r="D135" s="6" t="s">
        <v>558</v>
      </c>
      <c r="F135" s="6" t="s">
        <v>559</v>
      </c>
      <c r="G135" s="6" t="s">
        <v>41</v>
      </c>
      <c r="H135" s="6" t="s">
        <v>560</v>
      </c>
      <c r="I135" s="6" t="s">
        <v>25</v>
      </c>
      <c r="J135" s="6" t="s">
        <v>25</v>
      </c>
      <c r="K135" s="6" t="s">
        <v>554</v>
      </c>
      <c r="L135" s="4" t="s">
        <v>561</v>
      </c>
      <c r="M135" s="107" t="str">
        <f>IF(ISBLANK(L135),"",VLOOKUP(L135,Lookups!$A:$B,2, FALSE))</f>
        <v>http://linked.data.gov.au/def/tern-cv/c1588a6d-d5e4-44b4-8bf4-f04c5425ed89</v>
      </c>
      <c r="N135" s="4" t="s">
        <v>556</v>
      </c>
      <c r="O135" s="13" t="str">
        <f>IF(ISBLANK(N135),"",VLOOKUP(N135,Lookups!$D:$E,2, FALSE))</f>
        <v>http://linked.data.gov.au/def/tern-cv/06461021-a6c2-4175-9651-23653c2b9116</v>
      </c>
      <c r="P135" s="108" t="s">
        <v>562</v>
      </c>
      <c r="S135" s="63" t="s">
        <v>310</v>
      </c>
    </row>
    <row r="136">
      <c r="A136" s="106" t="s">
        <v>507</v>
      </c>
      <c r="B136" s="6" t="s">
        <v>508</v>
      </c>
      <c r="C136" s="6" t="b">
        <v>0</v>
      </c>
      <c r="D136" s="6" t="s">
        <v>563</v>
      </c>
      <c r="F136" s="6" t="s">
        <v>564</v>
      </c>
      <c r="G136" s="6" t="s">
        <v>41</v>
      </c>
      <c r="H136" s="6" t="s">
        <v>565</v>
      </c>
      <c r="I136" s="6" t="s">
        <v>25</v>
      </c>
      <c r="J136" s="6" t="s">
        <v>25</v>
      </c>
      <c r="K136" s="6" t="s">
        <v>554</v>
      </c>
      <c r="L136" s="4" t="s">
        <v>566</v>
      </c>
      <c r="M136" s="107" t="str">
        <f>IF(ISBLANK(L136),"",VLOOKUP(L136,Lookups!$A:$B,2, FALSE))</f>
        <v>http://linked.data.gov.au/def/tern-cv/a5596b19-095b-4f96-bf56-89ec679854c2</v>
      </c>
      <c r="N136" s="4" t="s">
        <v>556</v>
      </c>
      <c r="O136" s="13" t="str">
        <f>IF(ISBLANK(N136),"",VLOOKUP(N136,Lookups!$D:$E,2, FALSE))</f>
        <v>http://linked.data.gov.au/def/tern-cv/06461021-a6c2-4175-9651-23653c2b9116</v>
      </c>
      <c r="P136" s="108" t="s">
        <v>567</v>
      </c>
      <c r="S136" s="63" t="s">
        <v>310</v>
      </c>
    </row>
    <row r="137">
      <c r="A137" s="106" t="s">
        <v>507</v>
      </c>
      <c r="B137" s="6" t="s">
        <v>508</v>
      </c>
      <c r="C137" s="6" t="b">
        <v>0</v>
      </c>
      <c r="D137" s="6" t="s">
        <v>568</v>
      </c>
      <c r="F137" s="6" t="s">
        <v>569</v>
      </c>
      <c r="G137" s="6" t="s">
        <v>41</v>
      </c>
      <c r="H137" s="6" t="s">
        <v>570</v>
      </c>
      <c r="I137" s="6" t="s">
        <v>32</v>
      </c>
      <c r="J137" s="6" t="s">
        <v>25</v>
      </c>
      <c r="K137" s="6" t="s">
        <v>571</v>
      </c>
      <c r="L137" s="4" t="s">
        <v>572</v>
      </c>
      <c r="M137" s="107" t="str">
        <f>IF(ISBLANK(L137),"",VLOOKUP(L137,Lookups!$A:$B,2, FALSE))</f>
        <v>http://linked.data.gov.au/def/tern-cv/ccc27eac-2b83-4a8b-badf-df2c00464fad</v>
      </c>
      <c r="N137" s="4" t="s">
        <v>556</v>
      </c>
      <c r="O137" s="13" t="str">
        <f>IF(ISBLANK(N137),"",VLOOKUP(N137,Lookups!$D:$E,2, FALSE))</f>
        <v>http://linked.data.gov.au/def/tern-cv/06461021-a6c2-4175-9651-23653c2b9116</v>
      </c>
      <c r="R137" s="4" t="s">
        <v>573</v>
      </c>
      <c r="S137" s="63" t="s">
        <v>310</v>
      </c>
    </row>
    <row r="138">
      <c r="A138" s="117" t="s">
        <v>507</v>
      </c>
      <c r="B138" s="118" t="s">
        <v>508</v>
      </c>
      <c r="C138" s="119" t="b">
        <v>0</v>
      </c>
      <c r="D138" s="119" t="s">
        <v>574</v>
      </c>
      <c r="E138" s="120"/>
      <c r="F138" s="118" t="s">
        <v>575</v>
      </c>
      <c r="G138" s="118" t="s">
        <v>41</v>
      </c>
      <c r="H138" s="118" t="s">
        <v>576</v>
      </c>
      <c r="I138" s="118" t="s">
        <v>25</v>
      </c>
      <c r="J138" s="118" t="s">
        <v>25</v>
      </c>
      <c r="K138" s="118" t="s">
        <v>571</v>
      </c>
      <c r="L138" s="120"/>
      <c r="M138" s="120"/>
      <c r="N138" s="121" t="s">
        <v>577</v>
      </c>
      <c r="O138" s="122" t="s">
        <v>578</v>
      </c>
      <c r="P138" s="123" t="s">
        <v>579</v>
      </c>
      <c r="Q138" s="120"/>
      <c r="R138" s="120"/>
      <c r="S138" s="124"/>
      <c r="T138" s="120"/>
      <c r="U138" s="120"/>
      <c r="V138" s="120"/>
      <c r="W138" s="120"/>
      <c r="X138" s="120"/>
      <c r="Y138" s="120"/>
      <c r="Z138" s="120"/>
      <c r="AA138" s="120"/>
      <c r="AB138" s="120"/>
      <c r="AC138" s="120"/>
      <c r="AD138" s="120"/>
      <c r="AE138" s="120"/>
      <c r="AF138" s="120"/>
      <c r="AG138" s="120"/>
      <c r="AH138" s="120"/>
      <c r="AI138" s="120"/>
      <c r="AJ138" s="120"/>
      <c r="AK138" s="120"/>
      <c r="AL138" s="120"/>
    </row>
    <row r="139">
      <c r="A139" s="117" t="s">
        <v>507</v>
      </c>
      <c r="B139" s="118" t="s">
        <v>508</v>
      </c>
      <c r="C139" s="119" t="b">
        <v>0</v>
      </c>
      <c r="D139" s="119" t="s">
        <v>580</v>
      </c>
      <c r="E139" s="120"/>
      <c r="F139" s="118" t="s">
        <v>581</v>
      </c>
      <c r="G139" s="118" t="s">
        <v>41</v>
      </c>
      <c r="H139" s="118" t="s">
        <v>582</v>
      </c>
      <c r="I139" s="118" t="s">
        <v>25</v>
      </c>
      <c r="J139" s="118" t="s">
        <v>25</v>
      </c>
      <c r="K139" s="118" t="s">
        <v>571</v>
      </c>
      <c r="L139" s="120"/>
      <c r="M139" s="120"/>
      <c r="N139" s="121" t="s">
        <v>577</v>
      </c>
      <c r="O139" s="125" t="s">
        <v>578</v>
      </c>
      <c r="P139" s="123" t="s">
        <v>583</v>
      </c>
      <c r="Q139" s="120"/>
      <c r="R139" s="120"/>
      <c r="S139" s="124"/>
      <c r="T139" s="120"/>
      <c r="U139" s="120"/>
      <c r="V139" s="120"/>
      <c r="W139" s="120"/>
      <c r="X139" s="120"/>
      <c r="Y139" s="120"/>
      <c r="Z139" s="120"/>
      <c r="AA139" s="120"/>
      <c r="AB139" s="120"/>
      <c r="AC139" s="120"/>
      <c r="AD139" s="120"/>
      <c r="AE139" s="120"/>
      <c r="AF139" s="120"/>
      <c r="AG139" s="120"/>
      <c r="AH139" s="120"/>
      <c r="AI139" s="120"/>
      <c r="AJ139" s="120"/>
      <c r="AK139" s="120"/>
      <c r="AL139" s="120"/>
    </row>
    <row r="140">
      <c r="A140" s="117" t="s">
        <v>507</v>
      </c>
      <c r="B140" s="118" t="s">
        <v>508</v>
      </c>
      <c r="C140" s="119" t="b">
        <v>0</v>
      </c>
      <c r="D140" s="119" t="s">
        <v>584</v>
      </c>
      <c r="E140" s="120"/>
      <c r="F140" s="118" t="s">
        <v>585</v>
      </c>
      <c r="G140" s="118" t="s">
        <v>41</v>
      </c>
      <c r="H140" s="118" t="s">
        <v>586</v>
      </c>
      <c r="I140" s="118" t="s">
        <v>25</v>
      </c>
      <c r="J140" s="118" t="s">
        <v>25</v>
      </c>
      <c r="K140" s="118" t="s">
        <v>571</v>
      </c>
      <c r="L140" s="120"/>
      <c r="M140" s="120"/>
      <c r="N140" s="121" t="s">
        <v>577</v>
      </c>
      <c r="O140" s="125" t="s">
        <v>578</v>
      </c>
      <c r="P140" s="123" t="s">
        <v>587</v>
      </c>
      <c r="Q140" s="120"/>
      <c r="R140" s="120"/>
      <c r="S140" s="124"/>
      <c r="T140" s="120"/>
      <c r="U140" s="120"/>
      <c r="V140" s="120"/>
      <c r="W140" s="120"/>
      <c r="X140" s="120"/>
      <c r="Y140" s="120"/>
      <c r="Z140" s="120"/>
      <c r="AA140" s="120"/>
      <c r="AB140" s="120"/>
      <c r="AC140" s="120"/>
      <c r="AD140" s="120"/>
      <c r="AE140" s="120"/>
      <c r="AF140" s="120"/>
      <c r="AG140" s="120"/>
      <c r="AH140" s="120"/>
      <c r="AI140" s="120"/>
      <c r="AJ140" s="120"/>
      <c r="AK140" s="120"/>
      <c r="AL140" s="120"/>
    </row>
    <row r="141">
      <c r="A141" s="106" t="s">
        <v>507</v>
      </c>
      <c r="B141" s="6" t="s">
        <v>508</v>
      </c>
      <c r="C141" s="6" t="b">
        <v>0</v>
      </c>
      <c r="D141" s="6" t="s">
        <v>588</v>
      </c>
      <c r="F141" s="6" t="s">
        <v>589</v>
      </c>
      <c r="G141" s="6" t="s">
        <v>41</v>
      </c>
      <c r="H141" s="6" t="s">
        <v>590</v>
      </c>
      <c r="I141" s="6" t="s">
        <v>32</v>
      </c>
      <c r="J141" s="6" t="s">
        <v>25</v>
      </c>
      <c r="K141" s="6" t="s">
        <v>571</v>
      </c>
      <c r="L141" s="4" t="s">
        <v>591</v>
      </c>
      <c r="M141" s="107" t="str">
        <f>IF(ISBLANK(L141),"",VLOOKUP(L141,Lookups!$A:$B,2, FALSE))</f>
        <v>http://linked.data.gov.au/def/tern-cv/beceaa5a-a296-4385-a55a-3b8c8d5b2369</v>
      </c>
      <c r="N141" s="4" t="s">
        <v>556</v>
      </c>
      <c r="O141" s="13" t="str">
        <f>IF(ISBLANK(N141),"",VLOOKUP(N141,Lookups!$D:$E,2, FALSE))</f>
        <v>http://linked.data.gov.au/def/tern-cv/06461021-a6c2-4175-9651-23653c2b9116</v>
      </c>
      <c r="S141" s="63" t="s">
        <v>310</v>
      </c>
    </row>
    <row r="142">
      <c r="A142" s="106" t="s">
        <v>507</v>
      </c>
      <c r="B142" s="6" t="s">
        <v>508</v>
      </c>
      <c r="C142" s="80" t="b">
        <v>0</v>
      </c>
      <c r="D142" s="80" t="s">
        <v>592</v>
      </c>
      <c r="F142" s="6" t="s">
        <v>593</v>
      </c>
      <c r="G142" s="6" t="s">
        <v>41</v>
      </c>
      <c r="H142" s="6" t="s">
        <v>594</v>
      </c>
      <c r="I142" s="6" t="s">
        <v>25</v>
      </c>
      <c r="J142" s="6" t="s">
        <v>25</v>
      </c>
      <c r="K142" s="6" t="s">
        <v>571</v>
      </c>
      <c r="L142" s="8"/>
      <c r="M142" s="8" t="str">
        <f>IF(ISBLANK(L142),"",VLOOKUP(L142,Lookups!$A:$B,2, FALSE))</f>
        <v/>
      </c>
      <c r="N142" s="4" t="s">
        <v>556</v>
      </c>
      <c r="O142" s="13" t="str">
        <f>IF(ISBLANK(N142),"",VLOOKUP(N142,Lookups!$D:$E,2, FALSE))</f>
        <v>http://linked.data.gov.au/def/tern-cv/06461021-a6c2-4175-9651-23653c2b9116</v>
      </c>
      <c r="P142" s="108" t="s">
        <v>595</v>
      </c>
      <c r="S142" s="63" t="s">
        <v>310</v>
      </c>
    </row>
    <row r="143">
      <c r="A143" s="106" t="s">
        <v>507</v>
      </c>
      <c r="B143" s="6" t="s">
        <v>508</v>
      </c>
      <c r="C143" s="6" t="b">
        <v>0</v>
      </c>
      <c r="D143" s="6" t="s">
        <v>596</v>
      </c>
      <c r="F143" s="6" t="s">
        <v>597</v>
      </c>
      <c r="G143" s="6" t="s">
        <v>41</v>
      </c>
      <c r="H143" s="6" t="s">
        <v>598</v>
      </c>
      <c r="I143" s="6" t="s">
        <v>25</v>
      </c>
      <c r="J143" s="6" t="s">
        <v>25</v>
      </c>
      <c r="K143" s="6" t="s">
        <v>599</v>
      </c>
      <c r="L143" s="4" t="s">
        <v>600</v>
      </c>
      <c r="M143" s="107" t="str">
        <f>IF(ISBLANK(L143),"",VLOOKUP(L143,Lookups!$A:$B,2, FALSE))</f>
        <v>http://linked.data.gov.au/def/tern-cv/8e2ee0f0-c6a7-4b8b-a05d-d7d3dae8c580</v>
      </c>
      <c r="N143" s="4" t="s">
        <v>556</v>
      </c>
      <c r="O143" s="13" t="str">
        <f>IF(ISBLANK(N143),"",VLOOKUP(N143,Lookups!$D:$E,2, FALSE))</f>
        <v>http://linked.data.gov.au/def/tern-cv/06461021-a6c2-4175-9651-23653c2b9116</v>
      </c>
      <c r="P143" s="108" t="s">
        <v>601</v>
      </c>
      <c r="S143" s="63" t="s">
        <v>310</v>
      </c>
    </row>
    <row r="144">
      <c r="A144" s="106" t="s">
        <v>507</v>
      </c>
      <c r="B144" s="6" t="s">
        <v>508</v>
      </c>
      <c r="C144" s="80" t="b">
        <v>0</v>
      </c>
      <c r="D144" s="80" t="s">
        <v>602</v>
      </c>
      <c r="F144" s="6" t="s">
        <v>603</v>
      </c>
      <c r="G144" s="6" t="s">
        <v>41</v>
      </c>
      <c r="H144" s="6" t="s">
        <v>604</v>
      </c>
      <c r="I144" s="6" t="s">
        <v>25</v>
      </c>
      <c r="J144" s="6" t="s">
        <v>25</v>
      </c>
      <c r="K144" s="6" t="s">
        <v>599</v>
      </c>
      <c r="L144" s="8"/>
      <c r="M144" s="8" t="str">
        <f>IF(ISBLANK(L144),"",VLOOKUP(L144,Lookups!$A:$B,2, FALSE))</f>
        <v/>
      </c>
      <c r="N144" s="4" t="s">
        <v>556</v>
      </c>
      <c r="O144" s="13" t="str">
        <f>IF(ISBLANK(N144),"",VLOOKUP(N144,Lookups!$D:$E,2, FALSE))</f>
        <v>http://linked.data.gov.au/def/tern-cv/06461021-a6c2-4175-9651-23653c2b9116</v>
      </c>
      <c r="P144" s="108" t="s">
        <v>605</v>
      </c>
      <c r="S144" s="63" t="s">
        <v>310</v>
      </c>
    </row>
    <row r="145">
      <c r="A145" s="106" t="s">
        <v>507</v>
      </c>
      <c r="B145" s="6" t="s">
        <v>508</v>
      </c>
      <c r="C145" s="6" t="b">
        <v>0</v>
      </c>
      <c r="D145" s="6" t="s">
        <v>606</v>
      </c>
      <c r="F145" s="6" t="s">
        <v>607</v>
      </c>
      <c r="G145" s="6" t="s">
        <v>41</v>
      </c>
      <c r="H145" s="6" t="s">
        <v>608</v>
      </c>
      <c r="I145" s="6" t="s">
        <v>25</v>
      </c>
      <c r="J145" s="6" t="s">
        <v>25</v>
      </c>
      <c r="K145" s="6" t="s">
        <v>599</v>
      </c>
      <c r="L145" s="4" t="s">
        <v>609</v>
      </c>
      <c r="M145" s="107" t="str">
        <f>IF(ISBLANK(L145),"",VLOOKUP(L145,Lookups!$A:$B,2, FALSE))</f>
        <v>http://linked.data.gov.au/def/tern-cv/ec46ef8d-ad37-4b87-b344-f22599ec2207</v>
      </c>
      <c r="N145" s="4" t="s">
        <v>556</v>
      </c>
      <c r="O145" s="13" t="str">
        <f>IF(ISBLANK(N145),"",VLOOKUP(N145,Lookups!$D:$E,2, FALSE))</f>
        <v>http://linked.data.gov.au/def/tern-cv/06461021-a6c2-4175-9651-23653c2b9116</v>
      </c>
      <c r="P145" s="108" t="s">
        <v>610</v>
      </c>
      <c r="S145" s="63" t="s">
        <v>310</v>
      </c>
    </row>
    <row r="146">
      <c r="A146" s="106" t="s">
        <v>507</v>
      </c>
      <c r="B146" s="6" t="s">
        <v>508</v>
      </c>
      <c r="C146" s="80" t="b">
        <v>0</v>
      </c>
      <c r="D146" s="80" t="s">
        <v>611</v>
      </c>
      <c r="F146" s="6" t="s">
        <v>612</v>
      </c>
      <c r="G146" s="6" t="s">
        <v>41</v>
      </c>
      <c r="H146" s="6" t="s">
        <v>613</v>
      </c>
      <c r="I146" s="6" t="s">
        <v>25</v>
      </c>
      <c r="J146" s="6" t="s">
        <v>25</v>
      </c>
      <c r="K146" s="6" t="s">
        <v>599</v>
      </c>
      <c r="L146" s="8"/>
      <c r="M146" s="8" t="str">
        <f>IF(ISBLANK(L146),"",VLOOKUP(L146,Lookups!$A:$B,2, FALSE))</f>
        <v/>
      </c>
      <c r="N146" s="4" t="s">
        <v>556</v>
      </c>
      <c r="O146" s="13" t="str">
        <f>IF(ISBLANK(N146),"",VLOOKUP(N146,Lookups!$D:$E,2, FALSE))</f>
        <v>http://linked.data.gov.au/def/tern-cv/06461021-a6c2-4175-9651-23653c2b9116</v>
      </c>
      <c r="P146" s="108" t="s">
        <v>614</v>
      </c>
      <c r="S146" s="63" t="s">
        <v>310</v>
      </c>
    </row>
    <row r="147">
      <c r="A147" s="106" t="s">
        <v>507</v>
      </c>
      <c r="B147" s="6" t="s">
        <v>508</v>
      </c>
      <c r="C147" s="80" t="b">
        <v>0</v>
      </c>
      <c r="D147" s="80" t="s">
        <v>615</v>
      </c>
      <c r="F147" s="6" t="s">
        <v>616</v>
      </c>
      <c r="G147" s="6" t="s">
        <v>41</v>
      </c>
      <c r="H147" s="6" t="s">
        <v>617</v>
      </c>
      <c r="I147" s="6" t="s">
        <v>25</v>
      </c>
      <c r="J147" s="6" t="s">
        <v>25</v>
      </c>
      <c r="K147" s="6" t="s">
        <v>599</v>
      </c>
      <c r="L147" s="8"/>
      <c r="M147" s="8" t="str">
        <f>IF(ISBLANK(L147),"",VLOOKUP(L147,Lookups!$A:$B,2, FALSE))</f>
        <v/>
      </c>
      <c r="N147" s="4" t="s">
        <v>556</v>
      </c>
      <c r="O147" s="13" t="str">
        <f>IF(ISBLANK(N147),"",VLOOKUP(N147,Lookups!$D:$E,2, FALSE))</f>
        <v>http://linked.data.gov.au/def/tern-cv/06461021-a6c2-4175-9651-23653c2b9116</v>
      </c>
      <c r="P147" s="108" t="s">
        <v>618</v>
      </c>
      <c r="S147" s="63" t="s">
        <v>310</v>
      </c>
    </row>
    <row r="148">
      <c r="A148" s="106" t="s">
        <v>507</v>
      </c>
      <c r="B148" s="6" t="s">
        <v>508</v>
      </c>
      <c r="C148" s="6" t="b">
        <v>0</v>
      </c>
      <c r="D148" s="6" t="s">
        <v>619</v>
      </c>
      <c r="F148" s="6" t="s">
        <v>620</v>
      </c>
      <c r="G148" s="6" t="s">
        <v>41</v>
      </c>
      <c r="H148" s="6" t="s">
        <v>621</v>
      </c>
      <c r="I148" s="6" t="s">
        <v>25</v>
      </c>
      <c r="J148" s="6" t="s">
        <v>25</v>
      </c>
      <c r="K148" s="6" t="s">
        <v>599</v>
      </c>
      <c r="L148" s="4" t="s">
        <v>622</v>
      </c>
      <c r="M148" s="107" t="str">
        <f>IF(ISBLANK(L148),"",VLOOKUP(L148,Lookups!$A:$B,2, FALSE))</f>
        <v>http://linked.data.gov.au/def/tern-cv/5a7ea957-5b52-4e3b-adb0-660091fa0e4f</v>
      </c>
      <c r="N148" s="4" t="s">
        <v>556</v>
      </c>
      <c r="O148" s="13" t="str">
        <f>IF(ISBLANK(N148),"",VLOOKUP(N148,Lookups!$D:$E,2, FALSE))</f>
        <v>http://linked.data.gov.au/def/tern-cv/06461021-a6c2-4175-9651-23653c2b9116</v>
      </c>
      <c r="P148" s="108" t="s">
        <v>623</v>
      </c>
      <c r="S148" s="63" t="s">
        <v>310</v>
      </c>
    </row>
    <row r="149">
      <c r="A149" s="106" t="s">
        <v>507</v>
      </c>
      <c r="B149" s="6" t="s">
        <v>508</v>
      </c>
      <c r="C149" s="6" t="b">
        <v>0</v>
      </c>
      <c r="D149" s="6" t="s">
        <v>468</v>
      </c>
      <c r="F149" s="6" t="s">
        <v>624</v>
      </c>
      <c r="G149" s="6" t="s">
        <v>41</v>
      </c>
      <c r="H149" s="6" t="s">
        <v>470</v>
      </c>
      <c r="I149" s="6" t="s">
        <v>25</v>
      </c>
      <c r="J149" s="6" t="s">
        <v>25</v>
      </c>
      <c r="K149" s="6" t="s">
        <v>625</v>
      </c>
      <c r="L149" s="4" t="s">
        <v>472</v>
      </c>
      <c r="M149" s="107" t="str">
        <f>IF(ISBLANK(L149),"",VLOOKUP(L149,Lookups!$A:$B,2, FALSE))</f>
        <v>http://linked.data.gov.au/def/tern-cv/2d99f42e-9773-43aa-945a-bb1fe0c47a1a</v>
      </c>
      <c r="N149" s="4" t="s">
        <v>556</v>
      </c>
      <c r="O149" s="13" t="str">
        <f>IF(ISBLANK(N149),"",VLOOKUP(N149,Lookups!$D:$E,2, FALSE))</f>
        <v>http://linked.data.gov.au/def/tern-cv/06461021-a6c2-4175-9651-23653c2b9116</v>
      </c>
      <c r="P149" s="108" t="s">
        <v>473</v>
      </c>
      <c r="S149" s="63" t="s">
        <v>310</v>
      </c>
    </row>
    <row r="150">
      <c r="A150" s="106" t="s">
        <v>507</v>
      </c>
      <c r="B150" s="6" t="s">
        <v>508</v>
      </c>
      <c r="C150" s="6" t="b">
        <v>0</v>
      </c>
      <c r="D150" s="6" t="s">
        <v>626</v>
      </c>
      <c r="F150" s="6" t="s">
        <v>627</v>
      </c>
      <c r="G150" s="6" t="s">
        <v>41</v>
      </c>
      <c r="H150" s="6" t="s">
        <v>480</v>
      </c>
      <c r="I150" s="6" t="s">
        <v>25</v>
      </c>
      <c r="J150" s="6" t="s">
        <v>25</v>
      </c>
      <c r="K150" s="6" t="s">
        <v>625</v>
      </c>
      <c r="L150" s="4" t="s">
        <v>478</v>
      </c>
      <c r="M150" s="107" t="str">
        <f>IF(ISBLANK(L150),"",VLOOKUP(L150,Lookups!$A:$B,2, FALSE))</f>
        <v>http://linked.data.gov.au/def/tern-cv/c0a07e96-0838-44a9-a854-2196680cba01</v>
      </c>
      <c r="N150" s="4" t="s">
        <v>556</v>
      </c>
      <c r="O150" s="13" t="str">
        <f>IF(ISBLANK(N150),"",VLOOKUP(N150,Lookups!$D:$E,2, FALSE))</f>
        <v>http://linked.data.gov.au/def/tern-cv/06461021-a6c2-4175-9651-23653c2b9116</v>
      </c>
      <c r="P150" s="108" t="s">
        <v>481</v>
      </c>
      <c r="S150" s="63" t="s">
        <v>310</v>
      </c>
    </row>
    <row r="151">
      <c r="A151" s="106" t="s">
        <v>507</v>
      </c>
      <c r="B151" s="6" t="s">
        <v>508</v>
      </c>
      <c r="C151" s="6" t="b">
        <v>0</v>
      </c>
      <c r="D151" s="6" t="s">
        <v>628</v>
      </c>
      <c r="F151" s="6" t="s">
        <v>629</v>
      </c>
      <c r="G151" s="6" t="s">
        <v>41</v>
      </c>
      <c r="H151" s="6" t="s">
        <v>476</v>
      </c>
      <c r="I151" s="6" t="s">
        <v>25</v>
      </c>
      <c r="J151" s="6" t="s">
        <v>25</v>
      </c>
      <c r="K151" s="6" t="s">
        <v>625</v>
      </c>
      <c r="L151" s="4" t="s">
        <v>474</v>
      </c>
      <c r="M151" s="107" t="str">
        <f>IF(ISBLANK(L151),"",VLOOKUP(L151,Lookups!$A:$B,2, FALSE))</f>
        <v>http://linked.data.gov.au/def/tern-cv/2e3b3cff-501b-43c2-9b36-18d4e5294c33</v>
      </c>
      <c r="N151" s="4" t="s">
        <v>556</v>
      </c>
      <c r="O151" s="13" t="str">
        <f>IF(ISBLANK(N151),"",VLOOKUP(N151,Lookups!$D:$E,2, FALSE))</f>
        <v>http://linked.data.gov.au/def/tern-cv/06461021-a6c2-4175-9651-23653c2b9116</v>
      </c>
      <c r="P151" s="108" t="s">
        <v>477</v>
      </c>
      <c r="S151" s="63" t="s">
        <v>310</v>
      </c>
    </row>
    <row r="152">
      <c r="A152" s="106" t="s">
        <v>507</v>
      </c>
      <c r="B152" s="6" t="s">
        <v>508</v>
      </c>
      <c r="C152" s="6" t="b">
        <v>0</v>
      </c>
      <c r="D152" s="6" t="s">
        <v>630</v>
      </c>
      <c r="F152" s="6" t="s">
        <v>631</v>
      </c>
      <c r="G152" s="6" t="s">
        <v>41</v>
      </c>
      <c r="H152" s="6" t="s">
        <v>484</v>
      </c>
      <c r="I152" s="6" t="s">
        <v>25</v>
      </c>
      <c r="J152" s="6" t="s">
        <v>25</v>
      </c>
      <c r="K152" s="6" t="s">
        <v>625</v>
      </c>
      <c r="L152" s="4" t="s">
        <v>632</v>
      </c>
      <c r="M152" s="107" t="str">
        <f>IF(ISBLANK(L152),"",VLOOKUP(L152,Lookups!$A:$B,2, FALSE))</f>
        <v>http://linked.data.gov.au/def/tern-cv/b992af7a-414f-4278-a905-59ae1e04e35c</v>
      </c>
      <c r="N152" s="4" t="s">
        <v>556</v>
      </c>
      <c r="O152" s="13" t="str">
        <f>IF(ISBLANK(N152),"",VLOOKUP(N152,Lookups!$D:$E,2, FALSE))</f>
        <v>http://linked.data.gov.au/def/tern-cv/06461021-a6c2-4175-9651-23653c2b9116</v>
      </c>
      <c r="P152" s="108" t="s">
        <v>485</v>
      </c>
      <c r="S152" s="63" t="s">
        <v>310</v>
      </c>
    </row>
    <row r="153">
      <c r="A153" s="106" t="s">
        <v>507</v>
      </c>
      <c r="B153" s="6" t="s">
        <v>508</v>
      </c>
      <c r="C153" s="6" t="b">
        <v>0</v>
      </c>
      <c r="D153" s="6" t="s">
        <v>633</v>
      </c>
      <c r="F153" s="6" t="s">
        <v>634</v>
      </c>
      <c r="G153" s="6" t="s">
        <v>41</v>
      </c>
      <c r="H153" s="6" t="s">
        <v>635</v>
      </c>
      <c r="I153" s="6" t="s">
        <v>25</v>
      </c>
      <c r="J153" s="6" t="s">
        <v>25</v>
      </c>
      <c r="K153" s="6" t="s">
        <v>625</v>
      </c>
      <c r="L153" s="4" t="s">
        <v>636</v>
      </c>
      <c r="M153" s="107" t="str">
        <f>IF(ISBLANK(L153),"",VLOOKUP(L153,Lookups!$A:$B,2, FALSE))</f>
        <v>http://linked.data.gov.au/def/tern-cv/40da61bc-aa52-4de7-b473-c660833c260e</v>
      </c>
      <c r="N153" s="4" t="s">
        <v>556</v>
      </c>
      <c r="O153" s="13" t="str">
        <f>IF(ISBLANK(N153),"",VLOOKUP(N153,Lookups!$D:$E,2, FALSE))</f>
        <v>http://linked.data.gov.au/def/tern-cv/06461021-a6c2-4175-9651-23653c2b9116</v>
      </c>
      <c r="P153" s="108" t="s">
        <v>637</v>
      </c>
      <c r="S153" s="63" t="s">
        <v>310</v>
      </c>
    </row>
    <row r="154">
      <c r="A154" s="106" t="s">
        <v>507</v>
      </c>
      <c r="B154" s="6" t="s">
        <v>508</v>
      </c>
      <c r="C154" s="6" t="b">
        <v>0</v>
      </c>
      <c r="D154" s="6" t="s">
        <v>638</v>
      </c>
      <c r="F154" s="6" t="s">
        <v>639</v>
      </c>
      <c r="G154" s="6" t="s">
        <v>41</v>
      </c>
      <c r="H154" s="6" t="s">
        <v>640</v>
      </c>
      <c r="I154" s="6" t="s">
        <v>25</v>
      </c>
      <c r="J154" s="6" t="s">
        <v>25</v>
      </c>
      <c r="K154" s="6" t="s">
        <v>641</v>
      </c>
      <c r="L154" s="4" t="s">
        <v>642</v>
      </c>
      <c r="M154" s="107" t="str">
        <f>IF(ISBLANK(L154),"",VLOOKUP(L154,Lookups!$A:$B,2, FALSE))</f>
        <v>http://linked.data.gov.au/def/tern-cv/8e943bc6-f8af-4a77-9724-b4dd0058f815</v>
      </c>
      <c r="N154" s="4" t="s">
        <v>556</v>
      </c>
      <c r="O154" s="13" t="str">
        <f>IF(ISBLANK(N154),"",VLOOKUP(N154,Lookups!$D:$E,2, FALSE))</f>
        <v>http://linked.data.gov.au/def/tern-cv/06461021-a6c2-4175-9651-23653c2b9116</v>
      </c>
      <c r="P154" s="108" t="s">
        <v>643</v>
      </c>
      <c r="S154" s="63" t="s">
        <v>310</v>
      </c>
    </row>
    <row r="155">
      <c r="A155" s="106" t="s">
        <v>507</v>
      </c>
      <c r="B155" s="6" t="s">
        <v>508</v>
      </c>
      <c r="C155" s="80" t="b">
        <v>0</v>
      </c>
      <c r="D155" s="80" t="s">
        <v>644</v>
      </c>
      <c r="F155" s="6" t="s">
        <v>645</v>
      </c>
      <c r="G155" s="6" t="s">
        <v>41</v>
      </c>
      <c r="H155" s="6" t="s">
        <v>646</v>
      </c>
      <c r="I155" s="6" t="s">
        <v>25</v>
      </c>
      <c r="J155" s="6" t="s">
        <v>25</v>
      </c>
      <c r="K155" s="6" t="s">
        <v>641</v>
      </c>
      <c r="L155" s="8"/>
      <c r="M155" s="8" t="str">
        <f>IF(ISBLANK(L155),"",VLOOKUP(L155,Lookups!$A:$B,2, FALSE))</f>
        <v/>
      </c>
      <c r="N155" s="4" t="s">
        <v>556</v>
      </c>
      <c r="O155" s="13" t="str">
        <f>IF(ISBLANK(N155),"",VLOOKUP(N155,Lookups!$D:$E,2, FALSE))</f>
        <v>http://linked.data.gov.au/def/tern-cv/06461021-a6c2-4175-9651-23653c2b9116</v>
      </c>
      <c r="P155" s="108" t="s">
        <v>647</v>
      </c>
      <c r="S155" s="63" t="s">
        <v>310</v>
      </c>
    </row>
    <row r="156">
      <c r="A156" s="106" t="s">
        <v>507</v>
      </c>
      <c r="B156" s="6" t="s">
        <v>508</v>
      </c>
      <c r="C156" s="80" t="b">
        <v>0</v>
      </c>
      <c r="D156" s="80" t="s">
        <v>648</v>
      </c>
      <c r="F156" s="6" t="s">
        <v>649</v>
      </c>
      <c r="G156" s="6" t="s">
        <v>41</v>
      </c>
      <c r="H156" s="6" t="s">
        <v>650</v>
      </c>
      <c r="I156" s="6" t="s">
        <v>25</v>
      </c>
      <c r="J156" s="6" t="s">
        <v>25</v>
      </c>
      <c r="K156" s="6" t="s">
        <v>641</v>
      </c>
      <c r="L156" s="8"/>
      <c r="M156" s="8" t="str">
        <f>IF(ISBLANK(L156),"",VLOOKUP(L156,Lookups!$A:$B,2, FALSE))</f>
        <v/>
      </c>
      <c r="N156" s="4" t="s">
        <v>556</v>
      </c>
      <c r="O156" s="13" t="str">
        <f>IF(ISBLANK(N156),"",VLOOKUP(N156,Lookups!$D:$E,2, FALSE))</f>
        <v>http://linked.data.gov.au/def/tern-cv/06461021-a6c2-4175-9651-23653c2b9116</v>
      </c>
      <c r="P156" s="108" t="s">
        <v>651</v>
      </c>
      <c r="S156" s="63" t="s">
        <v>310</v>
      </c>
    </row>
    <row r="157">
      <c r="A157" s="106" t="s">
        <v>507</v>
      </c>
      <c r="B157" s="6" t="s">
        <v>508</v>
      </c>
      <c r="C157" s="6" t="b">
        <v>0</v>
      </c>
      <c r="D157" s="6" t="s">
        <v>652</v>
      </c>
      <c r="F157" s="6" t="s">
        <v>653</v>
      </c>
      <c r="G157" s="6" t="s">
        <v>41</v>
      </c>
      <c r="H157" s="6" t="s">
        <v>654</v>
      </c>
      <c r="I157" s="6" t="s">
        <v>25</v>
      </c>
      <c r="J157" s="6" t="s">
        <v>25</v>
      </c>
      <c r="K157" s="6" t="s">
        <v>655</v>
      </c>
      <c r="L157" s="4" t="s">
        <v>656</v>
      </c>
      <c r="M157" s="107" t="str">
        <f>IF(ISBLANK(L157),"",VLOOKUP(L157,Lookups!$A:$B,2, FALSE))</f>
        <v>http://linked.data.gov.au/def/tern-cv/be409d33-8091-44da-899d-56e30e4a1cfa</v>
      </c>
      <c r="N157" s="4" t="s">
        <v>556</v>
      </c>
      <c r="O157" s="13" t="str">
        <f>IF(ISBLANK(N157),"",VLOOKUP(N157,Lookups!$D:$E,2, FALSE))</f>
        <v>http://linked.data.gov.au/def/tern-cv/06461021-a6c2-4175-9651-23653c2b9116</v>
      </c>
      <c r="P157" s="108" t="s">
        <v>657</v>
      </c>
      <c r="S157" s="63" t="s">
        <v>310</v>
      </c>
    </row>
    <row r="158">
      <c r="A158" s="106" t="s">
        <v>507</v>
      </c>
      <c r="B158" s="6" t="s">
        <v>508</v>
      </c>
      <c r="C158" s="6" t="b">
        <v>0</v>
      </c>
      <c r="D158" s="6" t="s">
        <v>658</v>
      </c>
      <c r="F158" s="6" t="s">
        <v>659</v>
      </c>
      <c r="G158" s="6" t="s">
        <v>41</v>
      </c>
      <c r="H158" s="6" t="s">
        <v>660</v>
      </c>
      <c r="I158" s="6" t="s">
        <v>25</v>
      </c>
      <c r="J158" s="6" t="s">
        <v>25</v>
      </c>
      <c r="K158" s="6" t="s">
        <v>655</v>
      </c>
      <c r="L158" s="4" t="s">
        <v>661</v>
      </c>
      <c r="M158" s="107" t="str">
        <f>IF(ISBLANK(L158),"",VLOOKUP(L158,Lookups!$A:$B,2, FALSE))</f>
        <v>http://linked.data.gov.au/def/tern-cv/26c05fcc-9088-4c45-860b-9030b35c859f</v>
      </c>
      <c r="N158" s="4" t="s">
        <v>556</v>
      </c>
      <c r="O158" s="13" t="str">
        <f>IF(ISBLANK(N158),"",VLOOKUP(N158,Lookups!$D:$E,2, FALSE))</f>
        <v>http://linked.data.gov.au/def/tern-cv/06461021-a6c2-4175-9651-23653c2b9116</v>
      </c>
      <c r="P158" s="108" t="s">
        <v>662</v>
      </c>
      <c r="S158" s="63" t="s">
        <v>310</v>
      </c>
    </row>
    <row r="159">
      <c r="A159" s="106" t="s">
        <v>507</v>
      </c>
      <c r="B159" s="6" t="s">
        <v>508</v>
      </c>
      <c r="C159" s="6" t="b">
        <v>0</v>
      </c>
      <c r="D159" s="6" t="s">
        <v>663</v>
      </c>
      <c r="F159" s="6" t="s">
        <v>664</v>
      </c>
      <c r="G159" s="6" t="s">
        <v>41</v>
      </c>
      <c r="H159" s="6" t="s">
        <v>665</v>
      </c>
      <c r="I159" s="6" t="s">
        <v>25</v>
      </c>
      <c r="J159" s="6" t="s">
        <v>25</v>
      </c>
      <c r="K159" s="6" t="s">
        <v>655</v>
      </c>
      <c r="L159" s="4" t="s">
        <v>666</v>
      </c>
      <c r="M159" s="107" t="str">
        <f>IF(ISBLANK(L159),"",VLOOKUP(L159,Lookups!$A:$B,2, FALSE))</f>
        <v>http://linked.data.gov.au/def/tern-cv/1b1b8e39-095c-4572-a5b8-316744f7a4a2</v>
      </c>
      <c r="N159" s="4" t="s">
        <v>556</v>
      </c>
      <c r="O159" s="13" t="str">
        <f>IF(ISBLANK(N159),"",VLOOKUP(N159,Lookups!$D:$E,2, FALSE))</f>
        <v>http://linked.data.gov.au/def/tern-cv/06461021-a6c2-4175-9651-23653c2b9116</v>
      </c>
      <c r="P159" s="108" t="s">
        <v>667</v>
      </c>
      <c r="S159" s="63" t="s">
        <v>310</v>
      </c>
    </row>
    <row r="160">
      <c r="A160" s="106" t="s">
        <v>507</v>
      </c>
      <c r="B160" s="6" t="s">
        <v>508</v>
      </c>
      <c r="C160" s="6" t="b">
        <v>0</v>
      </c>
      <c r="D160" s="6" t="s">
        <v>668</v>
      </c>
      <c r="F160" s="6" t="s">
        <v>669</v>
      </c>
      <c r="G160" s="6" t="s">
        <v>41</v>
      </c>
      <c r="H160" s="6" t="s">
        <v>670</v>
      </c>
      <c r="I160" s="6" t="s">
        <v>25</v>
      </c>
      <c r="J160" s="6" t="s">
        <v>25</v>
      </c>
      <c r="K160" s="6" t="s">
        <v>655</v>
      </c>
      <c r="L160" s="4" t="s">
        <v>671</v>
      </c>
      <c r="M160" s="107" t="str">
        <f>IF(ISBLANK(L160),"",VLOOKUP(L160,Lookups!$A:$B,2, FALSE))</f>
        <v>http://linked.data.gov.au/def/tern-cv/843f9a0b-8feb-437f-8a9c-441672698945</v>
      </c>
      <c r="N160" s="4" t="s">
        <v>556</v>
      </c>
      <c r="O160" s="13" t="str">
        <f>IF(ISBLANK(N160),"",VLOOKUP(N160,Lookups!$D:$E,2, FALSE))</f>
        <v>http://linked.data.gov.au/def/tern-cv/06461021-a6c2-4175-9651-23653c2b9116</v>
      </c>
      <c r="P160" s="108" t="s">
        <v>672</v>
      </c>
      <c r="S160" s="63" t="s">
        <v>310</v>
      </c>
    </row>
    <row r="161">
      <c r="A161" s="106" t="s">
        <v>507</v>
      </c>
      <c r="B161" s="6" t="s">
        <v>508</v>
      </c>
      <c r="C161" s="80" t="b">
        <v>0</v>
      </c>
      <c r="D161" s="80" t="s">
        <v>673</v>
      </c>
      <c r="F161" s="6" t="s">
        <v>674</v>
      </c>
      <c r="G161" s="6" t="s">
        <v>41</v>
      </c>
      <c r="H161" s="6" t="s">
        <v>675</v>
      </c>
      <c r="I161" s="6" t="s">
        <v>25</v>
      </c>
      <c r="J161" s="6" t="s">
        <v>25</v>
      </c>
      <c r="K161" s="6" t="s">
        <v>655</v>
      </c>
      <c r="L161" s="8"/>
      <c r="M161" s="8" t="str">
        <f>IF(ISBLANK(L161),"",VLOOKUP(L161,Lookups!$A:$B,2, FALSE))</f>
        <v/>
      </c>
      <c r="N161" s="4" t="s">
        <v>556</v>
      </c>
      <c r="O161" s="13" t="str">
        <f>IF(ISBLANK(N161),"",VLOOKUP(N161,Lookups!$D:$E,2, FALSE))</f>
        <v>http://linked.data.gov.au/def/tern-cv/06461021-a6c2-4175-9651-23653c2b9116</v>
      </c>
      <c r="P161" s="108" t="s">
        <v>676</v>
      </c>
      <c r="S161" s="63" t="s">
        <v>310</v>
      </c>
    </row>
    <row r="162">
      <c r="A162" s="106" t="s">
        <v>507</v>
      </c>
      <c r="B162" s="6" t="s">
        <v>508</v>
      </c>
      <c r="C162" s="80" t="b">
        <v>0</v>
      </c>
      <c r="D162" s="80" t="s">
        <v>677</v>
      </c>
      <c r="F162" s="6" t="s">
        <v>678</v>
      </c>
      <c r="G162" s="6" t="s">
        <v>41</v>
      </c>
      <c r="H162" s="6" t="s">
        <v>679</v>
      </c>
      <c r="I162" s="6" t="s">
        <v>25</v>
      </c>
      <c r="J162" s="6" t="s">
        <v>25</v>
      </c>
      <c r="K162" s="6" t="s">
        <v>680</v>
      </c>
      <c r="L162" s="8"/>
      <c r="M162" s="8" t="str">
        <f>IF(ISBLANK(L162),"",VLOOKUP(L162,Lookups!$A:$B,2, FALSE))</f>
        <v/>
      </c>
      <c r="N162" s="4" t="s">
        <v>556</v>
      </c>
      <c r="O162" s="13" t="str">
        <f>IF(ISBLANK(N162),"",VLOOKUP(N162,Lookups!$D:$E,2, FALSE))</f>
        <v>http://linked.data.gov.au/def/tern-cv/06461021-a6c2-4175-9651-23653c2b9116</v>
      </c>
      <c r="P162" s="108" t="s">
        <v>681</v>
      </c>
      <c r="S162" s="63" t="s">
        <v>310</v>
      </c>
    </row>
    <row r="163">
      <c r="A163" s="106" t="s">
        <v>507</v>
      </c>
      <c r="B163" s="6" t="s">
        <v>508</v>
      </c>
      <c r="C163" s="80" t="b">
        <v>0</v>
      </c>
      <c r="D163" s="80" t="s">
        <v>682</v>
      </c>
      <c r="F163" s="6" t="s">
        <v>683</v>
      </c>
      <c r="G163" s="6" t="s">
        <v>41</v>
      </c>
      <c r="H163" s="6" t="s">
        <v>684</v>
      </c>
      <c r="I163" s="6" t="s">
        <v>25</v>
      </c>
      <c r="J163" s="6" t="s">
        <v>25</v>
      </c>
      <c r="K163" s="6" t="s">
        <v>680</v>
      </c>
      <c r="L163" s="8"/>
      <c r="M163" s="8" t="str">
        <f>IF(ISBLANK(L163),"",VLOOKUP(L163,Lookups!$A:$B,2, FALSE))</f>
        <v/>
      </c>
      <c r="N163" s="4" t="s">
        <v>556</v>
      </c>
      <c r="O163" s="13" t="str">
        <f>IF(ISBLANK(N163),"",VLOOKUP(N163,Lookups!$D:$E,2, FALSE))</f>
        <v>http://linked.data.gov.au/def/tern-cv/06461021-a6c2-4175-9651-23653c2b9116</v>
      </c>
      <c r="P163" s="108" t="s">
        <v>685</v>
      </c>
      <c r="S163" s="63" t="s">
        <v>310</v>
      </c>
    </row>
    <row r="164">
      <c r="A164" s="106" t="s">
        <v>507</v>
      </c>
      <c r="B164" s="6" t="s">
        <v>508</v>
      </c>
      <c r="C164" s="80" t="b">
        <v>0</v>
      </c>
      <c r="D164" s="80" t="s">
        <v>686</v>
      </c>
      <c r="F164" s="6" t="s">
        <v>687</v>
      </c>
      <c r="G164" s="6" t="s">
        <v>41</v>
      </c>
      <c r="H164" s="6" t="s">
        <v>688</v>
      </c>
      <c r="I164" s="6" t="s">
        <v>25</v>
      </c>
      <c r="J164" s="6" t="s">
        <v>25</v>
      </c>
      <c r="K164" s="6" t="s">
        <v>680</v>
      </c>
      <c r="L164" s="8"/>
      <c r="M164" s="8" t="str">
        <f>IF(ISBLANK(L164),"",VLOOKUP(L164,Lookups!$A:$B,2, FALSE))</f>
        <v/>
      </c>
      <c r="N164" s="4" t="s">
        <v>556</v>
      </c>
      <c r="O164" s="13" t="str">
        <f>IF(ISBLANK(N164),"",VLOOKUP(N164,Lookups!$D:$E,2, FALSE))</f>
        <v>http://linked.data.gov.au/def/tern-cv/06461021-a6c2-4175-9651-23653c2b9116</v>
      </c>
      <c r="P164" s="108" t="s">
        <v>689</v>
      </c>
      <c r="S164" s="63" t="s">
        <v>310</v>
      </c>
    </row>
    <row r="165">
      <c r="A165" s="106" t="s">
        <v>507</v>
      </c>
      <c r="B165" s="6" t="s">
        <v>508</v>
      </c>
      <c r="C165" s="80" t="b">
        <v>0</v>
      </c>
      <c r="D165" s="80" t="s">
        <v>690</v>
      </c>
      <c r="F165" s="6" t="s">
        <v>691</v>
      </c>
      <c r="G165" s="6" t="s">
        <v>41</v>
      </c>
      <c r="H165" s="6" t="s">
        <v>692</v>
      </c>
      <c r="I165" s="6" t="s">
        <v>25</v>
      </c>
      <c r="J165" s="6" t="s">
        <v>25</v>
      </c>
      <c r="K165" s="6" t="s">
        <v>680</v>
      </c>
      <c r="L165" s="8"/>
      <c r="M165" s="8" t="str">
        <f>IF(ISBLANK(L165),"",VLOOKUP(L165,Lookups!$A:$B,2, FALSE))</f>
        <v/>
      </c>
      <c r="N165" s="4" t="s">
        <v>556</v>
      </c>
      <c r="O165" s="13" t="str">
        <f>IF(ISBLANK(N165),"",VLOOKUP(N165,Lookups!$D:$E,2, FALSE))</f>
        <v>http://linked.data.gov.au/def/tern-cv/06461021-a6c2-4175-9651-23653c2b9116</v>
      </c>
      <c r="P165" s="108" t="s">
        <v>693</v>
      </c>
      <c r="S165" s="63" t="s">
        <v>310</v>
      </c>
    </row>
    <row r="166">
      <c r="A166" s="106" t="s">
        <v>507</v>
      </c>
      <c r="B166" s="6" t="s">
        <v>508</v>
      </c>
      <c r="C166" s="80" t="b">
        <v>0</v>
      </c>
      <c r="D166" s="80" t="s">
        <v>694</v>
      </c>
      <c r="F166" s="6" t="s">
        <v>695</v>
      </c>
      <c r="G166" s="6" t="s">
        <v>41</v>
      </c>
      <c r="H166" s="6" t="s">
        <v>696</v>
      </c>
      <c r="I166" s="6" t="s">
        <v>25</v>
      </c>
      <c r="J166" s="6" t="s">
        <v>25</v>
      </c>
      <c r="K166" s="6" t="s">
        <v>697</v>
      </c>
      <c r="L166" s="8"/>
      <c r="M166" s="8" t="str">
        <f>IF(ISBLANK(L166),"",VLOOKUP(L166,Lookups!$A:$B,2, FALSE))</f>
        <v/>
      </c>
      <c r="N166" s="4" t="s">
        <v>556</v>
      </c>
      <c r="O166" s="13" t="str">
        <f>IF(ISBLANK(N166),"",VLOOKUP(N166,Lookups!$D:$E,2, FALSE))</f>
        <v>http://linked.data.gov.au/def/tern-cv/06461021-a6c2-4175-9651-23653c2b9116</v>
      </c>
      <c r="P166" s="108" t="s">
        <v>698</v>
      </c>
      <c r="S166" s="63" t="s">
        <v>310</v>
      </c>
    </row>
    <row r="167">
      <c r="A167" s="106" t="s">
        <v>507</v>
      </c>
      <c r="B167" s="6" t="s">
        <v>508</v>
      </c>
      <c r="C167" s="6" t="b">
        <v>0</v>
      </c>
      <c r="D167" s="6" t="s">
        <v>699</v>
      </c>
      <c r="F167" s="6" t="s">
        <v>700</v>
      </c>
      <c r="G167" s="6" t="s">
        <v>41</v>
      </c>
      <c r="H167" s="6" t="s">
        <v>701</v>
      </c>
      <c r="I167" s="6" t="s">
        <v>25</v>
      </c>
      <c r="J167" s="6" t="s">
        <v>25</v>
      </c>
      <c r="K167" s="6" t="s">
        <v>697</v>
      </c>
      <c r="L167" s="4" t="s">
        <v>489</v>
      </c>
      <c r="M167" s="107" t="str">
        <f>IF(ISBLANK(L167),"",VLOOKUP(L167,Lookups!$A:$B,2, FALSE))</f>
        <v>http://linked.data.gov.au/def/tern-cv/c_78404103</v>
      </c>
      <c r="N167" s="4" t="s">
        <v>556</v>
      </c>
      <c r="O167" s="13" t="str">
        <f>IF(ISBLANK(N167),"",VLOOKUP(N167,Lookups!$D:$E,2, FALSE))</f>
        <v>http://linked.data.gov.au/def/tern-cv/06461021-a6c2-4175-9651-23653c2b9116</v>
      </c>
      <c r="P167" s="108" t="s">
        <v>702</v>
      </c>
      <c r="S167" s="63" t="s">
        <v>310</v>
      </c>
    </row>
    <row r="168">
      <c r="A168" s="106" t="s">
        <v>507</v>
      </c>
      <c r="B168" s="6" t="s">
        <v>508</v>
      </c>
      <c r="C168" s="80" t="b">
        <v>0</v>
      </c>
      <c r="D168" s="80" t="s">
        <v>703</v>
      </c>
      <c r="F168" s="6" t="s">
        <v>704</v>
      </c>
      <c r="G168" s="6" t="s">
        <v>41</v>
      </c>
      <c r="H168" s="6" t="s">
        <v>705</v>
      </c>
      <c r="I168" s="6" t="s">
        <v>25</v>
      </c>
      <c r="J168" s="6" t="s">
        <v>25</v>
      </c>
      <c r="K168" s="6" t="s">
        <v>706</v>
      </c>
      <c r="L168" s="8"/>
      <c r="M168" s="8" t="str">
        <f>IF(ISBLANK(L168),"",VLOOKUP(L168,Lookups!$A:$B,2, FALSE))</f>
        <v/>
      </c>
      <c r="N168" s="4" t="s">
        <v>556</v>
      </c>
      <c r="O168" s="13" t="str">
        <f>IF(ISBLANK(N168),"",VLOOKUP(N168,Lookups!$D:$E,2, FALSE))</f>
        <v>http://linked.data.gov.au/def/tern-cv/06461021-a6c2-4175-9651-23653c2b9116</v>
      </c>
      <c r="P168" s="108" t="s">
        <v>707</v>
      </c>
      <c r="S168" s="63" t="s">
        <v>310</v>
      </c>
    </row>
    <row r="169">
      <c r="A169" s="106" t="s">
        <v>507</v>
      </c>
      <c r="B169" s="6" t="s">
        <v>508</v>
      </c>
      <c r="C169" s="80" t="b">
        <v>0</v>
      </c>
      <c r="D169" s="80" t="s">
        <v>708</v>
      </c>
      <c r="F169" s="6" t="s">
        <v>709</v>
      </c>
      <c r="G169" s="6" t="s">
        <v>41</v>
      </c>
      <c r="H169" s="6" t="s">
        <v>710</v>
      </c>
      <c r="I169" s="6" t="s">
        <v>25</v>
      </c>
      <c r="J169" s="6" t="s">
        <v>25</v>
      </c>
      <c r="K169" s="6" t="s">
        <v>706</v>
      </c>
      <c r="L169" s="8"/>
      <c r="M169" s="8" t="str">
        <f>IF(ISBLANK(L169),"",VLOOKUP(L169,Lookups!$A:$B,2, FALSE))</f>
        <v/>
      </c>
      <c r="N169" s="4" t="s">
        <v>556</v>
      </c>
      <c r="O169" s="13" t="str">
        <f>IF(ISBLANK(N169),"",VLOOKUP(N169,Lookups!$D:$E,2, FALSE))</f>
        <v>http://linked.data.gov.au/def/tern-cv/06461021-a6c2-4175-9651-23653c2b9116</v>
      </c>
      <c r="P169" s="108" t="s">
        <v>711</v>
      </c>
      <c r="S169" s="63" t="s">
        <v>310</v>
      </c>
    </row>
    <row r="170">
      <c r="A170" s="106" t="s">
        <v>507</v>
      </c>
      <c r="B170" s="6" t="s">
        <v>508</v>
      </c>
      <c r="C170" s="80" t="b">
        <v>0</v>
      </c>
      <c r="D170" s="80" t="s">
        <v>712</v>
      </c>
      <c r="F170" s="6" t="s">
        <v>713</v>
      </c>
      <c r="G170" s="6" t="s">
        <v>41</v>
      </c>
      <c r="H170" s="6" t="s">
        <v>714</v>
      </c>
      <c r="I170" s="6" t="s">
        <v>25</v>
      </c>
      <c r="J170" s="6" t="s">
        <v>25</v>
      </c>
      <c r="K170" s="6" t="s">
        <v>706</v>
      </c>
      <c r="L170" s="8"/>
      <c r="M170" s="8" t="str">
        <f>IF(ISBLANK(L170),"",VLOOKUP(L170,Lookups!$A:$B,2, FALSE))</f>
        <v/>
      </c>
      <c r="N170" s="4" t="s">
        <v>556</v>
      </c>
      <c r="O170" s="13" t="str">
        <f>IF(ISBLANK(N170),"",VLOOKUP(N170,Lookups!$D:$E,2, FALSE))</f>
        <v>http://linked.data.gov.au/def/tern-cv/06461021-a6c2-4175-9651-23653c2b9116</v>
      </c>
      <c r="P170" s="108" t="s">
        <v>715</v>
      </c>
      <c r="S170" s="63" t="s">
        <v>310</v>
      </c>
    </row>
    <row r="171">
      <c r="A171" s="106" t="s">
        <v>507</v>
      </c>
      <c r="B171" s="6" t="s">
        <v>508</v>
      </c>
      <c r="C171" s="80" t="b">
        <v>0</v>
      </c>
      <c r="D171" s="80" t="s">
        <v>716</v>
      </c>
      <c r="F171" s="6" t="s">
        <v>717</v>
      </c>
      <c r="G171" s="6" t="s">
        <v>41</v>
      </c>
      <c r="H171" s="6" t="s">
        <v>718</v>
      </c>
      <c r="I171" s="6" t="s">
        <v>25</v>
      </c>
      <c r="J171" s="6" t="s">
        <v>25</v>
      </c>
      <c r="K171" s="6" t="s">
        <v>706</v>
      </c>
      <c r="L171" s="8"/>
      <c r="M171" s="8" t="str">
        <f>IF(ISBLANK(L171),"",VLOOKUP(L171,Lookups!$A:$B,2, FALSE))</f>
        <v/>
      </c>
      <c r="N171" s="4" t="s">
        <v>556</v>
      </c>
      <c r="O171" s="13" t="str">
        <f>IF(ISBLANK(N171),"",VLOOKUP(N171,Lookups!$D:$E,2, FALSE))</f>
        <v>http://linked.data.gov.au/def/tern-cv/06461021-a6c2-4175-9651-23653c2b9116</v>
      </c>
      <c r="P171" s="108" t="s">
        <v>719</v>
      </c>
      <c r="S171" s="63" t="s">
        <v>310</v>
      </c>
    </row>
    <row r="172">
      <c r="A172" s="106" t="s">
        <v>507</v>
      </c>
      <c r="B172" s="6" t="s">
        <v>508</v>
      </c>
      <c r="C172" s="6" t="b">
        <v>0</v>
      </c>
      <c r="D172" s="6" t="s">
        <v>720</v>
      </c>
      <c r="F172" s="6" t="s">
        <v>721</v>
      </c>
      <c r="G172" s="6" t="s">
        <v>41</v>
      </c>
      <c r="H172" s="6" t="s">
        <v>722</v>
      </c>
      <c r="I172" s="6" t="s">
        <v>25</v>
      </c>
      <c r="J172" s="6" t="s">
        <v>25</v>
      </c>
      <c r="K172" s="6" t="s">
        <v>723</v>
      </c>
      <c r="L172" s="4" t="s">
        <v>724</v>
      </c>
      <c r="M172" s="107" t="str">
        <f>IF(ISBLANK(L172),"",VLOOKUP(L172,Lookups!$A:$B,2, FALSE))</f>
        <v>http://linked.data.gov.au/def/tern-cv/1046ab56-a29d-4a39-be33-db55bfafa32a</v>
      </c>
      <c r="N172" s="4" t="s">
        <v>556</v>
      </c>
      <c r="O172" s="13" t="str">
        <f>IF(ISBLANK(N172),"",VLOOKUP(N172,Lookups!$D:$E,2, FALSE))</f>
        <v>http://linked.data.gov.au/def/tern-cv/06461021-a6c2-4175-9651-23653c2b9116</v>
      </c>
      <c r="P172" s="108" t="s">
        <v>725</v>
      </c>
      <c r="S172" s="63" t="s">
        <v>310</v>
      </c>
    </row>
    <row r="173">
      <c r="A173" s="106" t="s">
        <v>507</v>
      </c>
      <c r="B173" s="6" t="s">
        <v>508</v>
      </c>
      <c r="C173" s="6" t="b">
        <v>0</v>
      </c>
      <c r="D173" s="6" t="s">
        <v>726</v>
      </c>
      <c r="F173" s="6" t="s">
        <v>727</v>
      </c>
      <c r="G173" s="6" t="s">
        <v>41</v>
      </c>
      <c r="H173" s="6" t="s">
        <v>728</v>
      </c>
      <c r="I173" s="6" t="s">
        <v>25</v>
      </c>
      <c r="J173" s="6" t="s">
        <v>25</v>
      </c>
      <c r="K173" s="6" t="s">
        <v>729</v>
      </c>
      <c r="L173" s="8"/>
      <c r="M173" s="8" t="str">
        <f>IF(ISBLANK(L173),"",VLOOKUP(L173,Lookups!$A:$B,2, FALSE))</f>
        <v/>
      </c>
      <c r="N173" s="4" t="s">
        <v>556</v>
      </c>
      <c r="O173" s="13" t="str">
        <f>IF(ISBLANK(N173),"",VLOOKUP(N173,Lookups!$D:$E,2, FALSE))</f>
        <v>http://linked.data.gov.au/def/tern-cv/06461021-a6c2-4175-9651-23653c2b9116</v>
      </c>
      <c r="P173" s="108" t="s">
        <v>730</v>
      </c>
      <c r="S173" s="63" t="s">
        <v>310</v>
      </c>
    </row>
    <row r="174">
      <c r="A174" s="106" t="s">
        <v>507</v>
      </c>
      <c r="B174" s="6" t="s">
        <v>508</v>
      </c>
      <c r="C174" s="6" t="b">
        <v>0</v>
      </c>
      <c r="D174" s="6" t="s">
        <v>731</v>
      </c>
      <c r="F174" s="6" t="s">
        <v>732</v>
      </c>
      <c r="G174" s="6" t="s">
        <v>41</v>
      </c>
      <c r="H174" s="6" t="s">
        <v>733</v>
      </c>
      <c r="I174" s="6" t="s">
        <v>25</v>
      </c>
      <c r="J174" s="6" t="s">
        <v>25</v>
      </c>
      <c r="K174" s="6" t="s">
        <v>729</v>
      </c>
      <c r="L174" s="8"/>
      <c r="M174" s="8" t="str">
        <f>IF(ISBLANK(L174),"",VLOOKUP(L174,Lookups!$A:$B,2, FALSE))</f>
        <v/>
      </c>
      <c r="N174" s="4" t="s">
        <v>556</v>
      </c>
      <c r="O174" s="13" t="str">
        <f>IF(ISBLANK(N174),"",VLOOKUP(N174,Lookups!$D:$E,2, FALSE))</f>
        <v>http://linked.data.gov.au/def/tern-cv/06461021-a6c2-4175-9651-23653c2b9116</v>
      </c>
      <c r="P174" s="108" t="s">
        <v>734</v>
      </c>
      <c r="S174" s="63" t="s">
        <v>310</v>
      </c>
    </row>
    <row r="175">
      <c r="A175" s="106" t="s">
        <v>507</v>
      </c>
      <c r="B175" s="6" t="s">
        <v>508</v>
      </c>
      <c r="C175" s="6" t="b">
        <v>0</v>
      </c>
      <c r="D175" s="6" t="s">
        <v>735</v>
      </c>
      <c r="F175" s="6" t="s">
        <v>736</v>
      </c>
      <c r="G175" s="6" t="s">
        <v>41</v>
      </c>
      <c r="H175" s="6" t="s">
        <v>737</v>
      </c>
      <c r="I175" s="6" t="s">
        <v>25</v>
      </c>
      <c r="J175" s="6" t="s">
        <v>25</v>
      </c>
      <c r="K175" s="6" t="s">
        <v>729</v>
      </c>
      <c r="L175" s="8"/>
      <c r="M175" s="8" t="str">
        <f>IF(ISBLANK(L175),"",VLOOKUP(L175,Lookups!$A:$B,2, FALSE))</f>
        <v/>
      </c>
      <c r="N175" s="4" t="s">
        <v>556</v>
      </c>
      <c r="O175" s="13" t="str">
        <f>IF(ISBLANK(N175),"",VLOOKUP(N175,Lookups!$D:$E,2, FALSE))</f>
        <v>http://linked.data.gov.au/def/tern-cv/06461021-a6c2-4175-9651-23653c2b9116</v>
      </c>
      <c r="P175" s="108" t="s">
        <v>738</v>
      </c>
      <c r="S175" s="63" t="s">
        <v>310</v>
      </c>
    </row>
    <row r="176">
      <c r="A176" s="106" t="s">
        <v>507</v>
      </c>
      <c r="B176" s="6" t="s">
        <v>508</v>
      </c>
      <c r="C176" s="6" t="b">
        <v>0</v>
      </c>
      <c r="D176" s="6" t="s">
        <v>739</v>
      </c>
      <c r="E176" s="61"/>
      <c r="F176" s="6" t="s">
        <v>740</v>
      </c>
      <c r="G176" s="6" t="s">
        <v>41</v>
      </c>
      <c r="H176" s="6"/>
      <c r="I176" s="6" t="s">
        <v>42</v>
      </c>
      <c r="J176" s="6" t="s">
        <v>43</v>
      </c>
      <c r="K176" s="6" t="s">
        <v>741</v>
      </c>
      <c r="L176" s="4" t="s">
        <v>739</v>
      </c>
      <c r="M176" s="107" t="str">
        <f>IF(ISBLANK(L176),"",VLOOKUP(L176,Lookups!$A:$B,2, FALSE))</f>
        <v>http://linked.data.gov.au/def/tern-cv/22bc900e-09ee-44a8-a7fd-6acb512ab31b</v>
      </c>
      <c r="N176" s="4" t="s">
        <v>556</v>
      </c>
      <c r="O176" s="13" t="str">
        <f>IF(ISBLANK(N176),"",VLOOKUP(N176,Lookups!$D:$E,2, FALSE))</f>
        <v>http://linked.data.gov.au/def/tern-cv/06461021-a6c2-4175-9651-23653c2b9116</v>
      </c>
      <c r="S176" s="63" t="s">
        <v>310</v>
      </c>
    </row>
    <row r="177">
      <c r="A177" s="106" t="s">
        <v>507</v>
      </c>
      <c r="B177" s="6" t="s">
        <v>508</v>
      </c>
      <c r="C177" s="6" t="b">
        <v>0</v>
      </c>
      <c r="D177" s="6" t="s">
        <v>742</v>
      </c>
      <c r="E177" s="61"/>
      <c r="F177" s="6" t="s">
        <v>743</v>
      </c>
      <c r="G177" s="6" t="s">
        <v>41</v>
      </c>
      <c r="H177" s="6"/>
      <c r="I177" s="6" t="s">
        <v>42</v>
      </c>
      <c r="J177" s="6" t="s">
        <v>43</v>
      </c>
      <c r="K177" s="6" t="s">
        <v>744</v>
      </c>
      <c r="L177" s="4" t="s">
        <v>742</v>
      </c>
      <c r="M177" s="107" t="str">
        <f>IF(ISBLANK(L177),"",VLOOKUP(L177,Lookups!$A:$B,2, FALSE))</f>
        <v>http://linked.data.gov.au/def/tern-cv/c8d7ad1c-fb3d-48fc-ab15-dac8756f8a42</v>
      </c>
      <c r="N177" s="4" t="s">
        <v>556</v>
      </c>
      <c r="O177" s="13" t="str">
        <f>IF(ISBLANK(N177),"",VLOOKUP(N177,Lookups!$D:$E,2, FALSE))</f>
        <v>http://linked.data.gov.au/def/tern-cv/06461021-a6c2-4175-9651-23653c2b9116</v>
      </c>
      <c r="S177" s="63" t="s">
        <v>310</v>
      </c>
    </row>
    <row r="178">
      <c r="A178" s="106" t="s">
        <v>507</v>
      </c>
      <c r="B178" s="6" t="s">
        <v>508</v>
      </c>
      <c r="C178" s="6" t="b">
        <v>0</v>
      </c>
      <c r="D178" s="6" t="s">
        <v>745</v>
      </c>
      <c r="E178" s="61"/>
      <c r="F178" s="6" t="s">
        <v>746</v>
      </c>
      <c r="G178" s="6" t="s">
        <v>41</v>
      </c>
      <c r="H178" s="6" t="s">
        <v>747</v>
      </c>
      <c r="I178" s="6" t="s">
        <v>25</v>
      </c>
      <c r="J178" s="6" t="s">
        <v>25</v>
      </c>
      <c r="K178" s="6" t="s">
        <v>748</v>
      </c>
      <c r="L178" s="4" t="s">
        <v>745</v>
      </c>
      <c r="M178" s="107" t="str">
        <f>IF(ISBLANK(L178),"",VLOOKUP(L178,Lookups!$A:$B,2, FALSE))</f>
        <v>http://linked.data.gov.au/def/tern-cv/85417909-7db2-4216-b886-3aa2780be29e</v>
      </c>
      <c r="N178" s="4" t="s">
        <v>556</v>
      </c>
      <c r="O178" s="13" t="str">
        <f>IF(ISBLANK(N178),"",VLOOKUP(N178,Lookups!$D:$E,2, FALSE))</f>
        <v>http://linked.data.gov.au/def/tern-cv/06461021-a6c2-4175-9651-23653c2b9116</v>
      </c>
      <c r="P178" s="108" t="s">
        <v>749</v>
      </c>
      <c r="S178" s="63" t="s">
        <v>310</v>
      </c>
    </row>
    <row r="179">
      <c r="A179" s="106" t="s">
        <v>507</v>
      </c>
      <c r="B179" s="6" t="s">
        <v>508</v>
      </c>
      <c r="C179" s="6" t="b">
        <v>0</v>
      </c>
      <c r="D179" s="6" t="s">
        <v>750</v>
      </c>
      <c r="F179" s="6" t="s">
        <v>751</v>
      </c>
      <c r="G179" s="6" t="s">
        <v>41</v>
      </c>
      <c r="H179" s="6" t="s">
        <v>752</v>
      </c>
      <c r="I179" s="6" t="s">
        <v>25</v>
      </c>
      <c r="J179" s="6" t="s">
        <v>25</v>
      </c>
      <c r="K179" s="6" t="s">
        <v>753</v>
      </c>
      <c r="L179" s="8"/>
      <c r="M179" s="8" t="str">
        <f>IF(ISBLANK(L179),"",VLOOKUP(L179,Lookups!$A:$B,2, FALSE))</f>
        <v/>
      </c>
      <c r="N179" s="4" t="s">
        <v>556</v>
      </c>
      <c r="O179" s="13" t="str">
        <f>IF(ISBLANK(N179),"",VLOOKUP(N179,Lookups!$D:$E,2, FALSE))</f>
        <v>http://linked.data.gov.au/def/tern-cv/06461021-a6c2-4175-9651-23653c2b9116</v>
      </c>
      <c r="P179" s="108" t="s">
        <v>754</v>
      </c>
      <c r="S179" s="63" t="s">
        <v>310</v>
      </c>
    </row>
    <row r="180">
      <c r="A180" s="106" t="s">
        <v>507</v>
      </c>
      <c r="B180" s="6" t="s">
        <v>508</v>
      </c>
      <c r="C180" s="6" t="b">
        <v>0</v>
      </c>
      <c r="D180" s="6" t="s">
        <v>755</v>
      </c>
      <c r="F180" s="6" t="s">
        <v>756</v>
      </c>
      <c r="G180" s="6" t="s">
        <v>41</v>
      </c>
      <c r="H180" s="6" t="s">
        <v>757</v>
      </c>
      <c r="I180" s="6" t="s">
        <v>25</v>
      </c>
      <c r="J180" s="6" t="s">
        <v>25</v>
      </c>
      <c r="K180" s="6" t="s">
        <v>753</v>
      </c>
      <c r="L180" s="8"/>
      <c r="M180" s="8" t="str">
        <f>IF(ISBLANK(L180),"",VLOOKUP(L180,Lookups!$A:$B,2, FALSE))</f>
        <v/>
      </c>
      <c r="N180" s="4" t="s">
        <v>556</v>
      </c>
      <c r="O180" s="13" t="str">
        <f>IF(ISBLANK(N180),"",VLOOKUP(N180,Lookups!$D:$E,2, FALSE))</f>
        <v>http://linked.data.gov.au/def/tern-cv/06461021-a6c2-4175-9651-23653c2b9116</v>
      </c>
      <c r="P180" s="108" t="s">
        <v>758</v>
      </c>
      <c r="S180" s="63" t="s">
        <v>310</v>
      </c>
    </row>
    <row r="181">
      <c r="A181" s="106" t="s">
        <v>507</v>
      </c>
      <c r="B181" s="6" t="s">
        <v>508</v>
      </c>
      <c r="C181" s="6" t="b">
        <v>0</v>
      </c>
      <c r="D181" s="6" t="s">
        <v>759</v>
      </c>
      <c r="F181" s="6" t="s">
        <v>760</v>
      </c>
      <c r="G181" s="6" t="s">
        <v>41</v>
      </c>
      <c r="I181" s="6" t="s">
        <v>42</v>
      </c>
      <c r="J181" s="6" t="s">
        <v>43</v>
      </c>
      <c r="K181" s="6"/>
      <c r="L181" s="8"/>
      <c r="N181" s="4" t="s">
        <v>523</v>
      </c>
      <c r="O181" s="12" t="s">
        <v>539</v>
      </c>
      <c r="S181" s="63" t="s">
        <v>310</v>
      </c>
    </row>
    <row r="182">
      <c r="A182" s="106" t="s">
        <v>507</v>
      </c>
      <c r="B182" s="6" t="s">
        <v>508</v>
      </c>
      <c r="C182" s="6" t="b">
        <v>0</v>
      </c>
      <c r="D182" s="6" t="s">
        <v>761</v>
      </c>
      <c r="E182" s="6"/>
      <c r="F182" s="6" t="s">
        <v>762</v>
      </c>
      <c r="G182" s="6" t="s">
        <v>41</v>
      </c>
      <c r="H182" s="6"/>
      <c r="I182" s="6" t="s">
        <v>42</v>
      </c>
      <c r="J182" s="6" t="s">
        <v>43</v>
      </c>
      <c r="K182" s="6"/>
      <c r="L182" s="8"/>
      <c r="N182" s="4" t="s">
        <v>523</v>
      </c>
      <c r="O182" s="109" t="s">
        <v>539</v>
      </c>
      <c r="S182" s="63" t="s">
        <v>310</v>
      </c>
    </row>
    <row r="183">
      <c r="A183" s="106" t="s">
        <v>507</v>
      </c>
      <c r="B183" s="6" t="s">
        <v>508</v>
      </c>
      <c r="C183" s="6" t="b">
        <v>0</v>
      </c>
      <c r="D183" s="6" t="s">
        <v>763</v>
      </c>
      <c r="E183" s="6"/>
      <c r="F183" s="6" t="s">
        <v>764</v>
      </c>
      <c r="G183" s="6" t="s">
        <v>41</v>
      </c>
      <c r="H183" s="6"/>
      <c r="I183" s="6" t="s">
        <v>42</v>
      </c>
      <c r="J183" s="6" t="s">
        <v>43</v>
      </c>
      <c r="K183" s="6"/>
      <c r="L183" s="8"/>
      <c r="N183" s="4" t="s">
        <v>523</v>
      </c>
      <c r="O183" s="109" t="s">
        <v>539</v>
      </c>
      <c r="S183" s="63" t="s">
        <v>310</v>
      </c>
    </row>
    <row r="184">
      <c r="A184" s="106" t="s">
        <v>507</v>
      </c>
      <c r="B184" s="6" t="s">
        <v>508</v>
      </c>
      <c r="C184" s="8" t="b">
        <v>0</v>
      </c>
      <c r="E184" s="6" t="s">
        <v>765</v>
      </c>
      <c r="F184" s="6" t="s">
        <v>766</v>
      </c>
      <c r="G184" s="6" t="s">
        <v>767</v>
      </c>
      <c r="H184" s="6" t="s">
        <v>768</v>
      </c>
      <c r="I184" s="6" t="s">
        <v>25</v>
      </c>
      <c r="J184" s="6" t="s">
        <v>25</v>
      </c>
      <c r="K184" s="6" t="s">
        <v>769</v>
      </c>
      <c r="L184" s="8"/>
      <c r="N184" s="8"/>
      <c r="O184" s="9"/>
      <c r="P184" s="108" t="s">
        <v>770</v>
      </c>
      <c r="S184" s="63" t="s">
        <v>310</v>
      </c>
    </row>
    <row r="185">
      <c r="A185" s="106" t="s">
        <v>507</v>
      </c>
      <c r="B185" s="6" t="s">
        <v>508</v>
      </c>
      <c r="C185" s="8" t="b">
        <v>0</v>
      </c>
      <c r="E185" s="6" t="s">
        <v>771</v>
      </c>
      <c r="F185" s="6" t="s">
        <v>772</v>
      </c>
      <c r="G185" s="6" t="s">
        <v>773</v>
      </c>
      <c r="H185" s="6" t="s">
        <v>774</v>
      </c>
      <c r="I185" s="6" t="s">
        <v>25</v>
      </c>
      <c r="J185" s="6" t="s">
        <v>25</v>
      </c>
      <c r="K185" s="6" t="s">
        <v>775</v>
      </c>
      <c r="L185" s="8"/>
      <c r="M185" s="8" t="str">
        <f>IF(ISBLANK(L185),"",VLOOKUP(L185,Lookups!$A:$B,2, FALSE))</f>
        <v/>
      </c>
      <c r="N185" s="8"/>
      <c r="O185" s="9" t="str">
        <f>IF(ISBLANK(N185),"",VLOOKUP(N185,Lookups!$D:$E,2, FALSE))</f>
        <v/>
      </c>
      <c r="P185" s="108" t="s">
        <v>776</v>
      </c>
      <c r="S185" s="63" t="s">
        <v>310</v>
      </c>
    </row>
    <row r="186">
      <c r="A186" s="106" t="s">
        <v>507</v>
      </c>
      <c r="B186" s="6" t="s">
        <v>508</v>
      </c>
      <c r="C186" s="8" t="b">
        <v>0</v>
      </c>
      <c r="E186" s="6" t="s">
        <v>777</v>
      </c>
      <c r="F186" s="6" t="s">
        <v>778</v>
      </c>
      <c r="G186" s="6" t="s">
        <v>773</v>
      </c>
      <c r="H186" s="6" t="s">
        <v>779</v>
      </c>
      <c r="I186" s="6" t="s">
        <v>25</v>
      </c>
      <c r="J186" s="6" t="s">
        <v>25</v>
      </c>
      <c r="K186" s="6" t="s">
        <v>780</v>
      </c>
      <c r="L186" s="8"/>
      <c r="M186" s="8" t="str">
        <f>IF(ISBLANK(L186),"",VLOOKUP(L186,Lookups!$A:$B,2, FALSE))</f>
        <v/>
      </c>
      <c r="N186" s="8"/>
      <c r="O186" s="9" t="str">
        <f>IF(ISBLANK(N186),"",VLOOKUP(N186,Lookups!$D:$E,2, FALSE))</f>
        <v/>
      </c>
      <c r="P186" s="110" t="s">
        <v>781</v>
      </c>
      <c r="S186" s="63" t="s">
        <v>310</v>
      </c>
    </row>
    <row r="187">
      <c r="A187" s="106" t="s">
        <v>507</v>
      </c>
      <c r="B187" s="6" t="s">
        <v>508</v>
      </c>
      <c r="C187" s="8" t="b">
        <v>0</v>
      </c>
      <c r="E187" s="6" t="s">
        <v>782</v>
      </c>
      <c r="F187" s="6" t="s">
        <v>783</v>
      </c>
      <c r="G187" s="6" t="s">
        <v>773</v>
      </c>
      <c r="H187" s="6" t="s">
        <v>779</v>
      </c>
      <c r="I187" s="6" t="s">
        <v>25</v>
      </c>
      <c r="J187" s="6" t="s">
        <v>25</v>
      </c>
      <c r="K187" s="6" t="s">
        <v>784</v>
      </c>
      <c r="L187" s="8"/>
      <c r="M187" s="8" t="str">
        <f>IF(ISBLANK(L187),"",VLOOKUP(L187,Lookups!$A:$B,2, FALSE))</f>
        <v/>
      </c>
      <c r="N187" s="8"/>
      <c r="O187" s="9" t="str">
        <f>IF(ISBLANK(N187),"",VLOOKUP(N187,Lookups!$D:$E,2, FALSE))</f>
        <v/>
      </c>
      <c r="P187" s="110" t="s">
        <v>781</v>
      </c>
      <c r="S187" s="63" t="s">
        <v>310</v>
      </c>
    </row>
    <row r="188">
      <c r="A188" s="106" t="s">
        <v>507</v>
      </c>
      <c r="B188" s="6" t="s">
        <v>508</v>
      </c>
      <c r="C188" s="8" t="b">
        <v>0</v>
      </c>
      <c r="E188" s="6" t="s">
        <v>785</v>
      </c>
      <c r="F188" s="6" t="s">
        <v>786</v>
      </c>
      <c r="G188" s="6" t="s">
        <v>773</v>
      </c>
      <c r="H188" s="6" t="s">
        <v>779</v>
      </c>
      <c r="I188" s="6" t="s">
        <v>25</v>
      </c>
      <c r="J188" s="6" t="s">
        <v>25</v>
      </c>
      <c r="K188" s="6" t="s">
        <v>784</v>
      </c>
      <c r="L188" s="8"/>
      <c r="M188" s="8" t="str">
        <f>IF(ISBLANK(L188),"",VLOOKUP(L188,Lookups!$A:$B,2, FALSE))</f>
        <v/>
      </c>
      <c r="N188" s="8"/>
      <c r="O188" s="9" t="str">
        <f>IF(ISBLANK(N188),"",VLOOKUP(N188,Lookups!$D:$E,2, FALSE))</f>
        <v/>
      </c>
      <c r="P188" s="110" t="s">
        <v>781</v>
      </c>
      <c r="S188" s="63" t="s">
        <v>310</v>
      </c>
    </row>
    <row r="189">
      <c r="A189" s="106" t="s">
        <v>507</v>
      </c>
      <c r="B189" s="6" t="s">
        <v>508</v>
      </c>
      <c r="C189" s="8" t="b">
        <v>0</v>
      </c>
      <c r="E189" s="6" t="s">
        <v>787</v>
      </c>
      <c r="F189" s="6" t="s">
        <v>788</v>
      </c>
      <c r="G189" s="6" t="s">
        <v>773</v>
      </c>
      <c r="H189" s="6" t="s">
        <v>789</v>
      </c>
      <c r="I189" s="6" t="s">
        <v>25</v>
      </c>
      <c r="J189" s="6" t="s">
        <v>25</v>
      </c>
      <c r="K189" s="6" t="s">
        <v>784</v>
      </c>
      <c r="L189" s="8"/>
      <c r="M189" s="8" t="str">
        <f>IF(ISBLANK(L189),"",VLOOKUP(L189,Lookups!$A:$B,2, FALSE))</f>
        <v/>
      </c>
      <c r="N189" s="8"/>
      <c r="O189" s="9" t="str">
        <f>IF(ISBLANK(N189),"",VLOOKUP(N189,Lookups!$D:$E,2, FALSE))</f>
        <v/>
      </c>
      <c r="P189" s="110" t="s">
        <v>790</v>
      </c>
      <c r="S189" s="63" t="s">
        <v>310</v>
      </c>
    </row>
    <row r="190">
      <c r="A190" s="106" t="s">
        <v>507</v>
      </c>
      <c r="B190" s="6" t="s">
        <v>508</v>
      </c>
      <c r="C190" s="8" t="b">
        <v>0</v>
      </c>
      <c r="E190" s="6" t="s">
        <v>791</v>
      </c>
      <c r="F190" s="6" t="s">
        <v>792</v>
      </c>
      <c r="G190" s="6" t="s">
        <v>41</v>
      </c>
      <c r="I190" s="4" t="s">
        <v>32</v>
      </c>
      <c r="J190" s="4" t="s">
        <v>32</v>
      </c>
      <c r="L190" s="8"/>
      <c r="M190" s="8" t="str">
        <f>IF(ISBLANK(L190),"",VLOOKUP(L190,Lookups!$A:$B,2, FALSE))</f>
        <v/>
      </c>
      <c r="N190" s="8"/>
      <c r="O190" s="9" t="str">
        <f>IF(ISBLANK(N190),"",VLOOKUP(N190,Lookups!$D:$E,2, FALSE))</f>
        <v/>
      </c>
      <c r="S190" s="63" t="s">
        <v>310</v>
      </c>
    </row>
    <row r="191">
      <c r="A191" s="126"/>
      <c r="B191" s="58"/>
      <c r="C191" s="59" t="b">
        <v>0</v>
      </c>
      <c r="D191" s="59"/>
      <c r="E191" s="59"/>
      <c r="F191" s="59"/>
      <c r="G191" s="59"/>
      <c r="H191" s="59"/>
      <c r="I191" s="59"/>
      <c r="J191" s="59"/>
      <c r="K191" s="59"/>
      <c r="L191" s="59"/>
      <c r="M191" s="59" t="str">
        <f>IF(ISBLANK(L191),"",VLOOKUP(L191,Lookups!$A:$B,2, FALSE))</f>
        <v/>
      </c>
      <c r="N191" s="59"/>
      <c r="O191" s="95" t="str">
        <f>IF(ISBLANK(N191),"",VLOOKUP(N191,Lookups!$D:$E,2, FALSE))</f>
        <v/>
      </c>
      <c r="P191" s="59"/>
      <c r="Q191" s="59"/>
      <c r="R191" s="59"/>
      <c r="S191" s="114" t="s">
        <v>310</v>
      </c>
      <c r="T191" s="59"/>
      <c r="U191" s="59"/>
      <c r="V191" s="59"/>
      <c r="W191" s="59"/>
      <c r="X191" s="59"/>
      <c r="Y191" s="59"/>
      <c r="Z191" s="59"/>
      <c r="AA191" s="59"/>
      <c r="AB191" s="59"/>
      <c r="AC191" s="59"/>
      <c r="AD191" s="59"/>
      <c r="AE191" s="59"/>
      <c r="AF191" s="59"/>
      <c r="AG191" s="59"/>
      <c r="AH191" s="59"/>
      <c r="AI191" s="59"/>
      <c r="AJ191" s="59"/>
      <c r="AK191" s="59"/>
      <c r="AL191" s="59"/>
    </row>
    <row r="192">
      <c r="A192" s="106" t="s">
        <v>793</v>
      </c>
      <c r="B192" s="6" t="s">
        <v>794</v>
      </c>
      <c r="C192" s="8" t="b">
        <v>0</v>
      </c>
      <c r="E192" s="6" t="s">
        <v>795</v>
      </c>
      <c r="F192" s="6" t="s">
        <v>796</v>
      </c>
      <c r="G192" s="6"/>
      <c r="H192" s="6"/>
      <c r="I192" s="6" t="s">
        <v>32</v>
      </c>
      <c r="J192" s="6" t="s">
        <v>37</v>
      </c>
      <c r="K192" s="6"/>
      <c r="L192" s="8"/>
      <c r="M192" s="8" t="str">
        <f>IF(ISBLANK(L192),"",VLOOKUP(L192,Lookups!$A:$B,2, FALSE))</f>
        <v/>
      </c>
      <c r="N192" s="4" t="s">
        <v>38</v>
      </c>
      <c r="O192" s="13" t="str">
        <f>IF(ISBLANK(N192),"",VLOOKUP(N192,Lookups!$D:$E,2, FALSE))</f>
        <v>http://linked.data.gov.au/def/tern-cv/13dec53e-1062-4060-9281-f133c8269afb</v>
      </c>
      <c r="S192" s="63" t="s">
        <v>310</v>
      </c>
    </row>
    <row r="193">
      <c r="A193" s="106" t="s">
        <v>793</v>
      </c>
      <c r="B193" s="6" t="s">
        <v>794</v>
      </c>
      <c r="C193" s="8" t="b">
        <v>0</v>
      </c>
      <c r="E193" s="6" t="s">
        <v>797</v>
      </c>
      <c r="F193" s="4" t="s">
        <v>798</v>
      </c>
      <c r="I193" s="4" t="s">
        <v>32</v>
      </c>
      <c r="J193" s="4" t="s">
        <v>32</v>
      </c>
    </row>
    <row r="194">
      <c r="A194" s="106" t="s">
        <v>793</v>
      </c>
      <c r="B194" s="6" t="s">
        <v>799</v>
      </c>
      <c r="C194" s="8" t="b">
        <v>0</v>
      </c>
      <c r="E194" s="6" t="s">
        <v>516</v>
      </c>
      <c r="F194" s="4" t="s">
        <v>517</v>
      </c>
      <c r="G194" s="4"/>
      <c r="H194" s="4"/>
      <c r="I194" s="4" t="s">
        <v>32</v>
      </c>
      <c r="J194" s="4" t="s">
        <v>32</v>
      </c>
      <c r="K194" s="4"/>
      <c r="L194" s="8"/>
      <c r="M194" s="8" t="str">
        <f>IF(ISBLANK(L194),"",VLOOKUP(L194,Lookups!$A:$B,2, FALSE))</f>
        <v/>
      </c>
      <c r="N194" s="8"/>
      <c r="O194" s="9" t="str">
        <f>IF(ISBLANK(N194),"",VLOOKUP(N194,Lookups!$D:$E,2, FALSE))</f>
        <v/>
      </c>
      <c r="S194" s="63" t="s">
        <v>310</v>
      </c>
    </row>
    <row r="195">
      <c r="A195" s="106" t="s">
        <v>793</v>
      </c>
      <c r="B195" s="6" t="s">
        <v>794</v>
      </c>
      <c r="C195" s="6" t="b">
        <v>0</v>
      </c>
      <c r="D195" s="6"/>
      <c r="E195" s="6" t="s">
        <v>800</v>
      </c>
      <c r="F195" s="4" t="s">
        <v>801</v>
      </c>
      <c r="G195" s="4"/>
      <c r="H195" s="4" t="s">
        <v>802</v>
      </c>
      <c r="I195" s="4" t="s">
        <v>32</v>
      </c>
      <c r="J195" s="4" t="s">
        <v>32</v>
      </c>
      <c r="K195" s="4" t="s">
        <v>803</v>
      </c>
      <c r="L195" s="4"/>
      <c r="N195" s="4" t="s">
        <v>804</v>
      </c>
      <c r="O195" s="12" t="s">
        <v>805</v>
      </c>
      <c r="S195" s="63"/>
    </row>
    <row r="196">
      <c r="A196" s="106" t="s">
        <v>793</v>
      </c>
      <c r="B196" s="6" t="s">
        <v>794</v>
      </c>
      <c r="C196" s="6" t="b">
        <v>0</v>
      </c>
      <c r="D196" s="6"/>
      <c r="E196" s="6" t="s">
        <v>806</v>
      </c>
      <c r="F196" s="4" t="s">
        <v>807</v>
      </c>
      <c r="G196" s="4"/>
      <c r="H196" s="4"/>
      <c r="I196" s="4" t="s">
        <v>32</v>
      </c>
      <c r="J196" s="4" t="s">
        <v>37</v>
      </c>
      <c r="K196" s="4"/>
      <c r="L196" s="4"/>
      <c r="N196" s="8"/>
      <c r="O196" s="9"/>
      <c r="S196" s="63"/>
    </row>
    <row r="197">
      <c r="A197" s="106" t="s">
        <v>793</v>
      </c>
      <c r="B197" s="6" t="s">
        <v>794</v>
      </c>
      <c r="C197" s="6" t="b">
        <v>0</v>
      </c>
      <c r="D197" s="6"/>
      <c r="E197" s="6" t="s">
        <v>509</v>
      </c>
      <c r="F197" s="4" t="s">
        <v>510</v>
      </c>
      <c r="G197" s="4"/>
      <c r="H197" s="4" t="s">
        <v>808</v>
      </c>
      <c r="I197" s="4" t="s">
        <v>25</v>
      </c>
      <c r="J197" s="4" t="s">
        <v>25</v>
      </c>
      <c r="K197" s="4" t="s">
        <v>809</v>
      </c>
      <c r="L197" s="4"/>
      <c r="N197" s="4"/>
      <c r="O197" s="9"/>
      <c r="P197" s="10" t="s">
        <v>513</v>
      </c>
      <c r="S197" s="63"/>
    </row>
    <row r="198">
      <c r="A198" s="106" t="s">
        <v>793</v>
      </c>
      <c r="B198" s="6" t="s">
        <v>794</v>
      </c>
      <c r="C198" s="6" t="b">
        <v>0</v>
      </c>
      <c r="E198" s="6" t="s">
        <v>810</v>
      </c>
      <c r="F198" s="4" t="s">
        <v>811</v>
      </c>
      <c r="G198" s="4"/>
      <c r="H198" s="4"/>
      <c r="I198" s="4" t="s">
        <v>42</v>
      </c>
      <c r="J198" s="4" t="s">
        <v>43</v>
      </c>
      <c r="K198" s="4"/>
      <c r="L198" s="4" t="s">
        <v>812</v>
      </c>
      <c r="M198" s="107" t="str">
        <f>IF(ISBLANK(L198),"",VLOOKUP(L198,Lookups!$A:$B,2, FALSE))</f>
        <v>http://linked.data.gov.au/def/tern-cv/c_908a6f69</v>
      </c>
      <c r="N198" s="4" t="s">
        <v>523</v>
      </c>
      <c r="O198" s="13" t="str">
        <f>IF(ISBLANK(N198),"",VLOOKUP(N198,Lookups!$D:$E,2, FALSE))</f>
        <v>http://linked.data.gov.au/def/tern-cv/80c39b95-0912-4267-bb66-2fa081683723</v>
      </c>
      <c r="S198" s="63" t="s">
        <v>310</v>
      </c>
    </row>
    <row r="199">
      <c r="A199" s="106" t="s">
        <v>793</v>
      </c>
      <c r="B199" s="6" t="s">
        <v>799</v>
      </c>
      <c r="C199" s="6" t="b">
        <v>0</v>
      </c>
      <c r="D199" s="6" t="s">
        <v>524</v>
      </c>
      <c r="F199" s="6" t="s">
        <v>525</v>
      </c>
      <c r="G199" s="6"/>
      <c r="H199" s="6" t="s">
        <v>813</v>
      </c>
      <c r="I199" s="6" t="s">
        <v>25</v>
      </c>
      <c r="J199" s="6" t="s">
        <v>25</v>
      </c>
      <c r="K199" s="127" t="s">
        <v>814</v>
      </c>
      <c r="L199" s="4" t="s">
        <v>528</v>
      </c>
      <c r="M199" s="107" t="str">
        <f>IF(ISBLANK(L199),"",VLOOKUP(L199,Lookups!$A:$B,2, FALSE))</f>
        <v>http://linked.data.gov.au/def/tern-cv/931507d7-0fb6-4fd9-932c-3015f83af9ab</v>
      </c>
      <c r="N199" s="4" t="s">
        <v>523</v>
      </c>
      <c r="O199" s="13" t="str">
        <f>IF(ISBLANK(N199),"",VLOOKUP(N199,Lookups!$D:$E,2, FALSE))</f>
        <v>http://linked.data.gov.au/def/tern-cv/80c39b95-0912-4267-bb66-2fa081683723</v>
      </c>
      <c r="P199" s="10" t="s">
        <v>529</v>
      </c>
      <c r="S199" s="63" t="s">
        <v>310</v>
      </c>
    </row>
    <row r="200">
      <c r="A200" s="106" t="s">
        <v>793</v>
      </c>
      <c r="B200" s="6" t="s">
        <v>794</v>
      </c>
      <c r="C200" s="8" t="b">
        <v>0</v>
      </c>
      <c r="E200" s="6" t="s">
        <v>815</v>
      </c>
      <c r="F200" s="4" t="s">
        <v>816</v>
      </c>
      <c r="G200" s="4"/>
      <c r="H200" s="4" t="s">
        <v>817</v>
      </c>
      <c r="I200" s="4" t="s">
        <v>25</v>
      </c>
      <c r="J200" s="4" t="s">
        <v>25</v>
      </c>
      <c r="K200" s="4" t="s">
        <v>818</v>
      </c>
      <c r="L200" s="8"/>
      <c r="M200" s="8" t="str">
        <f>IF(ISBLANK(L200),"",VLOOKUP(L200,Lookups!$A:$B,2, FALSE))</f>
        <v/>
      </c>
      <c r="N200" s="8"/>
      <c r="O200" s="9" t="str">
        <f>IF(ISBLANK(N200),"",VLOOKUP(N200,Lookups!$D:$E,2, FALSE))</f>
        <v/>
      </c>
      <c r="P200" s="10" t="s">
        <v>819</v>
      </c>
      <c r="S200" s="63" t="s">
        <v>310</v>
      </c>
    </row>
    <row r="201">
      <c r="A201" s="106" t="s">
        <v>793</v>
      </c>
      <c r="B201" s="6" t="s">
        <v>799</v>
      </c>
      <c r="C201" s="80" t="b">
        <v>0</v>
      </c>
      <c r="D201" s="80" t="s">
        <v>535</v>
      </c>
      <c r="F201" s="4" t="s">
        <v>820</v>
      </c>
      <c r="G201" s="4"/>
      <c r="H201" s="4"/>
      <c r="I201" s="4" t="s">
        <v>42</v>
      </c>
      <c r="J201" s="6" t="s">
        <v>43</v>
      </c>
      <c r="K201" s="4"/>
      <c r="L201" s="8"/>
      <c r="M201" s="8" t="str">
        <f>IF(ISBLANK(L201),"",VLOOKUP(L201,Lookups!$A:$B,2, FALSE))</f>
        <v/>
      </c>
      <c r="N201" s="4" t="s">
        <v>523</v>
      </c>
      <c r="O201" s="13" t="str">
        <f>IF(ISBLANK(N201),"",VLOOKUP(N201,Lookups!$D:$E,2, FALSE))</f>
        <v>http://linked.data.gov.au/def/tern-cv/80c39b95-0912-4267-bb66-2fa081683723</v>
      </c>
      <c r="S201" s="63" t="s">
        <v>310</v>
      </c>
    </row>
    <row r="202">
      <c r="A202" s="106" t="s">
        <v>793</v>
      </c>
      <c r="B202" s="6" t="s">
        <v>799</v>
      </c>
      <c r="C202" s="80" t="b">
        <v>0</v>
      </c>
      <c r="D202" s="80" t="s">
        <v>537</v>
      </c>
      <c r="F202" s="6" t="s">
        <v>821</v>
      </c>
      <c r="G202" s="6" t="s">
        <v>41</v>
      </c>
      <c r="H202" s="6"/>
      <c r="I202" s="6" t="s">
        <v>42</v>
      </c>
      <c r="J202" s="6" t="s">
        <v>43</v>
      </c>
      <c r="K202" s="6"/>
      <c r="L202" s="8"/>
      <c r="N202" s="4" t="s">
        <v>523</v>
      </c>
      <c r="O202" s="109" t="s">
        <v>539</v>
      </c>
      <c r="S202" s="63"/>
    </row>
    <row r="203">
      <c r="A203" s="106" t="s">
        <v>793</v>
      </c>
      <c r="B203" s="6" t="s">
        <v>799</v>
      </c>
      <c r="C203" s="80" t="b">
        <v>0</v>
      </c>
      <c r="D203" s="80" t="s">
        <v>540</v>
      </c>
      <c r="F203" s="6" t="s">
        <v>822</v>
      </c>
      <c r="G203" s="6" t="s">
        <v>41</v>
      </c>
      <c r="H203" s="6"/>
      <c r="I203" s="6" t="s">
        <v>42</v>
      </c>
      <c r="J203" s="6" t="s">
        <v>43</v>
      </c>
      <c r="K203" s="6"/>
      <c r="L203" s="8"/>
      <c r="N203" s="4" t="s">
        <v>523</v>
      </c>
      <c r="O203" s="109" t="s">
        <v>539</v>
      </c>
      <c r="S203" s="63"/>
    </row>
    <row r="204">
      <c r="A204" s="106" t="s">
        <v>793</v>
      </c>
      <c r="B204" s="6" t="s">
        <v>799</v>
      </c>
      <c r="C204" s="80" t="b">
        <v>0</v>
      </c>
      <c r="D204" s="80" t="s">
        <v>542</v>
      </c>
      <c r="F204" s="6" t="s">
        <v>823</v>
      </c>
      <c r="G204" s="6"/>
      <c r="H204" s="6" t="s">
        <v>824</v>
      </c>
      <c r="I204" s="6" t="s">
        <v>25</v>
      </c>
      <c r="J204" s="6" t="s">
        <v>25</v>
      </c>
      <c r="K204" s="127" t="s">
        <v>825</v>
      </c>
      <c r="L204" s="8"/>
      <c r="M204" s="8" t="str">
        <f>IF(ISBLANK(L204),"",VLOOKUP(L204,Lookups!$A:$B,2, FALSE))</f>
        <v/>
      </c>
      <c r="N204" s="4" t="s">
        <v>523</v>
      </c>
      <c r="O204" s="13" t="str">
        <f>IF(ISBLANK(N204),"",VLOOKUP(N204,Lookups!$D:$E,2, FALSE))</f>
        <v>http://linked.data.gov.au/def/tern-cv/80c39b95-0912-4267-bb66-2fa081683723</v>
      </c>
      <c r="P204" s="108" t="s">
        <v>546</v>
      </c>
      <c r="S204" s="63" t="s">
        <v>310</v>
      </c>
    </row>
    <row r="205">
      <c r="A205" s="106" t="s">
        <v>793</v>
      </c>
      <c r="B205" s="6" t="s">
        <v>799</v>
      </c>
      <c r="C205" s="80" t="b">
        <v>0</v>
      </c>
      <c r="D205" s="80" t="s">
        <v>547</v>
      </c>
      <c r="F205" s="6" t="s">
        <v>826</v>
      </c>
      <c r="G205" s="6"/>
      <c r="H205" s="6" t="s">
        <v>827</v>
      </c>
      <c r="I205" s="6" t="s">
        <v>25</v>
      </c>
      <c r="J205" s="6" t="s">
        <v>25</v>
      </c>
      <c r="K205" s="127" t="s">
        <v>825</v>
      </c>
      <c r="L205" s="8"/>
      <c r="M205" s="8" t="str">
        <f>IF(ISBLANK(L205),"",VLOOKUP(L205,Lookups!$A:$B,2, FALSE))</f>
        <v/>
      </c>
      <c r="N205" s="4" t="s">
        <v>523</v>
      </c>
      <c r="O205" s="13" t="str">
        <f>IF(ISBLANK(N205),"",VLOOKUP(N205,Lookups!$D:$E,2, FALSE))</f>
        <v>http://linked.data.gov.au/def/tern-cv/80c39b95-0912-4267-bb66-2fa081683723</v>
      </c>
      <c r="P205" s="108" t="s">
        <v>550</v>
      </c>
      <c r="S205" s="63" t="s">
        <v>310</v>
      </c>
    </row>
    <row r="206">
      <c r="A206" s="106" t="s">
        <v>793</v>
      </c>
      <c r="B206" s="6" t="s">
        <v>799</v>
      </c>
      <c r="C206" s="6" t="b">
        <v>0</v>
      </c>
      <c r="D206" s="6" t="s">
        <v>759</v>
      </c>
      <c r="F206" s="4" t="s">
        <v>828</v>
      </c>
      <c r="I206" s="6" t="s">
        <v>42</v>
      </c>
      <c r="J206" s="6" t="s">
        <v>43</v>
      </c>
      <c r="K206" s="6"/>
      <c r="L206" s="8"/>
      <c r="N206" s="4" t="s">
        <v>523</v>
      </c>
      <c r="O206" s="109" t="s">
        <v>539</v>
      </c>
      <c r="S206" s="63" t="s">
        <v>310</v>
      </c>
    </row>
    <row r="207">
      <c r="A207" s="106" t="s">
        <v>793</v>
      </c>
      <c r="B207" s="6" t="s">
        <v>799</v>
      </c>
      <c r="C207" s="6" t="b">
        <v>0</v>
      </c>
      <c r="D207" s="6" t="s">
        <v>761</v>
      </c>
      <c r="E207" s="6"/>
      <c r="F207" s="6" t="s">
        <v>829</v>
      </c>
      <c r="G207" s="6" t="s">
        <v>41</v>
      </c>
      <c r="H207" s="6"/>
      <c r="I207" s="6" t="s">
        <v>42</v>
      </c>
      <c r="J207" s="6" t="s">
        <v>43</v>
      </c>
      <c r="K207" s="6"/>
      <c r="L207" s="8"/>
      <c r="N207" s="4" t="s">
        <v>523</v>
      </c>
      <c r="O207" s="109" t="s">
        <v>539</v>
      </c>
      <c r="S207" s="63" t="s">
        <v>310</v>
      </c>
    </row>
    <row r="208">
      <c r="A208" s="106" t="s">
        <v>793</v>
      </c>
      <c r="B208" s="6" t="s">
        <v>799</v>
      </c>
      <c r="C208" s="6" t="b">
        <v>0</v>
      </c>
      <c r="D208" s="6" t="s">
        <v>763</v>
      </c>
      <c r="E208" s="6"/>
      <c r="F208" s="6" t="s">
        <v>830</v>
      </c>
      <c r="G208" s="6" t="s">
        <v>41</v>
      </c>
      <c r="H208" s="6"/>
      <c r="I208" s="6" t="s">
        <v>42</v>
      </c>
      <c r="J208" s="6" t="s">
        <v>43</v>
      </c>
      <c r="K208" s="6"/>
      <c r="L208" s="8"/>
      <c r="N208" s="4" t="s">
        <v>523</v>
      </c>
      <c r="O208" s="109" t="s">
        <v>539</v>
      </c>
      <c r="S208" s="63" t="s">
        <v>310</v>
      </c>
    </row>
    <row r="209">
      <c r="A209" s="128"/>
      <c r="B209" s="94"/>
      <c r="C209" s="94" t="b">
        <v>0</v>
      </c>
      <c r="D209" s="94"/>
      <c r="E209" s="59"/>
      <c r="F209" s="115"/>
      <c r="G209" s="115"/>
      <c r="H209" s="115"/>
      <c r="I209" s="115"/>
      <c r="J209" s="115"/>
      <c r="K209" s="115"/>
      <c r="L209" s="115"/>
      <c r="M209" s="59"/>
      <c r="N209" s="115"/>
      <c r="O209" s="95"/>
      <c r="P209" s="59"/>
      <c r="Q209" s="59"/>
      <c r="R209" s="59"/>
      <c r="S209" s="114"/>
      <c r="T209" s="59"/>
      <c r="U209" s="59"/>
      <c r="V209" s="59"/>
      <c r="W209" s="59"/>
      <c r="X209" s="59"/>
      <c r="Y209" s="59"/>
      <c r="Z209" s="59"/>
      <c r="AA209" s="59"/>
      <c r="AB209" s="59"/>
      <c r="AC209" s="59"/>
      <c r="AD209" s="59"/>
      <c r="AE209" s="59"/>
      <c r="AF209" s="59"/>
      <c r="AG209" s="59"/>
      <c r="AH209" s="59"/>
      <c r="AI209" s="59"/>
      <c r="AJ209" s="59"/>
      <c r="AK209" s="59"/>
      <c r="AL209" s="59"/>
    </row>
    <row r="210">
      <c r="A210" s="106" t="s">
        <v>831</v>
      </c>
      <c r="B210" s="6" t="s">
        <v>832</v>
      </c>
      <c r="C210" s="6" t="b">
        <v>0</v>
      </c>
      <c r="D210" s="6"/>
      <c r="E210" s="6" t="s">
        <v>833</v>
      </c>
      <c r="F210" s="4" t="s">
        <v>834</v>
      </c>
      <c r="G210" s="4"/>
      <c r="H210" s="4"/>
      <c r="I210" s="4" t="s">
        <v>32</v>
      </c>
      <c r="J210" s="4" t="s">
        <v>37</v>
      </c>
      <c r="K210" s="4"/>
      <c r="L210" s="4"/>
      <c r="N210" s="4" t="s">
        <v>38</v>
      </c>
      <c r="O210" s="12" t="s">
        <v>86</v>
      </c>
      <c r="S210" s="63"/>
    </row>
    <row r="211">
      <c r="A211" s="106" t="s">
        <v>831</v>
      </c>
      <c r="B211" s="6" t="s">
        <v>832</v>
      </c>
      <c r="C211" s="6" t="b">
        <v>0</v>
      </c>
      <c r="D211" s="6" t="s">
        <v>832</v>
      </c>
      <c r="F211" s="6" t="s">
        <v>835</v>
      </c>
      <c r="G211" s="6" t="s">
        <v>836</v>
      </c>
      <c r="H211" s="4"/>
      <c r="I211" s="4" t="s">
        <v>42</v>
      </c>
      <c r="J211" s="4" t="s">
        <v>43</v>
      </c>
      <c r="K211" s="4"/>
      <c r="L211" s="4" t="s">
        <v>832</v>
      </c>
      <c r="M211" s="107" t="str">
        <f>IF(ISBLANK(L211),"",VLOOKUP(L211,Lookups!$A:$B,2, FALSE))</f>
        <v>http://linked.data.gov.au/def/tern-cv/0531b8b6-7610-4fbd-9a66-8cd80d357a70</v>
      </c>
      <c r="N211" s="4" t="s">
        <v>556</v>
      </c>
      <c r="O211" s="13" t="str">
        <f>IF(ISBLANK(N211),"",VLOOKUP(N211,Lookups!$D:$E,2, FALSE))</f>
        <v>http://linked.data.gov.au/def/tern-cv/06461021-a6c2-4175-9651-23653c2b9116</v>
      </c>
      <c r="S211" s="63" t="s">
        <v>310</v>
      </c>
    </row>
    <row r="212">
      <c r="A212" s="106" t="s">
        <v>831</v>
      </c>
      <c r="B212" s="6" t="s">
        <v>832</v>
      </c>
      <c r="C212" s="6" t="b">
        <v>0</v>
      </c>
      <c r="D212" s="6" t="s">
        <v>837</v>
      </c>
      <c r="F212" s="6" t="s">
        <v>838</v>
      </c>
      <c r="G212" s="6" t="s">
        <v>836</v>
      </c>
      <c r="I212" s="4" t="s">
        <v>42</v>
      </c>
      <c r="J212" s="4" t="s">
        <v>43</v>
      </c>
      <c r="L212" s="8"/>
      <c r="N212" s="4" t="s">
        <v>556</v>
      </c>
      <c r="O212" s="12" t="s">
        <v>839</v>
      </c>
    </row>
    <row r="213">
      <c r="A213" s="106" t="s">
        <v>831</v>
      </c>
      <c r="B213" s="6" t="s">
        <v>832</v>
      </c>
      <c r="C213" s="6" t="b">
        <v>0</v>
      </c>
      <c r="D213" s="6" t="s">
        <v>840</v>
      </c>
      <c r="F213" s="6" t="s">
        <v>841</v>
      </c>
      <c r="G213" s="6" t="s">
        <v>836</v>
      </c>
      <c r="I213" s="4" t="s">
        <v>42</v>
      </c>
      <c r="J213" s="4" t="s">
        <v>43</v>
      </c>
      <c r="L213" s="8"/>
      <c r="N213" s="4" t="s">
        <v>556</v>
      </c>
      <c r="O213" s="109" t="s">
        <v>839</v>
      </c>
    </row>
    <row r="214">
      <c r="A214" s="94"/>
      <c r="B214" s="58"/>
      <c r="C214" s="59" t="b">
        <v>0</v>
      </c>
      <c r="D214" s="59"/>
      <c r="E214" s="59"/>
      <c r="F214" s="59"/>
      <c r="G214" s="59"/>
      <c r="H214" s="59"/>
      <c r="I214" s="59"/>
      <c r="J214" s="59"/>
      <c r="K214" s="59"/>
      <c r="L214" s="59"/>
      <c r="M214" s="59"/>
      <c r="N214" s="59"/>
      <c r="O214" s="95"/>
      <c r="P214" s="59"/>
      <c r="Q214" s="59"/>
      <c r="R214" s="59"/>
      <c r="S214" s="59"/>
      <c r="T214" s="59"/>
      <c r="U214" s="59"/>
      <c r="V214" s="59"/>
      <c r="W214" s="59"/>
      <c r="X214" s="59"/>
      <c r="Y214" s="59"/>
      <c r="Z214" s="59"/>
      <c r="AA214" s="59"/>
      <c r="AB214" s="59"/>
      <c r="AC214" s="59"/>
      <c r="AD214" s="59"/>
      <c r="AE214" s="59"/>
      <c r="AF214" s="59"/>
      <c r="AG214" s="59"/>
      <c r="AH214" s="59"/>
      <c r="AI214" s="59"/>
      <c r="AJ214" s="59"/>
      <c r="AK214" s="59"/>
      <c r="AL214" s="59"/>
    </row>
    <row r="215">
      <c r="A215" s="106" t="s">
        <v>842</v>
      </c>
      <c r="B215" s="6" t="s">
        <v>843</v>
      </c>
      <c r="C215" s="8" t="b">
        <v>0</v>
      </c>
      <c r="E215" s="6" t="s">
        <v>844</v>
      </c>
      <c r="F215" s="4" t="s">
        <v>845</v>
      </c>
      <c r="I215" s="4" t="s">
        <v>32</v>
      </c>
      <c r="J215" s="4" t="s">
        <v>32</v>
      </c>
      <c r="L215" s="8"/>
      <c r="N215" s="8"/>
      <c r="O215" s="9"/>
    </row>
    <row r="216">
      <c r="A216" s="106" t="s">
        <v>842</v>
      </c>
      <c r="B216" s="6" t="s">
        <v>843</v>
      </c>
      <c r="C216" s="8" t="b">
        <v>0</v>
      </c>
      <c r="E216" s="6" t="s">
        <v>846</v>
      </c>
      <c r="F216" s="4" t="s">
        <v>847</v>
      </c>
      <c r="H216" s="4" t="s">
        <v>848</v>
      </c>
      <c r="I216" s="4" t="s">
        <v>32</v>
      </c>
      <c r="J216" s="4" t="s">
        <v>32</v>
      </c>
      <c r="K216" s="4" t="s">
        <v>849</v>
      </c>
      <c r="L216" s="8"/>
      <c r="N216" s="8"/>
      <c r="O216" s="9"/>
    </row>
    <row r="217">
      <c r="A217" s="106" t="s">
        <v>842</v>
      </c>
      <c r="B217" s="6" t="s">
        <v>843</v>
      </c>
      <c r="C217" s="8" t="b">
        <v>0</v>
      </c>
      <c r="E217" s="6" t="s">
        <v>850</v>
      </c>
      <c r="F217" s="4" t="s">
        <v>851</v>
      </c>
      <c r="H217" s="4" t="s">
        <v>852</v>
      </c>
      <c r="I217" s="4" t="s">
        <v>25</v>
      </c>
      <c r="J217" s="4" t="s">
        <v>25</v>
      </c>
      <c r="K217" s="4" t="s">
        <v>853</v>
      </c>
      <c r="L217" s="8"/>
      <c r="N217" s="8"/>
      <c r="O217" s="9"/>
      <c r="P217" s="108" t="s">
        <v>854</v>
      </c>
    </row>
    <row r="218">
      <c r="A218" s="106" t="s">
        <v>842</v>
      </c>
      <c r="B218" s="6" t="s">
        <v>843</v>
      </c>
      <c r="C218" s="8" t="b">
        <v>0</v>
      </c>
      <c r="E218" s="6" t="s">
        <v>855</v>
      </c>
      <c r="F218" s="4" t="s">
        <v>856</v>
      </c>
      <c r="I218" s="4" t="s">
        <v>32</v>
      </c>
      <c r="J218" s="4" t="s">
        <v>32</v>
      </c>
      <c r="L218" s="8"/>
      <c r="M218" s="8" t="str">
        <f>IF(ISBLANK(L218),"",VLOOKUP(L218,Lookups!$A:$B,2, FALSE))</f>
        <v/>
      </c>
      <c r="N218" s="8"/>
      <c r="O218" s="9" t="str">
        <f>IF(ISBLANK(N218),"",VLOOKUP(N218,Lookups!$D:$E,2, FALSE))</f>
        <v/>
      </c>
    </row>
    <row r="219">
      <c r="A219" s="106" t="s">
        <v>842</v>
      </c>
      <c r="B219" s="6" t="s">
        <v>843</v>
      </c>
      <c r="C219" s="8" t="b">
        <v>0</v>
      </c>
      <c r="E219" s="6" t="s">
        <v>857</v>
      </c>
      <c r="F219" s="4" t="s">
        <v>858</v>
      </c>
      <c r="I219" s="4" t="s">
        <v>32</v>
      </c>
      <c r="J219" s="4" t="s">
        <v>318</v>
      </c>
      <c r="L219" s="8"/>
      <c r="N219" s="4" t="s">
        <v>38</v>
      </c>
      <c r="O219" s="12" t="s">
        <v>86</v>
      </c>
    </row>
    <row r="220">
      <c r="A220" s="106" t="s">
        <v>842</v>
      </c>
      <c r="B220" s="6" t="s">
        <v>843</v>
      </c>
      <c r="C220" s="8" t="b">
        <v>0</v>
      </c>
      <c r="E220" s="6" t="s">
        <v>859</v>
      </c>
      <c r="F220" s="4" t="s">
        <v>860</v>
      </c>
      <c r="I220" s="4" t="s">
        <v>32</v>
      </c>
      <c r="J220" s="4" t="s">
        <v>318</v>
      </c>
      <c r="L220" s="8"/>
      <c r="N220" s="8"/>
      <c r="O220" s="9"/>
    </row>
    <row r="221">
      <c r="A221" s="106" t="s">
        <v>842</v>
      </c>
      <c r="B221" s="6" t="s">
        <v>843</v>
      </c>
      <c r="C221" s="8" t="b">
        <v>0</v>
      </c>
      <c r="E221" s="6" t="s">
        <v>861</v>
      </c>
      <c r="F221" s="4" t="s">
        <v>862</v>
      </c>
      <c r="I221" s="4" t="s">
        <v>32</v>
      </c>
      <c r="J221" s="4" t="s">
        <v>318</v>
      </c>
      <c r="L221" s="8"/>
      <c r="N221" s="8"/>
      <c r="O221" s="9"/>
    </row>
    <row r="222">
      <c r="A222" s="106" t="s">
        <v>842</v>
      </c>
      <c r="B222" s="6" t="s">
        <v>843</v>
      </c>
      <c r="C222" s="8" t="b">
        <v>0</v>
      </c>
      <c r="E222" s="6" t="s">
        <v>863</v>
      </c>
      <c r="F222" s="4" t="s">
        <v>864</v>
      </c>
      <c r="I222" s="4" t="s">
        <v>32</v>
      </c>
      <c r="J222" s="4" t="s">
        <v>318</v>
      </c>
      <c r="L222" s="8"/>
      <c r="N222" s="8"/>
      <c r="O222" s="9"/>
    </row>
    <row r="223">
      <c r="A223" s="128"/>
      <c r="B223" s="58"/>
      <c r="C223" s="59" t="b">
        <v>0</v>
      </c>
      <c r="D223" s="59"/>
      <c r="E223" s="59"/>
      <c r="F223" s="59"/>
      <c r="G223" s="59"/>
      <c r="H223" s="59"/>
      <c r="I223" s="115"/>
      <c r="J223" s="115"/>
      <c r="K223" s="59"/>
      <c r="L223" s="59"/>
      <c r="M223" s="59"/>
      <c r="N223" s="59"/>
      <c r="O223" s="95"/>
      <c r="P223" s="59"/>
      <c r="Q223" s="59"/>
      <c r="R223" s="59"/>
      <c r="S223" s="59"/>
      <c r="T223" s="59"/>
      <c r="U223" s="59"/>
      <c r="V223" s="59"/>
      <c r="W223" s="59"/>
      <c r="X223" s="59"/>
      <c r="Y223" s="59"/>
      <c r="Z223" s="59"/>
      <c r="AA223" s="59"/>
      <c r="AB223" s="59"/>
      <c r="AC223" s="59"/>
      <c r="AD223" s="59"/>
      <c r="AE223" s="59"/>
      <c r="AF223" s="59"/>
      <c r="AG223" s="59"/>
      <c r="AH223" s="59"/>
      <c r="AI223" s="59"/>
      <c r="AJ223" s="59"/>
      <c r="AK223" s="59"/>
      <c r="AL223" s="59"/>
    </row>
    <row r="224">
      <c r="A224" s="106" t="s">
        <v>865</v>
      </c>
      <c r="B224" s="6" t="s">
        <v>866</v>
      </c>
      <c r="C224" s="8" t="b">
        <v>0</v>
      </c>
      <c r="E224" s="6" t="s">
        <v>867</v>
      </c>
      <c r="F224" s="4" t="s">
        <v>868</v>
      </c>
      <c r="I224" s="4" t="s">
        <v>32</v>
      </c>
      <c r="J224" s="4" t="s">
        <v>318</v>
      </c>
      <c r="L224" s="8"/>
      <c r="N224" s="4" t="s">
        <v>38</v>
      </c>
      <c r="O224" s="12" t="s">
        <v>86</v>
      </c>
    </row>
    <row r="225">
      <c r="A225" s="106" t="s">
        <v>865</v>
      </c>
      <c r="B225" s="6" t="s">
        <v>866</v>
      </c>
      <c r="C225" s="8" t="b">
        <v>0</v>
      </c>
      <c r="E225" s="6" t="s">
        <v>869</v>
      </c>
      <c r="F225" s="4" t="s">
        <v>870</v>
      </c>
      <c r="H225" s="4" t="s">
        <v>871</v>
      </c>
      <c r="I225" s="4" t="s">
        <v>32</v>
      </c>
      <c r="J225" s="4" t="s">
        <v>32</v>
      </c>
      <c r="K225" s="4" t="s">
        <v>872</v>
      </c>
      <c r="L225" s="8"/>
      <c r="N225" s="4" t="s">
        <v>804</v>
      </c>
      <c r="O225" s="12" t="s">
        <v>805</v>
      </c>
    </row>
    <row r="226">
      <c r="A226" s="106" t="s">
        <v>865</v>
      </c>
      <c r="B226" s="6" t="s">
        <v>866</v>
      </c>
      <c r="C226" s="8" t="b">
        <v>0</v>
      </c>
      <c r="E226" s="6" t="s">
        <v>873</v>
      </c>
      <c r="F226" s="4" t="s">
        <v>874</v>
      </c>
      <c r="I226" s="4" t="s">
        <v>32</v>
      </c>
      <c r="J226" s="4" t="s">
        <v>318</v>
      </c>
      <c r="L226" s="8"/>
      <c r="N226" s="8"/>
      <c r="O226" s="9"/>
    </row>
    <row r="227">
      <c r="A227" s="106" t="s">
        <v>865</v>
      </c>
      <c r="B227" s="6" t="s">
        <v>866</v>
      </c>
      <c r="C227" s="8" t="b">
        <v>0</v>
      </c>
      <c r="E227" s="6" t="s">
        <v>875</v>
      </c>
      <c r="F227" s="4" t="s">
        <v>876</v>
      </c>
      <c r="I227" s="4" t="s">
        <v>32</v>
      </c>
      <c r="J227" s="4" t="s">
        <v>318</v>
      </c>
      <c r="L227" s="8"/>
      <c r="N227" s="8"/>
      <c r="O227" s="9"/>
    </row>
    <row r="228">
      <c r="A228" s="128"/>
      <c r="B228" s="58"/>
      <c r="C228" s="59" t="b">
        <v>0</v>
      </c>
      <c r="D228" s="59"/>
      <c r="E228" s="59"/>
      <c r="F228" s="59"/>
      <c r="G228" s="59"/>
      <c r="H228" s="59"/>
      <c r="I228" s="59"/>
      <c r="J228" s="59"/>
      <c r="K228" s="59"/>
      <c r="L228" s="59"/>
      <c r="M228" s="59"/>
      <c r="N228" s="59"/>
      <c r="O228" s="59"/>
      <c r="P228" s="59"/>
      <c r="Q228" s="59"/>
      <c r="R228" s="59"/>
      <c r="S228" s="59"/>
      <c r="T228" s="59"/>
      <c r="U228" s="59"/>
      <c r="V228" s="59"/>
      <c r="W228" s="59"/>
      <c r="X228" s="59"/>
      <c r="Y228" s="59"/>
      <c r="Z228" s="59"/>
      <c r="AA228" s="59"/>
      <c r="AB228" s="59"/>
      <c r="AC228" s="59"/>
      <c r="AD228" s="59"/>
      <c r="AE228" s="59"/>
      <c r="AF228" s="59"/>
      <c r="AG228" s="59"/>
      <c r="AH228" s="59"/>
      <c r="AI228" s="59"/>
      <c r="AJ228" s="59"/>
      <c r="AK228" s="59"/>
      <c r="AL228" s="59"/>
    </row>
    <row r="229">
      <c r="A229" s="94"/>
      <c r="B229" s="129"/>
      <c r="C229" s="129" t="b">
        <v>0</v>
      </c>
      <c r="D229" s="129"/>
      <c r="E229" s="59"/>
      <c r="F229" s="115"/>
      <c r="G229" s="115"/>
      <c r="H229" s="115"/>
      <c r="I229" s="115"/>
      <c r="J229" s="115"/>
      <c r="K229" s="115"/>
      <c r="L229" s="59"/>
      <c r="M229" s="59"/>
      <c r="N229" s="59"/>
      <c r="O229" s="95"/>
      <c r="P229" s="59"/>
      <c r="Q229" s="59"/>
      <c r="R229" s="59"/>
      <c r="S229" s="59"/>
      <c r="T229" s="59"/>
      <c r="U229" s="59"/>
      <c r="V229" s="59"/>
      <c r="W229" s="59"/>
      <c r="X229" s="59"/>
      <c r="Y229" s="59"/>
      <c r="Z229" s="59"/>
      <c r="AA229" s="59"/>
      <c r="AB229" s="59"/>
      <c r="AC229" s="59"/>
      <c r="AD229" s="59"/>
      <c r="AE229" s="59"/>
      <c r="AF229" s="59"/>
      <c r="AG229" s="59"/>
      <c r="AH229" s="59"/>
      <c r="AI229" s="59"/>
      <c r="AJ229" s="59"/>
      <c r="AK229" s="59"/>
      <c r="AL229" s="59"/>
    </row>
    <row r="230">
      <c r="A230" s="130" t="s">
        <v>877</v>
      </c>
      <c r="B230" s="131" t="s">
        <v>878</v>
      </c>
      <c r="C230" s="132" t="b">
        <v>0</v>
      </c>
      <c r="D230" s="132"/>
      <c r="E230" s="133" t="s">
        <v>879</v>
      </c>
      <c r="F230" s="131"/>
      <c r="G230" s="131"/>
      <c r="H230" s="131"/>
      <c r="I230" s="131" t="s">
        <v>25</v>
      </c>
      <c r="J230" s="131" t="s">
        <v>25</v>
      </c>
      <c r="K230" s="131" t="s">
        <v>880</v>
      </c>
      <c r="L230" s="132"/>
      <c r="M230" s="132" t="str">
        <f>IF(ISBLANK(L230),"",VLOOKUP(L230,Lookups!$A:$B,2, FALSE))</f>
        <v/>
      </c>
      <c r="N230" s="132"/>
      <c r="O230" s="134" t="str">
        <f>IF(ISBLANK(N230),"",VLOOKUP(N230,Lookups!$D:$E,2, FALSE))</f>
        <v/>
      </c>
      <c r="P230" s="135" t="s">
        <v>881</v>
      </c>
      <c r="Q230" s="136" t="s">
        <v>882</v>
      </c>
      <c r="R230" s="132"/>
      <c r="S230" s="132"/>
      <c r="T230" s="132"/>
      <c r="U230" s="132"/>
      <c r="V230" s="132"/>
      <c r="W230" s="132"/>
      <c r="X230" s="132"/>
      <c r="Y230" s="132"/>
      <c r="Z230" s="132"/>
      <c r="AA230" s="132"/>
      <c r="AB230" s="132"/>
      <c r="AC230" s="132"/>
      <c r="AD230" s="132"/>
      <c r="AE230" s="132"/>
      <c r="AF230" s="132"/>
      <c r="AG230" s="132"/>
      <c r="AH230" s="132"/>
      <c r="AI230" s="132"/>
      <c r="AJ230" s="132"/>
      <c r="AK230" s="132"/>
      <c r="AL230" s="132"/>
    </row>
    <row r="231">
      <c r="A231" s="130" t="s">
        <v>877</v>
      </c>
      <c r="B231" s="131" t="s">
        <v>878</v>
      </c>
      <c r="C231" s="132" t="b">
        <v>0</v>
      </c>
      <c r="D231" s="132"/>
      <c r="E231" s="133" t="s">
        <v>883</v>
      </c>
      <c r="F231" s="136"/>
      <c r="G231" s="136"/>
      <c r="H231" s="136"/>
      <c r="I231" s="136" t="s">
        <v>32</v>
      </c>
      <c r="J231" s="136" t="s">
        <v>32</v>
      </c>
      <c r="K231" s="136"/>
      <c r="L231" s="132"/>
      <c r="M231" s="132"/>
      <c r="N231" s="136"/>
      <c r="O231" s="134"/>
      <c r="P231" s="132"/>
      <c r="Q231" s="132"/>
      <c r="R231" s="132"/>
      <c r="S231" s="132"/>
      <c r="T231" s="132"/>
      <c r="U231" s="132"/>
      <c r="V231" s="132"/>
      <c r="W231" s="132"/>
      <c r="X231" s="132"/>
      <c r="Y231" s="132"/>
      <c r="Z231" s="132"/>
      <c r="AA231" s="132"/>
      <c r="AB231" s="132"/>
      <c r="AC231" s="132"/>
      <c r="AD231" s="132"/>
      <c r="AE231" s="132"/>
      <c r="AF231" s="132"/>
      <c r="AG231" s="132"/>
      <c r="AH231" s="132"/>
      <c r="AI231" s="132"/>
      <c r="AJ231" s="132"/>
      <c r="AK231" s="132"/>
      <c r="AL231" s="132"/>
    </row>
    <row r="232">
      <c r="A232" s="130" t="s">
        <v>877</v>
      </c>
      <c r="B232" s="131" t="s">
        <v>878</v>
      </c>
      <c r="C232" s="132" t="b">
        <v>0</v>
      </c>
      <c r="D232" s="132"/>
      <c r="E232" s="133" t="s">
        <v>884</v>
      </c>
      <c r="F232" s="136"/>
      <c r="G232" s="136"/>
      <c r="H232" s="136"/>
      <c r="I232" s="136" t="s">
        <v>32</v>
      </c>
      <c r="J232" s="136" t="s">
        <v>32</v>
      </c>
      <c r="K232" s="136"/>
      <c r="L232" s="132"/>
      <c r="M232" s="132" t="str">
        <f>IF(ISBLANK(L232),"",VLOOKUP(L232,Lookups!$A:$B,2, FALSE))</f>
        <v/>
      </c>
      <c r="N232" s="136" t="s">
        <v>38</v>
      </c>
      <c r="O232" s="137" t="str">
        <f>IF(ISBLANK(N232),"",VLOOKUP(N232,Lookups!$D:$E,2, FALSE))</f>
        <v>http://linked.data.gov.au/def/tern-cv/13dec53e-1062-4060-9281-f133c8269afb</v>
      </c>
      <c r="P232" s="132"/>
      <c r="Q232" s="132"/>
      <c r="R232" s="132"/>
      <c r="S232" s="132"/>
      <c r="T232" s="132"/>
      <c r="U232" s="132"/>
      <c r="V232" s="132"/>
      <c r="W232" s="132"/>
      <c r="X232" s="132"/>
      <c r="Y232" s="132"/>
      <c r="Z232" s="132"/>
      <c r="AA232" s="132"/>
      <c r="AB232" s="132"/>
      <c r="AC232" s="132"/>
      <c r="AD232" s="132"/>
      <c r="AE232" s="132"/>
      <c r="AF232" s="132"/>
      <c r="AG232" s="132"/>
      <c r="AH232" s="132"/>
      <c r="AI232" s="132"/>
      <c r="AJ232" s="132"/>
      <c r="AK232" s="132"/>
      <c r="AL232" s="132"/>
    </row>
    <row r="233">
      <c r="A233" s="130" t="s">
        <v>877</v>
      </c>
      <c r="B233" s="131" t="s">
        <v>878</v>
      </c>
      <c r="C233" s="132" t="b">
        <v>0</v>
      </c>
      <c r="D233" s="132"/>
      <c r="E233" s="133" t="s">
        <v>885</v>
      </c>
      <c r="F233" s="136"/>
      <c r="G233" s="136"/>
      <c r="H233" s="136"/>
      <c r="I233" s="136" t="s">
        <v>32</v>
      </c>
      <c r="J233" s="136" t="s">
        <v>32</v>
      </c>
      <c r="K233" s="136"/>
      <c r="L233" s="132"/>
      <c r="M233" s="132" t="str">
        <f>IF(ISBLANK(L233),"",VLOOKUP(L233,Lookups!$A:$B,2, FALSE))</f>
        <v/>
      </c>
      <c r="N233" s="136" t="s">
        <v>38</v>
      </c>
      <c r="O233" s="137" t="str">
        <f>IF(ISBLANK(N233),"",VLOOKUP(N233,Lookups!$D:$E,2, FALSE))</f>
        <v>http://linked.data.gov.au/def/tern-cv/13dec53e-1062-4060-9281-f133c8269afb</v>
      </c>
      <c r="P233" s="132"/>
      <c r="Q233" s="132"/>
      <c r="R233" s="132"/>
      <c r="S233" s="132"/>
      <c r="T233" s="132"/>
      <c r="U233" s="132"/>
      <c r="V233" s="132"/>
      <c r="W233" s="132"/>
      <c r="X233" s="132"/>
      <c r="Y233" s="132"/>
      <c r="Z233" s="132"/>
      <c r="AA233" s="132"/>
      <c r="AB233" s="132"/>
      <c r="AC233" s="132"/>
      <c r="AD233" s="132"/>
      <c r="AE233" s="132"/>
      <c r="AF233" s="132"/>
      <c r="AG233" s="132"/>
      <c r="AH233" s="132"/>
      <c r="AI233" s="132"/>
      <c r="AJ233" s="132"/>
      <c r="AK233" s="132"/>
      <c r="AL233" s="132"/>
    </row>
    <row r="234">
      <c r="A234" s="130" t="s">
        <v>877</v>
      </c>
      <c r="B234" s="131" t="s">
        <v>878</v>
      </c>
      <c r="C234" s="132" t="b">
        <v>0</v>
      </c>
      <c r="D234" s="132"/>
      <c r="E234" s="133" t="s">
        <v>886</v>
      </c>
      <c r="F234" s="136"/>
      <c r="G234" s="136"/>
      <c r="H234" s="136"/>
      <c r="I234" s="136" t="s">
        <v>32</v>
      </c>
      <c r="J234" s="136" t="s">
        <v>32</v>
      </c>
      <c r="K234" s="136"/>
      <c r="L234" s="132"/>
      <c r="M234" s="132" t="str">
        <f>IF(ISBLANK(L234),"",VLOOKUP(L234,Lookups!$A:$B,2, FALSE))</f>
        <v/>
      </c>
      <c r="N234" s="136" t="s">
        <v>38</v>
      </c>
      <c r="O234" s="137" t="str">
        <f>IF(ISBLANK(N234),"",VLOOKUP(N234,Lookups!$D:$E,2, FALSE))</f>
        <v>http://linked.data.gov.au/def/tern-cv/13dec53e-1062-4060-9281-f133c8269afb</v>
      </c>
      <c r="P234" s="132"/>
      <c r="Q234" s="132"/>
      <c r="R234" s="132"/>
      <c r="S234" s="132"/>
      <c r="T234" s="132"/>
      <c r="U234" s="132"/>
      <c r="V234" s="132"/>
      <c r="W234" s="132"/>
      <c r="X234" s="132"/>
      <c r="Y234" s="132"/>
      <c r="Z234" s="132"/>
      <c r="AA234" s="132"/>
      <c r="AB234" s="132"/>
      <c r="AC234" s="132"/>
      <c r="AD234" s="132"/>
      <c r="AE234" s="132"/>
      <c r="AF234" s="132"/>
      <c r="AG234" s="132"/>
      <c r="AH234" s="132"/>
      <c r="AI234" s="132"/>
      <c r="AJ234" s="132"/>
      <c r="AK234" s="132"/>
      <c r="AL234" s="132"/>
    </row>
    <row r="235">
      <c r="A235" s="130" t="s">
        <v>877</v>
      </c>
      <c r="B235" s="131" t="s">
        <v>878</v>
      </c>
      <c r="C235" s="132" t="b">
        <v>0</v>
      </c>
      <c r="D235" s="132"/>
      <c r="E235" s="133" t="s">
        <v>887</v>
      </c>
      <c r="F235" s="136"/>
      <c r="G235" s="136"/>
      <c r="H235" s="136"/>
      <c r="I235" s="136" t="s">
        <v>42</v>
      </c>
      <c r="J235" s="136" t="s">
        <v>42</v>
      </c>
      <c r="K235" s="136"/>
      <c r="L235" s="132"/>
      <c r="M235" s="132" t="str">
        <f>IF(ISBLANK(L235),"",VLOOKUP(L235,Lookups!$A:$B,2, FALSE))</f>
        <v/>
      </c>
      <c r="N235" s="136" t="s">
        <v>146</v>
      </c>
      <c r="O235" s="137" t="str">
        <f>IF(ISBLANK(N235),"",VLOOKUP(N235,Lookups!$D:$E,2, FALSE))</f>
        <v>http://linked.data.gov.au/def/tern-cv/e1c7c434-1321-4601-9079-e837b7ffc293</v>
      </c>
      <c r="P235" s="132"/>
      <c r="Q235" s="132"/>
      <c r="R235" s="132"/>
      <c r="S235" s="132"/>
      <c r="T235" s="132"/>
      <c r="U235" s="132"/>
      <c r="V235" s="132"/>
      <c r="W235" s="132"/>
      <c r="X235" s="132"/>
      <c r="Y235" s="132"/>
      <c r="Z235" s="132"/>
      <c r="AA235" s="132"/>
      <c r="AB235" s="132"/>
      <c r="AC235" s="132"/>
      <c r="AD235" s="132"/>
      <c r="AE235" s="132"/>
      <c r="AF235" s="132"/>
      <c r="AG235" s="132"/>
      <c r="AH235" s="132"/>
      <c r="AI235" s="132"/>
      <c r="AJ235" s="132"/>
      <c r="AK235" s="132"/>
      <c r="AL235" s="132"/>
    </row>
    <row r="236">
      <c r="A236" s="138" t="s">
        <v>888</v>
      </c>
      <c r="B236" s="139" t="s">
        <v>889</v>
      </c>
      <c r="C236" s="140" t="b">
        <v>0</v>
      </c>
      <c r="D236" s="140"/>
      <c r="E236" s="141" t="s">
        <v>890</v>
      </c>
      <c r="F236" s="142"/>
      <c r="G236" s="142"/>
      <c r="H236" s="142"/>
      <c r="I236" s="142" t="s">
        <v>91</v>
      </c>
      <c r="J236" s="142" t="s">
        <v>43</v>
      </c>
      <c r="K236" s="142"/>
      <c r="L236" s="140"/>
      <c r="M236" s="140" t="str">
        <f>IF(ISBLANK(L236),"",VLOOKUP(L236,Lookups!$A:$B,2, FALSE))</f>
        <v/>
      </c>
      <c r="N236" s="140"/>
      <c r="O236" s="143" t="str">
        <f>IF(ISBLANK(N236),"",VLOOKUP(N236,Lookups!$D:$E,2, FALSE))</f>
        <v/>
      </c>
      <c r="P236" s="140"/>
      <c r="Q236" s="140"/>
      <c r="R236" s="140"/>
      <c r="S236" s="140"/>
      <c r="T236" s="140"/>
      <c r="U236" s="140"/>
      <c r="V236" s="140"/>
      <c r="W236" s="140"/>
      <c r="X236" s="140"/>
      <c r="Y236" s="140"/>
      <c r="Z236" s="140"/>
      <c r="AA236" s="140"/>
      <c r="AB236" s="140"/>
      <c r="AC236" s="140"/>
      <c r="AD236" s="140"/>
      <c r="AE236" s="140"/>
      <c r="AF236" s="140"/>
      <c r="AG236" s="140"/>
      <c r="AH236" s="140"/>
      <c r="AI236" s="140"/>
      <c r="AJ236" s="140"/>
      <c r="AK236" s="140"/>
      <c r="AL236" s="140"/>
    </row>
    <row r="237">
      <c r="A237" s="138" t="s">
        <v>888</v>
      </c>
      <c r="B237" s="139" t="s">
        <v>889</v>
      </c>
      <c r="C237" s="140" t="b">
        <v>0</v>
      </c>
      <c r="D237" s="140"/>
      <c r="E237" s="141" t="s">
        <v>891</v>
      </c>
      <c r="F237" s="142"/>
      <c r="G237" s="142"/>
      <c r="H237" s="142"/>
      <c r="I237" s="142" t="s">
        <v>32</v>
      </c>
      <c r="J237" s="142" t="s">
        <v>32</v>
      </c>
      <c r="K237" s="142"/>
      <c r="L237" s="140"/>
      <c r="M237" s="140"/>
      <c r="N237" s="142"/>
      <c r="O237" s="143"/>
      <c r="P237" s="140"/>
      <c r="Q237" s="140"/>
      <c r="R237" s="140"/>
      <c r="S237" s="140"/>
      <c r="T237" s="140"/>
      <c r="U237" s="140"/>
      <c r="V237" s="140"/>
      <c r="W237" s="140"/>
      <c r="X237" s="140"/>
      <c r="Y237" s="140"/>
      <c r="Z237" s="140"/>
      <c r="AA237" s="140"/>
      <c r="AB237" s="140"/>
      <c r="AC237" s="140"/>
      <c r="AD237" s="140"/>
      <c r="AE237" s="140"/>
      <c r="AF237" s="140"/>
      <c r="AG237" s="140"/>
      <c r="AH237" s="140"/>
      <c r="AI237" s="140"/>
      <c r="AJ237" s="140"/>
      <c r="AK237" s="140"/>
      <c r="AL237" s="140"/>
    </row>
    <row r="238">
      <c r="A238" s="130" t="s">
        <v>892</v>
      </c>
      <c r="B238" s="131" t="s">
        <v>893</v>
      </c>
      <c r="C238" s="132" t="b">
        <v>0</v>
      </c>
      <c r="D238" s="133" t="s">
        <v>894</v>
      </c>
      <c r="F238" s="136"/>
      <c r="G238" s="136"/>
      <c r="H238" s="136"/>
      <c r="I238" s="136" t="s">
        <v>91</v>
      </c>
      <c r="J238" s="136" t="s">
        <v>91</v>
      </c>
      <c r="K238" s="136"/>
      <c r="L238" s="132"/>
      <c r="M238" s="132" t="str">
        <f>IF(ISBLANK(L238),"",VLOOKUP(L238,Lookups!$A:$B,2, FALSE))</f>
        <v/>
      </c>
      <c r="N238" s="136" t="s">
        <v>895</v>
      </c>
      <c r="O238" s="137" t="str">
        <f>IF(ISBLANK(N238),"",VLOOKUP(N238,Lookups!$D:$E,2, FALSE))</f>
        <v>http://linked.data.gov.au/def/tern-cv/05dac53a-269c-4699-9673-bf99a9406b14</v>
      </c>
      <c r="P238" s="132"/>
      <c r="Q238" s="132"/>
      <c r="R238" s="132"/>
      <c r="S238" s="132"/>
      <c r="T238" s="132"/>
      <c r="U238" s="132"/>
      <c r="V238" s="132"/>
      <c r="W238" s="132"/>
      <c r="X238" s="132"/>
      <c r="Y238" s="132"/>
      <c r="Z238" s="132"/>
      <c r="AA238" s="132"/>
      <c r="AB238" s="132"/>
      <c r="AC238" s="132"/>
      <c r="AD238" s="132"/>
      <c r="AE238" s="132"/>
      <c r="AF238" s="132"/>
      <c r="AG238" s="132"/>
      <c r="AH238" s="132"/>
      <c r="AI238" s="132"/>
      <c r="AJ238" s="132"/>
      <c r="AK238" s="132"/>
      <c r="AL238" s="132"/>
    </row>
    <row r="239">
      <c r="A239" s="130" t="s">
        <v>892</v>
      </c>
      <c r="B239" s="131" t="s">
        <v>893</v>
      </c>
      <c r="C239" s="132" t="b">
        <v>0</v>
      </c>
      <c r="D239" s="132"/>
      <c r="E239" s="133" t="s">
        <v>896</v>
      </c>
      <c r="F239" s="136"/>
      <c r="G239" s="136"/>
      <c r="H239" s="136"/>
      <c r="I239" s="136" t="s">
        <v>32</v>
      </c>
      <c r="J239" s="136" t="s">
        <v>32</v>
      </c>
      <c r="K239" s="136"/>
      <c r="L239" s="132"/>
      <c r="M239" s="132" t="str">
        <f>IF(ISBLANK(L239),"",VLOOKUP(L239,Lookups!$A:$B,2, FALSE))</f>
        <v/>
      </c>
      <c r="N239" s="136" t="s">
        <v>38</v>
      </c>
      <c r="O239" s="137" t="str">
        <f>IF(ISBLANK(N239),"",VLOOKUP(N239,Lookups!$D:$E,2, FALSE))</f>
        <v>http://linked.data.gov.au/def/tern-cv/13dec53e-1062-4060-9281-f133c8269afb</v>
      </c>
      <c r="P239" s="132"/>
      <c r="Q239" s="132"/>
      <c r="R239" s="132"/>
      <c r="S239" s="132"/>
      <c r="T239" s="132"/>
      <c r="U239" s="132"/>
      <c r="V239" s="132"/>
      <c r="W239" s="132"/>
      <c r="X239" s="132"/>
      <c r="Y239" s="132"/>
      <c r="Z239" s="132"/>
      <c r="AA239" s="132"/>
      <c r="AB239" s="132"/>
      <c r="AC239" s="132"/>
      <c r="AD239" s="132"/>
      <c r="AE239" s="132"/>
      <c r="AF239" s="132"/>
      <c r="AG239" s="132"/>
      <c r="AH239" s="132"/>
      <c r="AI239" s="132"/>
      <c r="AJ239" s="132"/>
      <c r="AK239" s="132"/>
      <c r="AL239" s="132"/>
    </row>
    <row r="240">
      <c r="A240" s="130" t="s">
        <v>892</v>
      </c>
      <c r="B240" s="131" t="s">
        <v>893</v>
      </c>
      <c r="C240" s="132" t="b">
        <v>0</v>
      </c>
      <c r="D240" s="133" t="s">
        <v>897</v>
      </c>
      <c r="F240" s="136"/>
      <c r="G240" s="136"/>
      <c r="H240" s="136"/>
      <c r="I240" s="136" t="s">
        <v>42</v>
      </c>
      <c r="J240" s="136" t="s">
        <v>42</v>
      </c>
      <c r="K240" s="136"/>
      <c r="L240" s="132"/>
      <c r="M240" s="132" t="str">
        <f>IF(ISBLANK(L240),"",VLOOKUP(L240,Lookups!$A:$B,2, FALSE))</f>
        <v/>
      </c>
      <c r="N240" s="136" t="s">
        <v>804</v>
      </c>
      <c r="O240" s="137" t="str">
        <f>IF(ISBLANK(N240),"",VLOOKUP(N240,Lookups!$D:$E,2, FALSE))</f>
        <v>http://linked.data.gov.au/def/tern-cv/6fb57064-7198-4df9-bf7c-86b73f69da66</v>
      </c>
      <c r="P240" s="132"/>
      <c r="Q240" s="132"/>
      <c r="R240" s="132"/>
      <c r="S240" s="132"/>
      <c r="T240" s="132"/>
      <c r="U240" s="132"/>
      <c r="V240" s="132"/>
      <c r="W240" s="132"/>
      <c r="X240" s="132"/>
      <c r="Y240" s="132"/>
      <c r="Z240" s="132"/>
      <c r="AA240" s="132"/>
      <c r="AB240" s="132"/>
      <c r="AC240" s="132"/>
      <c r="AD240" s="132"/>
      <c r="AE240" s="132"/>
      <c r="AF240" s="132"/>
      <c r="AG240" s="132"/>
      <c r="AH240" s="132"/>
      <c r="AI240" s="132"/>
      <c r="AJ240" s="132"/>
      <c r="AK240" s="132"/>
      <c r="AL240" s="132"/>
    </row>
    <row r="241">
      <c r="A241" s="130" t="s">
        <v>892</v>
      </c>
      <c r="B241" s="131" t="s">
        <v>893</v>
      </c>
      <c r="C241" s="132" t="b">
        <v>0</v>
      </c>
      <c r="D241" s="133" t="s">
        <v>898</v>
      </c>
      <c r="F241" s="136"/>
      <c r="G241" s="136"/>
      <c r="H241" s="136"/>
      <c r="I241" s="136" t="s">
        <v>42</v>
      </c>
      <c r="J241" s="136" t="s">
        <v>42</v>
      </c>
      <c r="K241" s="136"/>
      <c r="L241" s="132"/>
      <c r="M241" s="132"/>
      <c r="N241" s="136" t="s">
        <v>804</v>
      </c>
      <c r="O241" s="144" t="s">
        <v>805</v>
      </c>
      <c r="P241" s="132"/>
      <c r="Q241" s="132"/>
      <c r="R241" s="132"/>
      <c r="S241" s="132"/>
      <c r="T241" s="132"/>
      <c r="U241" s="132"/>
      <c r="V241" s="132"/>
      <c r="W241" s="132"/>
      <c r="X241" s="132"/>
      <c r="Y241" s="132"/>
      <c r="Z241" s="132"/>
      <c r="AA241" s="132"/>
      <c r="AB241" s="132"/>
      <c r="AC241" s="132"/>
      <c r="AD241" s="132"/>
      <c r="AE241" s="132"/>
      <c r="AF241" s="132"/>
      <c r="AG241" s="132"/>
      <c r="AH241" s="132"/>
      <c r="AI241" s="132"/>
      <c r="AJ241" s="132"/>
      <c r="AK241" s="132"/>
      <c r="AL241" s="132"/>
    </row>
    <row r="242">
      <c r="A242" s="130" t="s">
        <v>892</v>
      </c>
      <c r="B242" s="131" t="s">
        <v>893</v>
      </c>
      <c r="C242" s="132" t="b">
        <v>0</v>
      </c>
      <c r="D242" s="132"/>
      <c r="E242" s="133" t="s">
        <v>899</v>
      </c>
      <c r="F242" s="132"/>
      <c r="G242" s="132"/>
      <c r="H242" s="132"/>
      <c r="I242" s="136" t="s">
        <v>32</v>
      </c>
      <c r="J242" s="136" t="s">
        <v>32</v>
      </c>
      <c r="K242" s="136"/>
      <c r="L242" s="132"/>
      <c r="M242" s="132"/>
      <c r="N242" s="136" t="s">
        <v>38</v>
      </c>
      <c r="O242" s="144" t="s">
        <v>86</v>
      </c>
      <c r="P242" s="132"/>
      <c r="Q242" s="132"/>
      <c r="R242" s="132"/>
      <c r="S242" s="132"/>
      <c r="T242" s="132"/>
      <c r="U242" s="132"/>
      <c r="V242" s="132"/>
      <c r="W242" s="132"/>
      <c r="X242" s="132"/>
      <c r="Y242" s="132"/>
      <c r="Z242" s="132"/>
      <c r="AA242" s="132"/>
      <c r="AB242" s="132"/>
      <c r="AC242" s="132"/>
      <c r="AD242" s="132"/>
      <c r="AE242" s="132"/>
      <c r="AF242" s="132"/>
      <c r="AG242" s="132"/>
      <c r="AH242" s="132"/>
      <c r="AI242" s="132"/>
      <c r="AJ242" s="132"/>
      <c r="AK242" s="132"/>
      <c r="AL242" s="132"/>
    </row>
    <row r="243">
      <c r="A243" s="130" t="s">
        <v>892</v>
      </c>
      <c r="B243" s="131" t="s">
        <v>893</v>
      </c>
      <c r="C243" s="132" t="b">
        <v>0</v>
      </c>
      <c r="D243" s="132"/>
      <c r="E243" s="133" t="s">
        <v>900</v>
      </c>
      <c r="F243" s="136"/>
      <c r="G243" s="136"/>
      <c r="H243" s="136"/>
      <c r="I243" s="136" t="s">
        <v>25</v>
      </c>
      <c r="J243" s="136" t="s">
        <v>25</v>
      </c>
      <c r="K243" s="136" t="s">
        <v>901</v>
      </c>
      <c r="L243" s="132"/>
      <c r="M243" s="132"/>
      <c r="N243" s="132"/>
      <c r="O243" s="134" t="str">
        <f>IF(ISBLANK(N243),"",VLOOKUP(N243,Lookups!$D:$E,2, FALSE))</f>
        <v/>
      </c>
      <c r="P243" s="145" t="s">
        <v>902</v>
      </c>
      <c r="Q243" s="132"/>
      <c r="R243" s="132"/>
      <c r="S243" s="132"/>
      <c r="T243" s="132"/>
      <c r="U243" s="132"/>
      <c r="V243" s="132"/>
      <c r="W243" s="132"/>
      <c r="X243" s="132"/>
      <c r="Y243" s="132"/>
      <c r="Z243" s="132"/>
      <c r="AA243" s="132"/>
      <c r="AB243" s="132"/>
      <c r="AC243" s="132"/>
      <c r="AD243" s="132"/>
      <c r="AE243" s="132"/>
      <c r="AF243" s="132"/>
      <c r="AG243" s="132"/>
      <c r="AH243" s="132"/>
      <c r="AI243" s="132"/>
      <c r="AJ243" s="132"/>
      <c r="AK243" s="132"/>
      <c r="AL243" s="132"/>
    </row>
    <row r="244">
      <c r="A244" s="130" t="s">
        <v>892</v>
      </c>
      <c r="B244" s="131" t="s">
        <v>893</v>
      </c>
      <c r="C244" s="132" t="b">
        <v>0</v>
      </c>
      <c r="D244" s="132"/>
      <c r="E244" s="133" t="s">
        <v>903</v>
      </c>
      <c r="F244" s="136"/>
      <c r="G244" s="136"/>
      <c r="H244" s="136"/>
      <c r="I244" s="136" t="s">
        <v>32</v>
      </c>
      <c r="J244" s="136" t="s">
        <v>32</v>
      </c>
      <c r="K244" s="136"/>
      <c r="L244" s="132"/>
      <c r="M244" s="132"/>
      <c r="N244" s="136"/>
      <c r="O244" s="134"/>
      <c r="P244" s="132"/>
      <c r="Q244" s="132"/>
      <c r="R244" s="132"/>
      <c r="S244" s="132"/>
      <c r="T244" s="132"/>
      <c r="U244" s="132"/>
      <c r="V244" s="132"/>
      <c r="W244" s="132"/>
      <c r="X244" s="132"/>
      <c r="Y244" s="132"/>
      <c r="Z244" s="132"/>
      <c r="AA244" s="132"/>
      <c r="AB244" s="132"/>
      <c r="AC244" s="132"/>
      <c r="AD244" s="132"/>
      <c r="AE244" s="132"/>
      <c r="AF244" s="132"/>
      <c r="AG244" s="132"/>
      <c r="AH244" s="132"/>
      <c r="AI244" s="132"/>
      <c r="AJ244" s="132"/>
      <c r="AK244" s="132"/>
      <c r="AL244" s="132"/>
    </row>
    <row r="245">
      <c r="A245" s="130" t="s">
        <v>892</v>
      </c>
      <c r="B245" s="131" t="s">
        <v>893</v>
      </c>
      <c r="C245" s="132" t="b">
        <v>0</v>
      </c>
      <c r="D245" s="132"/>
      <c r="E245" s="133" t="s">
        <v>904</v>
      </c>
      <c r="F245" s="136"/>
      <c r="G245" s="136"/>
      <c r="H245" s="136"/>
      <c r="I245" s="136" t="s">
        <v>32</v>
      </c>
      <c r="J245" s="136" t="s">
        <v>32</v>
      </c>
      <c r="K245" s="136"/>
      <c r="L245" s="132"/>
      <c r="M245" s="132"/>
      <c r="N245" s="136"/>
      <c r="O245" s="134"/>
      <c r="P245" s="132"/>
      <c r="Q245" s="132"/>
      <c r="R245" s="132"/>
      <c r="S245" s="132"/>
      <c r="T245" s="132"/>
      <c r="U245" s="132"/>
      <c r="V245" s="132"/>
      <c r="W245" s="132"/>
      <c r="X245" s="132"/>
      <c r="Y245" s="132"/>
      <c r="Z245" s="132"/>
      <c r="AA245" s="132"/>
      <c r="AB245" s="132"/>
      <c r="AC245" s="132"/>
      <c r="AD245" s="132"/>
      <c r="AE245" s="132"/>
      <c r="AF245" s="132"/>
      <c r="AG245" s="132"/>
      <c r="AH245" s="132"/>
      <c r="AI245" s="132"/>
      <c r="AJ245" s="132"/>
      <c r="AK245" s="132"/>
      <c r="AL245" s="132"/>
    </row>
    <row r="246">
      <c r="A246" s="130" t="s">
        <v>905</v>
      </c>
      <c r="B246" s="131" t="s">
        <v>906</v>
      </c>
      <c r="C246" s="132" t="b">
        <v>0</v>
      </c>
      <c r="D246" s="132"/>
      <c r="E246" s="133" t="s">
        <v>907</v>
      </c>
      <c r="F246" s="136"/>
      <c r="G246" s="136"/>
      <c r="H246" s="136"/>
      <c r="I246" s="136" t="s">
        <v>25</v>
      </c>
      <c r="J246" s="136" t="s">
        <v>25</v>
      </c>
      <c r="K246" s="136" t="s">
        <v>901</v>
      </c>
      <c r="L246" s="132"/>
      <c r="M246" s="132" t="str">
        <f>IF(ISBLANK(L246),"",VLOOKUP(L246,Lookups!$A:$B,2, FALSE))</f>
        <v/>
      </c>
      <c r="N246" s="132"/>
      <c r="O246" s="134" t="str">
        <f>IF(ISBLANK(N246),"",VLOOKUP(N246,Lookups!$D:$E,2, FALSE))</f>
        <v/>
      </c>
      <c r="P246" s="135" t="s">
        <v>908</v>
      </c>
      <c r="Q246" s="132"/>
      <c r="R246" s="132"/>
      <c r="S246" s="132"/>
      <c r="T246" s="132"/>
      <c r="U246" s="132"/>
      <c r="V246" s="132"/>
      <c r="W246" s="132"/>
      <c r="X246" s="132"/>
      <c r="Y246" s="132"/>
      <c r="Z246" s="132"/>
      <c r="AA246" s="132"/>
      <c r="AB246" s="132"/>
      <c r="AC246" s="132"/>
      <c r="AD246" s="132"/>
      <c r="AE246" s="132"/>
      <c r="AF246" s="132"/>
      <c r="AG246" s="132"/>
      <c r="AH246" s="132"/>
      <c r="AI246" s="132"/>
      <c r="AJ246" s="132"/>
      <c r="AK246" s="132"/>
      <c r="AL246" s="132"/>
    </row>
    <row r="247">
      <c r="A247" s="130" t="s">
        <v>905</v>
      </c>
      <c r="B247" s="131" t="s">
        <v>906</v>
      </c>
      <c r="C247" s="132" t="b">
        <v>0</v>
      </c>
      <c r="D247" s="132"/>
      <c r="E247" s="133" t="s">
        <v>909</v>
      </c>
      <c r="F247" s="136"/>
      <c r="G247" s="136"/>
      <c r="H247" s="136"/>
      <c r="I247" s="136" t="s">
        <v>32</v>
      </c>
      <c r="J247" s="136" t="s">
        <v>32</v>
      </c>
      <c r="K247" s="136"/>
      <c r="L247" s="132"/>
      <c r="M247" s="132" t="str">
        <f>IF(ISBLANK(L247),"",VLOOKUP(L247,Lookups!$A:$B,2, FALSE))</f>
        <v/>
      </c>
      <c r="N247" s="136" t="s">
        <v>38</v>
      </c>
      <c r="O247" s="137" t="str">
        <f>IF(ISBLANK(N247),"",VLOOKUP(N247,Lookups!$D:$E,2, FALSE))</f>
        <v>http://linked.data.gov.au/def/tern-cv/13dec53e-1062-4060-9281-f133c8269afb</v>
      </c>
      <c r="P247" s="132"/>
      <c r="Q247" s="132"/>
      <c r="R247" s="132"/>
      <c r="S247" s="132"/>
      <c r="T247" s="132"/>
      <c r="U247" s="132"/>
      <c r="V247" s="132"/>
      <c r="W247" s="132"/>
      <c r="X247" s="132"/>
      <c r="Y247" s="132"/>
      <c r="Z247" s="132"/>
      <c r="AA247" s="132"/>
      <c r="AB247" s="132"/>
      <c r="AC247" s="132"/>
      <c r="AD247" s="132"/>
      <c r="AE247" s="132"/>
      <c r="AF247" s="132"/>
      <c r="AG247" s="132"/>
      <c r="AH247" s="132"/>
      <c r="AI247" s="132"/>
      <c r="AJ247" s="132"/>
      <c r="AK247" s="132"/>
      <c r="AL247" s="132"/>
    </row>
    <row r="248">
      <c r="A248" s="130" t="s">
        <v>905</v>
      </c>
      <c r="B248" s="131" t="s">
        <v>906</v>
      </c>
      <c r="C248" s="132" t="b">
        <v>0</v>
      </c>
      <c r="D248" s="133" t="s">
        <v>910</v>
      </c>
      <c r="F248" s="136"/>
      <c r="G248" s="136"/>
      <c r="H248" s="136"/>
      <c r="I248" s="136" t="s">
        <v>42</v>
      </c>
      <c r="J248" s="136" t="s">
        <v>42</v>
      </c>
      <c r="K248" s="136"/>
      <c r="L248" s="132"/>
      <c r="M248" s="132" t="str">
        <f>IF(ISBLANK(L248),"",VLOOKUP(L248,Lookups!$A:$B,2, FALSE))</f>
        <v/>
      </c>
      <c r="N248" s="136" t="s">
        <v>804</v>
      </c>
      <c r="O248" s="137" t="str">
        <f>IF(ISBLANK(N248),"",VLOOKUP(N248,Lookups!$D:$E,2, FALSE))</f>
        <v>http://linked.data.gov.au/def/tern-cv/6fb57064-7198-4df9-bf7c-86b73f69da66</v>
      </c>
      <c r="P248" s="132"/>
      <c r="Q248" s="132"/>
      <c r="R248" s="132"/>
      <c r="S248" s="132"/>
      <c r="T248" s="132"/>
      <c r="U248" s="132"/>
      <c r="V248" s="132"/>
      <c r="W248" s="132"/>
      <c r="X248" s="132"/>
      <c r="Y248" s="132"/>
      <c r="Z248" s="132"/>
      <c r="AA248" s="132"/>
      <c r="AB248" s="132"/>
      <c r="AC248" s="132"/>
      <c r="AD248" s="132"/>
      <c r="AE248" s="132"/>
      <c r="AF248" s="132"/>
      <c r="AG248" s="132"/>
      <c r="AH248" s="132"/>
      <c r="AI248" s="132"/>
      <c r="AJ248" s="132"/>
      <c r="AK248" s="132"/>
      <c r="AL248" s="132"/>
    </row>
    <row r="249">
      <c r="A249" s="130" t="s">
        <v>905</v>
      </c>
      <c r="B249" s="131" t="s">
        <v>906</v>
      </c>
      <c r="C249" s="132" t="b">
        <v>0</v>
      </c>
      <c r="D249" s="133" t="s">
        <v>911</v>
      </c>
      <c r="F249" s="136"/>
      <c r="G249" s="136"/>
      <c r="H249" s="136"/>
      <c r="I249" s="136" t="s">
        <v>42</v>
      </c>
      <c r="J249" s="136" t="s">
        <v>42</v>
      </c>
      <c r="K249" s="136"/>
      <c r="L249" s="132"/>
      <c r="M249" s="132" t="str">
        <f>IF(ISBLANK(L249),"",VLOOKUP(L249,Lookups!$A:$B,2, FALSE))</f>
        <v/>
      </c>
      <c r="N249" s="136" t="s">
        <v>804</v>
      </c>
      <c r="O249" s="137" t="str">
        <f>IF(ISBLANK(N249),"",VLOOKUP(N249,Lookups!$D:$E,2, FALSE))</f>
        <v>http://linked.data.gov.au/def/tern-cv/6fb57064-7198-4df9-bf7c-86b73f69da66</v>
      </c>
      <c r="P249" s="132"/>
      <c r="Q249" s="132"/>
      <c r="R249" s="132"/>
      <c r="S249" s="132"/>
      <c r="T249" s="132"/>
      <c r="U249" s="132"/>
      <c r="V249" s="132"/>
      <c r="W249" s="132"/>
      <c r="X249" s="132"/>
      <c r="Y249" s="132"/>
      <c r="Z249" s="132"/>
      <c r="AA249" s="132"/>
      <c r="AB249" s="132"/>
      <c r="AC249" s="132"/>
      <c r="AD249" s="132"/>
      <c r="AE249" s="132"/>
      <c r="AF249" s="132"/>
      <c r="AG249" s="132"/>
      <c r="AH249" s="132"/>
      <c r="AI249" s="132"/>
      <c r="AJ249" s="132"/>
      <c r="AK249" s="132"/>
      <c r="AL249" s="132"/>
    </row>
    <row r="250">
      <c r="A250" s="130" t="s">
        <v>905</v>
      </c>
      <c r="B250" s="131" t="s">
        <v>906</v>
      </c>
      <c r="C250" s="132" t="b">
        <v>0</v>
      </c>
      <c r="D250" s="132"/>
      <c r="E250" s="133" t="s">
        <v>912</v>
      </c>
      <c r="F250" s="136"/>
      <c r="G250" s="132"/>
      <c r="H250" s="136"/>
      <c r="I250" s="136" t="s">
        <v>32</v>
      </c>
      <c r="J250" s="136" t="s">
        <v>32</v>
      </c>
      <c r="K250" s="136"/>
      <c r="L250" s="136"/>
      <c r="M250" s="132" t="str">
        <f>IF(ISBLANK(L250),"",VLOOKUP(L250,Lookups!$A:$B,2, FALSE))</f>
        <v/>
      </c>
      <c r="N250" s="136" t="s">
        <v>913</v>
      </c>
      <c r="O250" s="137" t="str">
        <f>IF(ISBLANK(N250),"",VLOOKUP(N250,Lookups!$D:$E,2, FALSE))</f>
        <v>http://linked.data.gov.au/def/tern-cv/2361dea8-598c-4b6f-a641-2b98ff199e9e</v>
      </c>
      <c r="P250" s="132"/>
      <c r="Q250" s="132"/>
      <c r="R250" s="132"/>
      <c r="S250" s="132"/>
      <c r="T250" s="132"/>
      <c r="U250" s="132"/>
      <c r="V250" s="132"/>
      <c r="W250" s="132"/>
      <c r="X250" s="132"/>
      <c r="Y250" s="132"/>
      <c r="Z250" s="132"/>
      <c r="AA250" s="132"/>
      <c r="AB250" s="132"/>
      <c r="AC250" s="132"/>
      <c r="AD250" s="132"/>
      <c r="AE250" s="132"/>
      <c r="AF250" s="132"/>
      <c r="AG250" s="132"/>
      <c r="AH250" s="132"/>
      <c r="AI250" s="132"/>
      <c r="AJ250" s="132"/>
      <c r="AK250" s="132"/>
      <c r="AL250" s="132"/>
    </row>
    <row r="251">
      <c r="A251" s="130" t="s">
        <v>905</v>
      </c>
      <c r="B251" s="131" t="s">
        <v>906</v>
      </c>
      <c r="C251" s="132" t="b">
        <v>0</v>
      </c>
      <c r="D251" s="132"/>
      <c r="E251" s="133" t="s">
        <v>914</v>
      </c>
      <c r="F251" s="136"/>
      <c r="G251" s="136"/>
      <c r="H251" s="136"/>
      <c r="I251" s="136" t="s">
        <v>25</v>
      </c>
      <c r="J251" s="136" t="s">
        <v>25</v>
      </c>
      <c r="K251" s="136" t="s">
        <v>915</v>
      </c>
      <c r="L251" s="132"/>
      <c r="M251" s="132" t="str">
        <f>IF(ISBLANK(L251),"",VLOOKUP(L251,Lookups!$A:$B,2, FALSE))</f>
        <v/>
      </c>
      <c r="N251" s="136" t="s">
        <v>804</v>
      </c>
      <c r="O251" s="137" t="str">
        <f>IF(ISBLANK(N251),"",VLOOKUP(N251,Lookups!$D:$E,2, FALSE))</f>
        <v>http://linked.data.gov.au/def/tern-cv/6fb57064-7198-4df9-bf7c-86b73f69da66</v>
      </c>
      <c r="P251" s="135" t="s">
        <v>916</v>
      </c>
      <c r="Q251" s="132"/>
      <c r="R251" s="132"/>
      <c r="S251" s="132"/>
      <c r="T251" s="132"/>
      <c r="U251" s="132"/>
      <c r="V251" s="132"/>
      <c r="W251" s="132"/>
      <c r="X251" s="132"/>
      <c r="Y251" s="132"/>
      <c r="Z251" s="132"/>
      <c r="AA251" s="132"/>
      <c r="AB251" s="132"/>
      <c r="AC251" s="132"/>
      <c r="AD251" s="132"/>
      <c r="AE251" s="132"/>
      <c r="AF251" s="132"/>
      <c r="AG251" s="132"/>
      <c r="AH251" s="132"/>
      <c r="AI251" s="132"/>
      <c r="AJ251" s="132"/>
      <c r="AK251" s="132"/>
      <c r="AL251" s="132"/>
    </row>
    <row r="252">
      <c r="A252" s="130" t="s">
        <v>905</v>
      </c>
      <c r="B252" s="131" t="s">
        <v>906</v>
      </c>
      <c r="C252" s="132" t="b">
        <v>0</v>
      </c>
      <c r="D252" s="132"/>
      <c r="E252" s="133" t="s">
        <v>917</v>
      </c>
      <c r="F252" s="136"/>
      <c r="G252" s="136"/>
      <c r="H252" s="136"/>
      <c r="I252" s="136" t="s">
        <v>32</v>
      </c>
      <c r="J252" s="136" t="s">
        <v>32</v>
      </c>
      <c r="K252" s="136"/>
      <c r="L252" s="132"/>
      <c r="M252" s="132"/>
      <c r="N252" s="136"/>
      <c r="O252" s="134"/>
      <c r="P252" s="136"/>
      <c r="Q252" s="132"/>
      <c r="R252" s="132"/>
      <c r="S252" s="132"/>
      <c r="T252" s="132"/>
      <c r="U252" s="132"/>
      <c r="V252" s="132"/>
      <c r="W252" s="132"/>
      <c r="X252" s="132"/>
      <c r="Y252" s="132"/>
      <c r="Z252" s="132"/>
      <c r="AA252" s="132"/>
      <c r="AB252" s="132"/>
      <c r="AC252" s="132"/>
      <c r="AD252" s="132"/>
      <c r="AE252" s="132"/>
      <c r="AF252" s="132"/>
      <c r="AG252" s="132"/>
      <c r="AH252" s="132"/>
      <c r="AI252" s="132"/>
      <c r="AJ252" s="132"/>
      <c r="AK252" s="132"/>
      <c r="AL252" s="132"/>
    </row>
    <row r="253">
      <c r="A253" s="130" t="s">
        <v>905</v>
      </c>
      <c r="B253" s="131" t="s">
        <v>906</v>
      </c>
      <c r="C253" s="132" t="b">
        <v>0</v>
      </c>
      <c r="D253" s="132"/>
      <c r="E253" s="146" t="s">
        <v>918</v>
      </c>
      <c r="F253" s="136"/>
      <c r="G253" s="136"/>
      <c r="H253" s="136"/>
      <c r="I253" s="136" t="s">
        <v>32</v>
      </c>
      <c r="J253" s="136" t="s">
        <v>32</v>
      </c>
      <c r="K253" s="132"/>
      <c r="L253" s="132"/>
      <c r="M253" s="132"/>
      <c r="N253" s="136"/>
      <c r="O253" s="134"/>
      <c r="P253" s="136"/>
      <c r="Q253" s="132"/>
      <c r="R253" s="132"/>
      <c r="S253" s="132"/>
      <c r="T253" s="132"/>
      <c r="U253" s="132"/>
      <c r="V253" s="132"/>
      <c r="W253" s="132"/>
      <c r="X253" s="132"/>
      <c r="Y253" s="132"/>
      <c r="Z253" s="132"/>
      <c r="AA253" s="132"/>
      <c r="AB253" s="132"/>
      <c r="AC253" s="132"/>
      <c r="AD253" s="132"/>
      <c r="AE253" s="132"/>
      <c r="AF253" s="132"/>
      <c r="AG253" s="132"/>
      <c r="AH253" s="132"/>
      <c r="AI253" s="132"/>
      <c r="AJ253" s="132"/>
      <c r="AK253" s="132"/>
      <c r="AL253" s="132"/>
    </row>
    <row r="254">
      <c r="A254" s="130" t="s">
        <v>905</v>
      </c>
      <c r="B254" s="131" t="s">
        <v>906</v>
      </c>
      <c r="C254" s="132" t="b">
        <v>0</v>
      </c>
      <c r="E254" s="146" t="s">
        <v>919</v>
      </c>
      <c r="F254" s="136"/>
      <c r="G254" s="136"/>
      <c r="H254" s="136"/>
      <c r="I254" s="136" t="s">
        <v>25</v>
      </c>
      <c r="J254" s="136" t="s">
        <v>25</v>
      </c>
      <c r="K254" s="136" t="s">
        <v>901</v>
      </c>
      <c r="L254" s="132"/>
      <c r="M254" s="132" t="str">
        <f>IF(ISBLANK(L254),"",VLOOKUP(L254,Lookups!$A:$B,2, FALSE))</f>
        <v/>
      </c>
      <c r="N254" s="136" t="s">
        <v>920</v>
      </c>
      <c r="O254" s="137" t="str">
        <f>IF(ISBLANK(N254),"",VLOOKUP(N254,Lookups!$D:$E,2, FALSE))</f>
        <v>http://linked.data.gov.au/def/tern-cv/8a68b4a9-167b-40f0-9222-293a2d20ffee</v>
      </c>
      <c r="P254" s="145" t="s">
        <v>921</v>
      </c>
      <c r="Q254" s="132"/>
      <c r="R254" s="132"/>
      <c r="S254" s="132"/>
      <c r="T254" s="132"/>
      <c r="U254" s="132"/>
      <c r="V254" s="132"/>
      <c r="W254" s="132"/>
      <c r="X254" s="132"/>
      <c r="Y254" s="132"/>
      <c r="Z254" s="132"/>
      <c r="AA254" s="132"/>
      <c r="AB254" s="132"/>
      <c r="AC254" s="132"/>
      <c r="AD254" s="132"/>
      <c r="AE254" s="132"/>
      <c r="AF254" s="132"/>
      <c r="AG254" s="132"/>
      <c r="AH254" s="132"/>
      <c r="AI254" s="132"/>
      <c r="AJ254" s="132"/>
      <c r="AK254" s="132"/>
      <c r="AL254" s="132"/>
    </row>
    <row r="255">
      <c r="A255" s="130" t="s">
        <v>905</v>
      </c>
      <c r="B255" s="131" t="s">
        <v>906</v>
      </c>
      <c r="C255" s="132" t="b">
        <v>0</v>
      </c>
      <c r="E255" s="146" t="s">
        <v>922</v>
      </c>
      <c r="F255" s="136"/>
      <c r="G255" s="132"/>
      <c r="H255" s="136"/>
      <c r="I255" s="136" t="s">
        <v>91</v>
      </c>
      <c r="J255" s="136" t="s">
        <v>91</v>
      </c>
      <c r="K255" s="136"/>
      <c r="L255" s="136"/>
      <c r="M255" s="132" t="str">
        <f>IF(ISBLANK(L255),"",VLOOKUP(L255,Lookups!$A:$B,2, FALSE))</f>
        <v/>
      </c>
      <c r="N255" s="136" t="s">
        <v>920</v>
      </c>
      <c r="O255" s="137" t="str">
        <f>IF(ISBLANK(N255),"",VLOOKUP(N255,Lookups!$D:$E,2, FALSE))</f>
        <v>http://linked.data.gov.au/def/tern-cv/8a68b4a9-167b-40f0-9222-293a2d20ffee</v>
      </c>
      <c r="P255" s="132"/>
      <c r="Q255" s="132"/>
      <c r="R255" s="132"/>
      <c r="S255" s="132"/>
      <c r="T255" s="132"/>
      <c r="U255" s="132"/>
      <c r="V255" s="132"/>
      <c r="W255" s="132"/>
      <c r="X255" s="132"/>
      <c r="Y255" s="132"/>
      <c r="Z255" s="132"/>
      <c r="AA255" s="132"/>
      <c r="AB255" s="132"/>
      <c r="AC255" s="132"/>
      <c r="AD255" s="132"/>
      <c r="AE255" s="132"/>
      <c r="AF255" s="132"/>
      <c r="AG255" s="132"/>
      <c r="AH255" s="132"/>
      <c r="AI255" s="132"/>
      <c r="AJ255" s="132"/>
      <c r="AK255" s="132"/>
      <c r="AL255" s="132"/>
    </row>
    <row r="256">
      <c r="A256" s="130" t="s">
        <v>923</v>
      </c>
      <c r="B256" s="131" t="s">
        <v>924</v>
      </c>
      <c r="C256" s="132" t="b">
        <v>0</v>
      </c>
      <c r="D256" s="132"/>
      <c r="E256" s="133" t="s">
        <v>925</v>
      </c>
      <c r="F256" s="136"/>
      <c r="G256" s="136"/>
      <c r="H256" s="136"/>
      <c r="I256" s="136" t="s">
        <v>25</v>
      </c>
      <c r="J256" s="136" t="s">
        <v>25</v>
      </c>
      <c r="K256" s="136" t="s">
        <v>926</v>
      </c>
      <c r="L256" s="132"/>
      <c r="M256" s="132"/>
      <c r="N256" s="136"/>
      <c r="O256" s="134"/>
      <c r="P256" s="135" t="s">
        <v>908</v>
      </c>
      <c r="Q256" s="132"/>
      <c r="R256" s="132"/>
      <c r="S256" s="132"/>
      <c r="T256" s="132"/>
      <c r="U256" s="132"/>
      <c r="V256" s="132"/>
      <c r="W256" s="132"/>
      <c r="X256" s="132"/>
      <c r="Y256" s="132"/>
      <c r="Z256" s="132"/>
      <c r="AA256" s="132"/>
      <c r="AB256" s="132"/>
      <c r="AC256" s="132"/>
      <c r="AD256" s="132"/>
      <c r="AE256" s="132"/>
      <c r="AF256" s="132"/>
      <c r="AG256" s="132"/>
      <c r="AH256" s="132"/>
      <c r="AI256" s="132"/>
      <c r="AJ256" s="132"/>
      <c r="AK256" s="132"/>
      <c r="AL256" s="132"/>
    </row>
    <row r="257">
      <c r="A257" s="130" t="s">
        <v>923</v>
      </c>
      <c r="B257" s="131" t="s">
        <v>924</v>
      </c>
      <c r="C257" s="132" t="b">
        <v>0</v>
      </c>
      <c r="D257" s="132"/>
      <c r="E257" s="133" t="s">
        <v>927</v>
      </c>
      <c r="F257" s="136"/>
      <c r="G257" s="136"/>
      <c r="H257" s="136"/>
      <c r="I257" s="136" t="s">
        <v>32</v>
      </c>
      <c r="J257" s="136" t="s">
        <v>32</v>
      </c>
      <c r="K257" s="136"/>
      <c r="L257" s="132"/>
      <c r="M257" s="132" t="str">
        <f>IF(ISBLANK(L257),"",VLOOKUP(L257,Lookups!$A:$B,2, FALSE))</f>
        <v/>
      </c>
      <c r="N257" s="136" t="s">
        <v>38</v>
      </c>
      <c r="O257" s="137" t="str">
        <f>IF(ISBLANK(N257),"",VLOOKUP(N257,Lookups!$D:$E,2, FALSE))</f>
        <v>http://linked.data.gov.au/def/tern-cv/13dec53e-1062-4060-9281-f133c8269afb</v>
      </c>
      <c r="P257" s="132"/>
      <c r="Q257" s="132"/>
      <c r="R257" s="132"/>
      <c r="S257" s="132"/>
      <c r="T257" s="132"/>
      <c r="U257" s="132"/>
      <c r="V257" s="132"/>
      <c r="W257" s="132"/>
      <c r="X257" s="132"/>
      <c r="Y257" s="132"/>
      <c r="Z257" s="132"/>
      <c r="AA257" s="132"/>
      <c r="AB257" s="132"/>
      <c r="AC257" s="132"/>
      <c r="AD257" s="132"/>
      <c r="AE257" s="132"/>
      <c r="AF257" s="132"/>
      <c r="AG257" s="132"/>
      <c r="AH257" s="132"/>
      <c r="AI257" s="132"/>
      <c r="AJ257" s="132"/>
      <c r="AK257" s="132"/>
      <c r="AL257" s="132"/>
    </row>
    <row r="258">
      <c r="A258" s="130" t="s">
        <v>923</v>
      </c>
      <c r="B258" s="131" t="s">
        <v>924</v>
      </c>
      <c r="C258" s="132" t="b">
        <v>0</v>
      </c>
      <c r="D258" s="133" t="s">
        <v>928</v>
      </c>
      <c r="F258" s="136"/>
      <c r="G258" s="136"/>
      <c r="H258" s="136"/>
      <c r="I258" s="136" t="s">
        <v>42</v>
      </c>
      <c r="J258" s="136" t="s">
        <v>42</v>
      </c>
      <c r="K258" s="136"/>
      <c r="L258" s="132"/>
      <c r="M258" s="132"/>
      <c r="N258" s="136" t="s">
        <v>146</v>
      </c>
      <c r="O258" s="137" t="str">
        <f>IF(ISBLANK(N258),"",VLOOKUP(N258,Lookups!$D:$E,2, FALSE))</f>
        <v>http://linked.data.gov.au/def/tern-cv/e1c7c434-1321-4601-9079-e837b7ffc293</v>
      </c>
      <c r="P258" s="132"/>
      <c r="Q258" s="132"/>
      <c r="R258" s="132"/>
      <c r="S258" s="132"/>
      <c r="T258" s="132"/>
      <c r="U258" s="132"/>
      <c r="V258" s="132"/>
      <c r="W258" s="132"/>
      <c r="X258" s="132"/>
      <c r="Y258" s="132"/>
      <c r="Z258" s="132"/>
      <c r="AA258" s="132"/>
      <c r="AB258" s="132"/>
      <c r="AC258" s="132"/>
      <c r="AD258" s="132"/>
      <c r="AE258" s="132"/>
      <c r="AF258" s="132"/>
      <c r="AG258" s="132"/>
      <c r="AH258" s="132"/>
      <c r="AI258" s="132"/>
      <c r="AJ258" s="132"/>
      <c r="AK258" s="132"/>
      <c r="AL258" s="132"/>
    </row>
    <row r="259">
      <c r="A259" s="130" t="s">
        <v>923</v>
      </c>
      <c r="B259" s="131" t="s">
        <v>924</v>
      </c>
      <c r="C259" s="132" t="b">
        <v>0</v>
      </c>
      <c r="D259" s="133" t="s">
        <v>929</v>
      </c>
      <c r="F259" s="136"/>
      <c r="G259" s="136"/>
      <c r="H259" s="136"/>
      <c r="I259" s="136" t="s">
        <v>42</v>
      </c>
      <c r="J259" s="136" t="s">
        <v>42</v>
      </c>
      <c r="K259" s="136"/>
      <c r="L259" s="132"/>
      <c r="M259" s="132" t="str">
        <f>IF(ISBLANK(L259),"",VLOOKUP(L259,Lookups!$A:$B,2, FALSE))</f>
        <v/>
      </c>
      <c r="N259" s="136" t="s">
        <v>146</v>
      </c>
      <c r="O259" s="137" t="str">
        <f>IF(ISBLANK(N259),"",VLOOKUP(N259,Lookups!$D:$E,2, FALSE))</f>
        <v>http://linked.data.gov.au/def/tern-cv/e1c7c434-1321-4601-9079-e837b7ffc293</v>
      </c>
      <c r="P259" s="132"/>
      <c r="Q259" s="132"/>
      <c r="R259" s="132"/>
      <c r="S259" s="132"/>
      <c r="T259" s="132"/>
      <c r="U259" s="132"/>
      <c r="V259" s="132"/>
      <c r="W259" s="132"/>
      <c r="X259" s="132"/>
      <c r="Y259" s="132"/>
      <c r="Z259" s="132"/>
      <c r="AA259" s="132"/>
      <c r="AB259" s="132"/>
      <c r="AC259" s="132"/>
      <c r="AD259" s="132"/>
      <c r="AE259" s="132"/>
      <c r="AF259" s="132"/>
      <c r="AG259" s="132"/>
      <c r="AH259" s="132"/>
      <c r="AI259" s="132"/>
      <c r="AJ259" s="132"/>
      <c r="AK259" s="132"/>
      <c r="AL259" s="132"/>
    </row>
    <row r="260">
      <c r="A260" s="130" t="s">
        <v>923</v>
      </c>
      <c r="B260" s="131" t="s">
        <v>924</v>
      </c>
      <c r="C260" s="132" t="b">
        <v>0</v>
      </c>
      <c r="E260" s="133" t="s">
        <v>930</v>
      </c>
      <c r="F260" s="136"/>
      <c r="G260" s="132"/>
      <c r="H260" s="136"/>
      <c r="I260" s="136" t="s">
        <v>25</v>
      </c>
      <c r="J260" s="136" t="s">
        <v>25</v>
      </c>
      <c r="K260" s="136" t="s">
        <v>926</v>
      </c>
      <c r="L260" s="132"/>
      <c r="M260" s="132" t="str">
        <f>IF(ISBLANK(L260),"",VLOOKUP(L260,Lookups!$A:$B,2, FALSE))</f>
        <v/>
      </c>
      <c r="N260" s="132"/>
      <c r="O260" s="134" t="str">
        <f>IF(ISBLANK(N260),"",VLOOKUP(N260,Lookups!$D:$E,2, FALSE))</f>
        <v/>
      </c>
      <c r="P260" s="145" t="s">
        <v>931</v>
      </c>
      <c r="Q260" s="132"/>
      <c r="R260" s="132"/>
      <c r="S260" s="132"/>
      <c r="T260" s="132"/>
      <c r="U260" s="132"/>
      <c r="V260" s="132"/>
      <c r="W260" s="132"/>
      <c r="X260" s="132"/>
      <c r="Y260" s="132"/>
      <c r="Z260" s="132"/>
      <c r="AA260" s="132"/>
      <c r="AB260" s="132"/>
      <c r="AC260" s="132"/>
      <c r="AD260" s="132"/>
      <c r="AE260" s="132"/>
      <c r="AF260" s="132"/>
      <c r="AG260" s="132"/>
      <c r="AH260" s="132"/>
      <c r="AI260" s="132"/>
      <c r="AJ260" s="132"/>
      <c r="AK260" s="132"/>
      <c r="AL260" s="132"/>
    </row>
    <row r="261">
      <c r="A261" s="130" t="s">
        <v>923</v>
      </c>
      <c r="B261" s="131" t="s">
        <v>924</v>
      </c>
      <c r="C261" s="132" t="b">
        <v>0</v>
      </c>
      <c r="E261" s="133" t="s">
        <v>932</v>
      </c>
      <c r="F261" s="136"/>
      <c r="G261" s="132"/>
      <c r="H261" s="136"/>
      <c r="I261" s="136" t="s">
        <v>42</v>
      </c>
      <c r="J261" s="136" t="s">
        <v>42</v>
      </c>
      <c r="K261" s="136"/>
      <c r="L261" s="132"/>
      <c r="M261" s="132" t="str">
        <f>IF(ISBLANK(L261),"",VLOOKUP(L261,Lookups!$A:$B,2, FALSE))</f>
        <v/>
      </c>
      <c r="N261" s="132"/>
      <c r="O261" s="134" t="str">
        <f>IF(ISBLANK(N261),"",VLOOKUP(N261,Lookups!$D:$E,2, FALSE))</f>
        <v/>
      </c>
      <c r="P261" s="132"/>
      <c r="Q261" s="132"/>
      <c r="R261" s="132"/>
      <c r="S261" s="132"/>
      <c r="T261" s="132"/>
      <c r="U261" s="132"/>
      <c r="V261" s="132"/>
      <c r="W261" s="132"/>
      <c r="X261" s="132"/>
      <c r="Y261" s="132"/>
      <c r="Z261" s="132"/>
      <c r="AA261" s="132"/>
      <c r="AB261" s="132"/>
      <c r="AC261" s="132"/>
      <c r="AD261" s="132"/>
      <c r="AE261" s="132"/>
      <c r="AF261" s="132"/>
      <c r="AG261" s="132"/>
      <c r="AH261" s="132"/>
      <c r="AI261" s="132"/>
      <c r="AJ261" s="132"/>
      <c r="AK261" s="132"/>
      <c r="AL261" s="132"/>
    </row>
    <row r="262">
      <c r="A262" s="130" t="s">
        <v>933</v>
      </c>
      <c r="B262" s="131" t="s">
        <v>934</v>
      </c>
      <c r="C262" s="132" t="b">
        <v>0</v>
      </c>
      <c r="D262" s="132"/>
      <c r="E262" s="133" t="s">
        <v>935</v>
      </c>
      <c r="F262" s="136"/>
      <c r="G262" s="136"/>
      <c r="H262" s="136"/>
      <c r="I262" s="136" t="s">
        <v>25</v>
      </c>
      <c r="J262" s="136" t="s">
        <v>25</v>
      </c>
      <c r="K262" s="136" t="s">
        <v>936</v>
      </c>
      <c r="L262" s="132"/>
      <c r="M262" s="132"/>
      <c r="N262" s="136"/>
      <c r="O262" s="134"/>
      <c r="P262" s="135" t="s">
        <v>908</v>
      </c>
      <c r="Q262" s="132"/>
      <c r="R262" s="132"/>
      <c r="S262" s="132"/>
      <c r="T262" s="132"/>
      <c r="U262" s="132"/>
      <c r="V262" s="132"/>
      <c r="W262" s="132"/>
      <c r="X262" s="132"/>
      <c r="Y262" s="132"/>
      <c r="Z262" s="132"/>
      <c r="AA262" s="132"/>
      <c r="AB262" s="132"/>
      <c r="AC262" s="132"/>
      <c r="AD262" s="132"/>
      <c r="AE262" s="132"/>
      <c r="AF262" s="132"/>
      <c r="AG262" s="132"/>
      <c r="AH262" s="132"/>
      <c r="AI262" s="132"/>
      <c r="AJ262" s="132"/>
      <c r="AK262" s="132"/>
      <c r="AL262" s="132"/>
    </row>
    <row r="263">
      <c r="A263" s="130" t="s">
        <v>933</v>
      </c>
      <c r="B263" s="131" t="s">
        <v>934</v>
      </c>
      <c r="C263" s="132" t="b">
        <v>0</v>
      </c>
      <c r="D263" s="132"/>
      <c r="E263" s="133" t="s">
        <v>937</v>
      </c>
      <c r="F263" s="136"/>
      <c r="G263" s="136"/>
      <c r="H263" s="136"/>
      <c r="I263" s="136" t="s">
        <v>32</v>
      </c>
      <c r="J263" s="136" t="s">
        <v>32</v>
      </c>
      <c r="K263" s="136"/>
      <c r="L263" s="132"/>
      <c r="M263" s="132" t="str">
        <f>IF(ISBLANK(L263),"",VLOOKUP(L263,Lookups!$A:$B,2, FALSE))</f>
        <v/>
      </c>
      <c r="N263" s="136" t="s">
        <v>38</v>
      </c>
      <c r="O263" s="137" t="str">
        <f>IF(ISBLANK(N263),"",VLOOKUP(N263,Lookups!$D:$E,2, FALSE))</f>
        <v>http://linked.data.gov.au/def/tern-cv/13dec53e-1062-4060-9281-f133c8269afb</v>
      </c>
      <c r="P263" s="132"/>
      <c r="Q263" s="132"/>
      <c r="R263" s="132"/>
      <c r="S263" s="132"/>
      <c r="T263" s="132"/>
      <c r="U263" s="132"/>
      <c r="V263" s="132"/>
      <c r="W263" s="132"/>
      <c r="X263" s="132"/>
      <c r="Y263" s="132"/>
      <c r="Z263" s="132"/>
      <c r="AA263" s="132"/>
      <c r="AB263" s="132"/>
      <c r="AC263" s="132"/>
      <c r="AD263" s="132"/>
      <c r="AE263" s="132"/>
      <c r="AF263" s="132"/>
      <c r="AG263" s="132"/>
      <c r="AH263" s="132"/>
      <c r="AI263" s="132"/>
      <c r="AJ263" s="132"/>
      <c r="AK263" s="132"/>
      <c r="AL263" s="132"/>
    </row>
    <row r="264">
      <c r="A264" s="130" t="s">
        <v>933</v>
      </c>
      <c r="B264" s="131" t="s">
        <v>934</v>
      </c>
      <c r="C264" s="132" t="b">
        <v>0</v>
      </c>
      <c r="D264" s="132"/>
      <c r="E264" s="133" t="s">
        <v>938</v>
      </c>
      <c r="F264" s="136"/>
      <c r="G264" s="136"/>
      <c r="H264" s="136"/>
      <c r="I264" s="136" t="s">
        <v>32</v>
      </c>
      <c r="J264" s="136" t="s">
        <v>32</v>
      </c>
      <c r="K264" s="136"/>
      <c r="L264" s="132"/>
      <c r="M264" s="132" t="str">
        <f>IF(ISBLANK(L264),"",VLOOKUP(L264,Lookups!$A:$B,2, FALSE))</f>
        <v/>
      </c>
      <c r="N264" s="136" t="s">
        <v>38</v>
      </c>
      <c r="O264" s="137" t="str">
        <f>IF(ISBLANK(N264),"",VLOOKUP(N264,Lookups!$D:$E,2, FALSE))</f>
        <v>http://linked.data.gov.au/def/tern-cv/13dec53e-1062-4060-9281-f133c8269afb</v>
      </c>
      <c r="P264" s="132"/>
      <c r="Q264" s="132"/>
      <c r="R264" s="132"/>
      <c r="S264" s="132"/>
      <c r="T264" s="132"/>
      <c r="U264" s="132"/>
      <c r="V264" s="132"/>
      <c r="W264" s="132"/>
      <c r="X264" s="132"/>
      <c r="Y264" s="132"/>
      <c r="Z264" s="132"/>
      <c r="AA264" s="132"/>
      <c r="AB264" s="132"/>
      <c r="AC264" s="132"/>
      <c r="AD264" s="132"/>
      <c r="AE264" s="132"/>
      <c r="AF264" s="132"/>
      <c r="AG264" s="132"/>
      <c r="AH264" s="132"/>
      <c r="AI264" s="132"/>
      <c r="AJ264" s="132"/>
      <c r="AK264" s="132"/>
      <c r="AL264" s="132"/>
    </row>
    <row r="265">
      <c r="A265" s="130" t="s">
        <v>933</v>
      </c>
      <c r="B265" s="131" t="s">
        <v>934</v>
      </c>
      <c r="C265" s="132" t="b">
        <v>0</v>
      </c>
      <c r="D265" s="133" t="s">
        <v>939</v>
      </c>
      <c r="F265" s="136"/>
      <c r="G265" s="136"/>
      <c r="H265" s="136"/>
      <c r="I265" s="136" t="s">
        <v>42</v>
      </c>
      <c r="J265" s="136" t="s">
        <v>42</v>
      </c>
      <c r="K265" s="136"/>
      <c r="L265" s="132"/>
      <c r="M265" s="132" t="str">
        <f>IF(ISBLANK(L265),"",VLOOKUP(L265,Lookups!$A:$B,2, FALSE))</f>
        <v/>
      </c>
      <c r="N265" s="136" t="s">
        <v>804</v>
      </c>
      <c r="O265" s="137" t="str">
        <f>IF(ISBLANK(N265),"",VLOOKUP(N265,Lookups!$D:$E,2, FALSE))</f>
        <v>http://linked.data.gov.au/def/tern-cv/6fb57064-7198-4df9-bf7c-86b73f69da66</v>
      </c>
      <c r="P265" s="132"/>
      <c r="Q265" s="132"/>
      <c r="R265" s="132"/>
      <c r="S265" s="132"/>
      <c r="T265" s="132"/>
      <c r="U265" s="132"/>
      <c r="V265" s="132"/>
      <c r="W265" s="132"/>
      <c r="X265" s="132"/>
      <c r="Y265" s="132"/>
      <c r="Z265" s="132"/>
      <c r="AA265" s="132"/>
      <c r="AB265" s="132"/>
      <c r="AC265" s="132"/>
      <c r="AD265" s="132"/>
      <c r="AE265" s="132"/>
      <c r="AF265" s="132"/>
      <c r="AG265" s="132"/>
      <c r="AH265" s="132"/>
      <c r="AI265" s="132"/>
      <c r="AJ265" s="132"/>
      <c r="AK265" s="132"/>
      <c r="AL265" s="132"/>
    </row>
    <row r="266">
      <c r="A266" s="130" t="s">
        <v>933</v>
      </c>
      <c r="B266" s="131" t="s">
        <v>934</v>
      </c>
      <c r="C266" s="132" t="b">
        <v>0</v>
      </c>
      <c r="D266" s="133" t="s">
        <v>940</v>
      </c>
      <c r="F266" s="136"/>
      <c r="G266" s="136"/>
      <c r="H266" s="136"/>
      <c r="I266" s="136" t="s">
        <v>42</v>
      </c>
      <c r="J266" s="136" t="s">
        <v>42</v>
      </c>
      <c r="K266" s="136"/>
      <c r="L266" s="132"/>
      <c r="M266" s="132" t="str">
        <f>IF(ISBLANK(L266),"",VLOOKUP(L266,Lookups!$A:$B,2, FALSE))</f>
        <v/>
      </c>
      <c r="N266" s="136" t="s">
        <v>804</v>
      </c>
      <c r="O266" s="137" t="str">
        <f>IF(ISBLANK(N266),"",VLOOKUP(N266,Lookups!$D:$E,2, FALSE))</f>
        <v>http://linked.data.gov.au/def/tern-cv/6fb57064-7198-4df9-bf7c-86b73f69da66</v>
      </c>
      <c r="P266" s="132"/>
      <c r="Q266" s="132"/>
      <c r="R266" s="132"/>
      <c r="S266" s="132"/>
      <c r="T266" s="132"/>
      <c r="U266" s="132"/>
      <c r="V266" s="132"/>
      <c r="W266" s="132"/>
      <c r="X266" s="132"/>
      <c r="Y266" s="132"/>
      <c r="Z266" s="132"/>
      <c r="AA266" s="132"/>
      <c r="AB266" s="132"/>
      <c r="AC266" s="132"/>
      <c r="AD266" s="132"/>
      <c r="AE266" s="132"/>
      <c r="AF266" s="132"/>
      <c r="AG266" s="132"/>
      <c r="AH266" s="132"/>
      <c r="AI266" s="132"/>
      <c r="AJ266" s="132"/>
      <c r="AK266" s="132"/>
      <c r="AL266" s="132"/>
    </row>
    <row r="267">
      <c r="A267" s="130" t="s">
        <v>933</v>
      </c>
      <c r="B267" s="131" t="s">
        <v>934</v>
      </c>
      <c r="C267" s="132" t="b">
        <v>0</v>
      </c>
      <c r="D267" s="132"/>
      <c r="E267" s="133" t="s">
        <v>941</v>
      </c>
      <c r="F267" s="136"/>
      <c r="G267" s="136"/>
      <c r="H267" s="136"/>
      <c r="I267" s="136" t="s">
        <v>91</v>
      </c>
      <c r="J267" s="136" t="s">
        <v>91</v>
      </c>
      <c r="K267" s="136"/>
      <c r="L267" s="132"/>
      <c r="M267" s="132" t="str">
        <f>IF(ISBLANK(L267),"",VLOOKUP(L267,Lookups!$A:$B,2, FALSE))</f>
        <v/>
      </c>
      <c r="N267" s="132"/>
      <c r="O267" s="134" t="str">
        <f>IF(ISBLANK(N267),"",VLOOKUP(N267,Lookups!$D:$E,2, FALSE))</f>
        <v/>
      </c>
      <c r="P267" s="132"/>
      <c r="Q267" s="132"/>
      <c r="R267" s="132"/>
      <c r="S267" s="132"/>
      <c r="T267" s="132"/>
      <c r="U267" s="132"/>
      <c r="V267" s="132"/>
      <c r="W267" s="132"/>
      <c r="X267" s="132"/>
      <c r="Y267" s="132"/>
      <c r="Z267" s="132"/>
      <c r="AA267" s="132"/>
      <c r="AB267" s="132"/>
      <c r="AC267" s="132"/>
      <c r="AD267" s="132"/>
      <c r="AE267" s="132"/>
      <c r="AF267" s="132"/>
      <c r="AG267" s="132"/>
      <c r="AH267" s="132"/>
      <c r="AI267" s="132"/>
      <c r="AJ267" s="132"/>
      <c r="AK267" s="132"/>
      <c r="AL267" s="132"/>
    </row>
    <row r="268">
      <c r="A268" s="130" t="s">
        <v>933</v>
      </c>
      <c r="B268" s="131" t="s">
        <v>934</v>
      </c>
      <c r="C268" s="132" t="b">
        <v>0</v>
      </c>
      <c r="D268" s="132"/>
      <c r="E268" s="133" t="s">
        <v>942</v>
      </c>
      <c r="F268" s="136"/>
      <c r="G268" s="136"/>
      <c r="H268" s="136"/>
      <c r="I268" s="136" t="s">
        <v>25</v>
      </c>
      <c r="J268" s="136" t="s">
        <v>25</v>
      </c>
      <c r="K268" s="136" t="s">
        <v>936</v>
      </c>
      <c r="L268" s="132"/>
      <c r="M268" s="132" t="str">
        <f>IF(ISBLANK(L268),"",VLOOKUP(L268,Lookups!$A:$B,2, FALSE))</f>
        <v/>
      </c>
      <c r="N268" s="132"/>
      <c r="O268" s="134" t="str">
        <f>IF(ISBLANK(N268),"",VLOOKUP(N268,Lookups!$D:$E,2, FALSE))</f>
        <v/>
      </c>
      <c r="P268" s="145" t="s">
        <v>943</v>
      </c>
      <c r="Q268" s="132"/>
      <c r="R268" s="132"/>
      <c r="S268" s="132"/>
      <c r="T268" s="132"/>
      <c r="U268" s="132"/>
      <c r="V268" s="132"/>
      <c r="W268" s="132"/>
      <c r="X268" s="132"/>
      <c r="Y268" s="132"/>
      <c r="Z268" s="132"/>
      <c r="AA268" s="132"/>
      <c r="AB268" s="132"/>
      <c r="AC268" s="132"/>
      <c r="AD268" s="132"/>
      <c r="AE268" s="132"/>
      <c r="AF268" s="132"/>
      <c r="AG268" s="132"/>
      <c r="AH268" s="132"/>
      <c r="AI268" s="132"/>
      <c r="AJ268" s="132"/>
      <c r="AK268" s="132"/>
      <c r="AL268" s="132"/>
    </row>
    <row r="269">
      <c r="A269" s="130" t="s">
        <v>933</v>
      </c>
      <c r="B269" s="131" t="s">
        <v>934</v>
      </c>
      <c r="C269" s="132" t="b">
        <v>0</v>
      </c>
      <c r="D269" s="132"/>
      <c r="E269" s="133" t="s">
        <v>944</v>
      </c>
      <c r="F269" s="136"/>
      <c r="G269" s="136"/>
      <c r="H269" s="136"/>
      <c r="I269" s="136" t="s">
        <v>32</v>
      </c>
      <c r="J269" s="136" t="s">
        <v>32</v>
      </c>
      <c r="K269" s="136"/>
      <c r="L269" s="132"/>
      <c r="M269" s="132" t="str">
        <f>IF(ISBLANK(L269),"",VLOOKUP(L269,Lookups!$A:$B,2, FALSE))</f>
        <v/>
      </c>
      <c r="N269" s="136" t="s">
        <v>38</v>
      </c>
      <c r="O269" s="137" t="str">
        <f>IF(ISBLANK(N269),"",VLOOKUP(N269,Lookups!$D:$E,2, FALSE))</f>
        <v>http://linked.data.gov.au/def/tern-cv/13dec53e-1062-4060-9281-f133c8269afb</v>
      </c>
      <c r="P269" s="132"/>
      <c r="Q269" s="132"/>
      <c r="R269" s="132"/>
      <c r="S269" s="132"/>
      <c r="T269" s="132"/>
      <c r="U269" s="132"/>
      <c r="V269" s="132"/>
      <c r="W269" s="132"/>
      <c r="X269" s="132"/>
      <c r="Y269" s="132"/>
      <c r="Z269" s="132"/>
      <c r="AA269" s="132"/>
      <c r="AB269" s="132"/>
      <c r="AC269" s="132"/>
      <c r="AD269" s="132"/>
      <c r="AE269" s="132"/>
      <c r="AF269" s="132"/>
      <c r="AG269" s="132"/>
      <c r="AH269" s="132"/>
      <c r="AI269" s="132"/>
      <c r="AJ269" s="132"/>
      <c r="AK269" s="132"/>
      <c r="AL269" s="132"/>
    </row>
    <row r="270">
      <c r="A270" s="130" t="s">
        <v>933</v>
      </c>
      <c r="B270" s="131" t="s">
        <v>934</v>
      </c>
      <c r="C270" s="132" t="b">
        <v>0</v>
      </c>
      <c r="D270" s="132"/>
      <c r="E270" s="133" t="s">
        <v>945</v>
      </c>
      <c r="F270" s="136"/>
      <c r="G270" s="136"/>
      <c r="H270" s="136"/>
      <c r="I270" s="136" t="s">
        <v>32</v>
      </c>
      <c r="J270" s="136" t="s">
        <v>32</v>
      </c>
      <c r="K270" s="136"/>
      <c r="L270" s="132"/>
      <c r="M270" s="132" t="str">
        <f>IF(ISBLANK(L270),"",VLOOKUP(L270,Lookups!$A:$B,2, FALSE))</f>
        <v/>
      </c>
      <c r="N270" s="132"/>
      <c r="O270" s="134" t="str">
        <f>IF(ISBLANK(N270),"",VLOOKUP(N270,Lookups!$D:$E,2, FALSE))</f>
        <v/>
      </c>
      <c r="P270" s="132"/>
      <c r="Q270" s="132"/>
      <c r="R270" s="132"/>
      <c r="S270" s="132"/>
      <c r="T270" s="132"/>
      <c r="U270" s="132"/>
      <c r="V270" s="132"/>
      <c r="W270" s="132"/>
      <c r="X270" s="132"/>
      <c r="Y270" s="132"/>
      <c r="Z270" s="132"/>
      <c r="AA270" s="132"/>
      <c r="AB270" s="132"/>
      <c r="AC270" s="132"/>
      <c r="AD270" s="132"/>
      <c r="AE270" s="132"/>
      <c r="AF270" s="132"/>
      <c r="AG270" s="132"/>
      <c r="AH270" s="132"/>
      <c r="AI270" s="132"/>
      <c r="AJ270" s="132"/>
      <c r="AK270" s="132"/>
      <c r="AL270" s="132"/>
    </row>
    <row r="271">
      <c r="A271" s="130" t="s">
        <v>946</v>
      </c>
      <c r="B271" s="131" t="s">
        <v>947</v>
      </c>
      <c r="C271" s="132" t="b">
        <v>0</v>
      </c>
      <c r="D271" s="132"/>
      <c r="E271" s="133" t="s">
        <v>948</v>
      </c>
      <c r="F271" s="136"/>
      <c r="G271" s="136"/>
      <c r="H271" s="136"/>
      <c r="I271" s="136" t="s">
        <v>25</v>
      </c>
      <c r="J271" s="136" t="s">
        <v>25</v>
      </c>
      <c r="K271" s="136" t="s">
        <v>949</v>
      </c>
      <c r="L271" s="132"/>
      <c r="M271" s="132" t="str">
        <f>IF(ISBLANK(L271),"",VLOOKUP(L271,Lookups!$A:$B,2, FALSE))</f>
        <v/>
      </c>
      <c r="N271" s="136" t="s">
        <v>804</v>
      </c>
      <c r="O271" s="137" t="str">
        <f>IF(ISBLANK(N271),"",VLOOKUP(N271,Lookups!$D:$E,2, FALSE))</f>
        <v>http://linked.data.gov.au/def/tern-cv/6fb57064-7198-4df9-bf7c-86b73f69da66</v>
      </c>
      <c r="P271" s="135" t="s">
        <v>950</v>
      </c>
      <c r="Q271" s="132"/>
      <c r="R271" s="132"/>
      <c r="S271" s="132"/>
      <c r="T271" s="132"/>
      <c r="U271" s="132"/>
      <c r="V271" s="132"/>
      <c r="W271" s="132"/>
      <c r="X271" s="132"/>
      <c r="Y271" s="132"/>
      <c r="Z271" s="132"/>
      <c r="AA271" s="132"/>
      <c r="AB271" s="132"/>
      <c r="AC271" s="132"/>
      <c r="AD271" s="132"/>
      <c r="AE271" s="132"/>
      <c r="AF271" s="132"/>
      <c r="AG271" s="132"/>
      <c r="AH271" s="132"/>
      <c r="AI271" s="132"/>
      <c r="AJ271" s="132"/>
      <c r="AK271" s="132"/>
      <c r="AL271" s="132"/>
    </row>
    <row r="272">
      <c r="A272" s="130" t="s">
        <v>946</v>
      </c>
      <c r="B272" s="131" t="s">
        <v>947</v>
      </c>
      <c r="C272" s="132" t="b">
        <v>0</v>
      </c>
      <c r="D272" s="133" t="s">
        <v>951</v>
      </c>
      <c r="F272" s="136"/>
      <c r="G272" s="136"/>
      <c r="H272" s="136"/>
      <c r="I272" s="136" t="s">
        <v>91</v>
      </c>
      <c r="J272" s="136" t="s">
        <v>91</v>
      </c>
      <c r="K272" s="136"/>
      <c r="L272" s="132"/>
      <c r="M272" s="132" t="str">
        <f>IF(ISBLANK(L272),"",VLOOKUP(L272,Lookups!$A:$B,2, FALSE))</f>
        <v/>
      </c>
      <c r="N272" s="136" t="s">
        <v>38</v>
      </c>
      <c r="O272" s="137" t="str">
        <f>IF(ISBLANK(N272),"",VLOOKUP(N272,Lookups!$D:$E,2, FALSE))</f>
        <v>http://linked.data.gov.au/def/tern-cv/13dec53e-1062-4060-9281-f133c8269afb</v>
      </c>
      <c r="P272" s="132"/>
      <c r="Q272" s="132"/>
      <c r="R272" s="132"/>
      <c r="S272" s="132"/>
      <c r="T272" s="132"/>
      <c r="U272" s="132"/>
      <c r="V272" s="132"/>
      <c r="W272" s="132"/>
      <c r="X272" s="132"/>
      <c r="Y272" s="132"/>
      <c r="Z272" s="132"/>
      <c r="AA272" s="132"/>
      <c r="AB272" s="132"/>
      <c r="AC272" s="132"/>
      <c r="AD272" s="132"/>
      <c r="AE272" s="132"/>
      <c r="AF272" s="132"/>
      <c r="AG272" s="132"/>
      <c r="AH272" s="132"/>
      <c r="AI272" s="132"/>
      <c r="AJ272" s="132"/>
      <c r="AK272" s="132"/>
      <c r="AL272" s="132"/>
    </row>
    <row r="273">
      <c r="A273" s="130" t="s">
        <v>946</v>
      </c>
      <c r="B273" s="131" t="s">
        <v>947</v>
      </c>
      <c r="C273" s="132" t="b">
        <v>0</v>
      </c>
      <c r="D273" s="133" t="s">
        <v>952</v>
      </c>
      <c r="F273" s="136"/>
      <c r="G273" s="136"/>
      <c r="H273" s="136"/>
      <c r="I273" s="136" t="s">
        <v>91</v>
      </c>
      <c r="J273" s="136" t="s">
        <v>91</v>
      </c>
      <c r="K273" s="136"/>
      <c r="L273" s="132"/>
      <c r="M273" s="132" t="str">
        <f>IF(ISBLANK(L273),"",VLOOKUP(L273,Lookups!$A:$B,2, FALSE))</f>
        <v/>
      </c>
      <c r="N273" s="136" t="s">
        <v>804</v>
      </c>
      <c r="O273" s="137" t="str">
        <f>IF(ISBLANK(N273),"",VLOOKUP(N273,Lookups!$D:$E,2, FALSE))</f>
        <v>http://linked.data.gov.au/def/tern-cv/6fb57064-7198-4df9-bf7c-86b73f69da66</v>
      </c>
      <c r="P273" s="132"/>
      <c r="Q273" s="132"/>
      <c r="R273" s="132"/>
      <c r="S273" s="132"/>
      <c r="T273" s="132"/>
      <c r="U273" s="132"/>
      <c r="V273" s="132"/>
      <c r="W273" s="132"/>
      <c r="X273" s="132"/>
      <c r="Y273" s="132"/>
      <c r="Z273" s="132"/>
      <c r="AA273" s="132"/>
      <c r="AB273" s="132"/>
      <c r="AC273" s="132"/>
      <c r="AD273" s="132"/>
      <c r="AE273" s="132"/>
      <c r="AF273" s="132"/>
      <c r="AG273" s="132"/>
      <c r="AH273" s="132"/>
      <c r="AI273" s="132"/>
      <c r="AJ273" s="132"/>
      <c r="AK273" s="132"/>
      <c r="AL273" s="132"/>
    </row>
    <row r="274">
      <c r="A274" s="130" t="s">
        <v>946</v>
      </c>
      <c r="B274" s="131" t="s">
        <v>947</v>
      </c>
      <c r="C274" s="147" t="b">
        <v>0</v>
      </c>
      <c r="D274" s="147"/>
      <c r="E274" s="133" t="s">
        <v>953</v>
      </c>
      <c r="F274" s="136"/>
      <c r="G274" s="136"/>
      <c r="H274" s="136"/>
      <c r="I274" s="136" t="s">
        <v>32</v>
      </c>
      <c r="J274" s="136" t="s">
        <v>32</v>
      </c>
      <c r="K274" s="136"/>
      <c r="L274" s="132"/>
      <c r="M274" s="132" t="str">
        <f>IF(ISBLANK(L274),"",VLOOKUP(L274,Lookups!$A:$B,2, FALSE))</f>
        <v/>
      </c>
      <c r="N274" s="136" t="s">
        <v>38</v>
      </c>
      <c r="O274" s="137" t="str">
        <f>IF(ISBLANK(N274),"",VLOOKUP(N274,Lookups!$D:$E,2, FALSE))</f>
        <v>http://linked.data.gov.au/def/tern-cv/13dec53e-1062-4060-9281-f133c8269afb</v>
      </c>
      <c r="P274" s="132"/>
      <c r="Q274" s="132"/>
      <c r="R274" s="132"/>
      <c r="S274" s="132"/>
      <c r="T274" s="132"/>
      <c r="U274" s="132"/>
      <c r="V274" s="132"/>
      <c r="W274" s="132"/>
      <c r="X274" s="132"/>
      <c r="Y274" s="132"/>
      <c r="Z274" s="132"/>
      <c r="AA274" s="132"/>
      <c r="AB274" s="132"/>
      <c r="AC274" s="132"/>
      <c r="AD274" s="132"/>
      <c r="AE274" s="132"/>
      <c r="AF274" s="132"/>
      <c r="AG274" s="132"/>
      <c r="AH274" s="132"/>
      <c r="AI274" s="132"/>
      <c r="AJ274" s="132"/>
      <c r="AK274" s="132"/>
      <c r="AL274" s="132"/>
    </row>
    <row r="275">
      <c r="A275" s="130" t="s">
        <v>946</v>
      </c>
      <c r="B275" s="131" t="s">
        <v>947</v>
      </c>
      <c r="C275" s="132" t="b">
        <v>0</v>
      </c>
      <c r="D275" s="133" t="s">
        <v>954</v>
      </c>
      <c r="F275" s="136"/>
      <c r="G275" s="136"/>
      <c r="H275" s="136"/>
      <c r="I275" s="136" t="s">
        <v>42</v>
      </c>
      <c r="J275" s="136" t="s">
        <v>42</v>
      </c>
      <c r="K275" s="136"/>
      <c r="L275" s="132"/>
      <c r="M275" s="132" t="str">
        <f>IF(ISBLANK(L275),"",VLOOKUP(L275,Lookups!$A:$B,2, FALSE))</f>
        <v/>
      </c>
      <c r="N275" s="136" t="s">
        <v>804</v>
      </c>
      <c r="O275" s="137" t="str">
        <f>IF(ISBLANK(N275),"",VLOOKUP(N275,Lookups!$D:$E,2, FALSE))</f>
        <v>http://linked.data.gov.au/def/tern-cv/6fb57064-7198-4df9-bf7c-86b73f69da66</v>
      </c>
      <c r="P275" s="132"/>
      <c r="Q275" s="132"/>
      <c r="R275" s="132"/>
      <c r="S275" s="132"/>
      <c r="T275" s="132"/>
      <c r="U275" s="132"/>
      <c r="V275" s="132"/>
      <c r="W275" s="132"/>
      <c r="X275" s="132"/>
      <c r="Y275" s="132"/>
      <c r="Z275" s="132"/>
      <c r="AA275" s="132"/>
      <c r="AB275" s="132"/>
      <c r="AC275" s="132"/>
      <c r="AD275" s="132"/>
      <c r="AE275" s="132"/>
      <c r="AF275" s="132"/>
      <c r="AG275" s="132"/>
      <c r="AH275" s="132"/>
      <c r="AI275" s="132"/>
      <c r="AJ275" s="132"/>
      <c r="AK275" s="132"/>
      <c r="AL275" s="132"/>
    </row>
    <row r="276">
      <c r="A276" s="130" t="s">
        <v>946</v>
      </c>
      <c r="B276" s="131" t="s">
        <v>947</v>
      </c>
      <c r="C276" s="132" t="b">
        <v>0</v>
      </c>
      <c r="D276" s="132"/>
      <c r="E276" s="133" t="s">
        <v>955</v>
      </c>
      <c r="F276" s="136"/>
      <c r="G276" s="136"/>
      <c r="H276" s="136"/>
      <c r="I276" s="136" t="s">
        <v>32</v>
      </c>
      <c r="J276" s="136" t="s">
        <v>32</v>
      </c>
      <c r="K276" s="136"/>
      <c r="L276" s="136" t="s">
        <v>30</v>
      </c>
      <c r="M276" s="148" t="str">
        <f>IF(ISBLANK(L276),"",VLOOKUP(L276,Lookups!$A:$B,2, FALSE))</f>
        <v>http://linked.data.gov.au/def/tern-cv/04a4c009-2a51-4bdb-96dd-0bfd1bed8826</v>
      </c>
      <c r="N276" s="136" t="s">
        <v>913</v>
      </c>
      <c r="O276" s="137" t="str">
        <f>IF(ISBLANK(N276),"",VLOOKUP(N276,Lookups!$D:$E,2, FALSE))</f>
        <v>http://linked.data.gov.au/def/tern-cv/2361dea8-598c-4b6f-a641-2b98ff199e9e</v>
      </c>
      <c r="P276" s="132"/>
      <c r="Q276" s="132"/>
      <c r="R276" s="132"/>
      <c r="S276" s="132"/>
      <c r="T276" s="132"/>
      <c r="U276" s="132"/>
      <c r="V276" s="132"/>
      <c r="W276" s="132"/>
      <c r="X276" s="132"/>
      <c r="Y276" s="132"/>
      <c r="Z276" s="132"/>
      <c r="AA276" s="132"/>
      <c r="AB276" s="132"/>
      <c r="AC276" s="132"/>
      <c r="AD276" s="132"/>
      <c r="AE276" s="132"/>
      <c r="AF276" s="132"/>
      <c r="AG276" s="132"/>
      <c r="AH276" s="132"/>
      <c r="AI276" s="132"/>
      <c r="AJ276" s="132"/>
      <c r="AK276" s="132"/>
      <c r="AL276" s="132"/>
    </row>
    <row r="277">
      <c r="A277" s="130" t="s">
        <v>946</v>
      </c>
      <c r="B277" s="131" t="s">
        <v>947</v>
      </c>
      <c r="C277" s="132" t="b">
        <v>0</v>
      </c>
      <c r="D277" s="132"/>
      <c r="E277" s="133" t="s">
        <v>956</v>
      </c>
      <c r="F277" s="136"/>
      <c r="G277" s="136"/>
      <c r="H277" s="136"/>
      <c r="I277" s="136" t="s">
        <v>32</v>
      </c>
      <c r="J277" s="136" t="s">
        <v>32</v>
      </c>
      <c r="K277" s="136"/>
      <c r="L277" s="136" t="s">
        <v>30</v>
      </c>
      <c r="M277" s="148" t="str">
        <f>IF(ISBLANK(L277),"",VLOOKUP(L277,Lookups!$A:$B,2, FALSE))</f>
        <v>http://linked.data.gov.au/def/tern-cv/04a4c009-2a51-4bdb-96dd-0bfd1bed8826</v>
      </c>
      <c r="N277" s="136" t="s">
        <v>913</v>
      </c>
      <c r="O277" s="137" t="str">
        <f>IF(ISBLANK(N277),"",VLOOKUP(N277,Lookups!$D:$E,2, FALSE))</f>
        <v>http://linked.data.gov.au/def/tern-cv/2361dea8-598c-4b6f-a641-2b98ff199e9e</v>
      </c>
      <c r="P277" s="132"/>
      <c r="Q277" s="132"/>
      <c r="R277" s="132"/>
      <c r="S277" s="132"/>
      <c r="T277" s="132"/>
      <c r="U277" s="132"/>
      <c r="V277" s="132"/>
      <c r="W277" s="132"/>
      <c r="X277" s="132"/>
      <c r="Y277" s="132"/>
      <c r="Z277" s="132"/>
      <c r="AA277" s="132"/>
      <c r="AB277" s="132"/>
      <c r="AC277" s="132"/>
      <c r="AD277" s="132"/>
      <c r="AE277" s="132"/>
      <c r="AF277" s="132"/>
      <c r="AG277" s="132"/>
      <c r="AH277" s="132"/>
      <c r="AI277" s="132"/>
      <c r="AJ277" s="132"/>
      <c r="AK277" s="132"/>
      <c r="AL277" s="132"/>
    </row>
    <row r="278">
      <c r="A278" s="130" t="s">
        <v>946</v>
      </c>
      <c r="B278" s="131" t="s">
        <v>947</v>
      </c>
      <c r="C278" s="133" t="b">
        <v>0</v>
      </c>
      <c r="D278" s="133"/>
      <c r="E278" s="133" t="s">
        <v>957</v>
      </c>
      <c r="F278" s="136"/>
      <c r="G278" s="136"/>
      <c r="H278" s="136"/>
      <c r="I278" s="136" t="s">
        <v>25</v>
      </c>
      <c r="J278" s="136" t="s">
        <v>25</v>
      </c>
      <c r="K278" s="136" t="s">
        <v>958</v>
      </c>
      <c r="L278" s="136"/>
      <c r="M278" s="132"/>
      <c r="N278" s="136" t="s">
        <v>920</v>
      </c>
      <c r="O278" s="144" t="s">
        <v>959</v>
      </c>
      <c r="P278" s="135" t="s">
        <v>960</v>
      </c>
      <c r="Q278" s="132"/>
      <c r="R278" s="132"/>
      <c r="S278" s="132"/>
      <c r="T278" s="132"/>
      <c r="U278" s="132"/>
      <c r="V278" s="132"/>
      <c r="W278" s="132"/>
      <c r="X278" s="132"/>
      <c r="Y278" s="132"/>
      <c r="Z278" s="132"/>
      <c r="AA278" s="132"/>
      <c r="AB278" s="132"/>
      <c r="AC278" s="132"/>
      <c r="AD278" s="132"/>
      <c r="AE278" s="132"/>
      <c r="AF278" s="132"/>
      <c r="AG278" s="132"/>
      <c r="AH278" s="132"/>
      <c r="AI278" s="132"/>
      <c r="AJ278" s="132"/>
      <c r="AK278" s="132"/>
      <c r="AL278" s="132"/>
    </row>
    <row r="279">
      <c r="A279" s="130" t="s">
        <v>946</v>
      </c>
      <c r="B279" s="131" t="s">
        <v>947</v>
      </c>
      <c r="C279" s="132" t="b">
        <v>0</v>
      </c>
      <c r="D279" s="132"/>
      <c r="E279" s="133" t="s">
        <v>961</v>
      </c>
      <c r="F279" s="136"/>
      <c r="G279" s="132"/>
      <c r="H279" s="136"/>
      <c r="I279" s="136" t="s">
        <v>91</v>
      </c>
      <c r="J279" s="136" t="s">
        <v>91</v>
      </c>
      <c r="K279" s="136"/>
      <c r="L279" s="136"/>
      <c r="M279" s="132" t="str">
        <f>IF(ISBLANK(L279),"",VLOOKUP(L279,Lookups!$A:$B,2, FALSE))</f>
        <v/>
      </c>
      <c r="N279" s="136" t="s">
        <v>920</v>
      </c>
      <c r="O279" s="137" t="str">
        <f>IF(ISBLANK(N279),"",VLOOKUP(N279,Lookups!$D:$E,2, FALSE))</f>
        <v>http://linked.data.gov.au/def/tern-cv/8a68b4a9-167b-40f0-9222-293a2d20ffee</v>
      </c>
      <c r="P279" s="132"/>
      <c r="Q279" s="132"/>
      <c r="R279" s="132"/>
      <c r="S279" s="132"/>
      <c r="T279" s="132"/>
      <c r="U279" s="132"/>
      <c r="V279" s="132"/>
      <c r="W279" s="132"/>
      <c r="X279" s="132"/>
      <c r="Y279" s="132"/>
      <c r="Z279" s="132"/>
      <c r="AA279" s="132"/>
      <c r="AB279" s="132"/>
      <c r="AC279" s="132"/>
      <c r="AD279" s="132"/>
      <c r="AE279" s="132"/>
      <c r="AF279" s="132"/>
      <c r="AG279" s="132"/>
      <c r="AH279" s="132"/>
      <c r="AI279" s="132"/>
      <c r="AJ279" s="132"/>
      <c r="AK279" s="132"/>
      <c r="AL279" s="132"/>
    </row>
    <row r="280">
      <c r="A280" s="130" t="s">
        <v>962</v>
      </c>
      <c r="B280" s="131" t="s">
        <v>963</v>
      </c>
      <c r="C280" s="132" t="b">
        <v>0</v>
      </c>
      <c r="D280" s="132"/>
      <c r="E280" s="133" t="s">
        <v>964</v>
      </c>
      <c r="F280" s="136"/>
      <c r="G280" s="136"/>
      <c r="H280" s="136"/>
      <c r="I280" s="136" t="s">
        <v>25</v>
      </c>
      <c r="J280" s="136" t="s">
        <v>25</v>
      </c>
      <c r="K280" s="136" t="s">
        <v>958</v>
      </c>
      <c r="L280" s="132"/>
      <c r="M280" s="132" t="str">
        <f>IF(ISBLANK(L280),"",VLOOKUP(L280,Lookups!$A:$B,2, FALSE))</f>
        <v/>
      </c>
      <c r="N280" s="136" t="s">
        <v>146</v>
      </c>
      <c r="O280" s="137" t="str">
        <f>IF(ISBLANK(N280),"",VLOOKUP(N280,Lookups!$D:$E,2, FALSE))</f>
        <v>http://linked.data.gov.au/def/tern-cv/e1c7c434-1321-4601-9079-e837b7ffc293</v>
      </c>
      <c r="P280" s="135" t="s">
        <v>965</v>
      </c>
      <c r="Q280" s="132"/>
      <c r="R280" s="132"/>
      <c r="S280" s="132"/>
      <c r="T280" s="132"/>
      <c r="U280" s="132"/>
      <c r="V280" s="132"/>
      <c r="W280" s="132"/>
      <c r="X280" s="132"/>
      <c r="Y280" s="132"/>
      <c r="Z280" s="132"/>
      <c r="AA280" s="132"/>
      <c r="AB280" s="132"/>
      <c r="AC280" s="132"/>
      <c r="AD280" s="132"/>
      <c r="AE280" s="132"/>
      <c r="AF280" s="132"/>
      <c r="AG280" s="132"/>
      <c r="AH280" s="132"/>
      <c r="AI280" s="132"/>
      <c r="AJ280" s="132"/>
      <c r="AK280" s="132"/>
      <c r="AL280" s="132"/>
    </row>
    <row r="281">
      <c r="A281" s="130" t="s">
        <v>962</v>
      </c>
      <c r="B281" s="131" t="s">
        <v>963</v>
      </c>
      <c r="C281" s="132" t="b">
        <v>0</v>
      </c>
      <c r="D281" s="132"/>
      <c r="E281" s="149" t="s">
        <v>966</v>
      </c>
      <c r="F281" s="136"/>
      <c r="G281" s="136"/>
      <c r="H281" s="136"/>
      <c r="I281" s="136" t="s">
        <v>25</v>
      </c>
      <c r="J281" s="136" t="s">
        <v>25</v>
      </c>
      <c r="K281" s="136" t="s">
        <v>958</v>
      </c>
      <c r="L281" s="132"/>
      <c r="M281" s="132" t="str">
        <f>IF(ISBLANK(L281),"",VLOOKUP(L281,Lookups!$A:$B,2, FALSE))</f>
        <v/>
      </c>
      <c r="N281" s="136"/>
      <c r="O281" s="134" t="str">
        <f>IF(ISBLANK(N281),"",VLOOKUP(N281,Lookups!$D:$E,2, FALSE))</f>
        <v/>
      </c>
      <c r="P281" s="135" t="s">
        <v>950</v>
      </c>
      <c r="Q281" s="132"/>
      <c r="R281" s="132"/>
      <c r="S281" s="132"/>
      <c r="T281" s="132"/>
      <c r="U281" s="132"/>
      <c r="V281" s="132"/>
      <c r="W281" s="132"/>
      <c r="X281" s="132"/>
      <c r="Y281" s="132"/>
      <c r="Z281" s="132"/>
      <c r="AA281" s="132"/>
      <c r="AB281" s="132"/>
      <c r="AC281" s="132"/>
      <c r="AD281" s="132"/>
      <c r="AE281" s="132"/>
      <c r="AF281" s="132"/>
      <c r="AG281" s="132"/>
      <c r="AH281" s="132"/>
      <c r="AI281" s="132"/>
      <c r="AJ281" s="132"/>
      <c r="AK281" s="132"/>
      <c r="AL281" s="132"/>
    </row>
    <row r="282">
      <c r="A282" s="130" t="s">
        <v>962</v>
      </c>
      <c r="B282" s="131" t="s">
        <v>963</v>
      </c>
      <c r="C282" s="132" t="b">
        <v>0</v>
      </c>
      <c r="D282" s="133" t="s">
        <v>967</v>
      </c>
      <c r="F282" s="136"/>
      <c r="G282" s="136"/>
      <c r="H282" s="136"/>
      <c r="I282" s="136" t="s">
        <v>91</v>
      </c>
      <c r="J282" s="136" t="s">
        <v>91</v>
      </c>
      <c r="K282" s="136"/>
      <c r="L282" s="132"/>
      <c r="M282" s="132" t="str">
        <f>IF(ISBLANK(L282),"",VLOOKUP(L282,Lookups!$A:$B,2, FALSE))</f>
        <v/>
      </c>
      <c r="N282" s="136" t="s">
        <v>804</v>
      </c>
      <c r="O282" s="137" t="str">
        <f>IF(ISBLANK(N282),"",VLOOKUP(N282,Lookups!$D:$E,2, FALSE))</f>
        <v>http://linked.data.gov.au/def/tern-cv/6fb57064-7198-4df9-bf7c-86b73f69da66</v>
      </c>
      <c r="P282" s="132"/>
      <c r="Q282" s="132"/>
      <c r="R282" s="132"/>
      <c r="S282" s="132"/>
      <c r="T282" s="132"/>
      <c r="U282" s="132"/>
      <c r="V282" s="132"/>
      <c r="W282" s="132"/>
      <c r="X282" s="132"/>
      <c r="Y282" s="132"/>
      <c r="Z282" s="132"/>
      <c r="AA282" s="132"/>
      <c r="AB282" s="132"/>
      <c r="AC282" s="132"/>
      <c r="AD282" s="132"/>
      <c r="AE282" s="132"/>
      <c r="AF282" s="132"/>
      <c r="AG282" s="132"/>
      <c r="AH282" s="132"/>
      <c r="AI282" s="132"/>
      <c r="AJ282" s="132"/>
      <c r="AK282" s="132"/>
      <c r="AL282" s="132"/>
    </row>
    <row r="283">
      <c r="A283" s="130" t="s">
        <v>962</v>
      </c>
      <c r="B283" s="131" t="s">
        <v>963</v>
      </c>
      <c r="C283" s="132" t="b">
        <v>0</v>
      </c>
      <c r="D283" s="133" t="s">
        <v>968</v>
      </c>
      <c r="F283" s="136"/>
      <c r="G283" s="136"/>
      <c r="H283" s="136"/>
      <c r="I283" s="136" t="s">
        <v>91</v>
      </c>
      <c r="J283" s="136" t="s">
        <v>91</v>
      </c>
      <c r="K283" s="136"/>
      <c r="L283" s="132"/>
      <c r="M283" s="132" t="str">
        <f>IF(ISBLANK(L283),"",VLOOKUP(L283,Lookups!$A:$B,2, FALSE))</f>
        <v/>
      </c>
      <c r="N283" s="136" t="s">
        <v>804</v>
      </c>
      <c r="O283" s="137" t="str">
        <f>IF(ISBLANK(N283),"",VLOOKUP(N283,Lookups!$D:$E,2, FALSE))</f>
        <v>http://linked.data.gov.au/def/tern-cv/6fb57064-7198-4df9-bf7c-86b73f69da66</v>
      </c>
      <c r="P283" s="132"/>
      <c r="Q283" s="132"/>
      <c r="R283" s="132"/>
      <c r="S283" s="132"/>
      <c r="T283" s="132"/>
      <c r="U283" s="132"/>
      <c r="V283" s="132"/>
      <c r="W283" s="132"/>
      <c r="X283" s="132"/>
      <c r="Y283" s="132"/>
      <c r="Z283" s="132"/>
      <c r="AA283" s="132"/>
      <c r="AB283" s="132"/>
      <c r="AC283" s="132"/>
      <c r="AD283" s="132"/>
      <c r="AE283" s="132"/>
      <c r="AF283" s="132"/>
      <c r="AG283" s="132"/>
      <c r="AH283" s="132"/>
      <c r="AI283" s="132"/>
      <c r="AJ283" s="132"/>
      <c r="AK283" s="132"/>
      <c r="AL283" s="132"/>
    </row>
    <row r="284">
      <c r="A284" s="130" t="s">
        <v>962</v>
      </c>
      <c r="B284" s="131" t="s">
        <v>963</v>
      </c>
      <c r="C284" s="150" t="b">
        <v>0</v>
      </c>
      <c r="D284" s="150"/>
      <c r="E284" s="133" t="s">
        <v>969</v>
      </c>
      <c r="F284" s="136"/>
      <c r="G284" s="136"/>
      <c r="H284" s="136"/>
      <c r="I284" s="136" t="s">
        <v>32</v>
      </c>
      <c r="J284" s="136" t="s">
        <v>32</v>
      </c>
      <c r="K284" s="136"/>
      <c r="L284" s="132"/>
      <c r="M284" s="132" t="str">
        <f>IF(ISBLANK(L284),"",VLOOKUP(L284,Lookups!$A:$B,2, FALSE))</f>
        <v/>
      </c>
      <c r="N284" s="136" t="s">
        <v>804</v>
      </c>
      <c r="O284" s="137" t="str">
        <f>IF(ISBLANK(N284),"",VLOOKUP(N284,Lookups!$D:$E,2, FALSE))</f>
        <v>http://linked.data.gov.au/def/tern-cv/6fb57064-7198-4df9-bf7c-86b73f69da66</v>
      </c>
      <c r="P284" s="132"/>
      <c r="Q284" s="132"/>
      <c r="R284" s="132"/>
      <c r="S284" s="132"/>
      <c r="T284" s="132"/>
      <c r="U284" s="132"/>
      <c r="V284" s="132"/>
      <c r="W284" s="132"/>
      <c r="X284" s="132"/>
      <c r="Y284" s="132"/>
      <c r="Z284" s="132"/>
      <c r="AA284" s="132"/>
      <c r="AB284" s="132"/>
      <c r="AC284" s="132"/>
      <c r="AD284" s="132"/>
      <c r="AE284" s="132"/>
      <c r="AF284" s="132"/>
      <c r="AG284" s="132"/>
      <c r="AH284" s="132"/>
      <c r="AI284" s="132"/>
      <c r="AJ284" s="132"/>
      <c r="AK284" s="132"/>
      <c r="AL284" s="132"/>
    </row>
    <row r="285">
      <c r="A285" s="130" t="s">
        <v>962</v>
      </c>
      <c r="B285" s="131" t="s">
        <v>963</v>
      </c>
      <c r="C285" s="132" t="b">
        <v>0</v>
      </c>
      <c r="D285" s="133" t="s">
        <v>954</v>
      </c>
      <c r="F285" s="136"/>
      <c r="G285" s="136"/>
      <c r="H285" s="136"/>
      <c r="I285" s="136" t="s">
        <v>42</v>
      </c>
      <c r="J285" s="136" t="s">
        <v>42</v>
      </c>
      <c r="K285" s="136"/>
      <c r="L285" s="132"/>
      <c r="M285" s="132" t="str">
        <f>IF(ISBLANK(L285),"",VLOOKUP(L285,Lookups!$A:$B,2, FALSE))</f>
        <v/>
      </c>
      <c r="N285" s="136" t="s">
        <v>804</v>
      </c>
      <c r="O285" s="137" t="str">
        <f>IF(ISBLANK(N285),"",VLOOKUP(N285,Lookups!$D:$E,2, FALSE))</f>
        <v>http://linked.data.gov.au/def/tern-cv/6fb57064-7198-4df9-bf7c-86b73f69da66</v>
      </c>
      <c r="P285" s="132"/>
      <c r="Q285" s="132"/>
      <c r="R285" s="132"/>
      <c r="S285" s="132"/>
      <c r="T285" s="132"/>
      <c r="U285" s="132"/>
      <c r="V285" s="132"/>
      <c r="W285" s="132"/>
      <c r="X285" s="132"/>
      <c r="Y285" s="132"/>
      <c r="Z285" s="132"/>
      <c r="AA285" s="132"/>
      <c r="AB285" s="132"/>
      <c r="AC285" s="132"/>
      <c r="AD285" s="132"/>
      <c r="AE285" s="132"/>
      <c r="AF285" s="132"/>
      <c r="AG285" s="132"/>
      <c r="AH285" s="132"/>
      <c r="AI285" s="132"/>
      <c r="AJ285" s="132"/>
      <c r="AK285" s="132"/>
      <c r="AL285" s="132"/>
    </row>
    <row r="286">
      <c r="A286" s="130" t="s">
        <v>962</v>
      </c>
      <c r="B286" s="131" t="s">
        <v>963</v>
      </c>
      <c r="C286" s="132" t="b">
        <v>0</v>
      </c>
      <c r="D286" s="132"/>
      <c r="E286" s="133" t="s">
        <v>970</v>
      </c>
      <c r="F286" s="136"/>
      <c r="G286" s="136"/>
      <c r="H286" s="136"/>
      <c r="I286" s="136" t="s">
        <v>32</v>
      </c>
      <c r="J286" s="136" t="s">
        <v>32</v>
      </c>
      <c r="K286" s="136"/>
      <c r="L286" s="136"/>
      <c r="M286" s="132" t="str">
        <f>IF(ISBLANK(L286),"",VLOOKUP(L286,Lookups!$A:$B,2, FALSE))</f>
        <v/>
      </c>
      <c r="N286" s="136" t="s">
        <v>33</v>
      </c>
      <c r="O286" s="137" t="str">
        <f>IF(ISBLANK(N286),"",VLOOKUP(N286,Lookups!$D:$E,2, FALSE))</f>
        <v>http://linked.data.gov.au/def/tern-cv/b311c0d3-4a1a-4932-a39c-f5cdc1afa611</v>
      </c>
      <c r="P286" s="132"/>
      <c r="Q286" s="132"/>
      <c r="R286" s="132"/>
      <c r="S286" s="132"/>
      <c r="T286" s="132"/>
      <c r="U286" s="132"/>
      <c r="V286" s="132"/>
      <c r="W286" s="132"/>
      <c r="X286" s="132"/>
      <c r="Y286" s="132"/>
      <c r="Z286" s="132"/>
      <c r="AA286" s="132"/>
      <c r="AB286" s="132"/>
      <c r="AC286" s="132"/>
      <c r="AD286" s="132"/>
      <c r="AE286" s="132"/>
      <c r="AF286" s="132"/>
      <c r="AG286" s="132"/>
      <c r="AH286" s="132"/>
      <c r="AI286" s="132"/>
      <c r="AJ286" s="132"/>
      <c r="AK286" s="132"/>
      <c r="AL286" s="132"/>
    </row>
    <row r="287">
      <c r="A287" s="130" t="s">
        <v>962</v>
      </c>
      <c r="B287" s="131" t="s">
        <v>963</v>
      </c>
      <c r="C287" s="132" t="b">
        <v>0</v>
      </c>
      <c r="D287" s="132"/>
      <c r="E287" s="133" t="s">
        <v>971</v>
      </c>
      <c r="F287" s="136"/>
      <c r="G287" s="136"/>
      <c r="H287" s="136"/>
      <c r="I287" s="136" t="s">
        <v>25</v>
      </c>
      <c r="J287" s="136" t="s">
        <v>25</v>
      </c>
      <c r="K287" s="136" t="s">
        <v>958</v>
      </c>
      <c r="L287" s="132"/>
      <c r="M287" s="132" t="str">
        <f>IF(ISBLANK(L287),"",VLOOKUP(L287,Lookups!$A:$B,2, FALSE))</f>
        <v/>
      </c>
      <c r="N287" s="132"/>
      <c r="O287" s="134" t="str">
        <f>IF(ISBLANK(N287),"",VLOOKUP(N287,Lookups!$D:$E,2, FALSE))</f>
        <v/>
      </c>
      <c r="P287" s="145" t="s">
        <v>972</v>
      </c>
      <c r="Q287" s="132"/>
      <c r="R287" s="132"/>
      <c r="S287" s="132"/>
      <c r="T287" s="132"/>
      <c r="U287" s="132"/>
      <c r="V287" s="132"/>
      <c r="W287" s="132"/>
      <c r="X287" s="132"/>
      <c r="Y287" s="132"/>
      <c r="Z287" s="132"/>
      <c r="AA287" s="132"/>
      <c r="AB287" s="132"/>
      <c r="AC287" s="132"/>
      <c r="AD287" s="132"/>
      <c r="AE287" s="132"/>
      <c r="AF287" s="132"/>
      <c r="AG287" s="132"/>
      <c r="AH287" s="132"/>
      <c r="AI287" s="132"/>
      <c r="AJ287" s="132"/>
      <c r="AK287" s="132"/>
      <c r="AL287" s="132"/>
    </row>
    <row r="288">
      <c r="A288" s="130" t="s">
        <v>962</v>
      </c>
      <c r="B288" s="131" t="s">
        <v>963</v>
      </c>
      <c r="C288" s="133" t="b">
        <v>0</v>
      </c>
      <c r="D288" s="133"/>
      <c r="E288" s="133" t="s">
        <v>973</v>
      </c>
      <c r="F288" s="136"/>
      <c r="G288" s="136"/>
      <c r="H288" s="136"/>
      <c r="I288" s="136" t="s">
        <v>32</v>
      </c>
      <c r="J288" s="136" t="s">
        <v>32</v>
      </c>
      <c r="K288" s="136"/>
      <c r="L288" s="132"/>
      <c r="M288" s="132"/>
      <c r="N288" s="136"/>
      <c r="O288" s="134"/>
      <c r="P288" s="132"/>
      <c r="Q288" s="132"/>
      <c r="R288" s="132"/>
      <c r="S288" s="132"/>
      <c r="T288" s="132"/>
      <c r="U288" s="132"/>
      <c r="V288" s="132"/>
      <c r="W288" s="132"/>
      <c r="X288" s="132"/>
      <c r="Y288" s="132"/>
      <c r="Z288" s="132"/>
      <c r="AA288" s="132"/>
      <c r="AB288" s="132"/>
      <c r="AC288" s="132"/>
      <c r="AD288" s="132"/>
      <c r="AE288" s="132"/>
      <c r="AF288" s="132"/>
      <c r="AG288" s="132"/>
      <c r="AH288" s="132"/>
      <c r="AI288" s="132"/>
      <c r="AJ288" s="132"/>
      <c r="AK288" s="132"/>
      <c r="AL288" s="132"/>
    </row>
    <row r="289">
      <c r="A289" s="130" t="s">
        <v>962</v>
      </c>
      <c r="B289" s="131" t="s">
        <v>963</v>
      </c>
      <c r="C289" s="133" t="b">
        <v>0</v>
      </c>
      <c r="D289" s="133"/>
      <c r="E289" s="133" t="s">
        <v>974</v>
      </c>
      <c r="F289" s="136"/>
      <c r="G289" s="136"/>
      <c r="H289" s="136"/>
      <c r="I289" s="136" t="s">
        <v>25</v>
      </c>
      <c r="J289" s="136" t="s">
        <v>25</v>
      </c>
      <c r="K289" s="136" t="s">
        <v>958</v>
      </c>
      <c r="L289" s="132"/>
      <c r="M289" s="132"/>
      <c r="N289" s="136"/>
      <c r="O289" s="134"/>
      <c r="P289" s="135" t="s">
        <v>960</v>
      </c>
      <c r="Q289" s="132"/>
      <c r="R289" s="132"/>
      <c r="S289" s="132"/>
      <c r="T289" s="132"/>
      <c r="U289" s="132"/>
      <c r="V289" s="132"/>
      <c r="W289" s="132"/>
      <c r="X289" s="132"/>
      <c r="Y289" s="132"/>
      <c r="Z289" s="132"/>
      <c r="AA289" s="132"/>
      <c r="AB289" s="132"/>
      <c r="AC289" s="132"/>
      <c r="AD289" s="132"/>
      <c r="AE289" s="132"/>
      <c r="AF289" s="132"/>
      <c r="AG289" s="132"/>
      <c r="AH289" s="132"/>
      <c r="AI289" s="132"/>
      <c r="AJ289" s="132"/>
      <c r="AK289" s="132"/>
      <c r="AL289" s="132"/>
    </row>
    <row r="290">
      <c r="A290" s="130" t="s">
        <v>962</v>
      </c>
      <c r="B290" s="131" t="s">
        <v>963</v>
      </c>
      <c r="C290" s="132" t="b">
        <v>0</v>
      </c>
      <c r="D290" s="132"/>
      <c r="E290" s="133" t="s">
        <v>975</v>
      </c>
      <c r="F290" s="136"/>
      <c r="G290" s="136"/>
      <c r="H290" s="136"/>
      <c r="I290" s="136" t="s">
        <v>91</v>
      </c>
      <c r="J290" s="136" t="s">
        <v>91</v>
      </c>
      <c r="K290" s="136"/>
      <c r="L290" s="132"/>
      <c r="M290" s="132" t="str">
        <f>IF(ISBLANK(L290),"",VLOOKUP(L290,Lookups!$A:$B,2, FALSE))</f>
        <v/>
      </c>
      <c r="N290" s="136" t="s">
        <v>920</v>
      </c>
      <c r="O290" s="137" t="str">
        <f>IF(ISBLANK(N290),"",VLOOKUP(N290,Lookups!$D:$E,2, FALSE))</f>
        <v>http://linked.data.gov.au/def/tern-cv/8a68b4a9-167b-40f0-9222-293a2d20ffee</v>
      </c>
      <c r="P290" s="132"/>
      <c r="Q290" s="132"/>
      <c r="R290" s="132"/>
      <c r="S290" s="132"/>
      <c r="T290" s="132"/>
      <c r="U290" s="132"/>
      <c r="V290" s="132"/>
      <c r="W290" s="132"/>
      <c r="X290" s="132"/>
      <c r="Y290" s="132"/>
      <c r="Z290" s="132"/>
      <c r="AA290" s="132"/>
      <c r="AB290" s="132"/>
      <c r="AC290" s="132"/>
      <c r="AD290" s="132"/>
      <c r="AE290" s="132"/>
      <c r="AF290" s="132"/>
      <c r="AG290" s="132"/>
      <c r="AH290" s="132"/>
      <c r="AI290" s="132"/>
      <c r="AJ290" s="132"/>
      <c r="AK290" s="132"/>
      <c r="AL290" s="132"/>
    </row>
    <row r="291">
      <c r="A291" s="130" t="s">
        <v>962</v>
      </c>
      <c r="B291" s="131" t="s">
        <v>963</v>
      </c>
      <c r="C291" s="132" t="b">
        <v>0</v>
      </c>
      <c r="D291" s="132"/>
      <c r="E291" s="133" t="s">
        <v>976</v>
      </c>
      <c r="F291" s="136"/>
      <c r="G291" s="136"/>
      <c r="H291" s="136"/>
      <c r="I291" s="136" t="s">
        <v>91</v>
      </c>
      <c r="J291" s="136" t="s">
        <v>91</v>
      </c>
      <c r="K291" s="136"/>
      <c r="L291" s="132"/>
      <c r="M291" s="132" t="str">
        <f>IF(ISBLANK(L291),"",VLOOKUP(L291,Lookups!$A:$B,2, FALSE))</f>
        <v/>
      </c>
      <c r="N291" s="136" t="s">
        <v>920</v>
      </c>
      <c r="O291" s="137" t="str">
        <f>IF(ISBLANK(N291),"",VLOOKUP(N291,Lookups!$D:$E,2, FALSE))</f>
        <v>http://linked.data.gov.au/def/tern-cv/8a68b4a9-167b-40f0-9222-293a2d20ffee</v>
      </c>
      <c r="P291" s="132"/>
      <c r="Q291" s="132"/>
      <c r="R291" s="132"/>
      <c r="S291" s="132"/>
      <c r="T291" s="132"/>
      <c r="U291" s="132"/>
      <c r="V291" s="132"/>
      <c r="W291" s="132"/>
      <c r="X291" s="132"/>
      <c r="Y291" s="132"/>
      <c r="Z291" s="132"/>
      <c r="AA291" s="132"/>
      <c r="AB291" s="132"/>
      <c r="AC291" s="132"/>
      <c r="AD291" s="132"/>
      <c r="AE291" s="132"/>
      <c r="AF291" s="132"/>
      <c r="AG291" s="132"/>
      <c r="AH291" s="132"/>
      <c r="AI291" s="132"/>
      <c r="AJ291" s="132"/>
      <c r="AK291" s="132"/>
      <c r="AL291" s="132"/>
    </row>
    <row r="292">
      <c r="A292" s="138" t="s">
        <v>977</v>
      </c>
      <c r="B292" s="139" t="s">
        <v>978</v>
      </c>
      <c r="C292" s="140" t="b">
        <v>0</v>
      </c>
      <c r="D292" s="140"/>
      <c r="E292" s="141" t="s">
        <v>979</v>
      </c>
      <c r="F292" s="142"/>
      <c r="G292" s="142"/>
      <c r="H292" s="142"/>
      <c r="I292" s="142" t="s">
        <v>25</v>
      </c>
      <c r="J292" s="142" t="s">
        <v>25</v>
      </c>
      <c r="K292" s="142" t="s">
        <v>980</v>
      </c>
      <c r="L292" s="140"/>
      <c r="M292" s="140" t="str">
        <f>IF(ISBLANK(L292),"",VLOOKUP(L292,Lookups!$A:$B,2, FALSE))</f>
        <v/>
      </c>
      <c r="N292" s="140"/>
      <c r="O292" s="143" t="str">
        <f>IF(ISBLANK(N292),"",VLOOKUP(N292,Lookups!$D:$E,2, FALSE))</f>
        <v/>
      </c>
      <c r="P292" s="151" t="s">
        <v>981</v>
      </c>
      <c r="Q292" s="140"/>
      <c r="R292" s="140"/>
      <c r="S292" s="140"/>
      <c r="T292" s="140"/>
      <c r="U292" s="140"/>
      <c r="V292" s="140"/>
      <c r="W292" s="140"/>
      <c r="X292" s="140"/>
      <c r="Y292" s="140"/>
      <c r="Z292" s="140"/>
      <c r="AA292" s="140"/>
      <c r="AB292" s="140"/>
      <c r="AC292" s="140"/>
      <c r="AD292" s="140"/>
      <c r="AE292" s="140"/>
      <c r="AF292" s="140"/>
      <c r="AG292" s="140"/>
      <c r="AH292" s="140"/>
      <c r="AI292" s="140"/>
      <c r="AJ292" s="140"/>
      <c r="AK292" s="140"/>
      <c r="AL292" s="140"/>
    </row>
    <row r="293">
      <c r="A293" s="138" t="s">
        <v>977</v>
      </c>
      <c r="B293" s="139" t="s">
        <v>978</v>
      </c>
      <c r="C293" s="140" t="b">
        <v>0</v>
      </c>
      <c r="D293" s="140"/>
      <c r="E293" s="141" t="s">
        <v>982</v>
      </c>
      <c r="F293" s="142"/>
      <c r="G293" s="142"/>
      <c r="H293" s="142"/>
      <c r="I293" s="142" t="s">
        <v>91</v>
      </c>
      <c r="J293" s="142" t="s">
        <v>43</v>
      </c>
      <c r="K293" s="142"/>
      <c r="L293" s="140"/>
      <c r="M293" s="140" t="str">
        <f>IF(ISBLANK(L293),"",VLOOKUP(L293,Lookups!$A:$B,2, FALSE))</f>
        <v/>
      </c>
      <c r="N293" s="140"/>
      <c r="O293" s="143" t="str">
        <f>IF(ISBLANK(N293),"",VLOOKUP(N293,Lookups!$D:$E,2, FALSE))</f>
        <v/>
      </c>
      <c r="P293" s="140"/>
      <c r="Q293" s="140"/>
      <c r="R293" s="140"/>
      <c r="S293" s="140"/>
      <c r="T293" s="140"/>
      <c r="U293" s="140"/>
      <c r="V293" s="140"/>
      <c r="W293" s="140"/>
      <c r="X293" s="140"/>
      <c r="Y293" s="140"/>
      <c r="Z293" s="140"/>
      <c r="AA293" s="140"/>
      <c r="AB293" s="140"/>
      <c r="AC293" s="140"/>
      <c r="AD293" s="140"/>
      <c r="AE293" s="140"/>
      <c r="AF293" s="140"/>
      <c r="AG293" s="140"/>
      <c r="AH293" s="140"/>
      <c r="AI293" s="140"/>
      <c r="AJ293" s="140"/>
      <c r="AK293" s="140"/>
      <c r="AL293" s="140"/>
    </row>
    <row r="294">
      <c r="A294" s="138" t="s">
        <v>977</v>
      </c>
      <c r="B294" s="139" t="s">
        <v>978</v>
      </c>
      <c r="C294" s="140" t="b">
        <v>0</v>
      </c>
      <c r="D294" s="140"/>
      <c r="E294" s="141" t="s">
        <v>983</v>
      </c>
      <c r="F294" s="142"/>
      <c r="G294" s="142"/>
      <c r="H294" s="142"/>
      <c r="I294" s="142" t="s">
        <v>32</v>
      </c>
      <c r="J294" s="142" t="s">
        <v>32</v>
      </c>
      <c r="K294" s="142"/>
      <c r="L294" s="140"/>
      <c r="M294" s="140" t="str">
        <f>IF(ISBLANK(L294),"",VLOOKUP(L294,Lookups!$A:$B,2, FALSE))</f>
        <v/>
      </c>
      <c r="N294" s="140"/>
      <c r="O294" s="143" t="str">
        <f>IF(ISBLANK(N294),"",VLOOKUP(N294,Lookups!$D:$E,2, FALSE))</f>
        <v/>
      </c>
      <c r="P294" s="140"/>
      <c r="Q294" s="140"/>
      <c r="R294" s="140"/>
      <c r="S294" s="140"/>
      <c r="T294" s="140"/>
      <c r="U294" s="140"/>
      <c r="V294" s="140"/>
      <c r="W294" s="140"/>
      <c r="X294" s="140"/>
      <c r="Y294" s="140"/>
      <c r="Z294" s="140"/>
      <c r="AA294" s="140"/>
      <c r="AB294" s="140"/>
      <c r="AC294" s="140"/>
      <c r="AD294" s="140"/>
      <c r="AE294" s="140"/>
      <c r="AF294" s="140"/>
      <c r="AG294" s="140"/>
      <c r="AH294" s="140"/>
      <c r="AI294" s="140"/>
      <c r="AJ294" s="140"/>
      <c r="AK294" s="140"/>
      <c r="AL294" s="140"/>
    </row>
    <row r="295">
      <c r="A295" s="138" t="s">
        <v>977</v>
      </c>
      <c r="B295" s="139" t="s">
        <v>978</v>
      </c>
      <c r="C295" s="152" t="b">
        <v>0</v>
      </c>
      <c r="D295" s="152"/>
      <c r="E295" s="141" t="s">
        <v>984</v>
      </c>
      <c r="F295" s="142"/>
      <c r="G295" s="142"/>
      <c r="H295" s="142"/>
      <c r="I295" s="142" t="s">
        <v>32</v>
      </c>
      <c r="J295" s="142" t="s">
        <v>37</v>
      </c>
      <c r="K295" s="142"/>
      <c r="L295" s="140"/>
      <c r="M295" s="140" t="str">
        <f>IF(ISBLANK(L295),"",VLOOKUP(L295,Lookups!$A:$B,2, FALSE))</f>
        <v/>
      </c>
      <c r="N295" s="142" t="s">
        <v>38</v>
      </c>
      <c r="O295" s="153" t="str">
        <f>IF(ISBLANK(N295),"",VLOOKUP(N295,Lookups!$D:$E,2, FALSE))</f>
        <v>http://linked.data.gov.au/def/tern-cv/13dec53e-1062-4060-9281-f133c8269afb</v>
      </c>
      <c r="P295" s="140"/>
      <c r="Q295" s="140"/>
      <c r="R295" s="140"/>
      <c r="S295" s="140"/>
      <c r="T295" s="140"/>
      <c r="U295" s="140"/>
      <c r="V295" s="140"/>
      <c r="W295" s="140"/>
      <c r="X295" s="140"/>
      <c r="Y295" s="140"/>
      <c r="Z295" s="140"/>
      <c r="AA295" s="140"/>
      <c r="AB295" s="140"/>
      <c r="AC295" s="140"/>
      <c r="AD295" s="140"/>
      <c r="AE295" s="140"/>
      <c r="AF295" s="140"/>
      <c r="AG295" s="140"/>
      <c r="AH295" s="140"/>
      <c r="AI295" s="140"/>
      <c r="AJ295" s="140"/>
      <c r="AK295" s="140"/>
      <c r="AL295" s="140"/>
    </row>
    <row r="296">
      <c r="A296" s="138" t="s">
        <v>977</v>
      </c>
      <c r="B296" s="139" t="s">
        <v>978</v>
      </c>
      <c r="C296" s="140" t="b">
        <v>0</v>
      </c>
      <c r="D296" s="140"/>
      <c r="E296" s="141" t="s">
        <v>985</v>
      </c>
      <c r="F296" s="142"/>
      <c r="G296" s="142"/>
      <c r="H296" s="142"/>
      <c r="I296" s="142" t="s">
        <v>42</v>
      </c>
      <c r="J296" s="142" t="s">
        <v>43</v>
      </c>
      <c r="K296" s="142"/>
      <c r="L296" s="140"/>
      <c r="M296" s="140" t="str">
        <f>IF(ISBLANK(L296),"",VLOOKUP(L296,Lookups!$A:$B,2, FALSE))</f>
        <v/>
      </c>
      <c r="N296" s="142" t="s">
        <v>804</v>
      </c>
      <c r="O296" s="153" t="str">
        <f>IF(ISBLANK(N296),"",VLOOKUP(N296,Lookups!$D:$E,2, FALSE))</f>
        <v>http://linked.data.gov.au/def/tern-cv/6fb57064-7198-4df9-bf7c-86b73f69da66</v>
      </c>
      <c r="P296" s="140"/>
      <c r="Q296" s="140"/>
      <c r="R296" s="140"/>
      <c r="S296" s="140"/>
      <c r="T296" s="140"/>
      <c r="U296" s="140"/>
      <c r="V296" s="140"/>
      <c r="W296" s="140"/>
      <c r="X296" s="140"/>
      <c r="Y296" s="140"/>
      <c r="Z296" s="140"/>
      <c r="AA296" s="140"/>
      <c r="AB296" s="140"/>
      <c r="AC296" s="140"/>
      <c r="AD296" s="140"/>
      <c r="AE296" s="140"/>
      <c r="AF296" s="140"/>
      <c r="AG296" s="140"/>
      <c r="AH296" s="140"/>
      <c r="AI296" s="140"/>
      <c r="AJ296" s="140"/>
      <c r="AK296" s="140"/>
      <c r="AL296" s="140"/>
    </row>
    <row r="297">
      <c r="A297" s="138" t="s">
        <v>977</v>
      </c>
      <c r="B297" s="139" t="s">
        <v>978</v>
      </c>
      <c r="C297" s="140" t="b">
        <v>0</v>
      </c>
      <c r="D297" s="140"/>
      <c r="E297" s="141" t="s">
        <v>986</v>
      </c>
      <c r="F297" s="142"/>
      <c r="G297" s="142"/>
      <c r="H297" s="142"/>
      <c r="I297" s="142" t="s">
        <v>32</v>
      </c>
      <c r="J297" s="142" t="s">
        <v>32</v>
      </c>
      <c r="K297" s="142"/>
      <c r="L297" s="140"/>
      <c r="M297" s="140" t="str">
        <f>IF(ISBLANK(L297),"",VLOOKUP(L297,Lookups!$A:$B,2, FALSE))</f>
        <v/>
      </c>
      <c r="N297" s="142" t="s">
        <v>913</v>
      </c>
      <c r="O297" s="153" t="str">
        <f>IF(ISBLANK(N297),"",VLOOKUP(N297,Lookups!$D:$E,2, FALSE))</f>
        <v>http://linked.data.gov.au/def/tern-cv/2361dea8-598c-4b6f-a641-2b98ff199e9e</v>
      </c>
      <c r="P297" s="140"/>
      <c r="Q297" s="140"/>
      <c r="R297" s="140"/>
      <c r="S297" s="140"/>
      <c r="T297" s="140"/>
      <c r="U297" s="140"/>
      <c r="V297" s="140"/>
      <c r="W297" s="140"/>
      <c r="X297" s="140"/>
      <c r="Y297" s="140"/>
      <c r="Z297" s="140"/>
      <c r="AA297" s="140"/>
      <c r="AB297" s="140"/>
      <c r="AC297" s="140"/>
      <c r="AD297" s="140"/>
      <c r="AE297" s="140"/>
      <c r="AF297" s="140"/>
      <c r="AG297" s="140"/>
      <c r="AH297" s="140"/>
      <c r="AI297" s="140"/>
      <c r="AJ297" s="140"/>
      <c r="AK297" s="140"/>
      <c r="AL297" s="140"/>
    </row>
    <row r="298">
      <c r="A298" s="138" t="s">
        <v>977</v>
      </c>
      <c r="B298" s="139" t="s">
        <v>978</v>
      </c>
      <c r="C298" s="140" t="b">
        <v>0</v>
      </c>
      <c r="D298" s="140"/>
      <c r="E298" s="141" t="s">
        <v>987</v>
      </c>
      <c r="F298" s="142"/>
      <c r="G298" s="142"/>
      <c r="H298" s="142"/>
      <c r="I298" s="142" t="s">
        <v>25</v>
      </c>
      <c r="J298" s="142" t="s">
        <v>25</v>
      </c>
      <c r="K298" s="142" t="s">
        <v>980</v>
      </c>
      <c r="L298" s="140"/>
      <c r="M298" s="140" t="str">
        <f>IF(ISBLANK(L298),"",VLOOKUP(L298,Lookups!$A:$B,2, FALSE))</f>
        <v/>
      </c>
      <c r="N298" s="140"/>
      <c r="O298" s="143" t="str">
        <f>IF(ISBLANK(N298),"",VLOOKUP(N298,Lookups!$D:$E,2, FALSE))</f>
        <v/>
      </c>
      <c r="P298" s="154" t="s">
        <v>988</v>
      </c>
      <c r="Q298" s="140"/>
      <c r="R298" s="140"/>
      <c r="S298" s="140"/>
      <c r="T298" s="140"/>
      <c r="U298" s="140"/>
      <c r="V298" s="140"/>
      <c r="W298" s="140"/>
      <c r="X298" s="140"/>
      <c r="Y298" s="140"/>
      <c r="Z298" s="140"/>
      <c r="AA298" s="140"/>
      <c r="AB298" s="140"/>
      <c r="AC298" s="140"/>
      <c r="AD298" s="140"/>
      <c r="AE298" s="140"/>
      <c r="AF298" s="140"/>
      <c r="AG298" s="140"/>
      <c r="AH298" s="140"/>
      <c r="AI298" s="140"/>
      <c r="AJ298" s="140"/>
      <c r="AK298" s="140"/>
      <c r="AL298" s="140"/>
    </row>
    <row r="299">
      <c r="A299" s="138" t="s">
        <v>977</v>
      </c>
      <c r="B299" s="139" t="s">
        <v>978</v>
      </c>
      <c r="C299" s="141" t="b">
        <v>0</v>
      </c>
      <c r="D299" s="141"/>
      <c r="E299" s="141" t="s">
        <v>989</v>
      </c>
      <c r="F299" s="142"/>
      <c r="G299" s="142"/>
      <c r="H299" s="142"/>
      <c r="I299" s="142" t="s">
        <v>25</v>
      </c>
      <c r="J299" s="142" t="s">
        <v>25</v>
      </c>
      <c r="K299" s="142" t="s">
        <v>980</v>
      </c>
      <c r="L299" s="140"/>
      <c r="M299" s="140"/>
      <c r="N299" s="142"/>
      <c r="O299" s="143"/>
      <c r="P299" s="151" t="s">
        <v>960</v>
      </c>
      <c r="Q299" s="140"/>
      <c r="R299" s="140"/>
      <c r="S299" s="140"/>
      <c r="T299" s="140"/>
      <c r="U299" s="140"/>
      <c r="V299" s="140"/>
      <c r="W299" s="140"/>
      <c r="X299" s="140"/>
      <c r="Y299" s="140"/>
      <c r="Z299" s="140"/>
      <c r="AA299" s="140"/>
      <c r="AB299" s="140"/>
      <c r="AC299" s="140"/>
      <c r="AD299" s="140"/>
      <c r="AE299" s="140"/>
      <c r="AF299" s="140"/>
      <c r="AG299" s="140"/>
      <c r="AH299" s="140"/>
      <c r="AI299" s="140"/>
      <c r="AJ299" s="140"/>
      <c r="AK299" s="140"/>
      <c r="AL299" s="140"/>
    </row>
    <row r="300">
      <c r="A300" s="138" t="s">
        <v>977</v>
      </c>
      <c r="B300" s="139" t="s">
        <v>978</v>
      </c>
      <c r="C300" s="140" t="b">
        <v>0</v>
      </c>
      <c r="D300" s="140"/>
      <c r="E300" s="141" t="s">
        <v>990</v>
      </c>
      <c r="F300" s="142"/>
      <c r="G300" s="142"/>
      <c r="H300" s="142"/>
      <c r="I300" s="142" t="s">
        <v>91</v>
      </c>
      <c r="J300" s="142" t="s">
        <v>43</v>
      </c>
      <c r="K300" s="142"/>
      <c r="L300" s="140"/>
      <c r="M300" s="140" t="str">
        <f>IF(ISBLANK(L300),"",VLOOKUP(L300,Lookups!$A:$B,2, FALSE))</f>
        <v/>
      </c>
      <c r="N300" s="142" t="s">
        <v>920</v>
      </c>
      <c r="O300" s="153" t="str">
        <f>IF(ISBLANK(N300),"",VLOOKUP(N300,Lookups!$D:$E,2, FALSE))</f>
        <v>http://linked.data.gov.au/def/tern-cv/8a68b4a9-167b-40f0-9222-293a2d20ffee</v>
      </c>
      <c r="P300" s="140"/>
      <c r="Q300" s="140"/>
      <c r="R300" s="140"/>
      <c r="S300" s="140"/>
      <c r="T300" s="140"/>
      <c r="U300" s="140"/>
      <c r="V300" s="140"/>
      <c r="W300" s="140"/>
      <c r="X300" s="140"/>
      <c r="Y300" s="140"/>
      <c r="Z300" s="140"/>
      <c r="AA300" s="140"/>
      <c r="AB300" s="140"/>
      <c r="AC300" s="140"/>
      <c r="AD300" s="140"/>
      <c r="AE300" s="140"/>
      <c r="AF300" s="140"/>
      <c r="AG300" s="140"/>
      <c r="AH300" s="140"/>
      <c r="AI300" s="140"/>
      <c r="AJ300" s="140"/>
      <c r="AK300" s="140"/>
      <c r="AL300" s="140"/>
    </row>
    <row r="301">
      <c r="A301" s="130" t="s">
        <v>991</v>
      </c>
      <c r="B301" s="131" t="s">
        <v>992</v>
      </c>
      <c r="C301" s="132" t="b">
        <v>0</v>
      </c>
      <c r="D301" s="132"/>
      <c r="E301" s="133" t="s">
        <v>993</v>
      </c>
      <c r="F301" s="136"/>
      <c r="G301" s="136"/>
      <c r="H301" s="136"/>
      <c r="I301" s="136" t="s">
        <v>25</v>
      </c>
      <c r="J301" s="136" t="s">
        <v>25</v>
      </c>
      <c r="K301" s="136" t="s">
        <v>980</v>
      </c>
      <c r="L301" s="132"/>
      <c r="M301" s="132"/>
      <c r="N301" s="136"/>
      <c r="O301" s="134"/>
      <c r="P301" s="135" t="s">
        <v>908</v>
      </c>
      <c r="Q301" s="132"/>
      <c r="R301" s="132"/>
      <c r="S301" s="132"/>
      <c r="T301" s="132"/>
      <c r="U301" s="132"/>
      <c r="V301" s="132"/>
      <c r="W301" s="132"/>
      <c r="X301" s="132"/>
      <c r="Y301" s="132"/>
      <c r="Z301" s="132"/>
      <c r="AA301" s="132"/>
      <c r="AB301" s="132"/>
      <c r="AC301" s="132"/>
      <c r="AD301" s="132"/>
      <c r="AE301" s="132"/>
      <c r="AF301" s="132"/>
      <c r="AG301" s="132"/>
      <c r="AH301" s="132"/>
      <c r="AI301" s="132"/>
      <c r="AJ301" s="132"/>
      <c r="AK301" s="132"/>
      <c r="AL301" s="132"/>
    </row>
    <row r="302">
      <c r="A302" s="130" t="s">
        <v>991</v>
      </c>
      <c r="B302" s="131" t="s">
        <v>992</v>
      </c>
      <c r="C302" s="132" t="b">
        <v>0</v>
      </c>
      <c r="D302" s="133" t="s">
        <v>994</v>
      </c>
      <c r="F302" s="136"/>
      <c r="G302" s="136"/>
      <c r="H302" s="136"/>
      <c r="I302" s="136" t="s">
        <v>42</v>
      </c>
      <c r="J302" s="136" t="s">
        <v>42</v>
      </c>
      <c r="K302" s="136"/>
      <c r="L302" s="132"/>
      <c r="M302" s="132" t="str">
        <f>IF(ISBLANK(L302),"",VLOOKUP(L302,Lookups!$A:$B,2, FALSE))</f>
        <v/>
      </c>
      <c r="N302" s="136" t="s">
        <v>804</v>
      </c>
      <c r="O302" s="137" t="str">
        <f>IF(ISBLANK(N302),"",VLOOKUP(N302,Lookups!$D:$E,2, FALSE))</f>
        <v>http://linked.data.gov.au/def/tern-cv/6fb57064-7198-4df9-bf7c-86b73f69da66</v>
      </c>
      <c r="P302" s="132"/>
      <c r="Q302" s="132"/>
      <c r="R302" s="132"/>
      <c r="S302" s="132"/>
      <c r="T302" s="132"/>
      <c r="U302" s="132"/>
      <c r="V302" s="132"/>
      <c r="W302" s="132"/>
      <c r="X302" s="132"/>
      <c r="Y302" s="132"/>
      <c r="Z302" s="132"/>
      <c r="AA302" s="132"/>
      <c r="AB302" s="132"/>
      <c r="AC302" s="132"/>
      <c r="AD302" s="132"/>
      <c r="AE302" s="132"/>
      <c r="AF302" s="132"/>
      <c r="AG302" s="132"/>
      <c r="AH302" s="132"/>
      <c r="AI302" s="132"/>
      <c r="AJ302" s="132"/>
      <c r="AK302" s="132"/>
      <c r="AL302" s="132"/>
    </row>
    <row r="303">
      <c r="A303" s="130" t="s">
        <v>991</v>
      </c>
      <c r="B303" s="131" t="s">
        <v>992</v>
      </c>
      <c r="C303" s="132" t="b">
        <v>0</v>
      </c>
      <c r="D303" s="133" t="s">
        <v>995</v>
      </c>
      <c r="F303" s="136"/>
      <c r="G303" s="136"/>
      <c r="H303" s="136"/>
      <c r="I303" s="136" t="s">
        <v>42</v>
      </c>
      <c r="J303" s="136" t="s">
        <v>42</v>
      </c>
      <c r="K303" s="136"/>
      <c r="L303" s="132"/>
      <c r="M303" s="132" t="str">
        <f>IF(ISBLANK(L303),"",VLOOKUP(L303,Lookups!$A:$B,2, FALSE))</f>
        <v/>
      </c>
      <c r="N303" s="136" t="s">
        <v>804</v>
      </c>
      <c r="O303" s="137" t="str">
        <f>IF(ISBLANK(N303),"",VLOOKUP(N303,Lookups!$D:$E,2, FALSE))</f>
        <v>http://linked.data.gov.au/def/tern-cv/6fb57064-7198-4df9-bf7c-86b73f69da66</v>
      </c>
      <c r="P303" s="132"/>
      <c r="Q303" s="132"/>
      <c r="R303" s="132"/>
      <c r="S303" s="132"/>
      <c r="T303" s="132"/>
      <c r="U303" s="132"/>
      <c r="V303" s="132"/>
      <c r="W303" s="132"/>
      <c r="X303" s="132"/>
      <c r="Y303" s="132"/>
      <c r="Z303" s="132"/>
      <c r="AA303" s="132"/>
      <c r="AB303" s="132"/>
      <c r="AC303" s="132"/>
      <c r="AD303" s="132"/>
      <c r="AE303" s="132"/>
      <c r="AF303" s="132"/>
      <c r="AG303" s="132"/>
      <c r="AH303" s="132"/>
      <c r="AI303" s="132"/>
      <c r="AJ303" s="132"/>
      <c r="AK303" s="132"/>
      <c r="AL303" s="132"/>
    </row>
    <row r="304">
      <c r="A304" s="130" t="s">
        <v>991</v>
      </c>
      <c r="B304" s="131" t="s">
        <v>992</v>
      </c>
      <c r="C304" s="132" t="b">
        <v>0</v>
      </c>
      <c r="D304" s="132"/>
      <c r="E304" s="133" t="s">
        <v>996</v>
      </c>
      <c r="F304" s="136"/>
      <c r="G304" s="136"/>
      <c r="H304" s="136"/>
      <c r="I304" s="136" t="s">
        <v>25</v>
      </c>
      <c r="J304" s="136" t="s">
        <v>25</v>
      </c>
      <c r="K304" s="136" t="s">
        <v>997</v>
      </c>
      <c r="L304" s="132"/>
      <c r="M304" s="132" t="str">
        <f>IF(ISBLANK(L304),"",VLOOKUP(L304,Lookups!$A:$B,2, FALSE))</f>
        <v/>
      </c>
      <c r="N304" s="132"/>
      <c r="O304" s="134" t="str">
        <f>IF(ISBLANK(N304),"",VLOOKUP(N304,Lookups!$D:$E,2, FALSE))</f>
        <v/>
      </c>
      <c r="P304" s="145" t="s">
        <v>998</v>
      </c>
      <c r="Q304" s="132"/>
      <c r="R304" s="132"/>
      <c r="S304" s="132"/>
      <c r="T304" s="132"/>
      <c r="U304" s="132"/>
      <c r="V304" s="132"/>
      <c r="W304" s="132"/>
      <c r="X304" s="132"/>
      <c r="Y304" s="132"/>
      <c r="Z304" s="132"/>
      <c r="AA304" s="132"/>
      <c r="AB304" s="132"/>
      <c r="AC304" s="132"/>
      <c r="AD304" s="132"/>
      <c r="AE304" s="132"/>
      <c r="AF304" s="132"/>
      <c r="AG304" s="132"/>
      <c r="AH304" s="132"/>
      <c r="AI304" s="132"/>
      <c r="AJ304" s="132"/>
      <c r="AK304" s="132"/>
      <c r="AL304" s="132"/>
    </row>
    <row r="305">
      <c r="A305" s="130" t="s">
        <v>991</v>
      </c>
      <c r="B305" s="131" t="s">
        <v>992</v>
      </c>
      <c r="C305" s="132" t="b">
        <v>0</v>
      </c>
      <c r="D305" s="132"/>
      <c r="E305" s="133" t="s">
        <v>999</v>
      </c>
      <c r="F305" s="136"/>
      <c r="G305" s="136"/>
      <c r="H305" s="136"/>
      <c r="I305" s="136" t="s">
        <v>32</v>
      </c>
      <c r="J305" s="136" t="s">
        <v>32</v>
      </c>
      <c r="K305" s="136"/>
      <c r="L305" s="132"/>
      <c r="M305" s="132"/>
      <c r="N305" s="136"/>
      <c r="O305" s="134"/>
      <c r="P305" s="132"/>
      <c r="Q305" s="132"/>
      <c r="R305" s="132"/>
      <c r="S305" s="132"/>
      <c r="T305" s="132"/>
      <c r="U305" s="132"/>
      <c r="V305" s="132"/>
      <c r="W305" s="132"/>
      <c r="X305" s="132"/>
      <c r="Y305" s="132"/>
      <c r="Z305" s="132"/>
      <c r="AA305" s="132"/>
      <c r="AB305" s="132"/>
      <c r="AC305" s="132"/>
      <c r="AD305" s="132"/>
      <c r="AE305" s="132"/>
      <c r="AF305" s="132"/>
      <c r="AG305" s="132"/>
      <c r="AH305" s="132"/>
      <c r="AI305" s="132"/>
      <c r="AJ305" s="132"/>
      <c r="AK305" s="132"/>
      <c r="AL305" s="132"/>
    </row>
    <row r="306">
      <c r="A306" s="130" t="s">
        <v>991</v>
      </c>
      <c r="B306" s="131" t="s">
        <v>992</v>
      </c>
      <c r="C306" s="132" t="b">
        <v>0</v>
      </c>
      <c r="D306" s="132"/>
      <c r="E306" s="133" t="s">
        <v>944</v>
      </c>
      <c r="F306" s="136"/>
      <c r="G306" s="136"/>
      <c r="H306" s="136"/>
      <c r="I306" s="136" t="s">
        <v>32</v>
      </c>
      <c r="J306" s="136" t="s">
        <v>32</v>
      </c>
      <c r="K306" s="136"/>
      <c r="L306" s="132"/>
      <c r="M306" s="132" t="str">
        <f>IF(ISBLANK(L306),"",VLOOKUP(L306,Lookups!$A:$B,2, FALSE))</f>
        <v/>
      </c>
      <c r="N306" s="136" t="s">
        <v>38</v>
      </c>
      <c r="O306" s="137" t="str">
        <f>IF(ISBLANK(N306),"",VLOOKUP(N306,Lookups!$D:$E,2, FALSE))</f>
        <v>http://linked.data.gov.au/def/tern-cv/13dec53e-1062-4060-9281-f133c8269afb</v>
      </c>
      <c r="P306" s="132"/>
      <c r="Q306" s="132"/>
      <c r="R306" s="132"/>
      <c r="S306" s="132"/>
      <c r="T306" s="132"/>
      <c r="U306" s="132"/>
      <c r="V306" s="132"/>
      <c r="W306" s="132"/>
      <c r="X306" s="132"/>
      <c r="Y306" s="132"/>
      <c r="Z306" s="132"/>
      <c r="AA306" s="132"/>
      <c r="AB306" s="132"/>
      <c r="AC306" s="132"/>
      <c r="AD306" s="132"/>
      <c r="AE306" s="132"/>
      <c r="AF306" s="132"/>
      <c r="AG306" s="132"/>
      <c r="AH306" s="132"/>
      <c r="AI306" s="132"/>
      <c r="AJ306" s="132"/>
      <c r="AK306" s="132"/>
      <c r="AL306" s="132"/>
    </row>
    <row r="307">
      <c r="A307" s="130" t="s">
        <v>991</v>
      </c>
      <c r="B307" s="131" t="s">
        <v>992</v>
      </c>
      <c r="C307" s="132" t="b">
        <v>0</v>
      </c>
      <c r="D307" s="132"/>
      <c r="E307" s="133" t="s">
        <v>945</v>
      </c>
      <c r="F307" s="136"/>
      <c r="G307" s="136"/>
      <c r="H307" s="136"/>
      <c r="I307" s="136" t="s">
        <v>32</v>
      </c>
      <c r="J307" s="136" t="s">
        <v>32</v>
      </c>
      <c r="K307" s="136"/>
      <c r="L307" s="132"/>
      <c r="M307" s="132" t="str">
        <f>IF(ISBLANK(L307),"",VLOOKUP(L307,Lookups!$A:$B,2, FALSE))</f>
        <v/>
      </c>
      <c r="N307" s="132"/>
      <c r="O307" s="134" t="str">
        <f>IF(ISBLANK(N307),"",VLOOKUP(N307,Lookups!$D:$E,2, FALSE))</f>
        <v/>
      </c>
      <c r="P307" s="132"/>
      <c r="Q307" s="132"/>
      <c r="R307" s="132"/>
      <c r="S307" s="132"/>
      <c r="T307" s="132"/>
      <c r="U307" s="132"/>
      <c r="V307" s="132"/>
      <c r="W307" s="132"/>
      <c r="X307" s="132"/>
      <c r="Y307" s="132"/>
      <c r="Z307" s="132"/>
      <c r="AA307" s="132"/>
      <c r="AB307" s="132"/>
      <c r="AC307" s="132"/>
      <c r="AD307" s="132"/>
      <c r="AE307" s="132"/>
      <c r="AF307" s="132"/>
      <c r="AG307" s="132"/>
      <c r="AH307" s="132"/>
      <c r="AI307" s="132"/>
      <c r="AJ307" s="132"/>
      <c r="AK307" s="132"/>
      <c r="AL307" s="132"/>
    </row>
    <row r="308">
      <c r="A308" s="138" t="s">
        <v>1000</v>
      </c>
      <c r="B308" s="139" t="s">
        <v>1001</v>
      </c>
      <c r="C308" s="140" t="b">
        <v>0</v>
      </c>
      <c r="D308" s="140"/>
      <c r="E308" s="141" t="s">
        <v>1002</v>
      </c>
      <c r="F308" s="142"/>
      <c r="G308" s="142"/>
      <c r="H308" s="142"/>
      <c r="I308" s="142" t="s">
        <v>25</v>
      </c>
      <c r="J308" s="142" t="s">
        <v>25</v>
      </c>
      <c r="K308" s="142" t="s">
        <v>1003</v>
      </c>
      <c r="L308" s="140"/>
      <c r="M308" s="140" t="str">
        <f>IF(ISBLANK(L308),"",VLOOKUP(L308,Lookups!$A:$B,2, FALSE))</f>
        <v/>
      </c>
      <c r="N308" s="140"/>
      <c r="O308" s="143" t="str">
        <f>IF(ISBLANK(N308),"",VLOOKUP(N308,Lookups!$D:$E,2, FALSE))</f>
        <v/>
      </c>
      <c r="P308" s="151" t="s">
        <v>981</v>
      </c>
      <c r="Q308" s="140"/>
      <c r="R308" s="140"/>
      <c r="S308" s="140"/>
      <c r="T308" s="140"/>
      <c r="U308" s="140"/>
      <c r="V308" s="140"/>
      <c r="W308" s="140"/>
      <c r="X308" s="140"/>
      <c r="Y308" s="140"/>
      <c r="Z308" s="140"/>
      <c r="AA308" s="140"/>
      <c r="AB308" s="140"/>
      <c r="AC308" s="140"/>
      <c r="AD308" s="140"/>
      <c r="AE308" s="140"/>
      <c r="AF308" s="140"/>
      <c r="AG308" s="140"/>
      <c r="AH308" s="140"/>
      <c r="AI308" s="140"/>
      <c r="AJ308" s="140"/>
      <c r="AK308" s="140"/>
      <c r="AL308" s="140"/>
    </row>
    <row r="309">
      <c r="A309" s="138" t="s">
        <v>1000</v>
      </c>
      <c r="B309" s="139" t="s">
        <v>1001</v>
      </c>
      <c r="C309" s="140" t="b">
        <v>0</v>
      </c>
      <c r="D309" s="140"/>
      <c r="E309" s="141" t="s">
        <v>1004</v>
      </c>
      <c r="F309" s="142"/>
      <c r="G309" s="142"/>
      <c r="H309" s="142"/>
      <c r="I309" s="142" t="s">
        <v>91</v>
      </c>
      <c r="J309" s="142" t="s">
        <v>43</v>
      </c>
      <c r="K309" s="142"/>
      <c r="L309" s="140"/>
      <c r="M309" s="140" t="str">
        <f>IF(ISBLANK(L309),"",VLOOKUP(L309,Lookups!$A:$B,2, FALSE))</f>
        <v/>
      </c>
      <c r="N309" s="140"/>
      <c r="O309" s="143" t="str">
        <f>IF(ISBLANK(N309),"",VLOOKUP(N309,Lookups!$D:$E,2, FALSE))</f>
        <v/>
      </c>
      <c r="P309" s="140"/>
      <c r="Q309" s="140"/>
      <c r="R309" s="140"/>
      <c r="S309" s="140"/>
      <c r="T309" s="140"/>
      <c r="U309" s="140"/>
      <c r="V309" s="140"/>
      <c r="W309" s="140"/>
      <c r="X309" s="140"/>
      <c r="Y309" s="140"/>
      <c r="Z309" s="140"/>
      <c r="AA309" s="140"/>
      <c r="AB309" s="140"/>
      <c r="AC309" s="140"/>
      <c r="AD309" s="140"/>
      <c r="AE309" s="140"/>
      <c r="AF309" s="140"/>
      <c r="AG309" s="140"/>
      <c r="AH309" s="140"/>
      <c r="AI309" s="140"/>
      <c r="AJ309" s="140"/>
      <c r="AK309" s="140"/>
      <c r="AL309" s="140"/>
    </row>
    <row r="310">
      <c r="A310" s="138" t="s">
        <v>1000</v>
      </c>
      <c r="B310" s="139" t="s">
        <v>1001</v>
      </c>
      <c r="C310" s="140" t="b">
        <v>0</v>
      </c>
      <c r="D310" s="140"/>
      <c r="E310" s="141" t="s">
        <v>1005</v>
      </c>
      <c r="F310" s="142"/>
      <c r="G310" s="142"/>
      <c r="H310" s="142"/>
      <c r="I310" s="142" t="s">
        <v>32</v>
      </c>
      <c r="J310" s="142" t="s">
        <v>32</v>
      </c>
      <c r="K310" s="142"/>
      <c r="L310" s="140"/>
      <c r="M310" s="140" t="str">
        <f>IF(ISBLANK(L310),"",VLOOKUP(L310,Lookups!$A:$B,2, FALSE))</f>
        <v/>
      </c>
      <c r="N310" s="140"/>
      <c r="O310" s="143" t="str">
        <f>IF(ISBLANK(N310),"",VLOOKUP(N310,Lookups!$D:$E,2, FALSE))</f>
        <v/>
      </c>
      <c r="P310" s="140"/>
      <c r="Q310" s="140"/>
      <c r="R310" s="140"/>
      <c r="S310" s="140"/>
      <c r="T310" s="140"/>
      <c r="U310" s="140"/>
      <c r="V310" s="140"/>
      <c r="W310" s="140"/>
      <c r="X310" s="140"/>
      <c r="Y310" s="140"/>
      <c r="Z310" s="140"/>
      <c r="AA310" s="140"/>
      <c r="AB310" s="140"/>
      <c r="AC310" s="140"/>
      <c r="AD310" s="140"/>
      <c r="AE310" s="140"/>
      <c r="AF310" s="140"/>
      <c r="AG310" s="140"/>
      <c r="AH310" s="140"/>
      <c r="AI310" s="140"/>
      <c r="AJ310" s="140"/>
      <c r="AK310" s="140"/>
      <c r="AL310" s="140"/>
    </row>
    <row r="311">
      <c r="A311" s="138" t="s">
        <v>1000</v>
      </c>
      <c r="B311" s="139" t="s">
        <v>1001</v>
      </c>
      <c r="C311" s="152" t="b">
        <v>0</v>
      </c>
      <c r="D311" s="152"/>
      <c r="E311" s="141" t="s">
        <v>1006</v>
      </c>
      <c r="F311" s="142"/>
      <c r="G311" s="142"/>
      <c r="H311" s="142"/>
      <c r="I311" s="142" t="s">
        <v>32</v>
      </c>
      <c r="J311" s="142" t="s">
        <v>37</v>
      </c>
      <c r="K311" s="142"/>
      <c r="L311" s="140"/>
      <c r="M311" s="140" t="str">
        <f>IF(ISBLANK(L311),"",VLOOKUP(L311,Lookups!$A:$B,2, FALSE))</f>
        <v/>
      </c>
      <c r="N311" s="142" t="s">
        <v>38</v>
      </c>
      <c r="O311" s="153" t="str">
        <f>IF(ISBLANK(N311),"",VLOOKUP(N311,Lookups!$D:$E,2, FALSE))</f>
        <v>http://linked.data.gov.au/def/tern-cv/13dec53e-1062-4060-9281-f133c8269afb</v>
      </c>
      <c r="P311" s="140"/>
      <c r="Q311" s="140"/>
      <c r="R311" s="140"/>
      <c r="S311" s="140"/>
      <c r="T311" s="140"/>
      <c r="U311" s="140"/>
      <c r="V311" s="140"/>
      <c r="W311" s="140"/>
      <c r="X311" s="140"/>
      <c r="Y311" s="140"/>
      <c r="Z311" s="140"/>
      <c r="AA311" s="140"/>
      <c r="AB311" s="140"/>
      <c r="AC311" s="140"/>
      <c r="AD311" s="140"/>
      <c r="AE311" s="140"/>
      <c r="AF311" s="140"/>
      <c r="AG311" s="140"/>
      <c r="AH311" s="140"/>
      <c r="AI311" s="140"/>
      <c r="AJ311" s="140"/>
      <c r="AK311" s="140"/>
      <c r="AL311" s="140"/>
    </row>
    <row r="312">
      <c r="A312" s="138" t="s">
        <v>1000</v>
      </c>
      <c r="B312" s="139" t="s">
        <v>1001</v>
      </c>
      <c r="C312" s="140" t="b">
        <v>0</v>
      </c>
      <c r="D312" s="140"/>
      <c r="E312" s="141" t="s">
        <v>1007</v>
      </c>
      <c r="F312" s="142"/>
      <c r="G312" s="142"/>
      <c r="H312" s="142"/>
      <c r="I312" s="142" t="s">
        <v>42</v>
      </c>
      <c r="J312" s="142" t="s">
        <v>43</v>
      </c>
      <c r="K312" s="142"/>
      <c r="L312" s="140"/>
      <c r="M312" s="140" t="str">
        <f>IF(ISBLANK(L312),"",VLOOKUP(L312,Lookups!$A:$B,2, FALSE))</f>
        <v/>
      </c>
      <c r="N312" s="142" t="s">
        <v>804</v>
      </c>
      <c r="O312" s="153" t="str">
        <f>IF(ISBLANK(N312),"",VLOOKUP(N312,Lookups!$D:$E,2, FALSE))</f>
        <v>http://linked.data.gov.au/def/tern-cv/6fb57064-7198-4df9-bf7c-86b73f69da66</v>
      </c>
      <c r="P312" s="140"/>
      <c r="Q312" s="140"/>
      <c r="R312" s="140"/>
      <c r="S312" s="140"/>
      <c r="T312" s="140"/>
      <c r="U312" s="140"/>
      <c r="V312" s="140"/>
      <c r="W312" s="140"/>
      <c r="X312" s="140"/>
      <c r="Y312" s="140"/>
      <c r="Z312" s="140"/>
      <c r="AA312" s="140"/>
      <c r="AB312" s="140"/>
      <c r="AC312" s="140"/>
      <c r="AD312" s="140"/>
      <c r="AE312" s="140"/>
      <c r="AF312" s="140"/>
      <c r="AG312" s="140"/>
      <c r="AH312" s="140"/>
      <c r="AI312" s="140"/>
      <c r="AJ312" s="140"/>
      <c r="AK312" s="140"/>
      <c r="AL312" s="140"/>
    </row>
    <row r="313">
      <c r="A313" s="138" t="s">
        <v>1000</v>
      </c>
      <c r="B313" s="139" t="s">
        <v>1001</v>
      </c>
      <c r="C313" s="140" t="b">
        <v>0</v>
      </c>
      <c r="D313" s="140"/>
      <c r="E313" s="141" t="s">
        <v>1008</v>
      </c>
      <c r="F313" s="142"/>
      <c r="G313" s="142"/>
      <c r="H313" s="142"/>
      <c r="I313" s="142" t="s">
        <v>32</v>
      </c>
      <c r="J313" s="142" t="s">
        <v>32</v>
      </c>
      <c r="K313" s="142"/>
      <c r="L313" s="140"/>
      <c r="M313" s="140" t="str">
        <f>IF(ISBLANK(L313),"",VLOOKUP(L313,Lookups!$A:$B,2, FALSE))</f>
        <v/>
      </c>
      <c r="N313" s="142" t="s">
        <v>33</v>
      </c>
      <c r="O313" s="153" t="str">
        <f>IF(ISBLANK(N313),"",VLOOKUP(N313,Lookups!$D:$E,2, FALSE))</f>
        <v>http://linked.data.gov.au/def/tern-cv/b311c0d3-4a1a-4932-a39c-f5cdc1afa611</v>
      </c>
      <c r="P313" s="140"/>
      <c r="Q313" s="140"/>
      <c r="R313" s="140"/>
      <c r="S313" s="140"/>
      <c r="T313" s="140"/>
      <c r="U313" s="140"/>
      <c r="V313" s="140"/>
      <c r="W313" s="140"/>
      <c r="X313" s="140"/>
      <c r="Y313" s="140"/>
      <c r="Z313" s="140"/>
      <c r="AA313" s="140"/>
      <c r="AB313" s="140"/>
      <c r="AC313" s="140"/>
      <c r="AD313" s="140"/>
      <c r="AE313" s="140"/>
      <c r="AF313" s="140"/>
      <c r="AG313" s="140"/>
      <c r="AH313" s="140"/>
      <c r="AI313" s="140"/>
      <c r="AJ313" s="140"/>
      <c r="AK313" s="140"/>
      <c r="AL313" s="140"/>
    </row>
    <row r="314">
      <c r="A314" s="138" t="s">
        <v>1000</v>
      </c>
      <c r="B314" s="139" t="s">
        <v>1001</v>
      </c>
      <c r="C314" s="140" t="b">
        <v>0</v>
      </c>
      <c r="D314" s="140"/>
      <c r="E314" s="141" t="s">
        <v>1009</v>
      </c>
      <c r="F314" s="142"/>
      <c r="G314" s="142"/>
      <c r="H314" s="142"/>
      <c r="I314" s="142" t="s">
        <v>25</v>
      </c>
      <c r="J314" s="142" t="s">
        <v>25</v>
      </c>
      <c r="K314" s="142" t="s">
        <v>1003</v>
      </c>
      <c r="L314" s="140"/>
      <c r="M314" s="140" t="str">
        <f>IF(ISBLANK(L314),"",VLOOKUP(L314,Lookups!$A:$B,2, FALSE))</f>
        <v/>
      </c>
      <c r="N314" s="140"/>
      <c r="O314" s="143" t="str">
        <f>IF(ISBLANK(N314),"",VLOOKUP(N314,Lookups!$D:$E,2, FALSE))</f>
        <v/>
      </c>
      <c r="P314" s="154" t="s">
        <v>1010</v>
      </c>
      <c r="Q314" s="140"/>
      <c r="R314" s="140"/>
      <c r="S314" s="140"/>
      <c r="T314" s="140"/>
      <c r="U314" s="140"/>
      <c r="V314" s="140"/>
      <c r="W314" s="140"/>
      <c r="X314" s="140"/>
      <c r="Y314" s="140"/>
      <c r="Z314" s="140"/>
      <c r="AA314" s="140"/>
      <c r="AB314" s="140"/>
      <c r="AC314" s="140"/>
      <c r="AD314" s="140"/>
      <c r="AE314" s="140"/>
      <c r="AF314" s="140"/>
      <c r="AG314" s="140"/>
      <c r="AH314" s="140"/>
      <c r="AI314" s="140"/>
      <c r="AJ314" s="140"/>
      <c r="AK314" s="140"/>
      <c r="AL314" s="140"/>
    </row>
    <row r="315">
      <c r="A315" s="138" t="s">
        <v>1000</v>
      </c>
      <c r="B315" s="139" t="s">
        <v>1001</v>
      </c>
      <c r="C315" s="140" t="b">
        <v>0</v>
      </c>
      <c r="D315" s="140"/>
      <c r="E315" s="141" t="s">
        <v>1011</v>
      </c>
      <c r="F315" s="142"/>
      <c r="G315" s="142"/>
      <c r="H315" s="142"/>
      <c r="I315" s="142" t="s">
        <v>25</v>
      </c>
      <c r="J315" s="142" t="s">
        <v>25</v>
      </c>
      <c r="K315" s="142" t="s">
        <v>1003</v>
      </c>
      <c r="L315" s="140"/>
      <c r="M315" s="140"/>
      <c r="N315" s="142" t="s">
        <v>1012</v>
      </c>
      <c r="O315" s="155" t="s">
        <v>34</v>
      </c>
      <c r="P315" s="154" t="s">
        <v>1013</v>
      </c>
      <c r="Q315" s="140"/>
      <c r="R315" s="140"/>
      <c r="S315" s="140"/>
      <c r="T315" s="140"/>
      <c r="U315" s="140"/>
      <c r="V315" s="140"/>
      <c r="W315" s="140"/>
      <c r="X315" s="140"/>
      <c r="Y315" s="140"/>
      <c r="Z315" s="140"/>
      <c r="AA315" s="140"/>
      <c r="AB315" s="140"/>
      <c r="AC315" s="140"/>
      <c r="AD315" s="140"/>
      <c r="AE315" s="140"/>
      <c r="AF315" s="140"/>
      <c r="AG315" s="140"/>
      <c r="AH315" s="140"/>
      <c r="AI315" s="140"/>
      <c r="AJ315" s="140"/>
      <c r="AK315" s="140"/>
      <c r="AL315" s="140"/>
    </row>
    <row r="316">
      <c r="A316" s="138" t="s">
        <v>1000</v>
      </c>
      <c r="B316" s="139" t="s">
        <v>1001</v>
      </c>
      <c r="C316" s="140" t="b">
        <v>0</v>
      </c>
      <c r="D316" s="140"/>
      <c r="E316" s="141" t="s">
        <v>1014</v>
      </c>
      <c r="F316" s="142"/>
      <c r="G316" s="142"/>
      <c r="H316" s="142"/>
      <c r="I316" s="142" t="s">
        <v>25</v>
      </c>
      <c r="J316" s="142" t="s">
        <v>25</v>
      </c>
      <c r="K316" s="142" t="s">
        <v>1003</v>
      </c>
      <c r="L316" s="140"/>
      <c r="M316" s="140"/>
      <c r="N316" s="140"/>
      <c r="O316" s="143"/>
      <c r="P316" s="151" t="s">
        <v>960</v>
      </c>
      <c r="Q316" s="140"/>
      <c r="R316" s="140"/>
      <c r="S316" s="140"/>
      <c r="T316" s="140"/>
      <c r="U316" s="140"/>
      <c r="V316" s="140"/>
      <c r="W316" s="140"/>
      <c r="X316" s="140"/>
      <c r="Y316" s="140"/>
      <c r="Z316" s="140"/>
      <c r="AA316" s="140"/>
      <c r="AB316" s="140"/>
      <c r="AC316" s="140"/>
      <c r="AD316" s="140"/>
      <c r="AE316" s="140"/>
      <c r="AF316" s="140"/>
      <c r="AG316" s="140"/>
      <c r="AH316" s="140"/>
      <c r="AI316" s="140"/>
      <c r="AJ316" s="140"/>
      <c r="AK316" s="140"/>
      <c r="AL316" s="140"/>
    </row>
    <row r="317">
      <c r="A317" s="138" t="s">
        <v>1000</v>
      </c>
      <c r="B317" s="139" t="s">
        <v>1001</v>
      </c>
      <c r="C317" s="140" t="b">
        <v>0</v>
      </c>
      <c r="D317" s="140"/>
      <c r="E317" s="141" t="s">
        <v>1015</v>
      </c>
      <c r="F317" s="142"/>
      <c r="G317" s="142"/>
      <c r="H317" s="142"/>
      <c r="I317" s="142" t="s">
        <v>91</v>
      </c>
      <c r="J317" s="142" t="s">
        <v>43</v>
      </c>
      <c r="K317" s="142"/>
      <c r="L317" s="140"/>
      <c r="M317" s="140" t="str">
        <f>IF(ISBLANK(L317),"",VLOOKUP(L317,Lookups!$A:$B,2, FALSE))</f>
        <v/>
      </c>
      <c r="N317" s="142" t="s">
        <v>94</v>
      </c>
      <c r="O317" s="153" t="str">
        <f>IF(ISBLANK(N317),"",VLOOKUP(N317,Lookups!$D:$E,2, FALSE))</f>
        <v>http://linked.data.gov.au/def/tern-cv/ae71c3f6-d430-400f-a1d4-97a333b4ee02</v>
      </c>
      <c r="P317" s="140"/>
      <c r="Q317" s="140"/>
      <c r="R317" s="140"/>
      <c r="S317" s="140"/>
      <c r="T317" s="140"/>
      <c r="U317" s="140"/>
      <c r="V317" s="140"/>
      <c r="W317" s="140"/>
      <c r="X317" s="140"/>
      <c r="Y317" s="140"/>
      <c r="Z317" s="140"/>
      <c r="AA317" s="140"/>
      <c r="AB317" s="140"/>
      <c r="AC317" s="140"/>
      <c r="AD317" s="140"/>
      <c r="AE317" s="140"/>
      <c r="AF317" s="140"/>
      <c r="AG317" s="140"/>
      <c r="AH317" s="140"/>
      <c r="AI317" s="140"/>
      <c r="AJ317" s="140"/>
      <c r="AK317" s="140"/>
      <c r="AL317" s="140"/>
    </row>
    <row r="318">
      <c r="A318" s="130" t="s">
        <v>1016</v>
      </c>
      <c r="B318" s="131" t="s">
        <v>1017</v>
      </c>
      <c r="C318" s="132" t="b">
        <v>0</v>
      </c>
      <c r="D318" s="132"/>
      <c r="E318" s="133" t="s">
        <v>1018</v>
      </c>
      <c r="F318" s="136"/>
      <c r="G318" s="136"/>
      <c r="H318" s="136"/>
      <c r="I318" s="136" t="s">
        <v>25</v>
      </c>
      <c r="J318" s="136" t="s">
        <v>25</v>
      </c>
      <c r="K318" s="136" t="s">
        <v>1019</v>
      </c>
      <c r="L318" s="132"/>
      <c r="M318" s="132"/>
      <c r="N318" s="136"/>
      <c r="O318" s="134"/>
      <c r="P318" s="135" t="s">
        <v>908</v>
      </c>
      <c r="Q318" s="132"/>
      <c r="R318" s="132"/>
      <c r="S318" s="132"/>
      <c r="T318" s="132"/>
      <c r="U318" s="132"/>
      <c r="V318" s="132"/>
      <c r="W318" s="132"/>
      <c r="X318" s="132"/>
      <c r="Y318" s="132"/>
      <c r="Z318" s="132"/>
      <c r="AA318" s="132"/>
      <c r="AB318" s="132"/>
      <c r="AC318" s="132"/>
      <c r="AD318" s="132"/>
      <c r="AE318" s="132"/>
      <c r="AF318" s="132"/>
      <c r="AG318" s="132"/>
      <c r="AH318" s="132"/>
      <c r="AI318" s="132"/>
      <c r="AJ318" s="132"/>
      <c r="AK318" s="132"/>
      <c r="AL318" s="132"/>
    </row>
    <row r="319">
      <c r="A319" s="130" t="s">
        <v>1016</v>
      </c>
      <c r="B319" s="131" t="s">
        <v>1017</v>
      </c>
      <c r="C319" s="132" t="b">
        <v>0</v>
      </c>
      <c r="D319" s="132"/>
      <c r="E319" s="133" t="s">
        <v>1020</v>
      </c>
      <c r="F319" s="136"/>
      <c r="G319" s="136"/>
      <c r="H319" s="136"/>
      <c r="I319" s="136" t="s">
        <v>32</v>
      </c>
      <c r="J319" s="136" t="s">
        <v>32</v>
      </c>
      <c r="K319" s="136"/>
      <c r="L319" s="132"/>
      <c r="M319" s="132" t="str">
        <f>IF(ISBLANK(L319),"",VLOOKUP(L319,Lookups!$A:$B,2, FALSE))</f>
        <v/>
      </c>
      <c r="N319" s="136" t="s">
        <v>38</v>
      </c>
      <c r="O319" s="137" t="str">
        <f>IF(ISBLANK(N319),"",VLOOKUP(N319,Lookups!$D:$E,2, FALSE))</f>
        <v>http://linked.data.gov.au/def/tern-cv/13dec53e-1062-4060-9281-f133c8269afb</v>
      </c>
      <c r="P319" s="132"/>
      <c r="Q319" s="132"/>
      <c r="R319" s="132"/>
      <c r="S319" s="132"/>
      <c r="T319" s="132"/>
      <c r="U319" s="132"/>
      <c r="V319" s="132"/>
      <c r="W319" s="132"/>
      <c r="X319" s="132"/>
      <c r="Y319" s="132"/>
      <c r="Z319" s="132"/>
      <c r="AA319" s="132"/>
      <c r="AB319" s="132"/>
      <c r="AC319" s="132"/>
      <c r="AD319" s="132"/>
      <c r="AE319" s="132"/>
      <c r="AF319" s="132"/>
      <c r="AG319" s="132"/>
      <c r="AH319" s="132"/>
      <c r="AI319" s="132"/>
      <c r="AJ319" s="132"/>
      <c r="AK319" s="132"/>
      <c r="AL319" s="132"/>
    </row>
    <row r="320">
      <c r="A320" s="130" t="s">
        <v>1016</v>
      </c>
      <c r="B320" s="131" t="s">
        <v>1017</v>
      </c>
      <c r="C320" s="132" t="b">
        <v>0</v>
      </c>
      <c r="D320" s="133" t="s">
        <v>1021</v>
      </c>
      <c r="F320" s="136"/>
      <c r="G320" s="136"/>
      <c r="H320" s="136"/>
      <c r="I320" s="136" t="s">
        <v>42</v>
      </c>
      <c r="J320" s="136" t="s">
        <v>42</v>
      </c>
      <c r="K320" s="136"/>
      <c r="L320" s="132"/>
      <c r="M320" s="132" t="str">
        <f>IF(ISBLANK(L320),"",VLOOKUP(L320,Lookups!$A:$B,2, FALSE))</f>
        <v/>
      </c>
      <c r="N320" s="136" t="s">
        <v>804</v>
      </c>
      <c r="O320" s="137" t="str">
        <f>IF(ISBLANK(N320),"",VLOOKUP(N320,Lookups!$D:$E,2, FALSE))</f>
        <v>http://linked.data.gov.au/def/tern-cv/6fb57064-7198-4df9-bf7c-86b73f69da66</v>
      </c>
      <c r="P320" s="132"/>
      <c r="Q320" s="132"/>
      <c r="R320" s="132"/>
      <c r="S320" s="132"/>
      <c r="T320" s="132"/>
      <c r="U320" s="132"/>
      <c r="V320" s="132"/>
      <c r="W320" s="132"/>
      <c r="X320" s="132"/>
      <c r="Y320" s="132"/>
      <c r="Z320" s="132"/>
      <c r="AA320" s="132"/>
      <c r="AB320" s="132"/>
      <c r="AC320" s="132"/>
      <c r="AD320" s="132"/>
      <c r="AE320" s="132"/>
      <c r="AF320" s="132"/>
      <c r="AG320" s="132"/>
      <c r="AH320" s="132"/>
      <c r="AI320" s="132"/>
      <c r="AJ320" s="132"/>
      <c r="AK320" s="132"/>
      <c r="AL320" s="132"/>
    </row>
    <row r="321">
      <c r="A321" s="130" t="s">
        <v>1016</v>
      </c>
      <c r="B321" s="131" t="s">
        <v>1017</v>
      </c>
      <c r="C321" s="132" t="b">
        <v>0</v>
      </c>
      <c r="D321" s="133" t="s">
        <v>1022</v>
      </c>
      <c r="F321" s="136"/>
      <c r="G321" s="136"/>
      <c r="H321" s="136"/>
      <c r="I321" s="136" t="s">
        <v>42</v>
      </c>
      <c r="J321" s="136" t="s">
        <v>42</v>
      </c>
      <c r="K321" s="136"/>
      <c r="L321" s="132"/>
      <c r="M321" s="132" t="str">
        <f>IF(ISBLANK(L321),"",VLOOKUP(L321,Lookups!$A:$B,2, FALSE))</f>
        <v/>
      </c>
      <c r="N321" s="136" t="s">
        <v>804</v>
      </c>
      <c r="O321" s="137" t="str">
        <f>IF(ISBLANK(N321),"",VLOOKUP(N321,Lookups!$D:$E,2, FALSE))</f>
        <v>http://linked.data.gov.au/def/tern-cv/6fb57064-7198-4df9-bf7c-86b73f69da66</v>
      </c>
      <c r="P321" s="132"/>
      <c r="Q321" s="132"/>
      <c r="R321" s="132"/>
      <c r="S321" s="132"/>
      <c r="T321" s="132"/>
      <c r="U321" s="132"/>
      <c r="V321" s="132"/>
      <c r="W321" s="132"/>
      <c r="X321" s="132"/>
      <c r="Y321" s="132"/>
      <c r="Z321" s="132"/>
      <c r="AA321" s="132"/>
      <c r="AB321" s="132"/>
      <c r="AC321" s="132"/>
      <c r="AD321" s="132"/>
      <c r="AE321" s="132"/>
      <c r="AF321" s="132"/>
      <c r="AG321" s="132"/>
      <c r="AH321" s="132"/>
      <c r="AI321" s="132"/>
      <c r="AJ321" s="132"/>
      <c r="AK321" s="132"/>
      <c r="AL321" s="132"/>
    </row>
    <row r="322">
      <c r="A322" s="130" t="s">
        <v>1016</v>
      </c>
      <c r="B322" s="131" t="s">
        <v>1017</v>
      </c>
      <c r="C322" s="132" t="b">
        <v>0</v>
      </c>
      <c r="D322" s="133" t="s">
        <v>894</v>
      </c>
      <c r="F322" s="136"/>
      <c r="G322" s="136"/>
      <c r="H322" s="136"/>
      <c r="I322" s="136" t="s">
        <v>91</v>
      </c>
      <c r="J322" s="136" t="s">
        <v>91</v>
      </c>
      <c r="K322" s="136"/>
      <c r="L322" s="132"/>
      <c r="M322" s="132" t="str">
        <f>IF(ISBLANK(L322),"",VLOOKUP(L322,Lookups!$A:$B,2, FALSE))</f>
        <v/>
      </c>
      <c r="N322" s="136" t="s">
        <v>895</v>
      </c>
      <c r="O322" s="137" t="str">
        <f>IF(ISBLANK(N322),"",VLOOKUP(N322,Lookups!$D:$E,2, FALSE))</f>
        <v>http://linked.data.gov.au/def/tern-cv/05dac53a-269c-4699-9673-bf99a9406b14</v>
      </c>
      <c r="P322" s="132"/>
      <c r="Q322" s="132"/>
      <c r="R322" s="132"/>
      <c r="S322" s="132"/>
      <c r="T322" s="132"/>
      <c r="U322" s="132"/>
      <c r="V322" s="132"/>
      <c r="W322" s="132"/>
      <c r="X322" s="132"/>
      <c r="Y322" s="132"/>
      <c r="Z322" s="132"/>
      <c r="AA322" s="132"/>
      <c r="AB322" s="132"/>
      <c r="AC322" s="132"/>
      <c r="AD322" s="132"/>
      <c r="AE322" s="132"/>
      <c r="AF322" s="132"/>
      <c r="AG322" s="132"/>
      <c r="AH322" s="132"/>
      <c r="AI322" s="132"/>
      <c r="AJ322" s="132"/>
      <c r="AK322" s="132"/>
      <c r="AL322" s="132"/>
    </row>
    <row r="323">
      <c r="A323" s="130" t="s">
        <v>1016</v>
      </c>
      <c r="B323" s="131" t="s">
        <v>1017</v>
      </c>
      <c r="C323" s="132" t="b">
        <v>0</v>
      </c>
      <c r="D323" s="132"/>
      <c r="E323" s="133" t="s">
        <v>1023</v>
      </c>
      <c r="F323" s="136"/>
      <c r="G323" s="136"/>
      <c r="H323" s="136"/>
      <c r="I323" s="136" t="s">
        <v>25</v>
      </c>
      <c r="J323" s="136" t="s">
        <v>25</v>
      </c>
      <c r="K323" s="136" t="s">
        <v>1024</v>
      </c>
      <c r="L323" s="132"/>
      <c r="M323" s="132" t="str">
        <f>IF(ISBLANK(L323),"",VLOOKUP(L323,Lookups!$A:$B,2, FALSE))</f>
        <v/>
      </c>
      <c r="N323" s="132"/>
      <c r="O323" s="134" t="str">
        <f>IF(ISBLANK(N323),"",VLOOKUP(N323,Lookups!$D:$E,2, FALSE))</f>
        <v/>
      </c>
      <c r="P323" s="145" t="s">
        <v>1025</v>
      </c>
      <c r="Q323" s="132"/>
      <c r="R323" s="132"/>
      <c r="S323" s="132"/>
      <c r="T323" s="132"/>
      <c r="U323" s="132"/>
      <c r="V323" s="132"/>
      <c r="W323" s="132"/>
      <c r="X323" s="132"/>
      <c r="Y323" s="132"/>
      <c r="Z323" s="132"/>
      <c r="AA323" s="132"/>
      <c r="AB323" s="132"/>
      <c r="AC323" s="132"/>
      <c r="AD323" s="132"/>
      <c r="AE323" s="132"/>
      <c r="AF323" s="132"/>
      <c r="AG323" s="132"/>
      <c r="AH323" s="132"/>
      <c r="AI323" s="132"/>
      <c r="AJ323" s="132"/>
      <c r="AK323" s="132"/>
      <c r="AL323" s="132"/>
    </row>
    <row r="324">
      <c r="A324" s="130" t="s">
        <v>1016</v>
      </c>
      <c r="B324" s="131" t="s">
        <v>1017</v>
      </c>
      <c r="C324" s="150" t="b">
        <v>0</v>
      </c>
      <c r="D324" s="150"/>
      <c r="E324" s="133" t="s">
        <v>1026</v>
      </c>
      <c r="F324" s="136"/>
      <c r="G324" s="136"/>
      <c r="H324" s="136"/>
      <c r="I324" s="136" t="s">
        <v>32</v>
      </c>
      <c r="J324" s="136" t="s">
        <v>32</v>
      </c>
      <c r="K324" s="136"/>
      <c r="L324" s="132"/>
      <c r="M324" s="132"/>
      <c r="N324" s="136"/>
      <c r="O324" s="134"/>
      <c r="P324" s="132"/>
      <c r="Q324" s="132"/>
      <c r="R324" s="132"/>
      <c r="S324" s="132"/>
      <c r="T324" s="132"/>
      <c r="U324" s="132"/>
      <c r="V324" s="132"/>
      <c r="W324" s="132"/>
      <c r="X324" s="132"/>
      <c r="Y324" s="132"/>
      <c r="Z324" s="132"/>
      <c r="AA324" s="132"/>
      <c r="AB324" s="132"/>
      <c r="AC324" s="132"/>
      <c r="AD324" s="132"/>
      <c r="AE324" s="132"/>
      <c r="AF324" s="132"/>
      <c r="AG324" s="132"/>
      <c r="AH324" s="132"/>
      <c r="AI324" s="132"/>
      <c r="AJ324" s="132"/>
      <c r="AK324" s="132"/>
      <c r="AL324" s="132"/>
    </row>
    <row r="325">
      <c r="A325" s="130" t="s">
        <v>1016</v>
      </c>
      <c r="B325" s="131" t="s">
        <v>1017</v>
      </c>
      <c r="C325" s="150" t="b">
        <v>0</v>
      </c>
      <c r="D325" s="150"/>
      <c r="E325" s="133" t="s">
        <v>944</v>
      </c>
      <c r="F325" s="136"/>
      <c r="G325" s="136"/>
      <c r="H325" s="136"/>
      <c r="I325" s="136" t="s">
        <v>32</v>
      </c>
      <c r="J325" s="136" t="s">
        <v>37</v>
      </c>
      <c r="K325" s="136"/>
      <c r="L325" s="132"/>
      <c r="M325" s="132" t="str">
        <f>IF(ISBLANK(L325),"",VLOOKUP(L325,Lookups!$A:$B,2, FALSE))</f>
        <v/>
      </c>
      <c r="N325" s="136" t="s">
        <v>38</v>
      </c>
      <c r="O325" s="137" t="str">
        <f>IF(ISBLANK(N325),"",VLOOKUP(N325,Lookups!$D:$E,2, FALSE))</f>
        <v>http://linked.data.gov.au/def/tern-cv/13dec53e-1062-4060-9281-f133c8269afb</v>
      </c>
      <c r="P325" s="132"/>
      <c r="Q325" s="132"/>
      <c r="R325" s="132"/>
      <c r="S325" s="132"/>
      <c r="T325" s="132"/>
      <c r="U325" s="132"/>
      <c r="V325" s="132"/>
      <c r="W325" s="132"/>
      <c r="X325" s="132"/>
      <c r="Y325" s="132"/>
      <c r="Z325" s="132"/>
      <c r="AA325" s="132"/>
      <c r="AB325" s="132"/>
      <c r="AC325" s="132"/>
      <c r="AD325" s="132"/>
      <c r="AE325" s="132"/>
      <c r="AF325" s="132"/>
      <c r="AG325" s="132"/>
      <c r="AH325" s="132"/>
      <c r="AI325" s="132"/>
      <c r="AJ325" s="132"/>
      <c r="AK325" s="132"/>
      <c r="AL325" s="132"/>
    </row>
    <row r="326">
      <c r="A326" s="130" t="s">
        <v>1016</v>
      </c>
      <c r="B326" s="131" t="s">
        <v>1017</v>
      </c>
      <c r="C326" s="132" t="b">
        <v>0</v>
      </c>
      <c r="D326" s="132"/>
      <c r="E326" s="133" t="s">
        <v>945</v>
      </c>
      <c r="F326" s="136"/>
      <c r="G326" s="136"/>
      <c r="H326" s="136"/>
      <c r="I326" s="136" t="s">
        <v>32</v>
      </c>
      <c r="J326" s="136" t="s">
        <v>32</v>
      </c>
      <c r="K326" s="136"/>
      <c r="L326" s="132"/>
      <c r="M326" s="132" t="str">
        <f>IF(ISBLANK(L326),"",VLOOKUP(L326,Lookups!$A:$B,2, FALSE))</f>
        <v/>
      </c>
      <c r="N326" s="132"/>
      <c r="O326" s="134" t="str">
        <f>IF(ISBLANK(N326),"",VLOOKUP(N326,Lookups!$D:$E,2, FALSE))</f>
        <v/>
      </c>
      <c r="P326" s="132"/>
      <c r="Q326" s="132"/>
      <c r="R326" s="132"/>
      <c r="S326" s="132"/>
      <c r="T326" s="132"/>
      <c r="U326" s="132"/>
      <c r="V326" s="132"/>
      <c r="W326" s="132"/>
      <c r="X326" s="132"/>
      <c r="Y326" s="132"/>
      <c r="Z326" s="132"/>
      <c r="AA326" s="132"/>
      <c r="AB326" s="132"/>
      <c r="AC326" s="132"/>
      <c r="AD326" s="132"/>
      <c r="AE326" s="132"/>
      <c r="AF326" s="132"/>
      <c r="AG326" s="132"/>
      <c r="AH326" s="132"/>
      <c r="AI326" s="132"/>
      <c r="AJ326" s="132"/>
      <c r="AK326" s="132"/>
      <c r="AL326" s="132"/>
    </row>
    <row r="327">
      <c r="A327" s="130" t="s">
        <v>1016</v>
      </c>
      <c r="B327" s="131" t="s">
        <v>1017</v>
      </c>
      <c r="C327" s="132" t="b">
        <v>0</v>
      </c>
      <c r="D327" s="132"/>
      <c r="E327" s="133" t="s">
        <v>1027</v>
      </c>
      <c r="F327" s="136"/>
      <c r="G327" s="136"/>
      <c r="H327" s="136"/>
      <c r="I327" s="136" t="s">
        <v>32</v>
      </c>
      <c r="J327" s="136" t="s">
        <v>32</v>
      </c>
      <c r="K327" s="136"/>
      <c r="L327" s="132"/>
      <c r="M327" s="132" t="str">
        <f>IF(ISBLANK(L327),"",VLOOKUP(L327,Lookups!$A:$B,2, FALSE))</f>
        <v/>
      </c>
      <c r="N327" s="132"/>
      <c r="O327" s="134" t="str">
        <f>IF(ISBLANK(N327),"",VLOOKUP(N327,Lookups!$D:$E,2, FALSE))</f>
        <v/>
      </c>
      <c r="P327" s="132"/>
      <c r="Q327" s="132"/>
      <c r="R327" s="132"/>
      <c r="S327" s="132"/>
      <c r="T327" s="132"/>
      <c r="U327" s="132"/>
      <c r="V327" s="132"/>
      <c r="W327" s="132"/>
      <c r="X327" s="132"/>
      <c r="Y327" s="132"/>
      <c r="Z327" s="132"/>
      <c r="AA327" s="132"/>
      <c r="AB327" s="132"/>
      <c r="AC327" s="132"/>
      <c r="AD327" s="132"/>
      <c r="AE327" s="132"/>
      <c r="AF327" s="132"/>
      <c r="AG327" s="132"/>
      <c r="AH327" s="132"/>
      <c r="AI327" s="132"/>
      <c r="AJ327" s="132"/>
      <c r="AK327" s="132"/>
      <c r="AL327" s="132"/>
    </row>
    <row r="328">
      <c r="A328" s="138" t="s">
        <v>1028</v>
      </c>
      <c r="B328" s="139" t="s">
        <v>1029</v>
      </c>
      <c r="C328" s="140" t="b">
        <v>0</v>
      </c>
      <c r="D328" s="140"/>
      <c r="E328" s="141" t="s">
        <v>1030</v>
      </c>
      <c r="F328" s="142"/>
      <c r="G328" s="142"/>
      <c r="H328" s="142"/>
      <c r="I328" s="142" t="s">
        <v>91</v>
      </c>
      <c r="J328" s="142" t="s">
        <v>43</v>
      </c>
      <c r="K328" s="142"/>
      <c r="L328" s="140"/>
      <c r="M328" s="140" t="str">
        <f>IF(ISBLANK(L328),"",VLOOKUP(L328,Lookups!$A:$B,2, FALSE))</f>
        <v/>
      </c>
      <c r="N328" s="140"/>
      <c r="O328" s="143" t="str">
        <f>IF(ISBLANK(N328),"",VLOOKUP(N328,Lookups!$D:$E,2, FALSE))</f>
        <v/>
      </c>
      <c r="P328" s="140"/>
      <c r="Q328" s="140"/>
      <c r="R328" s="140"/>
      <c r="S328" s="140"/>
      <c r="T328" s="140"/>
      <c r="U328" s="140"/>
      <c r="V328" s="140"/>
      <c r="W328" s="140"/>
      <c r="X328" s="140"/>
      <c r="Y328" s="140"/>
      <c r="Z328" s="140"/>
      <c r="AA328" s="140"/>
      <c r="AB328" s="140"/>
      <c r="AC328" s="140"/>
      <c r="AD328" s="140"/>
      <c r="AE328" s="140"/>
      <c r="AF328" s="140"/>
      <c r="AG328" s="140"/>
      <c r="AH328" s="140"/>
      <c r="AI328" s="140"/>
      <c r="AJ328" s="140"/>
      <c r="AK328" s="140"/>
      <c r="AL328" s="140"/>
    </row>
    <row r="329">
      <c r="A329" s="138" t="s">
        <v>1028</v>
      </c>
      <c r="B329" s="139" t="s">
        <v>1029</v>
      </c>
      <c r="C329" s="140" t="b">
        <v>0</v>
      </c>
      <c r="D329" s="140"/>
      <c r="E329" s="141" t="s">
        <v>1031</v>
      </c>
      <c r="F329" s="142"/>
      <c r="G329" s="142"/>
      <c r="H329" s="142"/>
      <c r="I329" s="142" t="s">
        <v>32</v>
      </c>
      <c r="J329" s="142" t="s">
        <v>32</v>
      </c>
      <c r="K329" s="142"/>
      <c r="L329" s="140"/>
      <c r="M329" s="140" t="str">
        <f>IF(ISBLANK(L329),"",VLOOKUP(L329,Lookups!$A:$B,2, FALSE))</f>
        <v/>
      </c>
      <c r="N329" s="140"/>
      <c r="O329" s="143" t="str">
        <f>IF(ISBLANK(N329),"",VLOOKUP(N329,Lookups!$D:$E,2, FALSE))</f>
        <v/>
      </c>
      <c r="P329" s="140"/>
      <c r="Q329" s="140"/>
      <c r="R329" s="140"/>
      <c r="S329" s="140"/>
      <c r="T329" s="140"/>
      <c r="U329" s="140"/>
      <c r="V329" s="140"/>
      <c r="W329" s="140"/>
      <c r="X329" s="140"/>
      <c r="Y329" s="140"/>
      <c r="Z329" s="140"/>
      <c r="AA329" s="140"/>
      <c r="AB329" s="140"/>
      <c r="AC329" s="140"/>
      <c r="AD329" s="140"/>
      <c r="AE329" s="140"/>
      <c r="AF329" s="140"/>
      <c r="AG329" s="140"/>
      <c r="AH329" s="140"/>
      <c r="AI329" s="140"/>
      <c r="AJ329" s="140"/>
      <c r="AK329" s="140"/>
      <c r="AL329" s="140"/>
    </row>
    <row r="330">
      <c r="A330" s="130" t="s">
        <v>1032</v>
      </c>
      <c r="B330" s="131" t="s">
        <v>1033</v>
      </c>
      <c r="C330" s="132" t="b">
        <v>0</v>
      </c>
      <c r="D330" s="132"/>
      <c r="E330" s="133" t="s">
        <v>1034</v>
      </c>
      <c r="F330" s="136"/>
      <c r="G330" s="136"/>
      <c r="H330" s="136"/>
      <c r="I330" s="136" t="s">
        <v>25</v>
      </c>
      <c r="J330" s="136" t="s">
        <v>25</v>
      </c>
      <c r="K330" s="136" t="s">
        <v>1035</v>
      </c>
      <c r="L330" s="132"/>
      <c r="M330" s="132"/>
      <c r="N330" s="136"/>
      <c r="O330" s="134"/>
      <c r="P330" s="135" t="s">
        <v>1036</v>
      </c>
      <c r="Q330" s="132"/>
      <c r="R330" s="132"/>
      <c r="S330" s="132"/>
      <c r="T330" s="132"/>
      <c r="U330" s="132"/>
      <c r="V330" s="132"/>
      <c r="W330" s="132"/>
      <c r="X330" s="132"/>
      <c r="Y330" s="132"/>
      <c r="Z330" s="132"/>
      <c r="AA330" s="132"/>
      <c r="AB330" s="132"/>
      <c r="AC330" s="132"/>
      <c r="AD330" s="132"/>
      <c r="AE330" s="132"/>
      <c r="AF330" s="132"/>
      <c r="AG330" s="132"/>
      <c r="AH330" s="132"/>
      <c r="AI330" s="132"/>
      <c r="AJ330" s="132"/>
      <c r="AK330" s="132"/>
      <c r="AL330" s="132"/>
    </row>
    <row r="331">
      <c r="A331" s="130" t="s">
        <v>1032</v>
      </c>
      <c r="B331" s="131" t="s">
        <v>1033</v>
      </c>
      <c r="C331" s="132" t="b">
        <v>0</v>
      </c>
      <c r="D331" s="133" t="s">
        <v>1037</v>
      </c>
      <c r="F331" s="136"/>
      <c r="G331" s="136"/>
      <c r="H331" s="136"/>
      <c r="I331" s="136" t="s">
        <v>91</v>
      </c>
      <c r="J331" s="136" t="s">
        <v>91</v>
      </c>
      <c r="K331" s="136"/>
      <c r="L331" s="132"/>
      <c r="M331" s="132" t="str">
        <f>IF(ISBLANK(L331),"",VLOOKUP(L331,Lookups!$A:$B,2, FALSE))</f>
        <v/>
      </c>
      <c r="N331" s="136" t="s">
        <v>895</v>
      </c>
      <c r="O331" s="137" t="str">
        <f>IF(ISBLANK(N331),"",VLOOKUP(N331,Lookups!$D:$E,2, FALSE))</f>
        <v>http://linked.data.gov.au/def/tern-cv/05dac53a-269c-4699-9673-bf99a9406b14</v>
      </c>
      <c r="P331" s="132"/>
      <c r="Q331" s="132"/>
      <c r="R331" s="132"/>
      <c r="S331" s="132"/>
      <c r="T331" s="132"/>
      <c r="U331" s="132"/>
      <c r="V331" s="132"/>
      <c r="W331" s="132"/>
      <c r="X331" s="132"/>
      <c r="Y331" s="132"/>
      <c r="Z331" s="132"/>
      <c r="AA331" s="132"/>
      <c r="AB331" s="132"/>
      <c r="AC331" s="132"/>
      <c r="AD331" s="132"/>
      <c r="AE331" s="132"/>
      <c r="AF331" s="132"/>
      <c r="AG331" s="132"/>
      <c r="AH331" s="132"/>
      <c r="AI331" s="132"/>
      <c r="AJ331" s="132"/>
      <c r="AK331" s="132"/>
      <c r="AL331" s="132"/>
    </row>
    <row r="332">
      <c r="A332" s="130" t="s">
        <v>1032</v>
      </c>
      <c r="B332" s="131" t="s">
        <v>1033</v>
      </c>
      <c r="C332" s="132" t="b">
        <v>0</v>
      </c>
      <c r="D332" s="132"/>
      <c r="E332" s="133" t="s">
        <v>1038</v>
      </c>
      <c r="F332" s="136"/>
      <c r="G332" s="136"/>
      <c r="H332" s="136"/>
      <c r="I332" s="136" t="s">
        <v>32</v>
      </c>
      <c r="J332" s="136" t="s">
        <v>32</v>
      </c>
      <c r="K332" s="136"/>
      <c r="L332" s="132"/>
      <c r="M332" s="132" t="str">
        <f>IF(ISBLANK(L332),"",VLOOKUP(L332,Lookups!$A:$B,2, FALSE))</f>
        <v/>
      </c>
      <c r="N332" s="136" t="s">
        <v>38</v>
      </c>
      <c r="O332" s="137" t="str">
        <f>IF(ISBLANK(N332),"",VLOOKUP(N332,Lookups!$D:$E,2, FALSE))</f>
        <v>http://linked.data.gov.au/def/tern-cv/13dec53e-1062-4060-9281-f133c8269afb</v>
      </c>
      <c r="P332" s="132"/>
      <c r="Q332" s="132"/>
      <c r="R332" s="132"/>
      <c r="S332" s="132"/>
      <c r="T332" s="132"/>
      <c r="U332" s="132"/>
      <c r="V332" s="132"/>
      <c r="W332" s="132"/>
      <c r="X332" s="132"/>
      <c r="Y332" s="132"/>
      <c r="Z332" s="132"/>
      <c r="AA332" s="132"/>
      <c r="AB332" s="132"/>
      <c r="AC332" s="132"/>
      <c r="AD332" s="132"/>
      <c r="AE332" s="132"/>
      <c r="AF332" s="132"/>
      <c r="AG332" s="132"/>
      <c r="AH332" s="132"/>
      <c r="AI332" s="132"/>
      <c r="AJ332" s="132"/>
      <c r="AK332" s="132"/>
      <c r="AL332" s="132"/>
    </row>
    <row r="333">
      <c r="A333" s="130" t="s">
        <v>1032</v>
      </c>
      <c r="B333" s="131" t="s">
        <v>1033</v>
      </c>
      <c r="C333" s="132" t="b">
        <v>0</v>
      </c>
      <c r="D333" s="132"/>
      <c r="E333" s="133" t="s">
        <v>1039</v>
      </c>
      <c r="F333" s="136"/>
      <c r="G333" s="136"/>
      <c r="H333" s="136"/>
      <c r="I333" s="136" t="s">
        <v>42</v>
      </c>
      <c r="J333" s="136" t="s">
        <v>42</v>
      </c>
      <c r="K333" s="136"/>
      <c r="L333" s="132"/>
      <c r="M333" s="132" t="str">
        <f>IF(ISBLANK(L333),"",VLOOKUP(L333,Lookups!$A:$B,2, FALSE))</f>
        <v/>
      </c>
      <c r="N333" s="136" t="s">
        <v>804</v>
      </c>
      <c r="O333" s="137" t="str">
        <f>IF(ISBLANK(N333),"",VLOOKUP(N333,Lookups!$D:$E,2, FALSE))</f>
        <v>http://linked.data.gov.au/def/tern-cv/6fb57064-7198-4df9-bf7c-86b73f69da66</v>
      </c>
      <c r="P333" s="132"/>
      <c r="Q333" s="132"/>
      <c r="R333" s="132"/>
      <c r="S333" s="132"/>
      <c r="T333" s="132"/>
      <c r="U333" s="132"/>
      <c r="V333" s="132"/>
      <c r="W333" s="132"/>
      <c r="X333" s="132"/>
      <c r="Y333" s="132"/>
      <c r="Z333" s="132"/>
      <c r="AA333" s="132"/>
      <c r="AB333" s="132"/>
      <c r="AC333" s="132"/>
      <c r="AD333" s="132"/>
      <c r="AE333" s="132"/>
      <c r="AF333" s="132"/>
      <c r="AG333" s="132"/>
      <c r="AH333" s="132"/>
      <c r="AI333" s="132"/>
      <c r="AJ333" s="132"/>
      <c r="AK333" s="132"/>
      <c r="AL333" s="132"/>
    </row>
    <row r="334">
      <c r="A334" s="130" t="s">
        <v>1032</v>
      </c>
      <c r="B334" s="131" t="s">
        <v>1033</v>
      </c>
      <c r="C334" s="132" t="b">
        <v>0</v>
      </c>
      <c r="D334" s="132"/>
      <c r="E334" s="133" t="s">
        <v>1040</v>
      </c>
      <c r="F334" s="136"/>
      <c r="G334" s="136"/>
      <c r="H334" s="136"/>
      <c r="I334" s="136" t="s">
        <v>42</v>
      </c>
      <c r="J334" s="136" t="s">
        <v>42</v>
      </c>
      <c r="K334" s="136"/>
      <c r="L334" s="132"/>
      <c r="M334" s="132" t="str">
        <f>IF(ISBLANK(L334),"",VLOOKUP(L334,Lookups!$A:$B,2, FALSE))</f>
        <v/>
      </c>
      <c r="N334" s="136" t="s">
        <v>804</v>
      </c>
      <c r="O334" s="137" t="str">
        <f>IF(ISBLANK(N334),"",VLOOKUP(N334,Lookups!$D:$E,2, FALSE))</f>
        <v>http://linked.data.gov.au/def/tern-cv/6fb57064-7198-4df9-bf7c-86b73f69da66</v>
      </c>
      <c r="P334" s="132"/>
      <c r="Q334" s="132"/>
      <c r="R334" s="132"/>
      <c r="S334" s="132"/>
      <c r="T334" s="132"/>
      <c r="U334" s="132"/>
      <c r="V334" s="132"/>
      <c r="W334" s="132"/>
      <c r="X334" s="132"/>
      <c r="Y334" s="132"/>
      <c r="Z334" s="132"/>
      <c r="AA334" s="132"/>
      <c r="AB334" s="132"/>
      <c r="AC334" s="132"/>
      <c r="AD334" s="132"/>
      <c r="AE334" s="132"/>
      <c r="AF334" s="132"/>
      <c r="AG334" s="132"/>
      <c r="AH334" s="132"/>
      <c r="AI334" s="132"/>
      <c r="AJ334" s="132"/>
      <c r="AK334" s="132"/>
      <c r="AL334" s="132"/>
    </row>
    <row r="335">
      <c r="A335" s="130" t="s">
        <v>1032</v>
      </c>
      <c r="B335" s="131" t="s">
        <v>1033</v>
      </c>
      <c r="C335" s="132" t="b">
        <v>0</v>
      </c>
      <c r="D335" s="132"/>
      <c r="E335" s="133" t="s">
        <v>1041</v>
      </c>
      <c r="F335" s="136"/>
      <c r="G335" s="136"/>
      <c r="H335" s="136"/>
      <c r="I335" s="136" t="s">
        <v>25</v>
      </c>
      <c r="J335" s="136" t="s">
        <v>25</v>
      </c>
      <c r="K335" s="136" t="s">
        <v>1042</v>
      </c>
      <c r="L335" s="132"/>
      <c r="M335" s="132" t="str">
        <f>IF(ISBLANK(L335),"",VLOOKUP(L335,Lookups!$A:$B,2, FALSE))</f>
        <v/>
      </c>
      <c r="N335" s="132"/>
      <c r="O335" s="134" t="str">
        <f>IF(ISBLANK(N335),"",VLOOKUP(N335,Lookups!$D:$E,2, FALSE))</f>
        <v/>
      </c>
      <c r="P335" s="145" t="s">
        <v>1043</v>
      </c>
      <c r="Q335" s="132"/>
      <c r="R335" s="132"/>
      <c r="S335" s="132"/>
      <c r="T335" s="132"/>
      <c r="U335" s="132"/>
      <c r="V335" s="132"/>
      <c r="W335" s="132"/>
      <c r="X335" s="132"/>
      <c r="Y335" s="132"/>
      <c r="Z335" s="132"/>
      <c r="AA335" s="132"/>
      <c r="AB335" s="132"/>
      <c r="AC335" s="132"/>
      <c r="AD335" s="132"/>
      <c r="AE335" s="132"/>
      <c r="AF335" s="132"/>
      <c r="AG335" s="132"/>
      <c r="AH335" s="132"/>
      <c r="AI335" s="132"/>
      <c r="AJ335" s="132"/>
      <c r="AK335" s="132"/>
      <c r="AL335" s="132"/>
    </row>
    <row r="336">
      <c r="A336" s="130" t="s">
        <v>1032</v>
      </c>
      <c r="B336" s="131" t="s">
        <v>1033</v>
      </c>
      <c r="C336" s="132" t="b">
        <v>0</v>
      </c>
      <c r="D336" s="132"/>
      <c r="E336" s="133" t="s">
        <v>1044</v>
      </c>
      <c r="F336" s="136"/>
      <c r="G336" s="136"/>
      <c r="H336" s="136"/>
      <c r="I336" s="136" t="s">
        <v>32</v>
      </c>
      <c r="J336" s="136" t="s">
        <v>32</v>
      </c>
      <c r="K336" s="136"/>
      <c r="L336" s="132"/>
      <c r="M336" s="132"/>
      <c r="N336" s="136"/>
      <c r="O336" s="134"/>
      <c r="P336" s="132"/>
      <c r="Q336" s="132"/>
      <c r="R336" s="132"/>
      <c r="S336" s="132"/>
      <c r="T336" s="132"/>
      <c r="U336" s="132"/>
      <c r="V336" s="132"/>
      <c r="W336" s="132"/>
      <c r="X336" s="132"/>
      <c r="Y336" s="132"/>
      <c r="Z336" s="132"/>
      <c r="AA336" s="132"/>
      <c r="AB336" s="132"/>
      <c r="AC336" s="132"/>
      <c r="AD336" s="132"/>
      <c r="AE336" s="132"/>
      <c r="AF336" s="132"/>
      <c r="AG336" s="132"/>
      <c r="AH336" s="132"/>
      <c r="AI336" s="132"/>
      <c r="AJ336" s="132"/>
      <c r="AK336" s="132"/>
      <c r="AL336" s="132"/>
    </row>
    <row r="337">
      <c r="A337" s="130" t="s">
        <v>1032</v>
      </c>
      <c r="B337" s="131" t="s">
        <v>1033</v>
      </c>
      <c r="C337" s="132" t="b">
        <v>0</v>
      </c>
      <c r="D337" s="132"/>
      <c r="E337" s="133" t="s">
        <v>1045</v>
      </c>
      <c r="F337" s="136"/>
      <c r="G337" s="136"/>
      <c r="H337" s="136"/>
      <c r="I337" s="136" t="s">
        <v>32</v>
      </c>
      <c r="J337" s="136" t="s">
        <v>32</v>
      </c>
      <c r="K337" s="136"/>
      <c r="L337" s="132"/>
      <c r="M337" s="132" t="str">
        <f>IF(ISBLANK(L337),"",VLOOKUP(L337,Lookups!$A:$B,2, FALSE))</f>
        <v/>
      </c>
      <c r="N337" s="132"/>
      <c r="O337" s="134" t="str">
        <f>IF(ISBLANK(N337),"",VLOOKUP(N337,Lookups!$D:$E,2, FALSE))</f>
        <v/>
      </c>
      <c r="P337" s="132"/>
      <c r="Q337" s="132"/>
      <c r="R337" s="132"/>
      <c r="S337" s="132"/>
      <c r="T337" s="132"/>
      <c r="U337" s="132"/>
      <c r="V337" s="132"/>
      <c r="W337" s="132"/>
      <c r="X337" s="132"/>
      <c r="Y337" s="132"/>
      <c r="Z337" s="132"/>
      <c r="AA337" s="132"/>
      <c r="AB337" s="132"/>
      <c r="AC337" s="132"/>
      <c r="AD337" s="132"/>
      <c r="AE337" s="132"/>
      <c r="AF337" s="132"/>
      <c r="AG337" s="132"/>
      <c r="AH337" s="132"/>
      <c r="AI337" s="132"/>
      <c r="AJ337" s="132"/>
      <c r="AK337" s="132"/>
      <c r="AL337" s="132"/>
    </row>
    <row r="338">
      <c r="A338" s="130" t="s">
        <v>1032</v>
      </c>
      <c r="B338" s="131" t="s">
        <v>1033</v>
      </c>
      <c r="C338" s="132" t="b">
        <v>0</v>
      </c>
      <c r="D338" s="132"/>
      <c r="E338" s="133" t="s">
        <v>1046</v>
      </c>
      <c r="F338" s="136"/>
      <c r="G338" s="136"/>
      <c r="H338" s="136"/>
      <c r="I338" s="136" t="s">
        <v>32</v>
      </c>
      <c r="J338" s="136" t="s">
        <v>32</v>
      </c>
      <c r="K338" s="136"/>
      <c r="L338" s="132"/>
      <c r="M338" s="132" t="str">
        <f>IF(ISBLANK(L338),"",VLOOKUP(L338,Lookups!$A:$B,2, FALSE))</f>
        <v/>
      </c>
      <c r="N338" s="136" t="s">
        <v>38</v>
      </c>
      <c r="O338" s="137" t="str">
        <f>IF(ISBLANK(N338),"",VLOOKUP(N338,Lookups!$D:$E,2, FALSE))</f>
        <v>http://linked.data.gov.au/def/tern-cv/13dec53e-1062-4060-9281-f133c8269afb</v>
      </c>
      <c r="P338" s="132"/>
      <c r="Q338" s="132"/>
      <c r="R338" s="132"/>
      <c r="S338" s="132"/>
      <c r="T338" s="132"/>
      <c r="U338" s="132"/>
      <c r="V338" s="132"/>
      <c r="W338" s="132"/>
      <c r="X338" s="132"/>
      <c r="Y338" s="132"/>
      <c r="Z338" s="132"/>
      <c r="AA338" s="132"/>
      <c r="AB338" s="132"/>
      <c r="AC338" s="132"/>
      <c r="AD338" s="132"/>
      <c r="AE338" s="132"/>
      <c r="AF338" s="132"/>
      <c r="AG338" s="132"/>
      <c r="AH338" s="132"/>
      <c r="AI338" s="132"/>
      <c r="AJ338" s="132"/>
      <c r="AK338" s="132"/>
      <c r="AL338" s="132"/>
    </row>
    <row r="339">
      <c r="A339" s="138" t="s">
        <v>1047</v>
      </c>
      <c r="B339" s="139" t="s">
        <v>1048</v>
      </c>
      <c r="C339" s="140" t="b">
        <v>0</v>
      </c>
      <c r="D339" s="140"/>
      <c r="E339" s="141" t="s">
        <v>1049</v>
      </c>
      <c r="F339" s="142"/>
      <c r="G339" s="142"/>
      <c r="H339" s="142"/>
      <c r="I339" s="142" t="s">
        <v>25</v>
      </c>
      <c r="J339" s="142" t="s">
        <v>25</v>
      </c>
      <c r="K339" s="142" t="s">
        <v>1050</v>
      </c>
      <c r="L339" s="140"/>
      <c r="M339" s="140" t="str">
        <f>IF(ISBLANK(L339),"",VLOOKUP(L339,Lookups!$A:$B,2, FALSE))</f>
        <v/>
      </c>
      <c r="N339" s="140"/>
      <c r="O339" s="143" t="str">
        <f>IF(ISBLANK(N339),"",VLOOKUP(N339,Lookups!$D:$E,2, FALSE))</f>
        <v/>
      </c>
      <c r="P339" s="151" t="s">
        <v>908</v>
      </c>
      <c r="Q339" s="140"/>
      <c r="R339" s="154" t="s">
        <v>1051</v>
      </c>
      <c r="S339" s="140"/>
      <c r="T339" s="140"/>
      <c r="U339" s="140"/>
      <c r="V339" s="140"/>
      <c r="W339" s="140"/>
      <c r="X339" s="140"/>
      <c r="Y339" s="140"/>
      <c r="Z339" s="140"/>
      <c r="AA339" s="140"/>
      <c r="AB339" s="140"/>
      <c r="AC339" s="140"/>
      <c r="AD339" s="140"/>
      <c r="AE339" s="140"/>
      <c r="AF339" s="140"/>
      <c r="AG339" s="140"/>
      <c r="AH339" s="140"/>
      <c r="AI339" s="140"/>
      <c r="AJ339" s="140"/>
      <c r="AK339" s="140"/>
      <c r="AL339" s="140"/>
    </row>
    <row r="340">
      <c r="A340" s="138" t="s">
        <v>1047</v>
      </c>
      <c r="B340" s="139" t="s">
        <v>1048</v>
      </c>
      <c r="C340" s="152" t="b">
        <v>0</v>
      </c>
      <c r="D340" s="152"/>
      <c r="E340" s="141" t="s">
        <v>1052</v>
      </c>
      <c r="F340" s="142"/>
      <c r="G340" s="142"/>
      <c r="H340" s="142"/>
      <c r="I340" s="142" t="s">
        <v>32</v>
      </c>
      <c r="J340" s="142" t="s">
        <v>37</v>
      </c>
      <c r="K340" s="142"/>
      <c r="L340" s="140"/>
      <c r="M340" s="140" t="str">
        <f>IF(ISBLANK(L340),"",VLOOKUP(L340,Lookups!$A:$B,2, FALSE))</f>
        <v/>
      </c>
      <c r="N340" s="142" t="s">
        <v>38</v>
      </c>
      <c r="O340" s="153" t="str">
        <f>IF(ISBLANK(N340),"",VLOOKUP(N340,Lookups!$D:$E,2, FALSE))</f>
        <v>http://linked.data.gov.au/def/tern-cv/13dec53e-1062-4060-9281-f133c8269afb</v>
      </c>
      <c r="P340" s="140"/>
      <c r="Q340" s="140"/>
      <c r="R340" s="140"/>
      <c r="S340" s="140"/>
      <c r="T340" s="140"/>
      <c r="U340" s="140"/>
      <c r="V340" s="140"/>
      <c r="W340" s="140"/>
      <c r="X340" s="140"/>
      <c r="Y340" s="140"/>
      <c r="Z340" s="140"/>
      <c r="AA340" s="140"/>
      <c r="AB340" s="140"/>
      <c r="AC340" s="140"/>
      <c r="AD340" s="140"/>
      <c r="AE340" s="140"/>
      <c r="AF340" s="140"/>
      <c r="AG340" s="140"/>
      <c r="AH340" s="140"/>
      <c r="AI340" s="140"/>
      <c r="AJ340" s="140"/>
      <c r="AK340" s="140"/>
      <c r="AL340" s="140"/>
    </row>
    <row r="341">
      <c r="A341" s="138" t="s">
        <v>1047</v>
      </c>
      <c r="B341" s="139" t="s">
        <v>1048</v>
      </c>
      <c r="C341" s="140" t="b">
        <v>0</v>
      </c>
      <c r="D341" s="140"/>
      <c r="E341" s="141" t="s">
        <v>1053</v>
      </c>
      <c r="F341" s="142"/>
      <c r="G341" s="142"/>
      <c r="H341" s="142"/>
      <c r="I341" s="142" t="s">
        <v>42</v>
      </c>
      <c r="J341" s="142" t="s">
        <v>43</v>
      </c>
      <c r="K341" s="142"/>
      <c r="L341" s="140"/>
      <c r="M341" s="140" t="str">
        <f>IF(ISBLANK(L341),"",VLOOKUP(L341,Lookups!$A:$B,2, FALSE))</f>
        <v/>
      </c>
      <c r="N341" s="142" t="s">
        <v>804</v>
      </c>
      <c r="O341" s="153" t="str">
        <f>IF(ISBLANK(N341),"",VLOOKUP(N341,Lookups!$D:$E,2, FALSE))</f>
        <v>http://linked.data.gov.au/def/tern-cv/6fb57064-7198-4df9-bf7c-86b73f69da66</v>
      </c>
      <c r="P341" s="140"/>
      <c r="Q341" s="140"/>
      <c r="R341" s="140"/>
      <c r="S341" s="140"/>
      <c r="T341" s="140"/>
      <c r="U341" s="140"/>
      <c r="V341" s="140"/>
      <c r="W341" s="140"/>
      <c r="X341" s="140"/>
      <c r="Y341" s="140"/>
      <c r="Z341" s="140"/>
      <c r="AA341" s="140"/>
      <c r="AB341" s="140"/>
      <c r="AC341" s="140"/>
      <c r="AD341" s="140"/>
      <c r="AE341" s="140"/>
      <c r="AF341" s="140"/>
      <c r="AG341" s="140"/>
      <c r="AH341" s="140"/>
      <c r="AI341" s="140"/>
      <c r="AJ341" s="140"/>
      <c r="AK341" s="140"/>
      <c r="AL341" s="140"/>
    </row>
    <row r="342">
      <c r="A342" s="138" t="s">
        <v>1047</v>
      </c>
      <c r="B342" s="139" t="s">
        <v>1048</v>
      </c>
      <c r="C342" s="140" t="b">
        <v>0</v>
      </c>
      <c r="D342" s="140"/>
      <c r="E342" s="141" t="s">
        <v>1054</v>
      </c>
      <c r="F342" s="142"/>
      <c r="G342" s="142"/>
      <c r="H342" s="142"/>
      <c r="I342" s="142" t="s">
        <v>42</v>
      </c>
      <c r="J342" s="142" t="s">
        <v>43</v>
      </c>
      <c r="K342" s="142"/>
      <c r="L342" s="140"/>
      <c r="M342" s="140" t="str">
        <f>IF(ISBLANK(L342),"",VLOOKUP(L342,Lookups!$A:$B,2, FALSE))</f>
        <v/>
      </c>
      <c r="N342" s="142" t="s">
        <v>804</v>
      </c>
      <c r="O342" s="153" t="str">
        <f>IF(ISBLANK(N342),"",VLOOKUP(N342,Lookups!$D:$E,2, FALSE))</f>
        <v>http://linked.data.gov.au/def/tern-cv/6fb57064-7198-4df9-bf7c-86b73f69da66</v>
      </c>
      <c r="P342" s="140"/>
      <c r="Q342" s="140"/>
      <c r="R342" s="140"/>
      <c r="S342" s="140"/>
      <c r="T342" s="140"/>
      <c r="U342" s="140"/>
      <c r="V342" s="140"/>
      <c r="W342" s="140"/>
      <c r="X342" s="140"/>
      <c r="Y342" s="140"/>
      <c r="Z342" s="140"/>
      <c r="AA342" s="140"/>
      <c r="AB342" s="140"/>
      <c r="AC342" s="140"/>
      <c r="AD342" s="140"/>
      <c r="AE342" s="140"/>
      <c r="AF342" s="140"/>
      <c r="AG342" s="140"/>
      <c r="AH342" s="140"/>
      <c r="AI342" s="140"/>
      <c r="AJ342" s="140"/>
      <c r="AK342" s="140"/>
      <c r="AL342" s="140"/>
    </row>
    <row r="343">
      <c r="A343" s="138" t="s">
        <v>1047</v>
      </c>
      <c r="B343" s="139" t="s">
        <v>1048</v>
      </c>
      <c r="C343" s="140" t="b">
        <v>0</v>
      </c>
      <c r="D343" s="140"/>
      <c r="E343" s="141" t="s">
        <v>1055</v>
      </c>
      <c r="F343" s="142"/>
      <c r="G343" s="142"/>
      <c r="H343" s="142"/>
      <c r="I343" s="142" t="s">
        <v>25</v>
      </c>
      <c r="J343" s="142" t="s">
        <v>25</v>
      </c>
      <c r="K343" s="142" t="s">
        <v>1056</v>
      </c>
      <c r="L343" s="140"/>
      <c r="M343" s="140" t="str">
        <f>IF(ISBLANK(L343),"",VLOOKUP(L343,Lookups!$A:$B,2, FALSE))</f>
        <v/>
      </c>
      <c r="N343" s="140"/>
      <c r="O343" s="143" t="str">
        <f>IF(ISBLANK(N343),"",VLOOKUP(N343,Lookups!$D:$E,2, FALSE))</f>
        <v/>
      </c>
      <c r="P343" s="154" t="s">
        <v>1057</v>
      </c>
      <c r="Q343" s="140"/>
      <c r="R343" s="140"/>
      <c r="S343" s="140"/>
      <c r="T343" s="140"/>
      <c r="U343" s="140"/>
      <c r="V343" s="140"/>
      <c r="W343" s="140"/>
      <c r="X343" s="140"/>
      <c r="Y343" s="140"/>
      <c r="Z343" s="140"/>
      <c r="AA343" s="140"/>
      <c r="AB343" s="140"/>
      <c r="AC343" s="140"/>
      <c r="AD343" s="140"/>
      <c r="AE343" s="140"/>
      <c r="AF343" s="140"/>
      <c r="AG343" s="140"/>
      <c r="AH343" s="140"/>
      <c r="AI343" s="140"/>
      <c r="AJ343" s="140"/>
      <c r="AK343" s="140"/>
      <c r="AL343" s="140"/>
    </row>
    <row r="344">
      <c r="A344" s="138" t="s">
        <v>1047</v>
      </c>
      <c r="B344" s="139" t="s">
        <v>1048</v>
      </c>
      <c r="C344" s="140" t="b">
        <v>0</v>
      </c>
      <c r="D344" s="140"/>
      <c r="E344" s="141" t="s">
        <v>1058</v>
      </c>
      <c r="F344" s="142"/>
      <c r="G344" s="142"/>
      <c r="H344" s="142"/>
      <c r="I344" s="142" t="s">
        <v>25</v>
      </c>
      <c r="J344" s="142" t="s">
        <v>25</v>
      </c>
      <c r="K344" s="142" t="s">
        <v>1056</v>
      </c>
      <c r="L344" s="140"/>
      <c r="M344" s="140" t="str">
        <f>IF(ISBLANK(L344),"",VLOOKUP(L344,Lookups!$A:$B,2, FALSE))</f>
        <v/>
      </c>
      <c r="N344" s="140"/>
      <c r="O344" s="143" t="str">
        <f>IF(ISBLANK(N344),"",VLOOKUP(N344,Lookups!$D:$E,2, FALSE))</f>
        <v/>
      </c>
      <c r="P344" s="154" t="s">
        <v>1059</v>
      </c>
      <c r="Q344" s="140"/>
      <c r="R344" s="140"/>
      <c r="S344" s="140"/>
      <c r="T344" s="140"/>
      <c r="U344" s="140"/>
      <c r="V344" s="140"/>
      <c r="W344" s="140"/>
      <c r="X344" s="140"/>
      <c r="Y344" s="140"/>
      <c r="Z344" s="140"/>
      <c r="AA344" s="140"/>
      <c r="AB344" s="140"/>
      <c r="AC344" s="140"/>
      <c r="AD344" s="140"/>
      <c r="AE344" s="140"/>
      <c r="AF344" s="140"/>
      <c r="AG344" s="140"/>
      <c r="AH344" s="140"/>
      <c r="AI344" s="140"/>
      <c r="AJ344" s="140"/>
      <c r="AK344" s="140"/>
      <c r="AL344" s="140"/>
    </row>
    <row r="345">
      <c r="A345" s="138" t="s">
        <v>1047</v>
      </c>
      <c r="B345" s="139" t="s">
        <v>1048</v>
      </c>
      <c r="C345" s="140" t="b">
        <v>0</v>
      </c>
      <c r="D345" s="140"/>
      <c r="E345" s="141" t="s">
        <v>1060</v>
      </c>
      <c r="F345" s="142"/>
      <c r="G345" s="142"/>
      <c r="H345" s="142"/>
      <c r="I345" s="142" t="s">
        <v>32</v>
      </c>
      <c r="J345" s="142" t="s">
        <v>32</v>
      </c>
      <c r="K345" s="142"/>
      <c r="L345" s="140"/>
      <c r="M345" s="140" t="str">
        <f>IF(ISBLANK(L345),"",VLOOKUP(L345,Lookups!$A:$B,2, FALSE))</f>
        <v/>
      </c>
      <c r="N345" s="140"/>
      <c r="O345" s="143" t="str">
        <f>IF(ISBLANK(N345),"",VLOOKUP(N345,Lookups!$D:$E,2, FALSE))</f>
        <v/>
      </c>
      <c r="P345" s="140"/>
      <c r="Q345" s="140"/>
      <c r="R345" s="140"/>
      <c r="S345" s="140"/>
      <c r="T345" s="140"/>
      <c r="U345" s="140"/>
      <c r="V345" s="140"/>
      <c r="W345" s="140"/>
      <c r="X345" s="140"/>
      <c r="Y345" s="140"/>
      <c r="Z345" s="140"/>
      <c r="AA345" s="140"/>
      <c r="AB345" s="140"/>
      <c r="AC345" s="140"/>
      <c r="AD345" s="140"/>
      <c r="AE345" s="140"/>
      <c r="AF345" s="140"/>
      <c r="AG345" s="140"/>
      <c r="AH345" s="140"/>
      <c r="AI345" s="140"/>
      <c r="AJ345" s="140"/>
      <c r="AK345" s="140"/>
      <c r="AL345" s="140"/>
    </row>
    <row r="346">
      <c r="A346" s="138" t="s">
        <v>1047</v>
      </c>
      <c r="B346" s="139" t="s">
        <v>1048</v>
      </c>
      <c r="C346" s="152" t="b">
        <v>0</v>
      </c>
      <c r="D346" s="152"/>
      <c r="E346" s="141" t="s">
        <v>1061</v>
      </c>
      <c r="F346" s="142"/>
      <c r="G346" s="142"/>
      <c r="H346" s="142"/>
      <c r="I346" s="142" t="s">
        <v>32</v>
      </c>
      <c r="J346" s="142" t="s">
        <v>37</v>
      </c>
      <c r="K346" s="142"/>
      <c r="L346" s="140"/>
      <c r="M346" s="140" t="str">
        <f>IF(ISBLANK(L346),"",VLOOKUP(L346,Lookups!$A:$B,2, FALSE))</f>
        <v/>
      </c>
      <c r="N346" s="142" t="s">
        <v>804</v>
      </c>
      <c r="O346" s="153" t="str">
        <f>IF(ISBLANK(N346),"",VLOOKUP(N346,Lookups!$D:$E,2, FALSE))</f>
        <v>http://linked.data.gov.au/def/tern-cv/6fb57064-7198-4df9-bf7c-86b73f69da66</v>
      </c>
      <c r="P346" s="140"/>
      <c r="Q346" s="140"/>
      <c r="R346" s="140"/>
      <c r="S346" s="140"/>
      <c r="T346" s="140"/>
      <c r="U346" s="140"/>
      <c r="V346" s="140"/>
      <c r="W346" s="140"/>
      <c r="X346" s="140"/>
      <c r="Y346" s="140"/>
      <c r="Z346" s="140"/>
      <c r="AA346" s="140"/>
      <c r="AB346" s="140"/>
      <c r="AC346" s="140"/>
      <c r="AD346" s="140"/>
      <c r="AE346" s="140"/>
      <c r="AF346" s="140"/>
      <c r="AG346" s="140"/>
      <c r="AH346" s="140"/>
      <c r="AI346" s="140"/>
      <c r="AJ346" s="140"/>
      <c r="AK346" s="140"/>
      <c r="AL346" s="140"/>
    </row>
    <row r="347">
      <c r="A347" s="138" t="s">
        <v>1047</v>
      </c>
      <c r="B347" s="139" t="s">
        <v>1048</v>
      </c>
      <c r="C347" s="140" t="b">
        <v>0</v>
      </c>
      <c r="D347" s="140"/>
      <c r="E347" s="141" t="s">
        <v>1062</v>
      </c>
      <c r="F347" s="142"/>
      <c r="G347" s="142"/>
      <c r="H347" s="142"/>
      <c r="I347" s="142" t="s">
        <v>32</v>
      </c>
      <c r="J347" s="142" t="s">
        <v>32</v>
      </c>
      <c r="K347" s="142"/>
      <c r="L347" s="140"/>
      <c r="M347" s="140" t="str">
        <f>IF(ISBLANK(L347),"",VLOOKUP(L347,Lookups!$A:$B,2, FALSE))</f>
        <v/>
      </c>
      <c r="N347" s="140"/>
      <c r="O347" s="143" t="str">
        <f>IF(ISBLANK(N347),"",VLOOKUP(N347,Lookups!$D:$E,2, FALSE))</f>
        <v/>
      </c>
      <c r="P347" s="140"/>
      <c r="Q347" s="140"/>
      <c r="R347" s="140"/>
      <c r="S347" s="140"/>
      <c r="T347" s="140"/>
      <c r="U347" s="140"/>
      <c r="V347" s="140"/>
      <c r="W347" s="140"/>
      <c r="X347" s="140"/>
      <c r="Y347" s="140"/>
      <c r="Z347" s="140"/>
      <c r="AA347" s="140"/>
      <c r="AB347" s="140"/>
      <c r="AC347" s="140"/>
      <c r="AD347" s="140"/>
      <c r="AE347" s="140"/>
      <c r="AF347" s="140"/>
      <c r="AG347" s="140"/>
      <c r="AH347" s="140"/>
      <c r="AI347" s="140"/>
      <c r="AJ347" s="140"/>
      <c r="AK347" s="140"/>
      <c r="AL347" s="140"/>
    </row>
    <row r="348">
      <c r="A348" s="130" t="s">
        <v>1063</v>
      </c>
      <c r="B348" s="131" t="s">
        <v>1064</v>
      </c>
      <c r="C348" s="150" t="b">
        <v>0</v>
      </c>
      <c r="D348" s="150"/>
      <c r="E348" s="133" t="s">
        <v>1065</v>
      </c>
      <c r="F348" s="136"/>
      <c r="G348" s="136"/>
      <c r="H348" s="136"/>
      <c r="I348" s="136" t="s">
        <v>25</v>
      </c>
      <c r="J348" s="136" t="s">
        <v>25</v>
      </c>
      <c r="K348" s="136" t="s">
        <v>1066</v>
      </c>
      <c r="L348" s="132"/>
      <c r="M348" s="132"/>
      <c r="N348" s="136"/>
      <c r="O348" s="134"/>
      <c r="P348" s="135" t="s">
        <v>908</v>
      </c>
      <c r="Q348" s="132"/>
      <c r="R348" s="132"/>
      <c r="S348" s="132"/>
      <c r="T348" s="132"/>
      <c r="U348" s="132"/>
      <c r="V348" s="132"/>
      <c r="W348" s="132"/>
      <c r="X348" s="132"/>
      <c r="Y348" s="132"/>
      <c r="Z348" s="132"/>
      <c r="AA348" s="132"/>
      <c r="AB348" s="132"/>
      <c r="AC348" s="132"/>
      <c r="AD348" s="132"/>
      <c r="AE348" s="132"/>
      <c r="AF348" s="132"/>
      <c r="AG348" s="132"/>
      <c r="AH348" s="132"/>
      <c r="AI348" s="132"/>
      <c r="AJ348" s="132"/>
      <c r="AK348" s="132"/>
      <c r="AL348" s="132"/>
    </row>
    <row r="349">
      <c r="A349" s="130" t="s">
        <v>1063</v>
      </c>
      <c r="B349" s="131" t="s">
        <v>1064</v>
      </c>
      <c r="C349" s="150" t="b">
        <v>0</v>
      </c>
      <c r="D349" s="150"/>
      <c r="E349" s="133" t="s">
        <v>1067</v>
      </c>
      <c r="F349" s="136"/>
      <c r="G349" s="136"/>
      <c r="H349" s="136"/>
      <c r="I349" s="136" t="s">
        <v>32</v>
      </c>
      <c r="J349" s="136" t="s">
        <v>32</v>
      </c>
      <c r="K349" s="136"/>
      <c r="L349" s="132"/>
      <c r="M349" s="132" t="str">
        <f>IF(ISBLANK(L349),"",VLOOKUP(L349,Lookups!$A:$B,2, FALSE))</f>
        <v/>
      </c>
      <c r="N349" s="136" t="s">
        <v>804</v>
      </c>
      <c r="O349" s="137" t="str">
        <f>IF(ISBLANK(N349),"",VLOOKUP(N349,Lookups!$D:$E,2, FALSE))</f>
        <v>http://linked.data.gov.au/def/tern-cv/6fb57064-7198-4df9-bf7c-86b73f69da66</v>
      </c>
      <c r="P349" s="132"/>
      <c r="Q349" s="132"/>
      <c r="R349" s="132"/>
      <c r="S349" s="132"/>
      <c r="T349" s="132"/>
      <c r="U349" s="132"/>
      <c r="V349" s="132"/>
      <c r="W349" s="132"/>
      <c r="X349" s="132"/>
      <c r="Y349" s="132"/>
      <c r="Z349" s="132"/>
      <c r="AA349" s="132"/>
      <c r="AB349" s="132"/>
      <c r="AC349" s="132"/>
      <c r="AD349" s="132"/>
      <c r="AE349" s="132"/>
      <c r="AF349" s="132"/>
      <c r="AG349" s="132"/>
      <c r="AH349" s="132"/>
      <c r="AI349" s="132"/>
      <c r="AJ349" s="132"/>
      <c r="AK349" s="132"/>
      <c r="AL349" s="132"/>
    </row>
    <row r="350">
      <c r="A350" s="130" t="s">
        <v>1063</v>
      </c>
      <c r="B350" s="131" t="s">
        <v>1064</v>
      </c>
      <c r="C350" s="132" t="b">
        <v>0</v>
      </c>
      <c r="D350" s="133" t="s">
        <v>1068</v>
      </c>
      <c r="F350" s="136"/>
      <c r="G350" s="136"/>
      <c r="H350" s="136"/>
      <c r="I350" s="136" t="s">
        <v>42</v>
      </c>
      <c r="J350" s="136" t="s">
        <v>42</v>
      </c>
      <c r="K350" s="136"/>
      <c r="L350" s="132"/>
      <c r="M350" s="132" t="str">
        <f>IF(ISBLANK(L350),"",VLOOKUP(L350,Lookups!$A:$B,2, FALSE))</f>
        <v/>
      </c>
      <c r="N350" s="136" t="s">
        <v>804</v>
      </c>
      <c r="O350" s="137" t="str">
        <f>IF(ISBLANK(N350),"",VLOOKUP(N350,Lookups!$D:$E,2, FALSE))</f>
        <v>http://linked.data.gov.au/def/tern-cv/6fb57064-7198-4df9-bf7c-86b73f69da66</v>
      </c>
      <c r="P350" s="132"/>
      <c r="Q350" s="132"/>
      <c r="R350" s="132"/>
      <c r="S350" s="132"/>
      <c r="T350" s="132"/>
      <c r="U350" s="132"/>
      <c r="V350" s="132"/>
      <c r="W350" s="132"/>
      <c r="X350" s="132"/>
      <c r="Y350" s="132"/>
      <c r="Z350" s="132"/>
      <c r="AA350" s="132"/>
      <c r="AB350" s="132"/>
      <c r="AC350" s="132"/>
      <c r="AD350" s="132"/>
      <c r="AE350" s="132"/>
      <c r="AF350" s="132"/>
      <c r="AG350" s="132"/>
      <c r="AH350" s="132"/>
      <c r="AI350" s="132"/>
      <c r="AJ350" s="132"/>
      <c r="AK350" s="132"/>
      <c r="AL350" s="132"/>
    </row>
    <row r="351">
      <c r="A351" s="130" t="s">
        <v>1063</v>
      </c>
      <c r="B351" s="131" t="s">
        <v>1064</v>
      </c>
      <c r="C351" s="132" t="b">
        <v>0</v>
      </c>
      <c r="D351" s="132"/>
      <c r="E351" s="133" t="s">
        <v>1069</v>
      </c>
      <c r="F351" s="136"/>
      <c r="G351" s="136"/>
      <c r="H351" s="136"/>
      <c r="I351" s="136" t="s">
        <v>32</v>
      </c>
      <c r="J351" s="136" t="s">
        <v>32</v>
      </c>
      <c r="K351" s="136"/>
      <c r="L351" s="132"/>
      <c r="M351" s="132" t="str">
        <f>IF(ISBLANK(L351),"",VLOOKUP(L351,Lookups!$A:$B,2, FALSE))</f>
        <v/>
      </c>
      <c r="N351" s="132"/>
      <c r="O351" s="134" t="str">
        <f>IF(ISBLANK(N351),"",VLOOKUP(N351,Lookups!$D:$E,2, FALSE))</f>
        <v/>
      </c>
      <c r="P351" s="132"/>
      <c r="Q351" s="132"/>
      <c r="R351" s="132"/>
      <c r="S351" s="132"/>
      <c r="T351" s="132"/>
      <c r="U351" s="132"/>
      <c r="V351" s="132"/>
      <c r="W351" s="132"/>
      <c r="X351" s="132"/>
      <c r="Y351" s="132"/>
      <c r="Z351" s="132"/>
      <c r="AA351" s="132"/>
      <c r="AB351" s="132"/>
      <c r="AC351" s="132"/>
      <c r="AD351" s="132"/>
      <c r="AE351" s="132"/>
      <c r="AF351" s="132"/>
      <c r="AG351" s="132"/>
      <c r="AH351" s="132"/>
      <c r="AI351" s="132"/>
      <c r="AJ351" s="132"/>
      <c r="AK351" s="132"/>
      <c r="AL351" s="132"/>
    </row>
    <row r="352">
      <c r="A352" s="130" t="s">
        <v>1063</v>
      </c>
      <c r="B352" s="131" t="s">
        <v>1064</v>
      </c>
      <c r="C352" s="132" t="b">
        <v>0</v>
      </c>
      <c r="D352" s="132"/>
      <c r="E352" s="133" t="s">
        <v>1070</v>
      </c>
      <c r="F352" s="136"/>
      <c r="G352" s="136"/>
      <c r="H352" s="136"/>
      <c r="I352" s="136" t="s">
        <v>25</v>
      </c>
      <c r="J352" s="136" t="s">
        <v>25</v>
      </c>
      <c r="K352" s="136" t="s">
        <v>1071</v>
      </c>
      <c r="L352" s="132"/>
      <c r="M352" s="132" t="str">
        <f>IF(ISBLANK(L352),"",VLOOKUP(L352,Lookups!$A:$B,2, FALSE))</f>
        <v/>
      </c>
      <c r="N352" s="132"/>
      <c r="O352" s="134" t="str">
        <f>IF(ISBLANK(N352),"",VLOOKUP(N352,Lookups!$D:$E,2, FALSE))</f>
        <v/>
      </c>
      <c r="P352" s="145" t="s">
        <v>1072</v>
      </c>
      <c r="Q352" s="132"/>
      <c r="R352" s="132"/>
      <c r="S352" s="132"/>
      <c r="T352" s="132"/>
      <c r="U352" s="132"/>
      <c r="V352" s="132"/>
      <c r="W352" s="132"/>
      <c r="X352" s="132"/>
      <c r="Y352" s="132"/>
      <c r="Z352" s="132"/>
      <c r="AA352" s="132"/>
      <c r="AB352" s="132"/>
      <c r="AC352" s="132"/>
      <c r="AD352" s="132"/>
      <c r="AE352" s="132"/>
      <c r="AF352" s="132"/>
      <c r="AG352" s="132"/>
      <c r="AH352" s="132"/>
      <c r="AI352" s="132"/>
      <c r="AJ352" s="132"/>
      <c r="AK352" s="132"/>
      <c r="AL352" s="132"/>
    </row>
    <row r="353">
      <c r="A353" s="130" t="s">
        <v>1063</v>
      </c>
      <c r="B353" s="131" t="s">
        <v>1064</v>
      </c>
      <c r="C353" s="132" t="b">
        <v>0</v>
      </c>
      <c r="D353" s="132"/>
      <c r="E353" s="133" t="s">
        <v>1073</v>
      </c>
      <c r="F353" s="136"/>
      <c r="G353" s="136"/>
      <c r="H353" s="136"/>
      <c r="I353" s="136" t="s">
        <v>32</v>
      </c>
      <c r="J353" s="136" t="s">
        <v>32</v>
      </c>
      <c r="K353" s="136"/>
      <c r="L353" s="132"/>
      <c r="M353" s="132"/>
      <c r="N353" s="136"/>
      <c r="O353" s="134"/>
      <c r="P353" s="132"/>
      <c r="Q353" s="132"/>
      <c r="R353" s="132"/>
      <c r="S353" s="132"/>
      <c r="T353" s="132"/>
      <c r="U353" s="132"/>
      <c r="V353" s="132"/>
      <c r="W353" s="132"/>
      <c r="X353" s="132"/>
      <c r="Y353" s="132"/>
      <c r="Z353" s="132"/>
      <c r="AA353" s="132"/>
      <c r="AB353" s="132"/>
      <c r="AC353" s="132"/>
      <c r="AD353" s="132"/>
      <c r="AE353" s="132"/>
      <c r="AF353" s="132"/>
      <c r="AG353" s="132"/>
      <c r="AH353" s="132"/>
      <c r="AI353" s="132"/>
      <c r="AJ353" s="132"/>
      <c r="AK353" s="132"/>
      <c r="AL353" s="132"/>
    </row>
    <row r="354">
      <c r="A354" s="130" t="s">
        <v>1063</v>
      </c>
      <c r="B354" s="131" t="s">
        <v>1064</v>
      </c>
      <c r="C354" s="132" t="b">
        <v>0</v>
      </c>
      <c r="D354" s="132"/>
      <c r="E354" s="133" t="s">
        <v>1074</v>
      </c>
      <c r="F354" s="136"/>
      <c r="G354" s="136"/>
      <c r="H354" s="136"/>
      <c r="I354" s="136" t="s">
        <v>32</v>
      </c>
      <c r="J354" s="136" t="s">
        <v>32</v>
      </c>
      <c r="K354" s="136"/>
      <c r="L354" s="132"/>
      <c r="M354" s="132" t="str">
        <f>IF(ISBLANK(L354),"",VLOOKUP(L354,Lookups!$A:$B,2, FALSE))</f>
        <v/>
      </c>
      <c r="N354" s="132"/>
      <c r="O354" s="134" t="str">
        <f>IF(ISBLANK(N354),"",VLOOKUP(N354,Lookups!$D:$E,2, FALSE))</f>
        <v/>
      </c>
      <c r="P354" s="132"/>
      <c r="Q354" s="132"/>
      <c r="R354" s="132"/>
      <c r="S354" s="132"/>
      <c r="T354" s="132"/>
      <c r="U354" s="132"/>
      <c r="V354" s="132"/>
      <c r="W354" s="132"/>
      <c r="X354" s="132"/>
      <c r="Y354" s="132"/>
      <c r="Z354" s="132"/>
      <c r="AA354" s="132"/>
      <c r="AB354" s="132"/>
      <c r="AC354" s="132"/>
      <c r="AD354" s="132"/>
      <c r="AE354" s="132"/>
      <c r="AF354" s="132"/>
      <c r="AG354" s="132"/>
      <c r="AH354" s="132"/>
      <c r="AI354" s="132"/>
      <c r="AJ354" s="132"/>
      <c r="AK354" s="132"/>
      <c r="AL354" s="132"/>
    </row>
    <row r="355">
      <c r="A355" s="130" t="s">
        <v>1063</v>
      </c>
      <c r="B355" s="131" t="s">
        <v>1064</v>
      </c>
      <c r="C355" s="147" t="b">
        <v>0</v>
      </c>
      <c r="D355" s="147"/>
      <c r="E355" s="156" t="s">
        <v>944</v>
      </c>
      <c r="F355" s="136"/>
      <c r="G355" s="136"/>
      <c r="H355" s="136"/>
      <c r="I355" s="136" t="s">
        <v>32</v>
      </c>
      <c r="J355" s="136" t="s">
        <v>32</v>
      </c>
      <c r="K355" s="136"/>
      <c r="L355" s="132"/>
      <c r="M355" s="132" t="str">
        <f>IF(ISBLANK(L355),"",VLOOKUP(L355,Lookups!$A:$B,2, FALSE))</f>
        <v/>
      </c>
      <c r="N355" s="136" t="s">
        <v>38</v>
      </c>
      <c r="O355" s="137" t="str">
        <f>IF(ISBLANK(N355),"",VLOOKUP(N355,Lookups!$D:$E,2, FALSE))</f>
        <v>http://linked.data.gov.au/def/tern-cv/13dec53e-1062-4060-9281-f133c8269afb</v>
      </c>
      <c r="P355" s="132"/>
      <c r="Q355" s="132"/>
      <c r="R355" s="132"/>
      <c r="S355" s="132"/>
      <c r="T355" s="132"/>
      <c r="U355" s="132"/>
      <c r="V355" s="132"/>
      <c r="W355" s="132"/>
      <c r="X355" s="132"/>
      <c r="Y355" s="132"/>
      <c r="Z355" s="132"/>
      <c r="AA355" s="132"/>
      <c r="AB355" s="132"/>
      <c r="AC355" s="132"/>
      <c r="AD355" s="132"/>
      <c r="AE355" s="132"/>
      <c r="AF355" s="132"/>
      <c r="AG355" s="132"/>
      <c r="AH355" s="132"/>
      <c r="AI355" s="132"/>
      <c r="AJ355" s="132"/>
      <c r="AK355" s="132"/>
      <c r="AL355" s="132"/>
    </row>
    <row r="356">
      <c r="A356" s="130" t="s">
        <v>1063</v>
      </c>
      <c r="B356" s="131" t="s">
        <v>1064</v>
      </c>
      <c r="C356" s="132" t="b">
        <v>0</v>
      </c>
      <c r="D356" s="132"/>
      <c r="E356" s="156" t="s">
        <v>1027</v>
      </c>
      <c r="F356" s="136"/>
      <c r="G356" s="136"/>
      <c r="H356" s="136"/>
      <c r="I356" s="136" t="s">
        <v>32</v>
      </c>
      <c r="J356" s="136" t="s">
        <v>32</v>
      </c>
      <c r="K356" s="136"/>
      <c r="L356" s="132"/>
      <c r="M356" s="132" t="str">
        <f>IF(ISBLANK(L356),"",VLOOKUP(L356,Lookups!$A:$B,2, FALSE))</f>
        <v/>
      </c>
      <c r="N356" s="132"/>
      <c r="O356" s="134" t="str">
        <f>IF(ISBLANK(N356),"",VLOOKUP(N356,Lookups!$D:$E,2, FALSE))</f>
        <v/>
      </c>
      <c r="P356" s="132"/>
      <c r="Q356" s="132"/>
      <c r="R356" s="132"/>
      <c r="S356" s="132"/>
      <c r="T356" s="132"/>
      <c r="U356" s="132"/>
      <c r="V356" s="132"/>
      <c r="W356" s="132"/>
      <c r="X356" s="132"/>
      <c r="Y356" s="132"/>
      <c r="Z356" s="132"/>
      <c r="AA356" s="132"/>
      <c r="AB356" s="132"/>
      <c r="AC356" s="132"/>
      <c r="AD356" s="132"/>
      <c r="AE356" s="132"/>
      <c r="AF356" s="132"/>
      <c r="AG356" s="132"/>
      <c r="AH356" s="132"/>
      <c r="AI356" s="132"/>
      <c r="AJ356" s="132"/>
      <c r="AK356" s="132"/>
      <c r="AL356" s="132"/>
    </row>
    <row r="357">
      <c r="A357" s="138" t="s">
        <v>1075</v>
      </c>
      <c r="B357" s="139" t="s">
        <v>1076</v>
      </c>
      <c r="C357" s="140" t="b">
        <v>0</v>
      </c>
      <c r="D357" s="140"/>
      <c r="E357" s="141" t="s">
        <v>1077</v>
      </c>
      <c r="F357" s="142"/>
      <c r="G357" s="142"/>
      <c r="H357" s="142"/>
      <c r="I357" s="142" t="s">
        <v>25</v>
      </c>
      <c r="J357" s="142" t="s">
        <v>25</v>
      </c>
      <c r="K357" s="142" t="s">
        <v>1078</v>
      </c>
      <c r="L357" s="140"/>
      <c r="M357" s="140"/>
      <c r="N357" s="140"/>
      <c r="O357" s="143"/>
      <c r="P357" s="151" t="s">
        <v>981</v>
      </c>
      <c r="Q357" s="140"/>
      <c r="R357" s="140"/>
      <c r="S357" s="140"/>
      <c r="T357" s="140"/>
      <c r="U357" s="140"/>
      <c r="V357" s="140"/>
      <c r="W357" s="140"/>
      <c r="X357" s="140"/>
      <c r="Y357" s="140"/>
      <c r="Z357" s="140"/>
      <c r="AA357" s="140"/>
      <c r="AB357" s="140"/>
      <c r="AC357" s="140"/>
      <c r="AD357" s="140"/>
      <c r="AE357" s="140"/>
      <c r="AF357" s="140"/>
      <c r="AG357" s="140"/>
      <c r="AH357" s="140"/>
      <c r="AI357" s="140"/>
      <c r="AJ357" s="140"/>
      <c r="AK357" s="140"/>
      <c r="AL357" s="140"/>
    </row>
    <row r="358">
      <c r="A358" s="138" t="s">
        <v>1075</v>
      </c>
      <c r="B358" s="139" t="s">
        <v>1076</v>
      </c>
      <c r="C358" s="140" t="b">
        <v>0</v>
      </c>
      <c r="D358" s="140"/>
      <c r="E358" s="141" t="s">
        <v>1079</v>
      </c>
      <c r="F358" s="142"/>
      <c r="G358" s="142"/>
      <c r="H358" s="142"/>
      <c r="I358" s="142" t="s">
        <v>91</v>
      </c>
      <c r="J358" s="142" t="s">
        <v>43</v>
      </c>
      <c r="K358" s="142"/>
      <c r="L358" s="140"/>
      <c r="M358" s="140"/>
      <c r="N358" s="140"/>
      <c r="O358" s="143"/>
      <c r="P358" s="140"/>
      <c r="Q358" s="140"/>
      <c r="R358" s="140"/>
      <c r="S358" s="140"/>
      <c r="T358" s="140"/>
      <c r="U358" s="140"/>
      <c r="V358" s="140"/>
      <c r="W358" s="140"/>
      <c r="X358" s="140"/>
      <c r="Y358" s="140"/>
      <c r="Z358" s="140"/>
      <c r="AA358" s="140"/>
      <c r="AB358" s="140"/>
      <c r="AC358" s="140"/>
      <c r="AD358" s="140"/>
      <c r="AE358" s="140"/>
      <c r="AF358" s="140"/>
      <c r="AG358" s="140"/>
      <c r="AH358" s="140"/>
      <c r="AI358" s="140"/>
      <c r="AJ358" s="140"/>
      <c r="AK358" s="140"/>
      <c r="AL358" s="140"/>
    </row>
    <row r="359">
      <c r="A359" s="138" t="s">
        <v>1075</v>
      </c>
      <c r="B359" s="139" t="s">
        <v>1076</v>
      </c>
      <c r="C359" s="140" t="b">
        <v>0</v>
      </c>
      <c r="D359" s="140"/>
      <c r="E359" s="141" t="s">
        <v>1080</v>
      </c>
      <c r="F359" s="142"/>
      <c r="G359" s="142"/>
      <c r="H359" s="142"/>
      <c r="I359" s="142" t="s">
        <v>32</v>
      </c>
      <c r="J359" s="142" t="s">
        <v>32</v>
      </c>
      <c r="K359" s="142"/>
      <c r="L359" s="140"/>
      <c r="M359" s="140"/>
      <c r="N359" s="140"/>
      <c r="O359" s="143"/>
      <c r="P359" s="140"/>
      <c r="Q359" s="140"/>
      <c r="R359" s="140"/>
      <c r="S359" s="140"/>
      <c r="T359" s="140"/>
      <c r="U359" s="140"/>
      <c r="V359" s="140"/>
      <c r="W359" s="140"/>
      <c r="X359" s="140"/>
      <c r="Y359" s="140"/>
      <c r="Z359" s="140"/>
      <c r="AA359" s="140"/>
      <c r="AB359" s="140"/>
      <c r="AC359" s="140"/>
      <c r="AD359" s="140"/>
      <c r="AE359" s="140"/>
      <c r="AF359" s="140"/>
      <c r="AG359" s="140"/>
      <c r="AH359" s="140"/>
      <c r="AI359" s="140"/>
      <c r="AJ359" s="140"/>
      <c r="AK359" s="140"/>
      <c r="AL359" s="140"/>
    </row>
    <row r="360">
      <c r="A360" s="138" t="s">
        <v>1075</v>
      </c>
      <c r="B360" s="139" t="s">
        <v>1076</v>
      </c>
      <c r="C360" s="140" t="b">
        <v>0</v>
      </c>
      <c r="D360" s="140"/>
      <c r="E360" s="141" t="s">
        <v>1081</v>
      </c>
      <c r="F360" s="142"/>
      <c r="G360" s="142"/>
      <c r="H360" s="142"/>
      <c r="I360" s="142" t="s">
        <v>42</v>
      </c>
      <c r="J360" s="142" t="s">
        <v>43</v>
      </c>
      <c r="K360" s="142"/>
      <c r="L360" s="140"/>
      <c r="M360" s="140"/>
      <c r="N360" s="142" t="s">
        <v>804</v>
      </c>
      <c r="O360" s="143"/>
      <c r="P360" s="140"/>
      <c r="Q360" s="140"/>
      <c r="R360" s="140"/>
      <c r="S360" s="140"/>
      <c r="T360" s="140"/>
      <c r="U360" s="140"/>
      <c r="V360" s="140"/>
      <c r="W360" s="140"/>
      <c r="X360" s="140"/>
      <c r="Y360" s="140"/>
      <c r="Z360" s="140"/>
      <c r="AA360" s="140"/>
      <c r="AB360" s="140"/>
      <c r="AC360" s="140"/>
      <c r="AD360" s="140"/>
      <c r="AE360" s="140"/>
      <c r="AF360" s="140"/>
      <c r="AG360" s="140"/>
      <c r="AH360" s="140"/>
      <c r="AI360" s="140"/>
      <c r="AJ360" s="140"/>
      <c r="AK360" s="140"/>
      <c r="AL360" s="140"/>
    </row>
    <row r="361">
      <c r="A361" s="138" t="s">
        <v>1075</v>
      </c>
      <c r="B361" s="139" t="s">
        <v>1076</v>
      </c>
      <c r="C361" s="140" t="b">
        <v>0</v>
      </c>
      <c r="D361" s="140"/>
      <c r="E361" s="141" t="s">
        <v>912</v>
      </c>
      <c r="F361" s="142"/>
      <c r="G361" s="142"/>
      <c r="H361" s="142"/>
      <c r="I361" s="142" t="s">
        <v>32</v>
      </c>
      <c r="J361" s="142" t="s">
        <v>32</v>
      </c>
      <c r="K361" s="142"/>
      <c r="L361" s="140"/>
      <c r="M361" s="140"/>
      <c r="N361" s="142" t="s">
        <v>913</v>
      </c>
      <c r="O361" s="143"/>
      <c r="P361" s="140"/>
      <c r="Q361" s="140"/>
      <c r="R361" s="140"/>
      <c r="S361" s="140"/>
      <c r="T361" s="140"/>
      <c r="U361" s="140"/>
      <c r="V361" s="140"/>
      <c r="W361" s="140"/>
      <c r="X361" s="140"/>
      <c r="Y361" s="140"/>
      <c r="Z361" s="140"/>
      <c r="AA361" s="140"/>
      <c r="AB361" s="140"/>
      <c r="AC361" s="140"/>
      <c r="AD361" s="140"/>
      <c r="AE361" s="140"/>
      <c r="AF361" s="140"/>
      <c r="AG361" s="140"/>
      <c r="AH361" s="140"/>
      <c r="AI361" s="140"/>
      <c r="AJ361" s="140"/>
      <c r="AK361" s="140"/>
      <c r="AL361" s="140"/>
    </row>
    <row r="362">
      <c r="A362" s="138" t="s">
        <v>1075</v>
      </c>
      <c r="B362" s="139" t="s">
        <v>1076</v>
      </c>
      <c r="C362" s="140" t="b">
        <v>0</v>
      </c>
      <c r="D362" s="140"/>
      <c r="E362" s="141" t="s">
        <v>1082</v>
      </c>
      <c r="F362" s="142"/>
      <c r="G362" s="142"/>
      <c r="H362" s="142"/>
      <c r="I362" s="142" t="s">
        <v>25</v>
      </c>
      <c r="J362" s="142" t="s">
        <v>25</v>
      </c>
      <c r="K362" s="142" t="s">
        <v>1083</v>
      </c>
      <c r="L362" s="140"/>
      <c r="M362" s="140"/>
      <c r="N362" s="140"/>
      <c r="O362" s="143"/>
      <c r="P362" s="151" t="s">
        <v>1084</v>
      </c>
      <c r="Q362" s="140"/>
      <c r="R362" s="140"/>
      <c r="S362" s="140"/>
      <c r="T362" s="140"/>
      <c r="U362" s="140"/>
      <c r="V362" s="140"/>
      <c r="W362" s="140"/>
      <c r="X362" s="140"/>
      <c r="Y362" s="140"/>
      <c r="Z362" s="140"/>
      <c r="AA362" s="140"/>
      <c r="AB362" s="140"/>
      <c r="AC362" s="140"/>
      <c r="AD362" s="140"/>
      <c r="AE362" s="140"/>
      <c r="AF362" s="140"/>
      <c r="AG362" s="140"/>
      <c r="AH362" s="140"/>
      <c r="AI362" s="140"/>
      <c r="AJ362" s="140"/>
      <c r="AK362" s="140"/>
      <c r="AL362" s="140"/>
    </row>
    <row r="363">
      <c r="A363" s="138" t="s">
        <v>1075</v>
      </c>
      <c r="B363" s="139" t="s">
        <v>1076</v>
      </c>
      <c r="C363" s="140" t="b">
        <v>0</v>
      </c>
      <c r="D363" s="140"/>
      <c r="E363" s="141" t="s">
        <v>1085</v>
      </c>
      <c r="F363" s="142"/>
      <c r="G363" s="142"/>
      <c r="H363" s="142"/>
      <c r="I363" s="142" t="s">
        <v>32</v>
      </c>
      <c r="J363" s="142" t="s">
        <v>32</v>
      </c>
      <c r="K363" s="142"/>
      <c r="L363" s="140"/>
      <c r="M363" s="140"/>
      <c r="N363" s="140"/>
      <c r="O363" s="143"/>
      <c r="P363" s="140"/>
      <c r="Q363" s="140"/>
      <c r="R363" s="140"/>
      <c r="S363" s="140"/>
      <c r="T363" s="140"/>
      <c r="U363" s="140"/>
      <c r="V363" s="140"/>
      <c r="W363" s="140"/>
      <c r="X363" s="140"/>
      <c r="Y363" s="140"/>
      <c r="Z363" s="140"/>
      <c r="AA363" s="140"/>
      <c r="AB363" s="140"/>
      <c r="AC363" s="140"/>
      <c r="AD363" s="140"/>
      <c r="AE363" s="140"/>
      <c r="AF363" s="140"/>
      <c r="AG363" s="140"/>
      <c r="AH363" s="140"/>
      <c r="AI363" s="140"/>
      <c r="AJ363" s="140"/>
      <c r="AK363" s="140"/>
      <c r="AL363" s="140"/>
    </row>
    <row r="364">
      <c r="A364" s="138" t="s">
        <v>1075</v>
      </c>
      <c r="B364" s="139" t="s">
        <v>1076</v>
      </c>
      <c r="C364" s="140" t="b">
        <v>0</v>
      </c>
      <c r="D364" s="140"/>
      <c r="E364" s="141" t="s">
        <v>1086</v>
      </c>
      <c r="F364" s="142"/>
      <c r="G364" s="142"/>
      <c r="H364" s="142"/>
      <c r="I364" s="142" t="s">
        <v>200</v>
      </c>
      <c r="J364" s="142" t="s">
        <v>200</v>
      </c>
      <c r="K364" s="142"/>
      <c r="L364" s="140"/>
      <c r="M364" s="140"/>
      <c r="N364" s="140"/>
      <c r="O364" s="143"/>
      <c r="P364" s="140"/>
      <c r="Q364" s="140"/>
      <c r="R364" s="140"/>
      <c r="S364" s="140"/>
      <c r="T364" s="140"/>
      <c r="U364" s="140"/>
      <c r="V364" s="140"/>
      <c r="W364" s="140"/>
      <c r="X364" s="140"/>
      <c r="Y364" s="140"/>
      <c r="Z364" s="140"/>
      <c r="AA364" s="140"/>
      <c r="AB364" s="140"/>
      <c r="AC364" s="140"/>
      <c r="AD364" s="140"/>
      <c r="AE364" s="140"/>
      <c r="AF364" s="140"/>
      <c r="AG364" s="140"/>
      <c r="AH364" s="140"/>
      <c r="AI364" s="140"/>
      <c r="AJ364" s="140"/>
      <c r="AK364" s="140"/>
      <c r="AL364" s="140"/>
    </row>
    <row r="365">
      <c r="A365" s="138" t="s">
        <v>1075</v>
      </c>
      <c r="B365" s="139" t="s">
        <v>1076</v>
      </c>
      <c r="C365" s="140" t="b">
        <v>0</v>
      </c>
      <c r="D365" s="140"/>
      <c r="E365" s="141" t="s">
        <v>1087</v>
      </c>
      <c r="F365" s="142"/>
      <c r="G365" s="142"/>
      <c r="H365" s="142"/>
      <c r="I365" s="142" t="s">
        <v>91</v>
      </c>
      <c r="J365" s="142" t="s">
        <v>43</v>
      </c>
      <c r="K365" s="142"/>
      <c r="L365" s="140"/>
      <c r="M365" s="140"/>
      <c r="N365" s="140"/>
      <c r="O365" s="143"/>
      <c r="P365" s="140"/>
      <c r="Q365" s="140"/>
      <c r="R365" s="140"/>
      <c r="S365" s="140"/>
      <c r="T365" s="140"/>
      <c r="U365" s="140"/>
      <c r="V365" s="140"/>
      <c r="W365" s="140"/>
      <c r="X365" s="140"/>
      <c r="Y365" s="140"/>
      <c r="Z365" s="140"/>
      <c r="AA365" s="140"/>
      <c r="AB365" s="140"/>
      <c r="AC365" s="140"/>
      <c r="AD365" s="140"/>
      <c r="AE365" s="140"/>
      <c r="AF365" s="140"/>
      <c r="AG365" s="140"/>
      <c r="AH365" s="140"/>
      <c r="AI365" s="140"/>
      <c r="AJ365" s="140"/>
      <c r="AK365" s="140"/>
      <c r="AL365" s="140"/>
    </row>
    <row r="366">
      <c r="A366" s="130" t="s">
        <v>1088</v>
      </c>
      <c r="B366" s="157" t="s">
        <v>1089</v>
      </c>
      <c r="C366" s="132" t="b">
        <v>0</v>
      </c>
      <c r="D366" s="132"/>
      <c r="E366" s="133" t="s">
        <v>1090</v>
      </c>
      <c r="F366" s="136"/>
      <c r="G366" s="136"/>
      <c r="H366" s="136"/>
      <c r="I366" s="136" t="s">
        <v>25</v>
      </c>
      <c r="J366" s="136" t="s">
        <v>25</v>
      </c>
      <c r="K366" s="136" t="s">
        <v>1091</v>
      </c>
      <c r="L366" s="132"/>
      <c r="M366" s="132"/>
      <c r="N366" s="132"/>
      <c r="O366" s="134"/>
      <c r="P366" s="135" t="s">
        <v>908</v>
      </c>
      <c r="Q366" s="132"/>
      <c r="R366" s="132"/>
      <c r="S366" s="132"/>
      <c r="T366" s="132"/>
      <c r="U366" s="132"/>
      <c r="V366" s="132"/>
      <c r="W366" s="132"/>
      <c r="X366" s="132"/>
      <c r="Y366" s="132"/>
      <c r="Z366" s="132"/>
      <c r="AA366" s="132"/>
      <c r="AB366" s="132"/>
      <c r="AC366" s="132"/>
      <c r="AD366" s="132"/>
      <c r="AE366" s="132"/>
      <c r="AF366" s="132"/>
      <c r="AG366" s="132"/>
      <c r="AH366" s="132"/>
      <c r="AI366" s="132"/>
      <c r="AJ366" s="132"/>
      <c r="AK366" s="132"/>
      <c r="AL366" s="132"/>
    </row>
    <row r="367">
      <c r="A367" s="130" t="s">
        <v>1088</v>
      </c>
      <c r="B367" s="157" t="s">
        <v>1089</v>
      </c>
      <c r="C367" s="132" t="b">
        <v>0</v>
      </c>
      <c r="D367" s="133" t="s">
        <v>1092</v>
      </c>
      <c r="F367" s="136"/>
      <c r="G367" s="136"/>
      <c r="H367" s="136"/>
      <c r="I367" s="136" t="s">
        <v>91</v>
      </c>
      <c r="J367" s="136" t="s">
        <v>91</v>
      </c>
      <c r="K367" s="136"/>
      <c r="L367" s="132"/>
      <c r="M367" s="132" t="str">
        <f>IF(ISBLANK(L367),"",VLOOKUP(L367,Lookups!$A:$B,2, FALSE))</f>
        <v/>
      </c>
      <c r="N367" s="136" t="s">
        <v>895</v>
      </c>
      <c r="O367" s="137" t="str">
        <f>IF(ISBLANK(N367),"",VLOOKUP(N367,Lookups!$D:$E,2, FALSE))</f>
        <v>http://linked.data.gov.au/def/tern-cv/05dac53a-269c-4699-9673-bf99a9406b14</v>
      </c>
      <c r="P367" s="132"/>
      <c r="Q367" s="132"/>
      <c r="R367" s="132"/>
      <c r="S367" s="132"/>
      <c r="T367" s="132"/>
      <c r="U367" s="132"/>
      <c r="V367" s="132"/>
      <c r="W367" s="132"/>
      <c r="X367" s="132"/>
      <c r="Y367" s="132"/>
      <c r="Z367" s="132"/>
      <c r="AA367" s="132"/>
      <c r="AB367" s="132"/>
      <c r="AC367" s="132"/>
      <c r="AD367" s="132"/>
      <c r="AE367" s="132"/>
      <c r="AF367" s="132"/>
      <c r="AG367" s="132"/>
      <c r="AH367" s="132"/>
      <c r="AI367" s="132"/>
      <c r="AJ367" s="132"/>
      <c r="AK367" s="132"/>
      <c r="AL367" s="132"/>
    </row>
    <row r="368">
      <c r="A368" s="130" t="s">
        <v>1088</v>
      </c>
      <c r="B368" s="157" t="s">
        <v>1089</v>
      </c>
      <c r="C368" s="132" t="b">
        <v>0</v>
      </c>
      <c r="D368" s="132"/>
      <c r="E368" s="133" t="s">
        <v>1093</v>
      </c>
      <c r="F368" s="136"/>
      <c r="G368" s="136"/>
      <c r="H368" s="136"/>
      <c r="I368" s="136" t="s">
        <v>32</v>
      </c>
      <c r="J368" s="136" t="s">
        <v>32</v>
      </c>
      <c r="K368" s="136"/>
      <c r="L368" s="132"/>
      <c r="M368" s="132" t="str">
        <f>IF(ISBLANK(L368),"",VLOOKUP(L368,Lookups!$A:$B,2, FALSE))</f>
        <v/>
      </c>
      <c r="N368" s="132"/>
      <c r="O368" s="134" t="str">
        <f>IF(ISBLANK(N368),"",VLOOKUP(N368,Lookups!$D:$E,2, FALSE))</f>
        <v/>
      </c>
      <c r="P368" s="132"/>
      <c r="Q368" s="132"/>
      <c r="R368" s="132"/>
      <c r="S368" s="132"/>
      <c r="T368" s="132"/>
      <c r="U368" s="132"/>
      <c r="V368" s="132"/>
      <c r="W368" s="132"/>
      <c r="X368" s="132"/>
      <c r="Y368" s="132"/>
      <c r="Z368" s="132"/>
      <c r="AA368" s="132"/>
      <c r="AB368" s="132"/>
      <c r="AC368" s="132"/>
      <c r="AD368" s="132"/>
      <c r="AE368" s="132"/>
      <c r="AF368" s="132"/>
      <c r="AG368" s="132"/>
      <c r="AH368" s="132"/>
      <c r="AI368" s="132"/>
      <c r="AJ368" s="132"/>
      <c r="AK368" s="132"/>
      <c r="AL368" s="132"/>
    </row>
    <row r="369">
      <c r="A369" s="130" t="s">
        <v>1088</v>
      </c>
      <c r="B369" s="157" t="s">
        <v>1089</v>
      </c>
      <c r="C369" s="150" t="b">
        <v>0</v>
      </c>
      <c r="D369" s="150"/>
      <c r="E369" s="133" t="s">
        <v>1094</v>
      </c>
      <c r="F369" s="136"/>
      <c r="G369" s="136"/>
      <c r="H369" s="136"/>
      <c r="I369" s="136" t="s">
        <v>32</v>
      </c>
      <c r="J369" s="136" t="s">
        <v>32</v>
      </c>
      <c r="K369" s="136"/>
      <c r="L369" s="132"/>
      <c r="M369" s="132" t="str">
        <f>IF(ISBLANK(L369),"",VLOOKUP(L369,Lookups!$A:$B,2, FALSE))</f>
        <v/>
      </c>
      <c r="N369" s="136" t="s">
        <v>38</v>
      </c>
      <c r="O369" s="137" t="str">
        <f>IF(ISBLANK(N369),"",VLOOKUP(N369,Lookups!$D:$E,2, FALSE))</f>
        <v>http://linked.data.gov.au/def/tern-cv/13dec53e-1062-4060-9281-f133c8269afb</v>
      </c>
      <c r="P369" s="132"/>
      <c r="Q369" s="132"/>
      <c r="R369" s="132"/>
      <c r="S369" s="132"/>
      <c r="T369" s="132"/>
      <c r="U369" s="132"/>
      <c r="V369" s="132"/>
      <c r="W369" s="132"/>
      <c r="X369" s="132"/>
      <c r="Y369" s="132"/>
      <c r="Z369" s="132"/>
      <c r="AA369" s="132"/>
      <c r="AB369" s="132"/>
      <c r="AC369" s="132"/>
      <c r="AD369" s="132"/>
      <c r="AE369" s="132"/>
      <c r="AF369" s="132"/>
      <c r="AG369" s="132"/>
      <c r="AH369" s="132"/>
      <c r="AI369" s="132"/>
      <c r="AJ369" s="132"/>
      <c r="AK369" s="132"/>
      <c r="AL369" s="132"/>
    </row>
    <row r="370">
      <c r="A370" s="130" t="s">
        <v>1088</v>
      </c>
      <c r="B370" s="157" t="s">
        <v>1089</v>
      </c>
      <c r="C370" s="132" t="b">
        <v>0</v>
      </c>
      <c r="D370" s="133" t="s">
        <v>1095</v>
      </c>
      <c r="E370" s="133"/>
      <c r="F370" s="132"/>
      <c r="G370" s="136"/>
      <c r="H370" s="136"/>
      <c r="I370" s="136" t="s">
        <v>42</v>
      </c>
      <c r="J370" s="136" t="s">
        <v>42</v>
      </c>
      <c r="K370" s="136"/>
      <c r="L370" s="132"/>
      <c r="M370" s="132" t="str">
        <f>IF(ISBLANK(L370),"",VLOOKUP(L370,Lookups!$A:$B,2, FALSE))</f>
        <v/>
      </c>
      <c r="N370" s="136" t="s">
        <v>804</v>
      </c>
      <c r="O370" s="137" t="str">
        <f>IF(ISBLANK(N370),"",VLOOKUP(N370,Lookups!$D:$E,2, FALSE))</f>
        <v>http://linked.data.gov.au/def/tern-cv/6fb57064-7198-4df9-bf7c-86b73f69da66</v>
      </c>
      <c r="P370" s="132"/>
      <c r="Q370" s="132"/>
      <c r="R370" s="132"/>
      <c r="S370" s="132"/>
      <c r="T370" s="132"/>
      <c r="U370" s="132"/>
      <c r="V370" s="132"/>
      <c r="W370" s="132"/>
      <c r="X370" s="132"/>
      <c r="Y370" s="132"/>
      <c r="Z370" s="132"/>
      <c r="AA370" s="132"/>
      <c r="AB370" s="132"/>
      <c r="AC370" s="132"/>
      <c r="AD370" s="132"/>
      <c r="AE370" s="132"/>
      <c r="AF370" s="132"/>
      <c r="AG370" s="132"/>
      <c r="AH370" s="132"/>
      <c r="AI370" s="132"/>
      <c r="AJ370" s="132"/>
      <c r="AK370" s="132"/>
      <c r="AL370" s="132"/>
    </row>
    <row r="371">
      <c r="A371" s="130" t="s">
        <v>1088</v>
      </c>
      <c r="B371" s="157" t="s">
        <v>1089</v>
      </c>
      <c r="C371" s="131" t="b">
        <v>0</v>
      </c>
      <c r="D371" s="131"/>
      <c r="E371" s="131" t="s">
        <v>30</v>
      </c>
      <c r="F371" s="136"/>
      <c r="G371" s="136"/>
      <c r="H371" s="136"/>
      <c r="I371" s="136" t="s">
        <v>32</v>
      </c>
      <c r="J371" s="136" t="s">
        <v>32</v>
      </c>
      <c r="K371" s="136"/>
      <c r="L371" s="136"/>
      <c r="M371" s="132" t="str">
        <f>IF(ISBLANK(L371),"",VLOOKUP(L371,Lookups!$A:$B,2, FALSE))</f>
        <v/>
      </c>
      <c r="N371" s="136" t="s">
        <v>33</v>
      </c>
      <c r="O371" s="137" t="str">
        <f>IF(ISBLANK(N371),"",VLOOKUP(N371,Lookups!$D:$E,2, FALSE))</f>
        <v>http://linked.data.gov.au/def/tern-cv/b311c0d3-4a1a-4932-a39c-f5cdc1afa611</v>
      </c>
      <c r="P371" s="132"/>
      <c r="Q371" s="132"/>
      <c r="R371" s="132"/>
      <c r="S371" s="132"/>
      <c r="T371" s="132"/>
      <c r="U371" s="132"/>
      <c r="V371" s="132"/>
      <c r="W371" s="132"/>
      <c r="X371" s="132"/>
      <c r="Y371" s="132"/>
      <c r="Z371" s="132"/>
      <c r="AA371" s="132"/>
      <c r="AB371" s="132"/>
      <c r="AC371" s="132"/>
      <c r="AD371" s="132"/>
      <c r="AE371" s="132"/>
      <c r="AF371" s="132"/>
      <c r="AG371" s="132"/>
      <c r="AH371" s="132"/>
      <c r="AI371" s="132"/>
      <c r="AJ371" s="132"/>
      <c r="AK371" s="132"/>
      <c r="AL371" s="132"/>
    </row>
    <row r="372">
      <c r="A372" s="130" t="s">
        <v>1088</v>
      </c>
      <c r="B372" s="157" t="s">
        <v>1089</v>
      </c>
      <c r="C372" s="133" t="b">
        <v>0</v>
      </c>
      <c r="D372" s="132"/>
      <c r="E372" s="133" t="s">
        <v>1096</v>
      </c>
      <c r="F372" s="136"/>
      <c r="G372" s="136"/>
      <c r="H372" s="136"/>
      <c r="I372" s="136" t="s">
        <v>25</v>
      </c>
      <c r="J372" s="136" t="s">
        <v>25</v>
      </c>
      <c r="K372" s="136" t="s">
        <v>1097</v>
      </c>
      <c r="L372" s="132"/>
      <c r="M372" s="132" t="str">
        <f>IF(ISBLANK(L372),"",VLOOKUP(L372,Lookups!$A:$B,2, FALSE))</f>
        <v/>
      </c>
      <c r="N372" s="132"/>
      <c r="O372" s="134" t="str">
        <f>IF(ISBLANK(N372),"",VLOOKUP(N372,Lookups!$D:$E,2, FALSE))</f>
        <v/>
      </c>
      <c r="P372" s="136"/>
      <c r="Q372" s="132"/>
      <c r="R372" s="132"/>
      <c r="S372" s="132"/>
      <c r="T372" s="132"/>
      <c r="U372" s="132"/>
      <c r="V372" s="132"/>
      <c r="W372" s="132"/>
      <c r="X372" s="132"/>
      <c r="Y372" s="132"/>
      <c r="Z372" s="132"/>
      <c r="AA372" s="132"/>
      <c r="AB372" s="132"/>
      <c r="AC372" s="132"/>
      <c r="AD372" s="132"/>
      <c r="AE372" s="132"/>
      <c r="AF372" s="132"/>
      <c r="AG372" s="132"/>
      <c r="AH372" s="132"/>
      <c r="AI372" s="132"/>
      <c r="AJ372" s="132"/>
      <c r="AK372" s="132"/>
      <c r="AL372" s="132"/>
    </row>
    <row r="373">
      <c r="A373" s="130" t="s">
        <v>1088</v>
      </c>
      <c r="B373" s="157" t="s">
        <v>1089</v>
      </c>
      <c r="C373" s="133" t="b">
        <v>0</v>
      </c>
      <c r="D373" s="132"/>
      <c r="E373" s="133" t="s">
        <v>1098</v>
      </c>
      <c r="F373" s="136"/>
      <c r="G373" s="136"/>
      <c r="H373" s="136"/>
      <c r="I373" s="136" t="s">
        <v>25</v>
      </c>
      <c r="J373" s="136" t="s">
        <v>25</v>
      </c>
      <c r="K373" s="136" t="s">
        <v>1097</v>
      </c>
      <c r="L373" s="132"/>
      <c r="M373" s="132" t="str">
        <f>IF(ISBLANK(L373),"",VLOOKUP(L373,Lookups!$A:$B,2, FALSE))</f>
        <v/>
      </c>
      <c r="N373" s="132"/>
      <c r="O373" s="134" t="str">
        <f>IF(ISBLANK(N373),"",VLOOKUP(N373,Lookups!$D:$E,2, FALSE))</f>
        <v/>
      </c>
      <c r="P373" s="135" t="s">
        <v>960</v>
      </c>
      <c r="Q373" s="132"/>
      <c r="R373" s="132"/>
      <c r="S373" s="132"/>
      <c r="T373" s="132"/>
      <c r="U373" s="132"/>
      <c r="V373" s="132"/>
      <c r="W373" s="132"/>
      <c r="X373" s="132"/>
      <c r="Y373" s="132"/>
      <c r="Z373" s="132"/>
      <c r="AA373" s="132"/>
      <c r="AB373" s="132"/>
      <c r="AC373" s="132"/>
      <c r="AD373" s="132"/>
      <c r="AE373" s="132"/>
      <c r="AF373" s="132"/>
      <c r="AG373" s="132"/>
      <c r="AH373" s="132"/>
      <c r="AI373" s="132"/>
      <c r="AJ373" s="132"/>
      <c r="AK373" s="132"/>
      <c r="AL373" s="132"/>
    </row>
    <row r="374">
      <c r="A374" s="130" t="s">
        <v>1088</v>
      </c>
      <c r="B374" s="157" t="s">
        <v>1089</v>
      </c>
      <c r="C374" s="133" t="b">
        <v>0</v>
      </c>
      <c r="D374" s="133"/>
      <c r="E374" s="133" t="s">
        <v>1099</v>
      </c>
      <c r="F374" s="136"/>
      <c r="G374" s="136"/>
      <c r="H374" s="136"/>
      <c r="I374" s="136" t="s">
        <v>91</v>
      </c>
      <c r="J374" s="136" t="s">
        <v>91</v>
      </c>
      <c r="K374" s="136"/>
      <c r="L374" s="132"/>
      <c r="M374" s="132" t="str">
        <f>IF(ISBLANK(L374),"",VLOOKUP(L374,Lookups!$A:$B,2, FALSE))</f>
        <v/>
      </c>
      <c r="N374" s="136" t="s">
        <v>94</v>
      </c>
      <c r="O374" s="137" t="str">
        <f>IF(ISBLANK(N374),"",VLOOKUP(N374,Lookups!$D:$E,2, FALSE))</f>
        <v>http://linked.data.gov.au/def/tern-cv/ae71c3f6-d430-400f-a1d4-97a333b4ee02</v>
      </c>
      <c r="P374" s="132"/>
      <c r="Q374" s="132"/>
      <c r="R374" s="132"/>
      <c r="S374" s="132"/>
      <c r="T374" s="132"/>
      <c r="U374" s="132"/>
      <c r="V374" s="132"/>
      <c r="W374" s="132"/>
      <c r="X374" s="132"/>
      <c r="Y374" s="132"/>
      <c r="Z374" s="132"/>
      <c r="AA374" s="132"/>
      <c r="AB374" s="132"/>
      <c r="AC374" s="132"/>
      <c r="AD374" s="132"/>
      <c r="AE374" s="132"/>
      <c r="AF374" s="132"/>
      <c r="AG374" s="132"/>
      <c r="AH374" s="132"/>
      <c r="AI374" s="132"/>
      <c r="AJ374" s="132"/>
      <c r="AK374" s="132"/>
      <c r="AL374" s="132"/>
    </row>
    <row r="375">
      <c r="A375" s="130" t="s">
        <v>1088</v>
      </c>
      <c r="B375" s="157" t="s">
        <v>1089</v>
      </c>
      <c r="C375" s="133" t="b">
        <v>0</v>
      </c>
      <c r="D375" s="133"/>
      <c r="E375" s="133" t="s">
        <v>1100</v>
      </c>
      <c r="F375" s="136"/>
      <c r="G375" s="136"/>
      <c r="H375" s="136"/>
      <c r="I375" s="136" t="s">
        <v>42</v>
      </c>
      <c r="J375" s="136" t="s">
        <v>42</v>
      </c>
      <c r="K375" s="136"/>
      <c r="L375" s="132"/>
      <c r="M375" s="132" t="str">
        <f>IF(ISBLANK(L375),"",VLOOKUP(L375,Lookups!$A:$B,2, FALSE))</f>
        <v/>
      </c>
      <c r="N375" s="136" t="s">
        <v>94</v>
      </c>
      <c r="O375" s="137" t="str">
        <f>IF(ISBLANK(N375),"",VLOOKUP(N375,Lookups!$D:$E,2, FALSE))</f>
        <v>http://linked.data.gov.au/def/tern-cv/ae71c3f6-d430-400f-a1d4-97a333b4ee02</v>
      </c>
      <c r="P375" s="132"/>
      <c r="Q375" s="132"/>
      <c r="R375" s="132"/>
      <c r="S375" s="132"/>
      <c r="T375" s="132"/>
      <c r="U375" s="132"/>
      <c r="V375" s="132"/>
      <c r="W375" s="132"/>
      <c r="X375" s="132"/>
      <c r="Y375" s="132"/>
      <c r="Z375" s="132"/>
      <c r="AA375" s="132"/>
      <c r="AB375" s="132"/>
      <c r="AC375" s="132"/>
      <c r="AD375" s="132"/>
      <c r="AE375" s="132"/>
      <c r="AF375" s="132"/>
      <c r="AG375" s="132"/>
      <c r="AH375" s="132"/>
      <c r="AI375" s="132"/>
      <c r="AJ375" s="132"/>
      <c r="AK375" s="132"/>
      <c r="AL375" s="132"/>
    </row>
    <row r="376" ht="15.0" customHeight="1">
      <c r="A376" s="130" t="s">
        <v>1101</v>
      </c>
      <c r="B376" s="131" t="s">
        <v>1102</v>
      </c>
      <c r="C376" s="132" t="b">
        <v>0</v>
      </c>
      <c r="D376" s="132"/>
      <c r="E376" s="133" t="s">
        <v>1103</v>
      </c>
      <c r="F376" s="136"/>
      <c r="G376" s="136"/>
      <c r="H376" s="136"/>
      <c r="I376" s="136" t="s">
        <v>25</v>
      </c>
      <c r="J376" s="136" t="s">
        <v>25</v>
      </c>
      <c r="K376" s="136" t="s">
        <v>1104</v>
      </c>
      <c r="L376" s="132"/>
      <c r="M376" s="132" t="str">
        <f>IF(ISBLANK(L376),"",VLOOKUP(L376,Lookups!$A:$B,2, FALSE))</f>
        <v/>
      </c>
      <c r="N376" s="132"/>
      <c r="O376" s="134" t="str">
        <f>IF(ISBLANK(N376),"",VLOOKUP(N376,Lookups!$D:$E,2, FALSE))</f>
        <v/>
      </c>
      <c r="P376" s="135" t="s">
        <v>908</v>
      </c>
      <c r="Q376" s="132"/>
      <c r="R376" s="132"/>
      <c r="S376" s="132"/>
      <c r="T376" s="132"/>
      <c r="U376" s="132"/>
      <c r="V376" s="132"/>
      <c r="W376" s="132"/>
      <c r="X376" s="132"/>
      <c r="Y376" s="132"/>
      <c r="Z376" s="132"/>
      <c r="AA376" s="132"/>
      <c r="AB376" s="132"/>
      <c r="AC376" s="132"/>
      <c r="AD376" s="132"/>
      <c r="AE376" s="132"/>
      <c r="AF376" s="132"/>
      <c r="AG376" s="132"/>
      <c r="AH376" s="132"/>
      <c r="AI376" s="132"/>
      <c r="AJ376" s="132"/>
      <c r="AK376" s="132"/>
      <c r="AL376" s="132"/>
    </row>
    <row r="377">
      <c r="A377" s="130" t="s">
        <v>1101</v>
      </c>
      <c r="B377" s="131" t="s">
        <v>1102</v>
      </c>
      <c r="C377" s="150" t="b">
        <v>0</v>
      </c>
      <c r="D377" s="150"/>
      <c r="E377" s="133" t="s">
        <v>1105</v>
      </c>
      <c r="F377" s="136"/>
      <c r="G377" s="136"/>
      <c r="H377" s="136"/>
      <c r="I377" s="136" t="s">
        <v>32</v>
      </c>
      <c r="J377" s="136" t="s">
        <v>32</v>
      </c>
      <c r="K377" s="136"/>
      <c r="L377" s="132"/>
      <c r="M377" s="132" t="str">
        <f>IF(ISBLANK(L377),"",VLOOKUP(L377,Lookups!$A:$B,2, FALSE))</f>
        <v/>
      </c>
      <c r="N377" s="136" t="s">
        <v>38</v>
      </c>
      <c r="O377" s="137" t="str">
        <f>IF(ISBLANK(N377),"",VLOOKUP(N377,Lookups!$D:$E,2, FALSE))</f>
        <v>http://linked.data.gov.au/def/tern-cv/13dec53e-1062-4060-9281-f133c8269afb</v>
      </c>
      <c r="P377" s="132"/>
      <c r="Q377" s="132"/>
      <c r="R377" s="132"/>
      <c r="S377" s="132"/>
      <c r="T377" s="132"/>
      <c r="U377" s="132"/>
      <c r="V377" s="132"/>
      <c r="W377" s="132"/>
      <c r="X377" s="132"/>
      <c r="Y377" s="132"/>
      <c r="Z377" s="132"/>
      <c r="AA377" s="132"/>
      <c r="AB377" s="132"/>
      <c r="AC377" s="132"/>
      <c r="AD377" s="132"/>
      <c r="AE377" s="132"/>
      <c r="AF377" s="132"/>
      <c r="AG377" s="132"/>
      <c r="AH377" s="132"/>
      <c r="AI377" s="132"/>
      <c r="AJ377" s="132"/>
      <c r="AK377" s="132"/>
      <c r="AL377" s="132"/>
    </row>
    <row r="378">
      <c r="A378" s="130" t="s">
        <v>1101</v>
      </c>
      <c r="B378" s="131" t="s">
        <v>1102</v>
      </c>
      <c r="C378" s="132" t="b">
        <v>0</v>
      </c>
      <c r="D378" s="133" t="s">
        <v>1106</v>
      </c>
      <c r="F378" s="136"/>
      <c r="G378" s="136"/>
      <c r="H378" s="136"/>
      <c r="I378" s="136" t="s">
        <v>42</v>
      </c>
      <c r="J378" s="136" t="s">
        <v>42</v>
      </c>
      <c r="K378" s="136"/>
      <c r="L378" s="132"/>
      <c r="M378" s="132" t="str">
        <f>IF(ISBLANK(L378),"",VLOOKUP(L378,Lookups!$A:$B,2, FALSE))</f>
        <v/>
      </c>
      <c r="N378" s="136" t="s">
        <v>804</v>
      </c>
      <c r="O378" s="137" t="str">
        <f>IF(ISBLANK(N378),"",VLOOKUP(N378,Lookups!$D:$E,2, FALSE))</f>
        <v>http://linked.data.gov.au/def/tern-cv/6fb57064-7198-4df9-bf7c-86b73f69da66</v>
      </c>
      <c r="P378" s="132"/>
      <c r="Q378" s="132"/>
      <c r="R378" s="132"/>
      <c r="S378" s="132"/>
      <c r="T378" s="132"/>
      <c r="U378" s="132"/>
      <c r="V378" s="132"/>
      <c r="W378" s="132"/>
      <c r="X378" s="132"/>
      <c r="Y378" s="132"/>
      <c r="Z378" s="132"/>
      <c r="AA378" s="132"/>
      <c r="AB378" s="132"/>
      <c r="AC378" s="132"/>
      <c r="AD378" s="132"/>
      <c r="AE378" s="132"/>
      <c r="AF378" s="132"/>
      <c r="AG378" s="132"/>
      <c r="AH378" s="132"/>
      <c r="AI378" s="132"/>
      <c r="AJ378" s="132"/>
      <c r="AK378" s="132"/>
      <c r="AL378" s="132"/>
    </row>
    <row r="379">
      <c r="A379" s="130" t="s">
        <v>1101</v>
      </c>
      <c r="B379" s="131" t="s">
        <v>1102</v>
      </c>
      <c r="C379" s="132" t="b">
        <v>0</v>
      </c>
      <c r="D379" s="133" t="s">
        <v>1107</v>
      </c>
      <c r="F379" s="136"/>
      <c r="G379" s="136"/>
      <c r="H379" s="136"/>
      <c r="I379" s="136" t="s">
        <v>42</v>
      </c>
      <c r="J379" s="136" t="s">
        <v>42</v>
      </c>
      <c r="K379" s="136"/>
      <c r="L379" s="132"/>
      <c r="M379" s="132" t="str">
        <f>IF(ISBLANK(L379),"",VLOOKUP(L379,Lookups!$A:$B,2, FALSE))</f>
        <v/>
      </c>
      <c r="N379" s="136" t="s">
        <v>804</v>
      </c>
      <c r="O379" s="137" t="str">
        <f>IF(ISBLANK(N379),"",VLOOKUP(N379,Lookups!$D:$E,2, FALSE))</f>
        <v>http://linked.data.gov.au/def/tern-cv/6fb57064-7198-4df9-bf7c-86b73f69da66</v>
      </c>
      <c r="P379" s="132"/>
      <c r="Q379" s="132"/>
      <c r="R379" s="132"/>
      <c r="S379" s="132"/>
      <c r="T379" s="132"/>
      <c r="U379" s="132"/>
      <c r="V379" s="132"/>
      <c r="W379" s="132"/>
      <c r="X379" s="132"/>
      <c r="Y379" s="132"/>
      <c r="Z379" s="132"/>
      <c r="AA379" s="132"/>
      <c r="AB379" s="132"/>
      <c r="AC379" s="132"/>
      <c r="AD379" s="132"/>
      <c r="AE379" s="132"/>
      <c r="AF379" s="132"/>
      <c r="AG379" s="132"/>
      <c r="AH379" s="132"/>
      <c r="AI379" s="132"/>
      <c r="AJ379" s="132"/>
      <c r="AK379" s="132"/>
      <c r="AL379" s="132"/>
    </row>
    <row r="380">
      <c r="A380" s="130" t="s">
        <v>1101</v>
      </c>
      <c r="B380" s="131" t="s">
        <v>1102</v>
      </c>
      <c r="C380" s="132" t="b">
        <v>0</v>
      </c>
      <c r="D380" s="133" t="s">
        <v>894</v>
      </c>
      <c r="F380" s="136"/>
      <c r="G380" s="136"/>
      <c r="H380" s="136"/>
      <c r="I380" s="136" t="s">
        <v>91</v>
      </c>
      <c r="J380" s="136" t="s">
        <v>91</v>
      </c>
      <c r="K380" s="136"/>
      <c r="L380" s="132"/>
      <c r="M380" s="132" t="str">
        <f>IF(ISBLANK(L380),"",VLOOKUP(L380,Lookups!$A:$B,2, FALSE))</f>
        <v/>
      </c>
      <c r="N380" s="136" t="s">
        <v>895</v>
      </c>
      <c r="O380" s="137" t="str">
        <f>IF(ISBLANK(N380),"",VLOOKUP(N380,Lookups!$D:$E,2, FALSE))</f>
        <v>http://linked.data.gov.au/def/tern-cv/05dac53a-269c-4699-9673-bf99a9406b14</v>
      </c>
      <c r="P380" s="132"/>
      <c r="Q380" s="132"/>
      <c r="R380" s="132"/>
      <c r="S380" s="132"/>
      <c r="T380" s="132"/>
      <c r="U380" s="132"/>
      <c r="V380" s="132"/>
      <c r="W380" s="132"/>
      <c r="X380" s="132"/>
      <c r="Y380" s="132"/>
      <c r="Z380" s="132"/>
      <c r="AA380" s="132"/>
      <c r="AB380" s="132"/>
      <c r="AC380" s="132"/>
      <c r="AD380" s="132"/>
      <c r="AE380" s="132"/>
      <c r="AF380" s="132"/>
      <c r="AG380" s="132"/>
      <c r="AH380" s="132"/>
      <c r="AI380" s="132"/>
      <c r="AJ380" s="132"/>
      <c r="AK380" s="132"/>
      <c r="AL380" s="132"/>
    </row>
    <row r="381">
      <c r="A381" s="130" t="s">
        <v>1101</v>
      </c>
      <c r="B381" s="131" t="s">
        <v>1102</v>
      </c>
      <c r="C381" s="132" t="b">
        <v>0</v>
      </c>
      <c r="D381" s="132"/>
      <c r="E381" s="133" t="s">
        <v>1108</v>
      </c>
      <c r="F381" s="136"/>
      <c r="G381" s="136"/>
      <c r="H381" s="136"/>
      <c r="I381" s="136" t="s">
        <v>25</v>
      </c>
      <c r="J381" s="136" t="s">
        <v>25</v>
      </c>
      <c r="K381" s="136"/>
      <c r="L381" s="132"/>
      <c r="M381" s="132" t="str">
        <f>IF(ISBLANK(L381),"",VLOOKUP(L381,Lookups!$A:$B,2, FALSE))</f>
        <v/>
      </c>
      <c r="N381" s="132"/>
      <c r="O381" s="134" t="str">
        <f>IF(ISBLANK(N381),"",VLOOKUP(N381,Lookups!$D:$E,2, FALSE))</f>
        <v/>
      </c>
      <c r="P381" s="145" t="s">
        <v>1109</v>
      </c>
      <c r="Q381" s="132"/>
      <c r="R381" s="132"/>
      <c r="S381" s="132"/>
      <c r="T381" s="132"/>
      <c r="U381" s="132"/>
      <c r="V381" s="132"/>
      <c r="W381" s="132"/>
      <c r="X381" s="132"/>
      <c r="Y381" s="132"/>
      <c r="Z381" s="132"/>
      <c r="AA381" s="132"/>
      <c r="AB381" s="132"/>
      <c r="AC381" s="132"/>
      <c r="AD381" s="132"/>
      <c r="AE381" s="132"/>
      <c r="AF381" s="132"/>
      <c r="AG381" s="132"/>
      <c r="AH381" s="132"/>
      <c r="AI381" s="132"/>
      <c r="AJ381" s="132"/>
      <c r="AK381" s="132"/>
      <c r="AL381" s="132"/>
    </row>
    <row r="382">
      <c r="A382" s="130" t="s">
        <v>1101</v>
      </c>
      <c r="B382" s="131" t="s">
        <v>1102</v>
      </c>
      <c r="C382" s="132" t="b">
        <v>0</v>
      </c>
      <c r="D382" s="132"/>
      <c r="E382" s="133" t="s">
        <v>1110</v>
      </c>
      <c r="F382" s="136"/>
      <c r="G382" s="136"/>
      <c r="H382" s="136"/>
      <c r="I382" s="136" t="s">
        <v>32</v>
      </c>
      <c r="J382" s="136" t="s">
        <v>32</v>
      </c>
      <c r="K382" s="136"/>
      <c r="L382" s="132"/>
      <c r="M382" s="132"/>
      <c r="N382" s="136"/>
      <c r="O382" s="134"/>
      <c r="P382" s="132"/>
      <c r="Q382" s="132"/>
      <c r="R382" s="132"/>
      <c r="S382" s="132"/>
      <c r="T382" s="132"/>
      <c r="U382" s="132"/>
      <c r="V382" s="132"/>
      <c r="W382" s="132"/>
      <c r="X382" s="132"/>
      <c r="Y382" s="132"/>
      <c r="Z382" s="132"/>
      <c r="AA382" s="132"/>
      <c r="AB382" s="132"/>
      <c r="AC382" s="132"/>
      <c r="AD382" s="132"/>
      <c r="AE382" s="132"/>
      <c r="AF382" s="132"/>
      <c r="AG382" s="132"/>
      <c r="AH382" s="132"/>
      <c r="AI382" s="132"/>
      <c r="AJ382" s="132"/>
      <c r="AK382" s="132"/>
      <c r="AL382" s="132"/>
    </row>
    <row r="383">
      <c r="A383" s="130" t="s">
        <v>1111</v>
      </c>
      <c r="B383" s="131" t="s">
        <v>1112</v>
      </c>
      <c r="C383" s="132" t="b">
        <v>0</v>
      </c>
      <c r="D383" s="132"/>
      <c r="E383" s="133" t="s">
        <v>1113</v>
      </c>
      <c r="F383" s="136"/>
      <c r="G383" s="136"/>
      <c r="H383" s="136"/>
      <c r="I383" s="136" t="s">
        <v>25</v>
      </c>
      <c r="J383" s="136" t="s">
        <v>25</v>
      </c>
      <c r="K383" s="136" t="s">
        <v>1114</v>
      </c>
      <c r="L383" s="132"/>
      <c r="M383" s="132" t="str">
        <f>IF(ISBLANK(L383),"",VLOOKUP(L383,Lookups!$A:$B,2, FALSE))</f>
        <v/>
      </c>
      <c r="N383" s="136" t="s">
        <v>804</v>
      </c>
      <c r="O383" s="137" t="str">
        <f>IF(ISBLANK(N383),"",VLOOKUP(N383,Lookups!$D:$E,2, FALSE))</f>
        <v>http://linked.data.gov.au/def/tern-cv/6fb57064-7198-4df9-bf7c-86b73f69da66</v>
      </c>
      <c r="P383" s="135" t="s">
        <v>908</v>
      </c>
      <c r="Q383" s="132"/>
      <c r="R383" s="132"/>
      <c r="S383" s="132"/>
      <c r="T383" s="132"/>
      <c r="U383" s="132"/>
      <c r="V383" s="132"/>
      <c r="W383" s="132"/>
      <c r="X383" s="132"/>
      <c r="Y383" s="132"/>
      <c r="Z383" s="132"/>
      <c r="AA383" s="132"/>
      <c r="AB383" s="132"/>
      <c r="AC383" s="132"/>
      <c r="AD383" s="132"/>
      <c r="AE383" s="132"/>
      <c r="AF383" s="132"/>
      <c r="AG383" s="132"/>
      <c r="AH383" s="132"/>
      <c r="AI383" s="132"/>
      <c r="AJ383" s="132"/>
      <c r="AK383" s="132"/>
      <c r="AL383" s="132"/>
    </row>
    <row r="384">
      <c r="A384" s="130" t="s">
        <v>1111</v>
      </c>
      <c r="B384" s="131" t="s">
        <v>1112</v>
      </c>
      <c r="C384" s="132" t="b">
        <v>0</v>
      </c>
      <c r="D384" s="132"/>
      <c r="E384" s="133" t="s">
        <v>1115</v>
      </c>
      <c r="F384" s="136"/>
      <c r="G384" s="136"/>
      <c r="H384" s="136"/>
      <c r="I384" s="136" t="s">
        <v>32</v>
      </c>
      <c r="J384" s="136" t="s">
        <v>37</v>
      </c>
      <c r="K384" s="136"/>
      <c r="L384" s="132"/>
      <c r="M384" s="132" t="str">
        <f>IF(ISBLANK(L384),"",VLOOKUP(L384,Lookups!$A:$B,2, FALSE))</f>
        <v/>
      </c>
      <c r="N384" s="136" t="s">
        <v>38</v>
      </c>
      <c r="O384" s="137" t="str">
        <f>IF(ISBLANK(N384),"",VLOOKUP(N384,Lookups!$D:$E,2, FALSE))</f>
        <v>http://linked.data.gov.au/def/tern-cv/13dec53e-1062-4060-9281-f133c8269afb</v>
      </c>
      <c r="P384" s="132"/>
      <c r="Q384" s="132"/>
      <c r="R384" s="132"/>
      <c r="S384" s="132"/>
      <c r="T384" s="132"/>
      <c r="U384" s="132"/>
      <c r="V384" s="132"/>
      <c r="W384" s="132"/>
      <c r="X384" s="132"/>
      <c r="Y384" s="132"/>
      <c r="Z384" s="132"/>
      <c r="AA384" s="132"/>
      <c r="AB384" s="132"/>
      <c r="AC384" s="132"/>
      <c r="AD384" s="132"/>
      <c r="AE384" s="132"/>
      <c r="AF384" s="132"/>
      <c r="AG384" s="132"/>
      <c r="AH384" s="132"/>
      <c r="AI384" s="132"/>
      <c r="AJ384" s="132"/>
      <c r="AK384" s="132"/>
      <c r="AL384" s="132"/>
    </row>
    <row r="385">
      <c r="A385" s="130" t="s">
        <v>1111</v>
      </c>
      <c r="B385" s="131" t="s">
        <v>1112</v>
      </c>
      <c r="C385" s="132" t="b">
        <v>0</v>
      </c>
      <c r="D385" s="133" t="s">
        <v>1116</v>
      </c>
      <c r="E385" s="133"/>
      <c r="F385" s="136"/>
      <c r="G385" s="136"/>
      <c r="H385" s="136"/>
      <c r="I385" s="136" t="s">
        <v>42</v>
      </c>
      <c r="J385" s="136" t="s">
        <v>43</v>
      </c>
      <c r="K385" s="136"/>
      <c r="L385" s="132"/>
      <c r="M385" s="132" t="str">
        <f>IF(ISBLANK(L385),"",VLOOKUP(L385,Lookups!$A:$B,2, FALSE))</f>
        <v/>
      </c>
      <c r="N385" s="136" t="s">
        <v>804</v>
      </c>
      <c r="O385" s="137" t="str">
        <f>IF(ISBLANK(N385),"",VLOOKUP(N385,Lookups!$D:$E,2, FALSE))</f>
        <v>http://linked.data.gov.au/def/tern-cv/6fb57064-7198-4df9-bf7c-86b73f69da66</v>
      </c>
      <c r="P385" s="132"/>
      <c r="Q385" s="132"/>
      <c r="R385" s="132"/>
      <c r="S385" s="132"/>
      <c r="T385" s="132"/>
      <c r="U385" s="132"/>
      <c r="V385" s="132"/>
      <c r="W385" s="132"/>
      <c r="X385" s="132"/>
      <c r="Y385" s="132"/>
      <c r="Z385" s="132"/>
      <c r="AA385" s="132"/>
      <c r="AB385" s="132"/>
      <c r="AC385" s="132"/>
      <c r="AD385" s="132"/>
      <c r="AE385" s="132"/>
      <c r="AF385" s="132"/>
      <c r="AG385" s="132"/>
      <c r="AH385" s="132"/>
      <c r="AI385" s="132"/>
      <c r="AJ385" s="132"/>
      <c r="AK385" s="132"/>
      <c r="AL385" s="132"/>
    </row>
    <row r="386">
      <c r="A386" s="130" t="s">
        <v>1111</v>
      </c>
      <c r="B386" s="131" t="s">
        <v>1112</v>
      </c>
      <c r="C386" s="132" t="b">
        <v>0</v>
      </c>
      <c r="D386" s="133" t="s">
        <v>1117</v>
      </c>
      <c r="E386" s="133"/>
      <c r="F386" s="136"/>
      <c r="G386" s="136"/>
      <c r="H386" s="136"/>
      <c r="I386" s="136" t="s">
        <v>42</v>
      </c>
      <c r="J386" s="136" t="s">
        <v>43</v>
      </c>
      <c r="K386" s="136"/>
      <c r="L386" s="132"/>
      <c r="M386" s="132" t="str">
        <f>IF(ISBLANK(L386),"",VLOOKUP(L386,Lookups!$A:$B,2, FALSE))</f>
        <v/>
      </c>
      <c r="N386" s="136" t="s">
        <v>804</v>
      </c>
      <c r="O386" s="137" t="str">
        <f>IF(ISBLANK(N386),"",VLOOKUP(N386,Lookups!$D:$E,2, FALSE))</f>
        <v>http://linked.data.gov.au/def/tern-cv/6fb57064-7198-4df9-bf7c-86b73f69da66</v>
      </c>
      <c r="P386" s="132"/>
      <c r="Q386" s="132"/>
      <c r="R386" s="132"/>
      <c r="S386" s="132"/>
      <c r="T386" s="132"/>
      <c r="U386" s="132"/>
      <c r="V386" s="132"/>
      <c r="W386" s="132"/>
      <c r="X386" s="132"/>
      <c r="Y386" s="132"/>
      <c r="Z386" s="132"/>
      <c r="AA386" s="132"/>
      <c r="AB386" s="132"/>
      <c r="AC386" s="132"/>
      <c r="AD386" s="132"/>
      <c r="AE386" s="132"/>
      <c r="AF386" s="132"/>
      <c r="AG386" s="132"/>
      <c r="AH386" s="132"/>
      <c r="AI386" s="132"/>
      <c r="AJ386" s="132"/>
      <c r="AK386" s="132"/>
      <c r="AL386" s="132"/>
    </row>
    <row r="387">
      <c r="A387" s="130" t="s">
        <v>1111</v>
      </c>
      <c r="B387" s="131" t="s">
        <v>1112</v>
      </c>
      <c r="C387" s="132" t="b">
        <v>0</v>
      </c>
      <c r="D387" s="133" t="s">
        <v>1118</v>
      </c>
      <c r="E387" s="133"/>
      <c r="F387" s="136"/>
      <c r="G387" s="136"/>
      <c r="H387" s="136"/>
      <c r="I387" s="136" t="s">
        <v>42</v>
      </c>
      <c r="J387" s="136" t="s">
        <v>43</v>
      </c>
      <c r="K387" s="136"/>
      <c r="L387" s="132"/>
      <c r="M387" s="132" t="str">
        <f>IF(ISBLANK(L387),"",VLOOKUP(L387,Lookups!$A:$B,2, FALSE))</f>
        <v/>
      </c>
      <c r="N387" s="136" t="s">
        <v>804</v>
      </c>
      <c r="O387" s="137" t="str">
        <f>IF(ISBLANK(N387),"",VLOOKUP(N387,Lookups!$D:$E,2, FALSE))</f>
        <v>http://linked.data.gov.au/def/tern-cv/6fb57064-7198-4df9-bf7c-86b73f69da66</v>
      </c>
      <c r="P387" s="132"/>
      <c r="Q387" s="132"/>
      <c r="R387" s="132"/>
      <c r="S387" s="132"/>
      <c r="T387" s="132"/>
      <c r="U387" s="132"/>
      <c r="V387" s="132"/>
      <c r="W387" s="132"/>
      <c r="X387" s="132"/>
      <c r="Y387" s="132"/>
      <c r="Z387" s="132"/>
      <c r="AA387" s="132"/>
      <c r="AB387" s="132"/>
      <c r="AC387" s="132"/>
      <c r="AD387" s="132"/>
      <c r="AE387" s="132"/>
      <c r="AF387" s="132"/>
      <c r="AG387" s="132"/>
      <c r="AH387" s="132"/>
      <c r="AI387" s="132"/>
      <c r="AJ387" s="132"/>
      <c r="AK387" s="132"/>
      <c r="AL387" s="132"/>
    </row>
    <row r="388">
      <c r="A388" s="130" t="s">
        <v>1111</v>
      </c>
      <c r="B388" s="131" t="s">
        <v>1112</v>
      </c>
      <c r="C388" s="132" t="b">
        <v>0</v>
      </c>
      <c r="D388" s="133" t="s">
        <v>1119</v>
      </c>
      <c r="E388" s="133"/>
      <c r="F388" s="136"/>
      <c r="G388" s="136"/>
      <c r="H388" s="136"/>
      <c r="I388" s="136" t="s">
        <v>42</v>
      </c>
      <c r="J388" s="136" t="s">
        <v>43</v>
      </c>
      <c r="K388" s="136"/>
      <c r="L388" s="132"/>
      <c r="M388" s="132" t="str">
        <f>IF(ISBLANK(L388),"",VLOOKUP(L388,Lookups!$A:$B,2, FALSE))</f>
        <v/>
      </c>
      <c r="N388" s="136" t="s">
        <v>804</v>
      </c>
      <c r="O388" s="137" t="str">
        <f>IF(ISBLANK(N388),"",VLOOKUP(N388,Lookups!$D:$E,2, FALSE))</f>
        <v>http://linked.data.gov.au/def/tern-cv/6fb57064-7198-4df9-bf7c-86b73f69da66</v>
      </c>
      <c r="P388" s="132"/>
      <c r="Q388" s="132"/>
      <c r="R388" s="132"/>
      <c r="S388" s="132"/>
      <c r="T388" s="132"/>
      <c r="U388" s="132"/>
      <c r="V388" s="132"/>
      <c r="W388" s="132"/>
      <c r="X388" s="132"/>
      <c r="Y388" s="132"/>
      <c r="Z388" s="132"/>
      <c r="AA388" s="132"/>
      <c r="AB388" s="132"/>
      <c r="AC388" s="132"/>
      <c r="AD388" s="132"/>
      <c r="AE388" s="132"/>
      <c r="AF388" s="132"/>
      <c r="AG388" s="132"/>
      <c r="AH388" s="132"/>
      <c r="AI388" s="132"/>
      <c r="AJ388" s="132"/>
      <c r="AK388" s="132"/>
      <c r="AL388" s="132"/>
    </row>
    <row r="389">
      <c r="A389" s="158" t="s">
        <v>1111</v>
      </c>
      <c r="B389" s="159" t="s">
        <v>1112</v>
      </c>
      <c r="C389" s="160" t="b">
        <v>0</v>
      </c>
      <c r="E389" s="161" t="s">
        <v>1120</v>
      </c>
      <c r="F389" s="162"/>
      <c r="G389" s="162"/>
      <c r="H389" s="162"/>
      <c r="I389" s="163" t="s">
        <v>32</v>
      </c>
      <c r="J389" s="163" t="s">
        <v>32</v>
      </c>
      <c r="K389" s="162"/>
      <c r="L389" s="163" t="s">
        <v>30</v>
      </c>
      <c r="M389" s="164" t="str">
        <f>IF(ISBLANK(L389),"",VLOOKUP(L389,Lookups!$A:$B,2, FALSE))</f>
        <v>http://linked.data.gov.au/def/tern-cv/04a4c009-2a51-4bdb-96dd-0bfd1bed8826</v>
      </c>
      <c r="N389" s="163" t="s">
        <v>33</v>
      </c>
      <c r="O389" s="165" t="str">
        <f>IF(ISBLANK(N389),"",VLOOKUP(N389,Lookups!$D:$E,2, FALSE))</f>
        <v>http://linked.data.gov.au/def/tern-cv/b311c0d3-4a1a-4932-a39c-f5cdc1afa611</v>
      </c>
      <c r="P389" s="162"/>
      <c r="Q389" s="166"/>
      <c r="R389" s="166"/>
      <c r="S389" s="166"/>
      <c r="T389" s="166"/>
      <c r="U389" s="166"/>
      <c r="V389" s="166"/>
      <c r="W389" s="166"/>
      <c r="X389" s="166"/>
      <c r="Y389" s="166"/>
      <c r="Z389" s="166"/>
      <c r="AA389" s="166"/>
      <c r="AB389" s="166"/>
      <c r="AC389" s="166"/>
      <c r="AD389" s="166"/>
      <c r="AE389" s="166"/>
      <c r="AF389" s="166"/>
      <c r="AG389" s="166"/>
      <c r="AH389" s="166"/>
      <c r="AI389" s="166"/>
      <c r="AJ389" s="166"/>
      <c r="AK389" s="166"/>
      <c r="AL389" s="166"/>
    </row>
    <row r="390">
      <c r="A390" s="130" t="s">
        <v>1111</v>
      </c>
      <c r="B390" s="131" t="s">
        <v>1112</v>
      </c>
      <c r="C390" s="133" t="b">
        <v>0</v>
      </c>
      <c r="D390" s="132"/>
      <c r="E390" s="131" t="s">
        <v>1011</v>
      </c>
      <c r="F390" s="136"/>
      <c r="G390" s="136"/>
      <c r="H390" s="136"/>
      <c r="I390" s="136" t="s">
        <v>25</v>
      </c>
      <c r="J390" s="136" t="s">
        <v>25</v>
      </c>
      <c r="K390" s="136" t="s">
        <v>1114</v>
      </c>
      <c r="L390" s="132"/>
      <c r="M390" s="132" t="str">
        <f>IF(ISBLANK(L390),"",VLOOKUP(L390,Lookups!$A:$B,2, FALSE))</f>
        <v/>
      </c>
      <c r="N390" s="136" t="s">
        <v>1012</v>
      </c>
      <c r="O390" s="137" t="str">
        <f>IF(ISBLANK(N390),"",VLOOKUP(N390,Lookups!$D:$E,2, FALSE))</f>
        <v>http://linked.data.gov.au/def/tern-cv/ea3a4c64-dac3-4660-809a-8ad5ced8997b</v>
      </c>
      <c r="P390" s="145" t="s">
        <v>1013</v>
      </c>
      <c r="Q390" s="132"/>
      <c r="R390" s="132"/>
      <c r="S390" s="132"/>
      <c r="T390" s="132"/>
      <c r="U390" s="132"/>
      <c r="V390" s="132"/>
      <c r="W390" s="132"/>
      <c r="X390" s="132"/>
      <c r="Y390" s="132"/>
      <c r="Z390" s="132"/>
      <c r="AA390" s="132"/>
      <c r="AB390" s="132"/>
      <c r="AC390" s="132"/>
      <c r="AD390" s="132"/>
      <c r="AE390" s="132"/>
      <c r="AF390" s="132"/>
      <c r="AG390" s="132"/>
      <c r="AH390" s="132"/>
      <c r="AI390" s="132"/>
      <c r="AJ390" s="132"/>
      <c r="AK390" s="132"/>
      <c r="AL390" s="132"/>
    </row>
    <row r="391">
      <c r="A391" s="130" t="s">
        <v>1111</v>
      </c>
      <c r="B391" s="131" t="s">
        <v>1112</v>
      </c>
      <c r="C391" s="133" t="b">
        <v>0</v>
      </c>
      <c r="D391" s="132"/>
      <c r="E391" s="133" t="s">
        <v>1121</v>
      </c>
      <c r="F391" s="136"/>
      <c r="G391" s="136"/>
      <c r="H391" s="136"/>
      <c r="I391" s="136" t="s">
        <v>25</v>
      </c>
      <c r="J391" s="136" t="s">
        <v>25</v>
      </c>
      <c r="K391" s="136" t="s">
        <v>1114</v>
      </c>
      <c r="L391" s="132"/>
      <c r="M391" s="132" t="str">
        <f>IF(ISBLANK(L391),"",VLOOKUP(L391,Lookups!$A:$B,2, FALSE))</f>
        <v/>
      </c>
      <c r="N391" s="136" t="s">
        <v>804</v>
      </c>
      <c r="O391" s="137" t="str">
        <f>IF(ISBLANK(N391),"",VLOOKUP(N391,Lookups!$D:$E,2, FALSE))</f>
        <v>http://linked.data.gov.au/def/tern-cv/6fb57064-7198-4df9-bf7c-86b73f69da66</v>
      </c>
      <c r="P391" s="167" t="s">
        <v>1122</v>
      </c>
      <c r="Q391" s="132"/>
      <c r="R391" s="132"/>
      <c r="S391" s="132"/>
      <c r="T391" s="132"/>
      <c r="U391" s="132"/>
      <c r="V391" s="132"/>
      <c r="W391" s="132"/>
      <c r="X391" s="132"/>
      <c r="Y391" s="132"/>
      <c r="Z391" s="132"/>
      <c r="AA391" s="132"/>
      <c r="AB391" s="132"/>
      <c r="AC391" s="132"/>
      <c r="AD391" s="132"/>
      <c r="AE391" s="132"/>
      <c r="AF391" s="132"/>
      <c r="AG391" s="132"/>
      <c r="AH391" s="132"/>
      <c r="AI391" s="132"/>
      <c r="AJ391" s="132"/>
      <c r="AK391" s="132"/>
      <c r="AL391" s="132"/>
    </row>
    <row r="392">
      <c r="A392" s="130" t="s">
        <v>1111</v>
      </c>
      <c r="B392" s="131" t="s">
        <v>1112</v>
      </c>
      <c r="C392" s="133" t="b">
        <v>0</v>
      </c>
      <c r="D392" s="132"/>
      <c r="E392" s="133" t="s">
        <v>1123</v>
      </c>
      <c r="F392" s="136"/>
      <c r="G392" s="136"/>
      <c r="H392" s="136"/>
      <c r="I392" s="136" t="s">
        <v>32</v>
      </c>
      <c r="J392" s="136" t="s">
        <v>32</v>
      </c>
      <c r="K392" s="136"/>
      <c r="L392" s="132"/>
      <c r="M392" s="132"/>
      <c r="N392" s="136"/>
      <c r="O392" s="134"/>
      <c r="P392" s="132"/>
      <c r="Q392" s="132"/>
      <c r="R392" s="132"/>
      <c r="S392" s="132"/>
      <c r="T392" s="132"/>
      <c r="U392" s="132"/>
      <c r="V392" s="132"/>
      <c r="W392" s="132"/>
      <c r="X392" s="132"/>
      <c r="Y392" s="132"/>
      <c r="Z392" s="132"/>
      <c r="AA392" s="132"/>
      <c r="AB392" s="132"/>
      <c r="AC392" s="132"/>
      <c r="AD392" s="132"/>
      <c r="AE392" s="132"/>
      <c r="AF392" s="132"/>
      <c r="AG392" s="132"/>
      <c r="AH392" s="132"/>
      <c r="AI392" s="132"/>
      <c r="AJ392" s="132"/>
      <c r="AK392" s="132"/>
      <c r="AL392" s="132"/>
    </row>
    <row r="393">
      <c r="A393" s="130" t="s">
        <v>1111</v>
      </c>
      <c r="B393" s="131" t="s">
        <v>1112</v>
      </c>
      <c r="C393" s="133" t="b">
        <v>0</v>
      </c>
      <c r="D393" s="132"/>
      <c r="E393" s="133" t="s">
        <v>1124</v>
      </c>
      <c r="F393" s="136"/>
      <c r="G393" s="136"/>
      <c r="H393" s="136"/>
      <c r="I393" s="136" t="s">
        <v>32</v>
      </c>
      <c r="J393" s="136" t="s">
        <v>32</v>
      </c>
      <c r="K393" s="136"/>
      <c r="L393" s="132"/>
      <c r="M393" s="132" t="str">
        <f>IF(ISBLANK(L393),"",VLOOKUP(L393,Lookups!$A:$B,2, FALSE))</f>
        <v/>
      </c>
      <c r="N393" s="136" t="s">
        <v>804</v>
      </c>
      <c r="O393" s="137" t="str">
        <f>IF(ISBLANK(N393),"",VLOOKUP(N393,Lookups!$D:$E,2, FALSE))</f>
        <v>http://linked.data.gov.au/def/tern-cv/6fb57064-7198-4df9-bf7c-86b73f69da66</v>
      </c>
      <c r="P393" s="132"/>
      <c r="Q393" s="132"/>
      <c r="R393" s="132"/>
      <c r="S393" s="132"/>
      <c r="T393" s="132"/>
      <c r="U393" s="132"/>
      <c r="V393" s="132"/>
      <c r="W393" s="132"/>
      <c r="X393" s="132"/>
      <c r="Y393" s="132"/>
      <c r="Z393" s="132"/>
      <c r="AA393" s="132"/>
      <c r="AB393" s="132"/>
      <c r="AC393" s="132"/>
      <c r="AD393" s="132"/>
      <c r="AE393" s="132"/>
      <c r="AF393" s="132"/>
      <c r="AG393" s="132"/>
      <c r="AH393" s="132"/>
      <c r="AI393" s="132"/>
      <c r="AJ393" s="132"/>
      <c r="AK393" s="132"/>
      <c r="AL393" s="132"/>
    </row>
    <row r="394">
      <c r="A394" s="130" t="s">
        <v>1125</v>
      </c>
      <c r="B394" s="131" t="s">
        <v>1126</v>
      </c>
      <c r="C394" s="150" t="b">
        <v>0</v>
      </c>
      <c r="D394" s="150"/>
      <c r="E394" s="133" t="s">
        <v>1127</v>
      </c>
      <c r="F394" s="136"/>
      <c r="G394" s="136"/>
      <c r="H394" s="136"/>
      <c r="I394" s="136" t="s">
        <v>25</v>
      </c>
      <c r="J394" s="136" t="s">
        <v>25</v>
      </c>
      <c r="K394" s="136" t="s">
        <v>1128</v>
      </c>
      <c r="L394" s="132"/>
      <c r="M394" s="132"/>
      <c r="N394" s="136"/>
      <c r="O394" s="134"/>
      <c r="P394" s="135" t="s">
        <v>908</v>
      </c>
      <c r="Q394" s="132"/>
      <c r="R394" s="132"/>
      <c r="S394" s="132"/>
      <c r="T394" s="132"/>
      <c r="U394" s="132"/>
      <c r="V394" s="132"/>
      <c r="W394" s="132"/>
      <c r="X394" s="132"/>
      <c r="Y394" s="132"/>
      <c r="Z394" s="132"/>
      <c r="AA394" s="132"/>
      <c r="AB394" s="132"/>
      <c r="AC394" s="132"/>
      <c r="AD394" s="132"/>
      <c r="AE394" s="132"/>
      <c r="AF394" s="132"/>
      <c r="AG394" s="132"/>
      <c r="AH394" s="132"/>
      <c r="AI394" s="132"/>
      <c r="AJ394" s="132"/>
      <c r="AK394" s="132"/>
      <c r="AL394" s="132"/>
    </row>
    <row r="395">
      <c r="A395" s="130" t="s">
        <v>1125</v>
      </c>
      <c r="B395" s="131" t="s">
        <v>1126</v>
      </c>
      <c r="C395" s="150" t="b">
        <v>0</v>
      </c>
      <c r="D395" s="150"/>
      <c r="E395" s="133" t="s">
        <v>1129</v>
      </c>
      <c r="F395" s="136"/>
      <c r="G395" s="136"/>
      <c r="H395" s="136"/>
      <c r="I395" s="136" t="s">
        <v>32</v>
      </c>
      <c r="J395" s="136" t="s">
        <v>32</v>
      </c>
      <c r="K395" s="136"/>
      <c r="L395" s="132"/>
      <c r="M395" s="132" t="str">
        <f>IF(ISBLANK(L395),"",VLOOKUP(L395,Lookups!$A:$B,2, FALSE))</f>
        <v/>
      </c>
      <c r="N395" s="136" t="s">
        <v>38</v>
      </c>
      <c r="O395" s="137" t="str">
        <f>IF(ISBLANK(N395),"",VLOOKUP(N395,Lookups!$D:$E,2, FALSE))</f>
        <v>http://linked.data.gov.au/def/tern-cv/13dec53e-1062-4060-9281-f133c8269afb</v>
      </c>
      <c r="P395" s="132"/>
      <c r="Q395" s="132"/>
      <c r="R395" s="132"/>
      <c r="S395" s="132"/>
      <c r="T395" s="132"/>
      <c r="U395" s="132"/>
      <c r="V395" s="132"/>
      <c r="W395" s="132"/>
      <c r="X395" s="132"/>
      <c r="Y395" s="132"/>
      <c r="Z395" s="132"/>
      <c r="AA395" s="132"/>
      <c r="AB395" s="132"/>
      <c r="AC395" s="132"/>
      <c r="AD395" s="132"/>
      <c r="AE395" s="132"/>
      <c r="AF395" s="132"/>
      <c r="AG395" s="132"/>
      <c r="AH395" s="132"/>
      <c r="AI395" s="132"/>
      <c r="AJ395" s="132"/>
      <c r="AK395" s="132"/>
      <c r="AL395" s="132"/>
    </row>
    <row r="396">
      <c r="A396" s="130" t="s">
        <v>1125</v>
      </c>
      <c r="B396" s="131" t="s">
        <v>1126</v>
      </c>
      <c r="C396" s="132" t="b">
        <v>0</v>
      </c>
      <c r="D396" s="146" t="s">
        <v>1130</v>
      </c>
      <c r="E396" s="133"/>
      <c r="F396" s="136"/>
      <c r="G396" s="136"/>
      <c r="H396" s="136"/>
      <c r="I396" s="136" t="s">
        <v>42</v>
      </c>
      <c r="J396" s="136" t="s">
        <v>42</v>
      </c>
      <c r="K396" s="136"/>
      <c r="L396" s="132"/>
      <c r="M396" s="132" t="str">
        <f>IF(ISBLANK(L396),"",VLOOKUP(L396,Lookups!$A:$B,2, FALSE))</f>
        <v/>
      </c>
      <c r="N396" s="136" t="s">
        <v>804</v>
      </c>
      <c r="O396" s="137" t="str">
        <f>IF(ISBLANK(N396),"",VLOOKUP(N396,Lookups!$D:$E,2, FALSE))</f>
        <v>http://linked.data.gov.au/def/tern-cv/6fb57064-7198-4df9-bf7c-86b73f69da66</v>
      </c>
      <c r="P396" s="132"/>
      <c r="Q396" s="132"/>
      <c r="R396" s="132"/>
      <c r="S396" s="132"/>
      <c r="T396" s="132"/>
      <c r="U396" s="132"/>
      <c r="V396" s="132"/>
      <c r="W396" s="132"/>
      <c r="X396" s="132"/>
      <c r="Y396" s="132"/>
      <c r="Z396" s="132"/>
      <c r="AA396" s="132"/>
      <c r="AB396" s="132"/>
      <c r="AC396" s="132"/>
      <c r="AD396" s="132"/>
      <c r="AE396" s="132"/>
      <c r="AF396" s="132"/>
      <c r="AG396" s="132"/>
      <c r="AH396" s="132"/>
      <c r="AI396" s="132"/>
      <c r="AJ396" s="132"/>
      <c r="AK396" s="132"/>
      <c r="AL396" s="132"/>
    </row>
    <row r="397">
      <c r="A397" s="130" t="s">
        <v>1125</v>
      </c>
      <c r="B397" s="131" t="s">
        <v>1126</v>
      </c>
      <c r="C397" s="132" t="b">
        <v>0</v>
      </c>
      <c r="D397" s="146" t="s">
        <v>1131</v>
      </c>
      <c r="E397" s="133"/>
      <c r="F397" s="136"/>
      <c r="G397" s="136"/>
      <c r="H397" s="136"/>
      <c r="I397" s="136" t="s">
        <v>42</v>
      </c>
      <c r="J397" s="136" t="s">
        <v>42</v>
      </c>
      <c r="K397" s="136"/>
      <c r="L397" s="132"/>
      <c r="M397" s="132" t="str">
        <f>IF(ISBLANK(L397),"",VLOOKUP(L397,Lookups!$A:$B,2, FALSE))</f>
        <v/>
      </c>
      <c r="N397" s="136" t="s">
        <v>804</v>
      </c>
      <c r="O397" s="137" t="str">
        <f>IF(ISBLANK(N397),"",VLOOKUP(N397,Lookups!$D:$E,2, FALSE))</f>
        <v>http://linked.data.gov.au/def/tern-cv/6fb57064-7198-4df9-bf7c-86b73f69da66</v>
      </c>
      <c r="P397" s="132"/>
      <c r="Q397" s="132"/>
      <c r="R397" s="132"/>
      <c r="S397" s="132"/>
      <c r="T397" s="132"/>
      <c r="U397" s="132"/>
      <c r="V397" s="132"/>
      <c r="W397" s="132"/>
      <c r="X397" s="132"/>
      <c r="Y397" s="132"/>
      <c r="Z397" s="132"/>
      <c r="AA397" s="132"/>
      <c r="AB397" s="132"/>
      <c r="AC397" s="132"/>
      <c r="AD397" s="132"/>
      <c r="AE397" s="132"/>
      <c r="AF397" s="132"/>
      <c r="AG397" s="132"/>
      <c r="AH397" s="132"/>
      <c r="AI397" s="132"/>
      <c r="AJ397" s="132"/>
      <c r="AK397" s="132"/>
      <c r="AL397" s="132"/>
    </row>
    <row r="398">
      <c r="A398" s="130" t="s">
        <v>1125</v>
      </c>
      <c r="B398" s="131" t="s">
        <v>1126</v>
      </c>
      <c r="C398" s="132" t="b">
        <v>0</v>
      </c>
      <c r="D398" s="146" t="s">
        <v>1132</v>
      </c>
      <c r="E398" s="133"/>
      <c r="F398" s="136"/>
      <c r="G398" s="136"/>
      <c r="H398" s="136"/>
      <c r="I398" s="136" t="s">
        <v>42</v>
      </c>
      <c r="J398" s="136" t="s">
        <v>42</v>
      </c>
      <c r="K398" s="136"/>
      <c r="L398" s="132"/>
      <c r="M398" s="132" t="str">
        <f>IF(ISBLANK(L398),"",VLOOKUP(L398,Lookups!$A:$B,2, FALSE))</f>
        <v/>
      </c>
      <c r="N398" s="136" t="s">
        <v>804</v>
      </c>
      <c r="O398" s="137" t="str">
        <f>IF(ISBLANK(N398),"",VLOOKUP(N398,Lookups!$D:$E,2, FALSE))</f>
        <v>http://linked.data.gov.au/def/tern-cv/6fb57064-7198-4df9-bf7c-86b73f69da66</v>
      </c>
      <c r="P398" s="132"/>
      <c r="Q398" s="132"/>
      <c r="R398" s="132"/>
      <c r="S398" s="132"/>
      <c r="T398" s="132"/>
      <c r="U398" s="132"/>
      <c r="V398" s="132"/>
      <c r="W398" s="132"/>
      <c r="X398" s="132"/>
      <c r="Y398" s="132"/>
      <c r="Z398" s="132"/>
      <c r="AA398" s="132"/>
      <c r="AB398" s="132"/>
      <c r="AC398" s="132"/>
      <c r="AD398" s="132"/>
      <c r="AE398" s="132"/>
      <c r="AF398" s="132"/>
      <c r="AG398" s="132"/>
      <c r="AH398" s="132"/>
      <c r="AI398" s="132"/>
      <c r="AJ398" s="132"/>
      <c r="AK398" s="132"/>
      <c r="AL398" s="132"/>
    </row>
    <row r="399">
      <c r="A399" s="130" t="s">
        <v>1125</v>
      </c>
      <c r="B399" s="131" t="s">
        <v>1126</v>
      </c>
      <c r="C399" s="150" t="b">
        <v>0</v>
      </c>
      <c r="D399" s="132"/>
      <c r="E399" s="156" t="s">
        <v>944</v>
      </c>
      <c r="F399" s="136"/>
      <c r="G399" s="136"/>
      <c r="H399" s="136"/>
      <c r="I399" s="136" t="s">
        <v>32</v>
      </c>
      <c r="J399" s="136" t="s">
        <v>32</v>
      </c>
      <c r="K399" s="136"/>
      <c r="L399" s="132"/>
      <c r="M399" s="132" t="str">
        <f>IF(ISBLANK(L399),"",VLOOKUP(L399,Lookups!$A:$B,2, FALSE))</f>
        <v/>
      </c>
      <c r="N399" s="136" t="s">
        <v>38</v>
      </c>
      <c r="O399" s="137" t="str">
        <f>IF(ISBLANK(N399),"",VLOOKUP(N399,Lookups!$D:$E,2, FALSE))</f>
        <v>http://linked.data.gov.au/def/tern-cv/13dec53e-1062-4060-9281-f133c8269afb</v>
      </c>
      <c r="P399" s="132"/>
      <c r="Q399" s="132"/>
      <c r="R399" s="132"/>
      <c r="S399" s="132"/>
      <c r="T399" s="132"/>
      <c r="U399" s="132"/>
      <c r="V399" s="132"/>
      <c r="W399" s="132"/>
      <c r="X399" s="132"/>
      <c r="Y399" s="132"/>
      <c r="Z399" s="132"/>
      <c r="AA399" s="132"/>
      <c r="AB399" s="132"/>
      <c r="AC399" s="132"/>
      <c r="AD399" s="132"/>
      <c r="AE399" s="132"/>
      <c r="AF399" s="132"/>
      <c r="AG399" s="132"/>
      <c r="AH399" s="132"/>
      <c r="AI399" s="132"/>
      <c r="AJ399" s="132"/>
      <c r="AK399" s="132"/>
      <c r="AL399" s="132"/>
    </row>
    <row r="400">
      <c r="A400" s="130" t="s">
        <v>1125</v>
      </c>
      <c r="B400" s="131" t="s">
        <v>1126</v>
      </c>
      <c r="C400" s="131" t="b">
        <v>0</v>
      </c>
      <c r="D400" s="132"/>
      <c r="E400" s="131" t="s">
        <v>1133</v>
      </c>
      <c r="F400" s="136"/>
      <c r="G400" s="136"/>
      <c r="H400" s="136"/>
      <c r="I400" s="136" t="s">
        <v>32</v>
      </c>
      <c r="J400" s="136" t="s">
        <v>32</v>
      </c>
      <c r="K400" s="136"/>
      <c r="L400" s="136"/>
      <c r="M400" s="132" t="str">
        <f>IF(ISBLANK(L400),"",VLOOKUP(L400,Lookups!$A:$B,2, FALSE))</f>
        <v/>
      </c>
      <c r="N400" s="136" t="s">
        <v>33</v>
      </c>
      <c r="O400" s="137" t="str">
        <f>IF(ISBLANK(N400),"",VLOOKUP(N400,Lookups!$D:$E,2, FALSE))</f>
        <v>http://linked.data.gov.au/def/tern-cv/b311c0d3-4a1a-4932-a39c-f5cdc1afa611</v>
      </c>
      <c r="P400" s="132"/>
      <c r="Q400" s="132"/>
      <c r="R400" s="132"/>
      <c r="S400" s="132"/>
      <c r="T400" s="132"/>
      <c r="U400" s="132"/>
      <c r="V400" s="132"/>
      <c r="W400" s="132"/>
      <c r="X400" s="132"/>
      <c r="Y400" s="132"/>
      <c r="Z400" s="132"/>
      <c r="AA400" s="132"/>
      <c r="AB400" s="132"/>
      <c r="AC400" s="132"/>
      <c r="AD400" s="132"/>
      <c r="AE400" s="132"/>
      <c r="AF400" s="132"/>
      <c r="AG400" s="132"/>
      <c r="AH400" s="132"/>
      <c r="AI400" s="132"/>
      <c r="AJ400" s="132"/>
      <c r="AK400" s="132"/>
      <c r="AL400" s="132"/>
    </row>
    <row r="401">
      <c r="A401" s="130" t="s">
        <v>1125</v>
      </c>
      <c r="B401" s="131" t="s">
        <v>1126</v>
      </c>
      <c r="C401" s="132" t="b">
        <v>0</v>
      </c>
      <c r="D401" s="146" t="s">
        <v>1134</v>
      </c>
      <c r="E401" s="133"/>
      <c r="F401" s="136"/>
      <c r="G401" s="136"/>
      <c r="H401" s="136"/>
      <c r="I401" s="136" t="s">
        <v>42</v>
      </c>
      <c r="J401" s="136" t="s">
        <v>42</v>
      </c>
      <c r="K401" s="136"/>
      <c r="L401" s="132"/>
      <c r="M401" s="132" t="str">
        <f>IF(ISBLANK(L401),"",VLOOKUP(L401,Lookups!$A:$B,2, FALSE))</f>
        <v/>
      </c>
      <c r="N401" s="136" t="s">
        <v>895</v>
      </c>
      <c r="O401" s="137" t="str">
        <f>IF(ISBLANK(N401),"",VLOOKUP(N401,Lookups!$D:$E,2, FALSE))</f>
        <v>http://linked.data.gov.au/def/tern-cv/05dac53a-269c-4699-9673-bf99a9406b14</v>
      </c>
      <c r="P401" s="132"/>
      <c r="Q401" s="132"/>
      <c r="R401" s="132"/>
      <c r="S401" s="132"/>
      <c r="T401" s="132"/>
      <c r="U401" s="132"/>
      <c r="V401" s="132"/>
      <c r="W401" s="132"/>
      <c r="X401" s="132"/>
      <c r="Y401" s="132"/>
      <c r="Z401" s="132"/>
      <c r="AA401" s="132"/>
      <c r="AB401" s="132"/>
      <c r="AC401" s="132"/>
      <c r="AD401" s="132"/>
      <c r="AE401" s="132"/>
      <c r="AF401" s="132"/>
      <c r="AG401" s="132"/>
      <c r="AH401" s="132"/>
      <c r="AI401" s="132"/>
      <c r="AJ401" s="132"/>
      <c r="AK401" s="132"/>
      <c r="AL401" s="132"/>
    </row>
    <row r="402">
      <c r="A402" s="130" t="s">
        <v>1125</v>
      </c>
      <c r="B402" s="131" t="s">
        <v>1126</v>
      </c>
      <c r="C402" s="132" t="b">
        <v>0</v>
      </c>
      <c r="D402" s="168" t="s">
        <v>1135</v>
      </c>
      <c r="E402" s="133"/>
      <c r="F402" s="136"/>
      <c r="G402" s="136"/>
      <c r="H402" s="136"/>
      <c r="I402" s="136" t="s">
        <v>42</v>
      </c>
      <c r="J402" s="136" t="s">
        <v>42</v>
      </c>
      <c r="K402" s="136"/>
      <c r="L402" s="132"/>
      <c r="M402" s="132" t="str">
        <f>IF(ISBLANK(L402),"",VLOOKUP(L402,Lookups!$A:$B,2, FALSE))</f>
        <v/>
      </c>
      <c r="N402" s="136" t="s">
        <v>895</v>
      </c>
      <c r="O402" s="137" t="str">
        <f>IF(ISBLANK(N402),"",VLOOKUP(N402,Lookups!$D:$E,2, FALSE))</f>
        <v>http://linked.data.gov.au/def/tern-cv/05dac53a-269c-4699-9673-bf99a9406b14</v>
      </c>
      <c r="P402" s="132"/>
      <c r="Q402" s="132"/>
      <c r="R402" s="132"/>
      <c r="S402" s="132"/>
      <c r="T402" s="132"/>
      <c r="U402" s="132"/>
      <c r="V402" s="132"/>
      <c r="W402" s="132"/>
      <c r="X402" s="132"/>
      <c r="Y402" s="132"/>
      <c r="Z402" s="132"/>
      <c r="AA402" s="132"/>
      <c r="AB402" s="132"/>
      <c r="AC402" s="132"/>
      <c r="AD402" s="132"/>
      <c r="AE402" s="132"/>
      <c r="AF402" s="132"/>
      <c r="AG402" s="132"/>
      <c r="AH402" s="132"/>
      <c r="AI402" s="132"/>
      <c r="AJ402" s="132"/>
      <c r="AK402" s="132"/>
      <c r="AL402" s="132"/>
    </row>
    <row r="403">
      <c r="A403" s="130" t="s">
        <v>1125</v>
      </c>
      <c r="B403" s="131" t="s">
        <v>1126</v>
      </c>
      <c r="C403" s="132" t="b">
        <v>0</v>
      </c>
      <c r="D403" s="132"/>
      <c r="E403" s="133" t="s">
        <v>1136</v>
      </c>
      <c r="F403" s="136"/>
      <c r="G403" s="136"/>
      <c r="H403" s="136"/>
      <c r="I403" s="136" t="s">
        <v>25</v>
      </c>
      <c r="J403" s="136" t="s">
        <v>25</v>
      </c>
      <c r="K403" s="136" t="s">
        <v>1137</v>
      </c>
      <c r="L403" s="132"/>
      <c r="M403" s="132" t="str">
        <f>IF(ISBLANK(L403),"",VLOOKUP(L403,Lookups!$A:$B,2, FALSE))</f>
        <v/>
      </c>
      <c r="N403" s="136"/>
      <c r="O403" s="134" t="str">
        <f>IF(ISBLANK(N403),"",VLOOKUP(N403,Lookups!$D:$E,2, FALSE))</f>
        <v/>
      </c>
      <c r="P403" s="145" t="s">
        <v>1138</v>
      </c>
      <c r="Q403" s="132"/>
      <c r="R403" s="132"/>
      <c r="S403" s="132"/>
      <c r="T403" s="132"/>
      <c r="U403" s="132"/>
      <c r="V403" s="132"/>
      <c r="W403" s="132"/>
      <c r="X403" s="132"/>
      <c r="Y403" s="132"/>
      <c r="Z403" s="132"/>
      <c r="AA403" s="132"/>
      <c r="AB403" s="132"/>
      <c r="AC403" s="132"/>
      <c r="AD403" s="132"/>
      <c r="AE403" s="132"/>
      <c r="AF403" s="132"/>
      <c r="AG403" s="132"/>
      <c r="AH403" s="132"/>
      <c r="AI403" s="132"/>
      <c r="AJ403" s="132"/>
      <c r="AK403" s="132"/>
      <c r="AL403" s="132"/>
    </row>
    <row r="404">
      <c r="A404" s="130" t="s">
        <v>1125</v>
      </c>
      <c r="B404" s="131" t="s">
        <v>1126</v>
      </c>
      <c r="C404" s="132" t="b">
        <v>0</v>
      </c>
      <c r="D404" s="132"/>
      <c r="E404" s="133" t="s">
        <v>1139</v>
      </c>
      <c r="F404" s="136"/>
      <c r="G404" s="136"/>
      <c r="H404" s="136"/>
      <c r="I404" s="136" t="s">
        <v>32</v>
      </c>
      <c r="J404" s="136" t="s">
        <v>32</v>
      </c>
      <c r="K404" s="136"/>
      <c r="L404" s="132"/>
      <c r="M404" s="132" t="str">
        <f>IF(ISBLANK(L404),"",VLOOKUP(L404,Lookups!$A:$B,2, FALSE))</f>
        <v/>
      </c>
      <c r="N404" s="136"/>
      <c r="O404" s="134" t="str">
        <f>IF(ISBLANK(N404),"",VLOOKUP(N404,Lookups!$D:$E,2, FALSE))</f>
        <v/>
      </c>
      <c r="P404" s="132"/>
      <c r="Q404" s="132"/>
      <c r="R404" s="132"/>
      <c r="S404" s="132"/>
      <c r="T404" s="132"/>
      <c r="U404" s="132"/>
      <c r="V404" s="132"/>
      <c r="W404" s="132"/>
      <c r="X404" s="132"/>
      <c r="Y404" s="132"/>
      <c r="Z404" s="132"/>
      <c r="AA404" s="132"/>
      <c r="AB404" s="132"/>
      <c r="AC404" s="132"/>
      <c r="AD404" s="132"/>
      <c r="AE404" s="132"/>
      <c r="AF404" s="132"/>
      <c r="AG404" s="132"/>
      <c r="AH404" s="132"/>
      <c r="AI404" s="132"/>
      <c r="AJ404" s="132"/>
      <c r="AK404" s="132"/>
      <c r="AL404" s="132"/>
    </row>
    <row r="405">
      <c r="A405" s="130" t="s">
        <v>1125</v>
      </c>
      <c r="B405" s="131" t="s">
        <v>1126</v>
      </c>
      <c r="C405" s="132" t="b">
        <v>0</v>
      </c>
      <c r="D405" s="132"/>
      <c r="E405" s="131" t="s">
        <v>1011</v>
      </c>
      <c r="F405" s="136"/>
      <c r="G405" s="136"/>
      <c r="H405" s="136"/>
      <c r="I405" s="136" t="s">
        <v>25</v>
      </c>
      <c r="J405" s="136" t="s">
        <v>25</v>
      </c>
      <c r="K405" s="136" t="s">
        <v>1137</v>
      </c>
      <c r="L405" s="132"/>
      <c r="M405" s="132" t="str">
        <f>IF(ISBLANK(L405),"",VLOOKUP(L405,Lookups!$A:$B,2, FALSE))</f>
        <v/>
      </c>
      <c r="N405" s="136" t="s">
        <v>1012</v>
      </c>
      <c r="O405" s="137" t="str">
        <f>IF(ISBLANK(N405),"",VLOOKUP(N405,Lookups!$D:$E,2, FALSE))</f>
        <v>http://linked.data.gov.au/def/tern-cv/ea3a4c64-dac3-4660-809a-8ad5ced8997b</v>
      </c>
      <c r="P405" s="135" t="s">
        <v>1013</v>
      </c>
      <c r="Q405" s="132"/>
      <c r="R405" s="132"/>
      <c r="S405" s="132"/>
      <c r="T405" s="132"/>
      <c r="U405" s="132"/>
      <c r="V405" s="132"/>
      <c r="W405" s="132"/>
      <c r="X405" s="132"/>
      <c r="Y405" s="132"/>
      <c r="Z405" s="132"/>
      <c r="AA405" s="132"/>
      <c r="AB405" s="132"/>
      <c r="AC405" s="132"/>
      <c r="AD405" s="132"/>
      <c r="AE405" s="132"/>
      <c r="AF405" s="132"/>
      <c r="AG405" s="132"/>
      <c r="AH405" s="132"/>
      <c r="AI405" s="132"/>
      <c r="AJ405" s="132"/>
      <c r="AK405" s="132"/>
      <c r="AL405" s="132"/>
    </row>
    <row r="406">
      <c r="A406" s="130" t="s">
        <v>1125</v>
      </c>
      <c r="B406" s="131" t="s">
        <v>1126</v>
      </c>
      <c r="C406" s="133" t="b">
        <v>0</v>
      </c>
      <c r="D406" s="132"/>
      <c r="E406" s="133" t="s">
        <v>1140</v>
      </c>
      <c r="F406" s="136"/>
      <c r="G406" s="136"/>
      <c r="H406" s="136"/>
      <c r="I406" s="136" t="s">
        <v>25</v>
      </c>
      <c r="J406" s="136" t="s">
        <v>25</v>
      </c>
      <c r="K406" s="136" t="s">
        <v>1137</v>
      </c>
      <c r="L406" s="132"/>
      <c r="M406" s="132" t="str">
        <f>IF(ISBLANK(L406),"",VLOOKUP(L406,Lookups!$A:$B,2, FALSE))</f>
        <v/>
      </c>
      <c r="N406" s="136"/>
      <c r="O406" s="134" t="str">
        <f>IF(ISBLANK(N406),"",VLOOKUP(N406,Lookups!$D:$E,2, FALSE))</f>
        <v/>
      </c>
      <c r="P406" s="145" t="s">
        <v>1141</v>
      </c>
      <c r="Q406" s="132"/>
      <c r="R406" s="132"/>
      <c r="S406" s="132"/>
      <c r="T406" s="132"/>
      <c r="U406" s="132"/>
      <c r="V406" s="132"/>
      <c r="W406" s="132"/>
      <c r="X406" s="132"/>
      <c r="Y406" s="132"/>
      <c r="Z406" s="132"/>
      <c r="AA406" s="132"/>
      <c r="AB406" s="132"/>
      <c r="AC406" s="132"/>
      <c r="AD406" s="132"/>
      <c r="AE406" s="132"/>
      <c r="AF406" s="132"/>
      <c r="AG406" s="132"/>
      <c r="AH406" s="132"/>
      <c r="AI406" s="132"/>
      <c r="AJ406" s="132"/>
      <c r="AK406" s="132"/>
      <c r="AL406" s="132"/>
    </row>
    <row r="407">
      <c r="A407" s="130" t="s">
        <v>1125</v>
      </c>
      <c r="B407" s="131" t="s">
        <v>1126</v>
      </c>
      <c r="C407" s="133" t="b">
        <v>0</v>
      </c>
      <c r="D407" s="132"/>
      <c r="E407" s="133" t="s">
        <v>1142</v>
      </c>
      <c r="F407" s="136"/>
      <c r="G407" s="136"/>
      <c r="H407" s="136"/>
      <c r="I407" s="136" t="s">
        <v>91</v>
      </c>
      <c r="J407" s="136" t="s">
        <v>91</v>
      </c>
      <c r="K407" s="136"/>
      <c r="L407" s="132"/>
      <c r="M407" s="132" t="str">
        <f>IF(ISBLANK(L407),"",VLOOKUP(L407,Lookups!$A:$B,2, FALSE))</f>
        <v/>
      </c>
      <c r="N407" s="136"/>
      <c r="O407" s="134" t="str">
        <f>IF(ISBLANK(N407),"",VLOOKUP(N407,Lookups!$D:$E,2, FALSE))</f>
        <v/>
      </c>
      <c r="P407" s="132"/>
      <c r="Q407" s="132"/>
      <c r="R407" s="132"/>
      <c r="S407" s="132"/>
      <c r="T407" s="132"/>
      <c r="U407" s="132"/>
      <c r="V407" s="132"/>
      <c r="W407" s="132"/>
      <c r="X407" s="132"/>
      <c r="Y407" s="132"/>
      <c r="Z407" s="132"/>
      <c r="AA407" s="132"/>
      <c r="AB407" s="132"/>
      <c r="AC407" s="132"/>
      <c r="AD407" s="132"/>
      <c r="AE407" s="132"/>
      <c r="AF407" s="132"/>
      <c r="AG407" s="132"/>
      <c r="AH407" s="132"/>
      <c r="AI407" s="132"/>
      <c r="AJ407" s="132"/>
      <c r="AK407" s="132"/>
      <c r="AL407" s="132"/>
    </row>
    <row r="408">
      <c r="A408" s="130" t="s">
        <v>1125</v>
      </c>
      <c r="B408" s="131" t="s">
        <v>1126</v>
      </c>
      <c r="C408" s="133" t="b">
        <v>0</v>
      </c>
      <c r="D408" s="132"/>
      <c r="E408" s="133" t="s">
        <v>1143</v>
      </c>
      <c r="F408" s="136"/>
      <c r="G408" s="136"/>
      <c r="H408" s="136"/>
      <c r="I408" s="136" t="s">
        <v>32</v>
      </c>
      <c r="J408" s="136" t="s">
        <v>32</v>
      </c>
      <c r="K408" s="136"/>
      <c r="L408" s="132"/>
      <c r="M408" s="132" t="str">
        <f>IF(ISBLANK(L408),"",VLOOKUP(L408,Lookups!$A:$B,2, FALSE))</f>
        <v/>
      </c>
      <c r="N408" s="136"/>
      <c r="O408" s="134" t="str">
        <f>IF(ISBLANK(N408),"",VLOOKUP(N408,Lookups!$D:$E,2, FALSE))</f>
        <v/>
      </c>
      <c r="P408" s="132"/>
      <c r="Q408" s="132"/>
      <c r="R408" s="132"/>
      <c r="S408" s="132"/>
      <c r="T408" s="132"/>
      <c r="U408" s="132"/>
      <c r="V408" s="132"/>
      <c r="W408" s="132"/>
      <c r="X408" s="132"/>
      <c r="Y408" s="132"/>
      <c r="Z408" s="132"/>
      <c r="AA408" s="132"/>
      <c r="AB408" s="132"/>
      <c r="AC408" s="132"/>
      <c r="AD408" s="132"/>
      <c r="AE408" s="132"/>
      <c r="AF408" s="132"/>
      <c r="AG408" s="132"/>
      <c r="AH408" s="132"/>
      <c r="AI408" s="132"/>
      <c r="AJ408" s="132"/>
      <c r="AK408" s="132"/>
      <c r="AL408" s="132"/>
    </row>
    <row r="409">
      <c r="A409" s="130" t="s">
        <v>1144</v>
      </c>
      <c r="B409" s="131" t="s">
        <v>1145</v>
      </c>
      <c r="C409" s="132" t="b">
        <v>0</v>
      </c>
      <c r="D409" s="132"/>
      <c r="E409" s="133" t="s">
        <v>1146</v>
      </c>
      <c r="F409" s="136"/>
      <c r="G409" s="136"/>
      <c r="H409" s="136"/>
      <c r="I409" s="136" t="s">
        <v>32</v>
      </c>
      <c r="J409" s="136" t="s">
        <v>32</v>
      </c>
      <c r="K409" s="136"/>
      <c r="L409" s="132"/>
      <c r="M409" s="132" t="str">
        <f>IF(ISBLANK(L409),"",VLOOKUP(L409,Lookups!$A:$B,2, FALSE))</f>
        <v/>
      </c>
      <c r="N409" s="136" t="s">
        <v>38</v>
      </c>
      <c r="O409" s="137" t="str">
        <f>IF(ISBLANK(N409),"",VLOOKUP(N409,Lookups!$D:$E,2, FALSE))</f>
        <v>http://linked.data.gov.au/def/tern-cv/13dec53e-1062-4060-9281-f133c8269afb</v>
      </c>
      <c r="P409" s="132"/>
      <c r="Q409" s="132"/>
      <c r="R409" s="132"/>
      <c r="S409" s="132"/>
      <c r="T409" s="132"/>
      <c r="U409" s="132"/>
      <c r="V409" s="132"/>
      <c r="W409" s="132"/>
      <c r="X409" s="132"/>
      <c r="Y409" s="132"/>
      <c r="Z409" s="132"/>
      <c r="AA409" s="132"/>
      <c r="AB409" s="132"/>
      <c r="AC409" s="132"/>
      <c r="AD409" s="132"/>
      <c r="AE409" s="132"/>
      <c r="AF409" s="132"/>
      <c r="AG409" s="132"/>
      <c r="AH409" s="132"/>
      <c r="AI409" s="132"/>
      <c r="AJ409" s="132"/>
      <c r="AK409" s="132"/>
      <c r="AL409" s="132"/>
    </row>
    <row r="410">
      <c r="A410" s="130" t="s">
        <v>1144</v>
      </c>
      <c r="B410" s="131" t="s">
        <v>1145</v>
      </c>
      <c r="C410" s="132" t="b">
        <v>0</v>
      </c>
      <c r="D410" s="132"/>
      <c r="E410" s="133" t="s">
        <v>1147</v>
      </c>
      <c r="F410" s="136"/>
      <c r="G410" s="136"/>
      <c r="H410" s="136"/>
      <c r="I410" s="136" t="s">
        <v>42</v>
      </c>
      <c r="J410" s="136" t="s">
        <v>42</v>
      </c>
      <c r="K410" s="136"/>
      <c r="L410" s="132"/>
      <c r="M410" s="132" t="str">
        <f>IF(ISBLANK(L410),"",VLOOKUP(L410,Lookups!$A:$B,2, FALSE))</f>
        <v/>
      </c>
      <c r="N410" s="132"/>
      <c r="O410" s="134" t="str">
        <f>IF(ISBLANK(N410),"",VLOOKUP(N410,Lookups!$D:$E,2, FALSE))</f>
        <v/>
      </c>
      <c r="P410" s="132"/>
      <c r="Q410" s="132"/>
      <c r="R410" s="132"/>
      <c r="S410" s="132"/>
      <c r="T410" s="132"/>
      <c r="U410" s="132"/>
      <c r="V410" s="132"/>
      <c r="W410" s="132"/>
      <c r="X410" s="132"/>
      <c r="Y410" s="132"/>
      <c r="Z410" s="132"/>
      <c r="AA410" s="132"/>
      <c r="AB410" s="132"/>
      <c r="AC410" s="132"/>
      <c r="AD410" s="132"/>
      <c r="AE410" s="132"/>
      <c r="AF410" s="132"/>
      <c r="AG410" s="132"/>
      <c r="AH410" s="132"/>
      <c r="AI410" s="132"/>
      <c r="AJ410" s="132"/>
      <c r="AK410" s="132"/>
      <c r="AL410" s="132"/>
    </row>
    <row r="411">
      <c r="A411" s="130" t="s">
        <v>1144</v>
      </c>
      <c r="B411" s="131" t="s">
        <v>1145</v>
      </c>
      <c r="C411" s="132" t="b">
        <v>0</v>
      </c>
      <c r="D411" s="133" t="s">
        <v>898</v>
      </c>
      <c r="E411" s="133"/>
      <c r="F411" s="136"/>
      <c r="G411" s="136"/>
      <c r="H411" s="136"/>
      <c r="I411" s="136" t="s">
        <v>42</v>
      </c>
      <c r="J411" s="136" t="s">
        <v>42</v>
      </c>
      <c r="K411" s="136"/>
      <c r="L411" s="132"/>
      <c r="M411" s="132" t="str">
        <f>IF(ISBLANK(L411),"",VLOOKUP(L411,Lookups!$A:$B,2, FALSE))</f>
        <v/>
      </c>
      <c r="N411" s="136" t="s">
        <v>804</v>
      </c>
      <c r="O411" s="137" t="str">
        <f>IF(ISBLANK(N411),"",VLOOKUP(N411,Lookups!$D:$E,2, FALSE))</f>
        <v>http://linked.data.gov.au/def/tern-cv/6fb57064-7198-4df9-bf7c-86b73f69da66</v>
      </c>
      <c r="P411" s="132"/>
      <c r="Q411" s="132"/>
      <c r="R411" s="132"/>
      <c r="S411" s="132"/>
      <c r="T411" s="132"/>
      <c r="U411" s="132"/>
      <c r="V411" s="132"/>
      <c r="W411" s="132"/>
      <c r="X411" s="132"/>
      <c r="Y411" s="132"/>
      <c r="Z411" s="132"/>
      <c r="AA411" s="132"/>
      <c r="AB411" s="132"/>
      <c r="AC411" s="132"/>
      <c r="AD411" s="132"/>
      <c r="AE411" s="132"/>
      <c r="AF411" s="132"/>
      <c r="AG411" s="132"/>
      <c r="AH411" s="132"/>
      <c r="AI411" s="132"/>
      <c r="AJ411" s="132"/>
      <c r="AK411" s="132"/>
      <c r="AL411" s="132"/>
    </row>
    <row r="412">
      <c r="A412" s="130" t="s">
        <v>1144</v>
      </c>
      <c r="B412" s="131" t="s">
        <v>1145</v>
      </c>
      <c r="C412" s="132" t="b">
        <v>0</v>
      </c>
      <c r="D412" s="133" t="s">
        <v>897</v>
      </c>
      <c r="E412" s="133"/>
      <c r="F412" s="136"/>
      <c r="G412" s="136"/>
      <c r="H412" s="136"/>
      <c r="I412" s="136" t="s">
        <v>42</v>
      </c>
      <c r="J412" s="136" t="s">
        <v>42</v>
      </c>
      <c r="K412" s="136"/>
      <c r="L412" s="132"/>
      <c r="M412" s="132" t="str">
        <f>IF(ISBLANK(L412),"",VLOOKUP(L412,Lookups!$A:$B,2, FALSE))</f>
        <v/>
      </c>
      <c r="N412" s="136" t="s">
        <v>804</v>
      </c>
      <c r="O412" s="137" t="str">
        <f>IF(ISBLANK(N412),"",VLOOKUP(N412,Lookups!$D:$E,2, FALSE))</f>
        <v>http://linked.data.gov.au/def/tern-cv/6fb57064-7198-4df9-bf7c-86b73f69da66</v>
      </c>
      <c r="P412" s="132"/>
      <c r="Q412" s="132"/>
      <c r="R412" s="132"/>
      <c r="S412" s="132"/>
      <c r="T412" s="132"/>
      <c r="U412" s="132"/>
      <c r="V412" s="132"/>
      <c r="W412" s="132"/>
      <c r="X412" s="132"/>
      <c r="Y412" s="132"/>
      <c r="Z412" s="132"/>
      <c r="AA412" s="132"/>
      <c r="AB412" s="132"/>
      <c r="AC412" s="132"/>
      <c r="AD412" s="132"/>
      <c r="AE412" s="132"/>
      <c r="AF412" s="132"/>
      <c r="AG412" s="132"/>
      <c r="AH412" s="132"/>
      <c r="AI412" s="132"/>
      <c r="AJ412" s="132"/>
      <c r="AK412" s="132"/>
      <c r="AL412" s="132"/>
    </row>
    <row r="413">
      <c r="A413" s="130" t="s">
        <v>1144</v>
      </c>
      <c r="B413" s="131" t="s">
        <v>1145</v>
      </c>
      <c r="C413" s="132" t="b">
        <v>0</v>
      </c>
      <c r="D413" s="132"/>
      <c r="E413" s="133" t="s">
        <v>1148</v>
      </c>
      <c r="F413" s="136"/>
      <c r="G413" s="136"/>
      <c r="H413" s="136"/>
      <c r="I413" s="136" t="s">
        <v>25</v>
      </c>
      <c r="J413" s="136" t="s">
        <v>25</v>
      </c>
      <c r="K413" s="136" t="s">
        <v>1149</v>
      </c>
      <c r="L413" s="132"/>
      <c r="M413" s="132" t="str">
        <f>IF(ISBLANK(L413),"",VLOOKUP(L413,Lookups!$A:$B,2, FALSE))</f>
        <v/>
      </c>
      <c r="N413" s="132"/>
      <c r="O413" s="134" t="str">
        <f>IF(ISBLANK(N413),"",VLOOKUP(N413,Lookups!$D:$E,2, FALSE))</f>
        <v/>
      </c>
      <c r="P413" s="145" t="s">
        <v>1150</v>
      </c>
      <c r="Q413" s="132"/>
      <c r="R413" s="132"/>
      <c r="S413" s="132"/>
      <c r="T413" s="132"/>
      <c r="U413" s="132"/>
      <c r="V413" s="132"/>
      <c r="W413" s="132"/>
      <c r="X413" s="132"/>
      <c r="Y413" s="132"/>
      <c r="Z413" s="132"/>
      <c r="AA413" s="132"/>
      <c r="AB413" s="132"/>
      <c r="AC413" s="132"/>
      <c r="AD413" s="132"/>
      <c r="AE413" s="132"/>
      <c r="AF413" s="132"/>
      <c r="AG413" s="132"/>
      <c r="AH413" s="132"/>
      <c r="AI413" s="132"/>
      <c r="AJ413" s="132"/>
      <c r="AK413" s="132"/>
      <c r="AL413" s="132"/>
    </row>
    <row r="414">
      <c r="A414" s="130" t="s">
        <v>1144</v>
      </c>
      <c r="B414" s="131" t="s">
        <v>1145</v>
      </c>
      <c r="C414" s="132" t="b">
        <v>0</v>
      </c>
      <c r="D414" s="132"/>
      <c r="E414" s="133" t="s">
        <v>1151</v>
      </c>
      <c r="F414" s="136"/>
      <c r="G414" s="136"/>
      <c r="H414" s="136"/>
      <c r="I414" s="136" t="s">
        <v>25</v>
      </c>
      <c r="J414" s="136" t="s">
        <v>25</v>
      </c>
      <c r="K414" s="136" t="s">
        <v>1149</v>
      </c>
      <c r="L414" s="132"/>
      <c r="M414" s="132" t="str">
        <f>IF(ISBLANK(L414),"",VLOOKUP(L414,Lookups!$A:$B,2, FALSE))</f>
        <v/>
      </c>
      <c r="N414" s="132"/>
      <c r="O414" s="134" t="str">
        <f>IF(ISBLANK(N414),"",VLOOKUP(N414,Lookups!$D:$E,2, FALSE))</f>
        <v/>
      </c>
      <c r="P414" s="145" t="s">
        <v>1152</v>
      </c>
      <c r="Q414" s="132"/>
      <c r="R414" s="132"/>
      <c r="S414" s="132"/>
      <c r="T414" s="132"/>
      <c r="U414" s="132"/>
      <c r="V414" s="132"/>
      <c r="W414" s="132"/>
      <c r="X414" s="132"/>
      <c r="Y414" s="132"/>
      <c r="Z414" s="132"/>
      <c r="AA414" s="132"/>
      <c r="AB414" s="132"/>
      <c r="AC414" s="132"/>
      <c r="AD414" s="132"/>
      <c r="AE414" s="132"/>
      <c r="AF414" s="132"/>
      <c r="AG414" s="132"/>
      <c r="AH414" s="132"/>
      <c r="AI414" s="132"/>
      <c r="AJ414" s="132"/>
      <c r="AK414" s="132"/>
      <c r="AL414" s="132"/>
    </row>
    <row r="415">
      <c r="A415" s="130" t="s">
        <v>1144</v>
      </c>
      <c r="B415" s="131" t="s">
        <v>1145</v>
      </c>
      <c r="C415" s="132" t="b">
        <v>0</v>
      </c>
      <c r="D415" s="132"/>
      <c r="E415" s="133" t="s">
        <v>1153</v>
      </c>
      <c r="F415" s="132"/>
      <c r="G415" s="132"/>
      <c r="H415" s="132"/>
      <c r="I415" s="136" t="s">
        <v>32</v>
      </c>
      <c r="J415" s="136" t="s">
        <v>32</v>
      </c>
      <c r="K415" s="132"/>
      <c r="L415" s="132"/>
      <c r="M415" s="132"/>
      <c r="N415" s="132"/>
      <c r="O415" s="132"/>
      <c r="P415" s="132"/>
      <c r="Q415" s="132"/>
      <c r="R415" s="132"/>
      <c r="S415" s="132"/>
      <c r="T415" s="132"/>
      <c r="U415" s="132"/>
      <c r="V415" s="132"/>
      <c r="W415" s="132"/>
      <c r="X415" s="132"/>
      <c r="Y415" s="132"/>
      <c r="Z415" s="132"/>
      <c r="AA415" s="132"/>
      <c r="AB415" s="132"/>
      <c r="AC415" s="132"/>
      <c r="AD415" s="132"/>
      <c r="AE415" s="132"/>
      <c r="AF415" s="132"/>
      <c r="AG415" s="132"/>
      <c r="AH415" s="132"/>
      <c r="AI415" s="132"/>
      <c r="AJ415" s="132"/>
      <c r="AK415" s="132"/>
      <c r="AL415" s="132"/>
    </row>
    <row r="416">
      <c r="A416" s="130" t="s">
        <v>1144</v>
      </c>
      <c r="B416" s="131" t="s">
        <v>1145</v>
      </c>
      <c r="C416" s="132" t="b">
        <v>0</v>
      </c>
      <c r="D416" s="132"/>
      <c r="E416" s="133" t="s">
        <v>1154</v>
      </c>
      <c r="F416" s="136"/>
      <c r="G416" s="136"/>
      <c r="H416" s="136"/>
      <c r="I416" s="136" t="s">
        <v>32</v>
      </c>
      <c r="J416" s="136" t="s">
        <v>32</v>
      </c>
      <c r="K416" s="136"/>
      <c r="L416" s="132"/>
      <c r="M416" s="132" t="str">
        <f>IF(ISBLANK(L416),"",VLOOKUP(L416,Lookups!$A:$B,2, FALSE))</f>
        <v/>
      </c>
      <c r="N416" s="132"/>
      <c r="O416" s="134" t="str">
        <f>IF(ISBLANK(N416),"",VLOOKUP(N416,Lookups!$D:$E,2, FALSE))</f>
        <v/>
      </c>
      <c r="P416" s="132"/>
      <c r="Q416" s="132"/>
      <c r="R416" s="132"/>
      <c r="S416" s="132"/>
      <c r="T416" s="132"/>
      <c r="U416" s="132"/>
      <c r="V416" s="132"/>
      <c r="W416" s="132"/>
      <c r="X416" s="132"/>
      <c r="Y416" s="132"/>
      <c r="Z416" s="132"/>
      <c r="AA416" s="132"/>
      <c r="AB416" s="132"/>
      <c r="AC416" s="132"/>
      <c r="AD416" s="132"/>
      <c r="AE416" s="132"/>
      <c r="AF416" s="132"/>
      <c r="AG416" s="132"/>
      <c r="AH416" s="132"/>
      <c r="AI416" s="132"/>
      <c r="AJ416" s="132"/>
      <c r="AK416" s="132"/>
      <c r="AL416" s="132"/>
    </row>
    <row r="417">
      <c r="A417" s="130" t="s">
        <v>1144</v>
      </c>
      <c r="B417" s="131" t="s">
        <v>1145</v>
      </c>
      <c r="C417" s="133" t="b">
        <v>0</v>
      </c>
      <c r="D417" s="132"/>
      <c r="E417" s="133" t="s">
        <v>1011</v>
      </c>
      <c r="F417" s="136"/>
      <c r="G417" s="136"/>
      <c r="H417" s="136"/>
      <c r="I417" s="136" t="s">
        <v>25</v>
      </c>
      <c r="J417" s="136" t="s">
        <v>25</v>
      </c>
      <c r="K417" s="136" t="s">
        <v>1149</v>
      </c>
      <c r="L417" s="132"/>
      <c r="M417" s="132" t="str">
        <f>IF(ISBLANK(L417),"",VLOOKUP(L417,Lookups!$A:$B,2, FALSE))</f>
        <v/>
      </c>
      <c r="N417" s="136" t="s">
        <v>1012</v>
      </c>
      <c r="O417" s="137" t="str">
        <f>IF(ISBLANK(N417),"",VLOOKUP(N417,Lookups!$D:$E,2, FALSE))</f>
        <v>http://linked.data.gov.au/def/tern-cv/ea3a4c64-dac3-4660-809a-8ad5ced8997b</v>
      </c>
      <c r="P417" s="145" t="s">
        <v>1013</v>
      </c>
      <c r="Q417" s="132"/>
      <c r="R417" s="136" t="s">
        <v>1155</v>
      </c>
      <c r="S417" s="132"/>
      <c r="T417" s="132"/>
      <c r="U417" s="132"/>
      <c r="V417" s="132"/>
      <c r="W417" s="132"/>
      <c r="X417" s="132"/>
      <c r="Y417" s="132"/>
      <c r="Z417" s="132"/>
      <c r="AA417" s="132"/>
      <c r="AB417" s="132"/>
      <c r="AC417" s="132"/>
      <c r="AD417" s="132"/>
      <c r="AE417" s="132"/>
      <c r="AF417" s="132"/>
      <c r="AG417" s="132"/>
      <c r="AH417" s="132"/>
      <c r="AI417" s="132"/>
      <c r="AJ417" s="132"/>
      <c r="AK417" s="132"/>
      <c r="AL417" s="132"/>
    </row>
    <row r="418">
      <c r="A418" s="130" t="s">
        <v>1156</v>
      </c>
      <c r="B418" s="131" t="s">
        <v>1157</v>
      </c>
      <c r="C418" s="132" t="b">
        <v>0</v>
      </c>
      <c r="D418" s="132"/>
      <c r="E418" s="133" t="s">
        <v>1158</v>
      </c>
      <c r="F418" s="136"/>
      <c r="G418" s="136"/>
      <c r="H418" s="136"/>
      <c r="I418" s="136" t="s">
        <v>25</v>
      </c>
      <c r="J418" s="136" t="s">
        <v>25</v>
      </c>
      <c r="K418" s="136" t="s">
        <v>1159</v>
      </c>
      <c r="L418" s="132"/>
      <c r="M418" s="132" t="str">
        <f>IF(ISBLANK(L418),"",VLOOKUP(L418,Lookups!$A:$B,2, FALSE))</f>
        <v/>
      </c>
      <c r="N418" s="132"/>
      <c r="O418" s="134" t="str">
        <f>IF(ISBLANK(N418),"",VLOOKUP(N418,Lookups!$D:$E,2, FALSE))</f>
        <v/>
      </c>
      <c r="P418" s="135" t="s">
        <v>908</v>
      </c>
      <c r="Q418" s="132"/>
      <c r="R418" s="132"/>
      <c r="S418" s="132"/>
      <c r="T418" s="132"/>
      <c r="U418" s="132"/>
      <c r="V418" s="132"/>
      <c r="W418" s="132"/>
      <c r="X418" s="132"/>
      <c r="Y418" s="132"/>
      <c r="Z418" s="132"/>
      <c r="AA418" s="132"/>
      <c r="AB418" s="132"/>
      <c r="AC418" s="132"/>
      <c r="AD418" s="132"/>
      <c r="AE418" s="132"/>
      <c r="AF418" s="132"/>
      <c r="AG418" s="132"/>
      <c r="AH418" s="132"/>
      <c r="AI418" s="132"/>
      <c r="AJ418" s="132"/>
      <c r="AK418" s="132"/>
      <c r="AL418" s="132"/>
    </row>
    <row r="419">
      <c r="A419" s="130" t="s">
        <v>1156</v>
      </c>
      <c r="B419" s="131" t="s">
        <v>1157</v>
      </c>
      <c r="C419" s="132" t="b">
        <v>0</v>
      </c>
      <c r="D419" s="133" t="s">
        <v>1160</v>
      </c>
      <c r="E419" s="132"/>
      <c r="F419" s="136"/>
      <c r="G419" s="136"/>
      <c r="H419" s="136"/>
      <c r="I419" s="136" t="s">
        <v>91</v>
      </c>
      <c r="J419" s="136" t="s">
        <v>91</v>
      </c>
      <c r="K419" s="136"/>
      <c r="L419" s="132"/>
      <c r="M419" s="132" t="str">
        <f>IF(ISBLANK(L419),"",VLOOKUP(L419,Lookups!$A:$B,2, FALSE))</f>
        <v/>
      </c>
      <c r="N419" s="136" t="s">
        <v>895</v>
      </c>
      <c r="O419" s="137" t="str">
        <f>IF(ISBLANK(N419),"",VLOOKUP(N419,Lookups!$D:$E,2, FALSE))</f>
        <v>http://linked.data.gov.au/def/tern-cv/05dac53a-269c-4699-9673-bf99a9406b14</v>
      </c>
      <c r="P419" s="132"/>
      <c r="Q419" s="132"/>
      <c r="R419" s="132"/>
      <c r="S419" s="132"/>
      <c r="T419" s="132"/>
      <c r="U419" s="132"/>
      <c r="V419" s="132"/>
      <c r="W419" s="132"/>
      <c r="X419" s="132"/>
      <c r="Y419" s="132"/>
      <c r="Z419" s="132"/>
      <c r="AA419" s="132"/>
      <c r="AB419" s="132"/>
      <c r="AC419" s="132"/>
      <c r="AD419" s="132"/>
      <c r="AE419" s="132"/>
      <c r="AF419" s="132"/>
      <c r="AG419" s="132"/>
      <c r="AH419" s="132"/>
      <c r="AI419" s="132"/>
      <c r="AJ419" s="132"/>
      <c r="AK419" s="132"/>
      <c r="AL419" s="132"/>
    </row>
    <row r="420">
      <c r="A420" s="130" t="s">
        <v>1156</v>
      </c>
      <c r="B420" s="131" t="s">
        <v>1157</v>
      </c>
      <c r="C420" s="132" t="b">
        <v>0</v>
      </c>
      <c r="D420" s="132"/>
      <c r="E420" s="133" t="s">
        <v>1161</v>
      </c>
      <c r="F420" s="136"/>
      <c r="G420" s="136"/>
      <c r="H420" s="136"/>
      <c r="I420" s="136" t="s">
        <v>32</v>
      </c>
      <c r="J420" s="136" t="s">
        <v>32</v>
      </c>
      <c r="K420" s="136"/>
      <c r="L420" s="132"/>
      <c r="M420" s="132" t="str">
        <f>IF(ISBLANK(L420),"",VLOOKUP(L420,Lookups!$A:$B,2, FALSE))</f>
        <v/>
      </c>
      <c r="N420" s="132"/>
      <c r="O420" s="134" t="str">
        <f>IF(ISBLANK(N420),"",VLOOKUP(N420,Lookups!$D:$E,2, FALSE))</f>
        <v/>
      </c>
      <c r="P420" s="132"/>
      <c r="Q420" s="132"/>
      <c r="R420" s="132"/>
      <c r="S420" s="132"/>
      <c r="T420" s="132"/>
      <c r="U420" s="132"/>
      <c r="V420" s="132"/>
      <c r="W420" s="132"/>
      <c r="X420" s="132"/>
      <c r="Y420" s="132"/>
      <c r="Z420" s="132"/>
      <c r="AA420" s="132"/>
      <c r="AB420" s="132"/>
      <c r="AC420" s="132"/>
      <c r="AD420" s="132"/>
      <c r="AE420" s="132"/>
      <c r="AF420" s="132"/>
      <c r="AG420" s="132"/>
      <c r="AH420" s="132"/>
      <c r="AI420" s="132"/>
      <c r="AJ420" s="132"/>
      <c r="AK420" s="132"/>
      <c r="AL420" s="132"/>
    </row>
    <row r="421">
      <c r="A421" s="130" t="s">
        <v>1156</v>
      </c>
      <c r="B421" s="131" t="s">
        <v>1157</v>
      </c>
      <c r="C421" s="132" t="b">
        <v>0</v>
      </c>
      <c r="D421" s="132"/>
      <c r="E421" s="169" t="s">
        <v>1162</v>
      </c>
      <c r="F421" s="136"/>
      <c r="G421" s="136"/>
      <c r="H421" s="136"/>
      <c r="I421" s="136" t="s">
        <v>32</v>
      </c>
      <c r="J421" s="136" t="s">
        <v>32</v>
      </c>
      <c r="K421" s="136"/>
      <c r="L421" s="132"/>
      <c r="M421" s="132" t="str">
        <f>IF(ISBLANK(L421),"",VLOOKUP(L421,Lookups!$A:$B,2, FALSE))</f>
        <v/>
      </c>
      <c r="N421" s="136" t="s">
        <v>38</v>
      </c>
      <c r="O421" s="137" t="str">
        <f>IF(ISBLANK(N421),"",VLOOKUP(N421,Lookups!$D:$E,2, FALSE))</f>
        <v>http://linked.data.gov.au/def/tern-cv/13dec53e-1062-4060-9281-f133c8269afb</v>
      </c>
      <c r="P421" s="132"/>
      <c r="Q421" s="132"/>
      <c r="R421" s="132"/>
      <c r="S421" s="132"/>
      <c r="T421" s="132"/>
      <c r="U421" s="132"/>
      <c r="V421" s="132"/>
      <c r="W421" s="132"/>
      <c r="X421" s="132"/>
      <c r="Y421" s="132"/>
      <c r="Z421" s="132"/>
      <c r="AA421" s="132"/>
      <c r="AB421" s="132"/>
      <c r="AC421" s="132"/>
      <c r="AD421" s="132"/>
      <c r="AE421" s="132"/>
      <c r="AF421" s="132"/>
      <c r="AG421" s="132"/>
      <c r="AH421" s="132"/>
      <c r="AI421" s="132"/>
      <c r="AJ421" s="132"/>
      <c r="AK421" s="132"/>
      <c r="AL421" s="132"/>
    </row>
    <row r="422">
      <c r="A422" s="130" t="s">
        <v>1156</v>
      </c>
      <c r="B422" s="131" t="s">
        <v>1157</v>
      </c>
      <c r="C422" s="132" t="b">
        <v>0</v>
      </c>
      <c r="D422" s="132"/>
      <c r="E422" s="133" t="s">
        <v>1163</v>
      </c>
      <c r="F422" s="136"/>
      <c r="G422" s="136"/>
      <c r="H422" s="136"/>
      <c r="I422" s="136" t="s">
        <v>42</v>
      </c>
      <c r="J422" s="136" t="s">
        <v>42</v>
      </c>
      <c r="K422" s="136"/>
      <c r="L422" s="132"/>
      <c r="M422" s="132" t="str">
        <f>IF(ISBLANK(L422),"",VLOOKUP(L422,Lookups!$A:$B,2, FALSE))</f>
        <v/>
      </c>
      <c r="N422" s="136" t="s">
        <v>804</v>
      </c>
      <c r="O422" s="137" t="str">
        <f>IF(ISBLANK(N422),"",VLOOKUP(N422,Lookups!$D:$E,2, FALSE))</f>
        <v>http://linked.data.gov.au/def/tern-cv/6fb57064-7198-4df9-bf7c-86b73f69da66</v>
      </c>
      <c r="P422" s="132"/>
      <c r="Q422" s="132"/>
      <c r="R422" s="132"/>
      <c r="S422" s="132"/>
      <c r="T422" s="132"/>
      <c r="U422" s="132"/>
      <c r="V422" s="132"/>
      <c r="W422" s="132"/>
      <c r="X422" s="132"/>
      <c r="Y422" s="132"/>
      <c r="Z422" s="132"/>
      <c r="AA422" s="132"/>
      <c r="AB422" s="132"/>
      <c r="AC422" s="132"/>
      <c r="AD422" s="132"/>
      <c r="AE422" s="132"/>
      <c r="AF422" s="132"/>
      <c r="AG422" s="132"/>
      <c r="AH422" s="132"/>
      <c r="AI422" s="132"/>
      <c r="AJ422" s="132"/>
      <c r="AK422" s="132"/>
      <c r="AL422" s="132"/>
    </row>
    <row r="423">
      <c r="A423" s="130" t="s">
        <v>1156</v>
      </c>
      <c r="B423" s="131" t="s">
        <v>1157</v>
      </c>
      <c r="C423" s="132" t="b">
        <v>0</v>
      </c>
      <c r="D423" s="132"/>
      <c r="E423" s="133" t="s">
        <v>1164</v>
      </c>
      <c r="F423" s="136"/>
      <c r="G423" s="136"/>
      <c r="H423" s="136"/>
      <c r="I423" s="136" t="s">
        <v>42</v>
      </c>
      <c r="J423" s="136" t="s">
        <v>42</v>
      </c>
      <c r="K423" s="136"/>
      <c r="L423" s="132"/>
      <c r="M423" s="132" t="str">
        <f>IF(ISBLANK(L423),"",VLOOKUP(L423,Lookups!$A:$B,2, FALSE))</f>
        <v/>
      </c>
      <c r="N423" s="136" t="s">
        <v>804</v>
      </c>
      <c r="O423" s="137" t="str">
        <f>IF(ISBLANK(N423),"",VLOOKUP(N423,Lookups!$D:$E,2, FALSE))</f>
        <v>http://linked.data.gov.au/def/tern-cv/6fb57064-7198-4df9-bf7c-86b73f69da66</v>
      </c>
      <c r="P423" s="132"/>
      <c r="Q423" s="132"/>
      <c r="R423" s="132"/>
      <c r="S423" s="132"/>
      <c r="T423" s="132"/>
      <c r="U423" s="132"/>
      <c r="V423" s="132"/>
      <c r="W423" s="132"/>
      <c r="X423" s="132"/>
      <c r="Y423" s="132"/>
      <c r="Z423" s="132"/>
      <c r="AA423" s="132"/>
      <c r="AB423" s="132"/>
      <c r="AC423" s="132"/>
      <c r="AD423" s="132"/>
      <c r="AE423" s="132"/>
      <c r="AF423" s="132"/>
      <c r="AG423" s="132"/>
      <c r="AH423" s="132"/>
      <c r="AI423" s="132"/>
      <c r="AJ423" s="132"/>
      <c r="AK423" s="132"/>
      <c r="AL423" s="132"/>
    </row>
    <row r="424">
      <c r="A424" s="130" t="s">
        <v>1156</v>
      </c>
      <c r="B424" s="131" t="s">
        <v>1157</v>
      </c>
      <c r="C424" s="132" t="b">
        <v>0</v>
      </c>
      <c r="D424" s="132"/>
      <c r="E424" s="133" t="s">
        <v>1165</v>
      </c>
      <c r="F424" s="136"/>
      <c r="G424" s="136"/>
      <c r="H424" s="136"/>
      <c r="I424" s="136" t="s">
        <v>32</v>
      </c>
      <c r="J424" s="136" t="s">
        <v>32</v>
      </c>
      <c r="K424" s="136"/>
      <c r="L424" s="132"/>
      <c r="M424" s="132" t="str">
        <f>IF(ISBLANK(L424),"",VLOOKUP(L424,Lookups!$A:$B,2, FALSE))</f>
        <v/>
      </c>
      <c r="N424" s="132"/>
      <c r="O424" s="134" t="str">
        <f>IF(ISBLANK(N424),"",VLOOKUP(N424,Lookups!$D:$E,2, FALSE))</f>
        <v/>
      </c>
      <c r="P424" s="132"/>
      <c r="Q424" s="132"/>
      <c r="R424" s="132"/>
      <c r="S424" s="132"/>
      <c r="T424" s="132"/>
      <c r="U424" s="132"/>
      <c r="V424" s="132"/>
      <c r="W424" s="132"/>
      <c r="X424" s="132"/>
      <c r="Y424" s="132"/>
      <c r="Z424" s="132"/>
      <c r="AA424" s="132"/>
      <c r="AB424" s="132"/>
      <c r="AC424" s="132"/>
      <c r="AD424" s="132"/>
      <c r="AE424" s="132"/>
      <c r="AF424" s="132"/>
      <c r="AG424" s="132"/>
      <c r="AH424" s="132"/>
      <c r="AI424" s="132"/>
      <c r="AJ424" s="132"/>
      <c r="AK424" s="132"/>
      <c r="AL424" s="132"/>
    </row>
    <row r="425">
      <c r="A425" s="130" t="s">
        <v>1156</v>
      </c>
      <c r="B425" s="131" t="s">
        <v>1157</v>
      </c>
      <c r="C425" s="132" t="b">
        <v>0</v>
      </c>
      <c r="D425" s="132"/>
      <c r="E425" s="133" t="s">
        <v>1166</v>
      </c>
      <c r="F425" s="136"/>
      <c r="G425" s="136"/>
      <c r="H425" s="136"/>
      <c r="I425" s="136" t="s">
        <v>32</v>
      </c>
      <c r="J425" s="136" t="s">
        <v>32</v>
      </c>
      <c r="K425" s="136"/>
      <c r="L425" s="132"/>
      <c r="M425" s="132" t="str">
        <f>IF(ISBLANK(L425),"",VLOOKUP(L425,Lookups!$A:$B,2, FALSE))</f>
        <v/>
      </c>
      <c r="N425" s="132"/>
      <c r="O425" s="134" t="str">
        <f>IF(ISBLANK(N425),"",VLOOKUP(N425,Lookups!$D:$E,2, FALSE))</f>
        <v/>
      </c>
      <c r="P425" s="132"/>
      <c r="Q425" s="132"/>
      <c r="R425" s="132"/>
      <c r="S425" s="132"/>
      <c r="T425" s="132"/>
      <c r="U425" s="132"/>
      <c r="V425" s="132"/>
      <c r="W425" s="132"/>
      <c r="X425" s="132"/>
      <c r="Y425" s="132"/>
      <c r="Z425" s="132"/>
      <c r="AA425" s="132"/>
      <c r="AB425" s="132"/>
      <c r="AC425" s="132"/>
      <c r="AD425" s="132"/>
      <c r="AE425" s="132"/>
      <c r="AF425" s="132"/>
      <c r="AG425" s="132"/>
      <c r="AH425" s="132"/>
      <c r="AI425" s="132"/>
      <c r="AJ425" s="132"/>
      <c r="AK425" s="132"/>
      <c r="AL425" s="132"/>
    </row>
    <row r="426">
      <c r="A426" s="130" t="s">
        <v>1167</v>
      </c>
      <c r="B426" s="131" t="s">
        <v>1168</v>
      </c>
      <c r="C426" s="132" t="b">
        <v>0</v>
      </c>
      <c r="D426" s="132"/>
      <c r="E426" s="133" t="s">
        <v>1169</v>
      </c>
      <c r="F426" s="136"/>
      <c r="G426" s="136"/>
      <c r="H426" s="136"/>
      <c r="I426" s="136" t="s">
        <v>25</v>
      </c>
      <c r="J426" s="136" t="s">
        <v>25</v>
      </c>
      <c r="K426" s="136"/>
      <c r="L426" s="132"/>
      <c r="M426" s="132" t="str">
        <f>IF(ISBLANK(L426),"",VLOOKUP(L426,Lookups!$A:$B,2, FALSE))</f>
        <v/>
      </c>
      <c r="N426" s="132"/>
      <c r="O426" s="134" t="str">
        <f>IF(ISBLANK(N426),"",VLOOKUP(N426,Lookups!$D:$E,2, FALSE))</f>
        <v/>
      </c>
      <c r="P426" s="135" t="s">
        <v>908</v>
      </c>
      <c r="Q426" s="132"/>
      <c r="R426" s="132"/>
      <c r="S426" s="132"/>
      <c r="T426" s="132"/>
      <c r="U426" s="132"/>
      <c r="V426" s="132"/>
      <c r="W426" s="132"/>
      <c r="X426" s="132"/>
      <c r="Y426" s="132"/>
      <c r="Z426" s="132"/>
      <c r="AA426" s="132"/>
      <c r="AB426" s="132"/>
      <c r="AC426" s="132"/>
      <c r="AD426" s="132"/>
      <c r="AE426" s="132"/>
      <c r="AF426" s="132"/>
      <c r="AG426" s="132"/>
      <c r="AH426" s="132"/>
      <c r="AI426" s="132"/>
      <c r="AJ426" s="132"/>
      <c r="AK426" s="132"/>
      <c r="AL426" s="132"/>
    </row>
    <row r="427">
      <c r="A427" s="130" t="s">
        <v>1167</v>
      </c>
      <c r="B427" s="131" t="s">
        <v>1168</v>
      </c>
      <c r="C427" s="132" t="b">
        <v>0</v>
      </c>
      <c r="D427" s="132"/>
      <c r="E427" s="133" t="s">
        <v>1170</v>
      </c>
      <c r="F427" s="136"/>
      <c r="G427" s="136"/>
      <c r="H427" s="136"/>
      <c r="I427" s="136" t="s">
        <v>32</v>
      </c>
      <c r="J427" s="136" t="s">
        <v>32</v>
      </c>
      <c r="K427" s="136"/>
      <c r="L427" s="132"/>
      <c r="M427" s="132" t="str">
        <f>IF(ISBLANK(L427),"",VLOOKUP(L427,Lookups!$A:$B,2, FALSE))</f>
        <v/>
      </c>
      <c r="N427" s="136" t="s">
        <v>38</v>
      </c>
      <c r="O427" s="137" t="str">
        <f>IF(ISBLANK(N427),"",VLOOKUP(N427,Lookups!$D:$E,2, FALSE))</f>
        <v>http://linked.data.gov.au/def/tern-cv/13dec53e-1062-4060-9281-f133c8269afb</v>
      </c>
      <c r="P427" s="132"/>
      <c r="Q427" s="132"/>
      <c r="R427" s="132"/>
      <c r="S427" s="132"/>
      <c r="T427" s="132"/>
      <c r="U427" s="132"/>
      <c r="V427" s="132"/>
      <c r="W427" s="132"/>
      <c r="X427" s="132"/>
      <c r="Y427" s="132"/>
      <c r="Z427" s="132"/>
      <c r="AA427" s="132"/>
      <c r="AB427" s="132"/>
      <c r="AC427" s="132"/>
      <c r="AD427" s="132"/>
      <c r="AE427" s="132"/>
      <c r="AF427" s="132"/>
      <c r="AG427" s="132"/>
      <c r="AH427" s="132"/>
      <c r="AI427" s="132"/>
      <c r="AJ427" s="132"/>
      <c r="AK427" s="132"/>
      <c r="AL427" s="132"/>
    </row>
    <row r="428">
      <c r="A428" s="130" t="s">
        <v>1167</v>
      </c>
      <c r="B428" s="131" t="s">
        <v>1168</v>
      </c>
      <c r="C428" s="132" t="b">
        <v>0</v>
      </c>
      <c r="D428" s="133" t="s">
        <v>1171</v>
      </c>
      <c r="E428" s="132"/>
      <c r="F428" s="136"/>
      <c r="G428" s="136"/>
      <c r="H428" s="136"/>
      <c r="I428" s="136" t="s">
        <v>91</v>
      </c>
      <c r="J428" s="136" t="s">
        <v>91</v>
      </c>
      <c r="K428" s="136"/>
      <c r="L428" s="132"/>
      <c r="M428" s="132" t="str">
        <f>IF(ISBLANK(L428),"",VLOOKUP(L428,Lookups!$A:$B,2, FALSE))</f>
        <v/>
      </c>
      <c r="N428" s="136" t="s">
        <v>895</v>
      </c>
      <c r="O428" s="137" t="str">
        <f>IF(ISBLANK(N428),"",VLOOKUP(N428,Lookups!$D:$E,2, FALSE))</f>
        <v>http://linked.data.gov.au/def/tern-cv/05dac53a-269c-4699-9673-bf99a9406b14</v>
      </c>
      <c r="P428" s="132"/>
      <c r="Q428" s="132"/>
      <c r="R428" s="132"/>
      <c r="S428" s="132"/>
      <c r="T428" s="132"/>
      <c r="U428" s="132"/>
      <c r="V428" s="132"/>
      <c r="W428" s="132"/>
      <c r="X428" s="132"/>
      <c r="Y428" s="132"/>
      <c r="Z428" s="132"/>
      <c r="AA428" s="132"/>
      <c r="AB428" s="132"/>
      <c r="AC428" s="132"/>
      <c r="AD428" s="132"/>
      <c r="AE428" s="132"/>
      <c r="AF428" s="132"/>
      <c r="AG428" s="132"/>
      <c r="AH428" s="132"/>
      <c r="AI428" s="132"/>
      <c r="AJ428" s="132"/>
      <c r="AK428" s="132"/>
      <c r="AL428" s="132"/>
    </row>
    <row r="429">
      <c r="A429" s="130" t="s">
        <v>1167</v>
      </c>
      <c r="B429" s="131" t="s">
        <v>1168</v>
      </c>
      <c r="C429" s="132" t="b">
        <v>0</v>
      </c>
      <c r="D429" s="132"/>
      <c r="E429" s="169" t="s">
        <v>1172</v>
      </c>
      <c r="F429" s="136"/>
      <c r="G429" s="136"/>
      <c r="H429" s="136"/>
      <c r="I429" s="136" t="s">
        <v>42</v>
      </c>
      <c r="J429" s="136" t="s">
        <v>42</v>
      </c>
      <c r="K429" s="136"/>
      <c r="L429" s="132"/>
      <c r="M429" s="132" t="str">
        <f>IF(ISBLANK(L429),"",VLOOKUP(L429,Lookups!$A:$B,2, FALSE))</f>
        <v/>
      </c>
      <c r="N429" s="136" t="s">
        <v>804</v>
      </c>
      <c r="O429" s="137" t="str">
        <f>IF(ISBLANK(N429),"",VLOOKUP(N429,Lookups!$D:$E,2, FALSE))</f>
        <v>http://linked.data.gov.au/def/tern-cv/6fb57064-7198-4df9-bf7c-86b73f69da66</v>
      </c>
      <c r="P429" s="132"/>
      <c r="Q429" s="132"/>
      <c r="R429" s="132"/>
      <c r="S429" s="132"/>
      <c r="T429" s="132"/>
      <c r="U429" s="132"/>
      <c r="V429" s="132"/>
      <c r="W429" s="132"/>
      <c r="X429" s="132"/>
      <c r="Y429" s="132"/>
      <c r="Z429" s="132"/>
      <c r="AA429" s="132"/>
      <c r="AB429" s="132"/>
      <c r="AC429" s="132"/>
      <c r="AD429" s="132"/>
      <c r="AE429" s="132"/>
      <c r="AF429" s="132"/>
      <c r="AG429" s="132"/>
      <c r="AH429" s="132"/>
      <c r="AI429" s="132"/>
      <c r="AJ429" s="132"/>
      <c r="AK429" s="132"/>
      <c r="AL429" s="132"/>
    </row>
    <row r="430">
      <c r="A430" s="130" t="s">
        <v>1167</v>
      </c>
      <c r="B430" s="131" t="s">
        <v>1168</v>
      </c>
      <c r="C430" s="132" t="b">
        <v>0</v>
      </c>
      <c r="D430" s="132"/>
      <c r="E430" s="169" t="s">
        <v>1173</v>
      </c>
      <c r="F430" s="136"/>
      <c r="G430" s="136"/>
      <c r="H430" s="136"/>
      <c r="I430" s="136" t="s">
        <v>32</v>
      </c>
      <c r="J430" s="136" t="s">
        <v>32</v>
      </c>
      <c r="K430" s="136"/>
      <c r="L430" s="132"/>
      <c r="M430" s="132" t="str">
        <f>IF(ISBLANK(L430),"",VLOOKUP(L430,Lookups!$A:$B,2, FALSE))</f>
        <v/>
      </c>
      <c r="N430" s="132"/>
      <c r="O430" s="134" t="str">
        <f>IF(ISBLANK(N430),"",VLOOKUP(N430,Lookups!$D:$E,2, FALSE))</f>
        <v/>
      </c>
      <c r="P430" s="132"/>
      <c r="Q430" s="132"/>
      <c r="R430" s="136" t="s">
        <v>1174</v>
      </c>
      <c r="S430" s="132"/>
      <c r="T430" s="132"/>
      <c r="U430" s="132"/>
      <c r="V430" s="132"/>
      <c r="W430" s="132"/>
      <c r="X430" s="132"/>
      <c r="Y430" s="132"/>
      <c r="Z430" s="132"/>
      <c r="AA430" s="132"/>
      <c r="AB430" s="132"/>
      <c r="AC430" s="132"/>
      <c r="AD430" s="132"/>
      <c r="AE430" s="132"/>
      <c r="AF430" s="132"/>
      <c r="AG430" s="132"/>
      <c r="AH430" s="132"/>
      <c r="AI430" s="132"/>
      <c r="AJ430" s="132"/>
      <c r="AK430" s="132"/>
      <c r="AL430" s="132"/>
    </row>
    <row r="431">
      <c r="A431" s="130" t="s">
        <v>1167</v>
      </c>
      <c r="B431" s="131" t="s">
        <v>1168</v>
      </c>
      <c r="C431" s="132" t="b">
        <v>0</v>
      </c>
      <c r="D431" s="132"/>
      <c r="E431" s="169" t="s">
        <v>1175</v>
      </c>
      <c r="F431" s="136"/>
      <c r="G431" s="136"/>
      <c r="H431" s="136"/>
      <c r="I431" s="136" t="s">
        <v>32</v>
      </c>
      <c r="J431" s="136" t="s">
        <v>32</v>
      </c>
      <c r="K431" s="136"/>
      <c r="L431" s="132"/>
      <c r="M431" s="132" t="str">
        <f>IF(ISBLANK(L431),"",VLOOKUP(L431,Lookups!$A:$B,2, FALSE))</f>
        <v/>
      </c>
      <c r="N431" s="132"/>
      <c r="O431" s="134" t="str">
        <f>IF(ISBLANK(N431),"",VLOOKUP(N431,Lookups!$D:$E,2, FALSE))</f>
        <v/>
      </c>
      <c r="P431" s="132"/>
      <c r="Q431" s="132"/>
      <c r="R431" s="132"/>
      <c r="S431" s="132"/>
      <c r="T431" s="132"/>
      <c r="U431" s="132"/>
      <c r="V431" s="132"/>
      <c r="W431" s="132"/>
      <c r="X431" s="132"/>
      <c r="Y431" s="132"/>
      <c r="Z431" s="132"/>
      <c r="AA431" s="132"/>
      <c r="AB431" s="132"/>
      <c r="AC431" s="132"/>
      <c r="AD431" s="132"/>
      <c r="AE431" s="132"/>
      <c r="AF431" s="132"/>
      <c r="AG431" s="132"/>
      <c r="AH431" s="132"/>
      <c r="AI431" s="132"/>
      <c r="AJ431" s="132"/>
      <c r="AK431" s="132"/>
      <c r="AL431" s="132"/>
    </row>
    <row r="432">
      <c r="A432" s="130" t="s">
        <v>1167</v>
      </c>
      <c r="B432" s="131" t="s">
        <v>1168</v>
      </c>
      <c r="C432" s="132" t="b">
        <v>0</v>
      </c>
      <c r="D432" s="132"/>
      <c r="E432" s="133" t="s">
        <v>1133</v>
      </c>
      <c r="F432" s="136"/>
      <c r="G432" s="136"/>
      <c r="H432" s="136"/>
      <c r="I432" s="136" t="s">
        <v>32</v>
      </c>
      <c r="J432" s="136" t="s">
        <v>32</v>
      </c>
      <c r="K432" s="136"/>
      <c r="L432" s="136" t="s">
        <v>30</v>
      </c>
      <c r="M432" s="148" t="str">
        <f>IF(ISBLANK(L432),"",VLOOKUP(L432,Lookups!$A:$B,2, FALSE))</f>
        <v>http://linked.data.gov.au/def/tern-cv/04a4c009-2a51-4bdb-96dd-0bfd1bed8826</v>
      </c>
      <c r="N432" s="136"/>
      <c r="O432" s="134" t="str">
        <f>IF(ISBLANK(N432),"",VLOOKUP(N432,Lookups!$D:$E,2, FALSE))</f>
        <v/>
      </c>
      <c r="P432" s="132"/>
      <c r="Q432" s="132"/>
      <c r="R432" s="132"/>
      <c r="S432" s="132"/>
      <c r="T432" s="132"/>
      <c r="U432" s="132"/>
      <c r="V432" s="132"/>
      <c r="W432" s="132"/>
      <c r="X432" s="132"/>
      <c r="Y432" s="132"/>
      <c r="Z432" s="132"/>
      <c r="AA432" s="132"/>
      <c r="AB432" s="132"/>
      <c r="AC432" s="132"/>
      <c r="AD432" s="132"/>
      <c r="AE432" s="132"/>
      <c r="AF432" s="132"/>
      <c r="AG432" s="132"/>
      <c r="AH432" s="132"/>
      <c r="AI432" s="132"/>
      <c r="AJ432" s="132"/>
      <c r="AK432" s="132"/>
      <c r="AL432" s="132"/>
    </row>
    <row r="433">
      <c r="A433" s="130" t="s">
        <v>1167</v>
      </c>
      <c r="B433" s="131" t="s">
        <v>1168</v>
      </c>
      <c r="C433" s="169" t="b">
        <v>0</v>
      </c>
      <c r="D433" s="132"/>
      <c r="E433" s="169" t="s">
        <v>1176</v>
      </c>
      <c r="F433" s="136"/>
      <c r="G433" s="136"/>
      <c r="H433" s="136"/>
      <c r="I433" s="136" t="s">
        <v>91</v>
      </c>
      <c r="J433" s="136" t="s">
        <v>91</v>
      </c>
      <c r="K433" s="136"/>
      <c r="L433" s="136"/>
      <c r="M433" s="132" t="str">
        <f>IF(ISBLANK(L433),"",VLOOKUP(L433,Lookups!$A:$B,2, FALSE))</f>
        <v/>
      </c>
      <c r="N433" s="136"/>
      <c r="O433" s="134" t="str">
        <f>IF(ISBLANK(N433),"",VLOOKUP(N433,Lookups!$D:$E,2, FALSE))</f>
        <v/>
      </c>
      <c r="P433" s="132"/>
      <c r="Q433" s="132"/>
      <c r="R433" s="132"/>
      <c r="S433" s="132"/>
      <c r="T433" s="132"/>
      <c r="U433" s="132"/>
      <c r="V433" s="132"/>
      <c r="W433" s="132"/>
      <c r="X433" s="132"/>
      <c r="Y433" s="132"/>
      <c r="Z433" s="132"/>
      <c r="AA433" s="132"/>
      <c r="AB433" s="132"/>
      <c r="AC433" s="132"/>
      <c r="AD433" s="132"/>
      <c r="AE433" s="132"/>
      <c r="AF433" s="132"/>
      <c r="AG433" s="132"/>
      <c r="AH433" s="132"/>
      <c r="AI433" s="132"/>
      <c r="AJ433" s="132"/>
      <c r="AK433" s="132"/>
      <c r="AL433" s="132"/>
    </row>
    <row r="434">
      <c r="A434" s="130" t="s">
        <v>1167</v>
      </c>
      <c r="B434" s="131" t="s">
        <v>1168</v>
      </c>
      <c r="C434" s="132" t="b">
        <v>0</v>
      </c>
      <c r="D434" s="132"/>
      <c r="E434" s="133" t="s">
        <v>1177</v>
      </c>
      <c r="F434" s="136"/>
      <c r="G434" s="136"/>
      <c r="H434" s="136"/>
      <c r="I434" s="136" t="s">
        <v>42</v>
      </c>
      <c r="J434" s="136" t="s">
        <v>42</v>
      </c>
      <c r="K434" s="136"/>
      <c r="L434" s="132"/>
      <c r="M434" s="132" t="str">
        <f>IF(ISBLANK(L434),"",VLOOKUP(L434,Lookups!$A:$B,2, FALSE))</f>
        <v/>
      </c>
      <c r="N434" s="132"/>
      <c r="O434" s="134" t="str">
        <f>IF(ISBLANK(N434),"",VLOOKUP(N434,Lookups!$D:$E,2, FALSE))</f>
        <v/>
      </c>
      <c r="P434" s="132"/>
      <c r="Q434" s="132"/>
      <c r="R434" s="132"/>
      <c r="S434" s="132"/>
      <c r="T434" s="132"/>
      <c r="U434" s="132"/>
      <c r="V434" s="132"/>
      <c r="W434" s="132"/>
      <c r="X434" s="132"/>
      <c r="Y434" s="132"/>
      <c r="Z434" s="132"/>
      <c r="AA434" s="132"/>
      <c r="AB434" s="132"/>
      <c r="AC434" s="132"/>
      <c r="AD434" s="132"/>
      <c r="AE434" s="132"/>
      <c r="AF434" s="132"/>
      <c r="AG434" s="132"/>
      <c r="AH434" s="132"/>
      <c r="AI434" s="132"/>
      <c r="AJ434" s="132"/>
      <c r="AK434" s="132"/>
      <c r="AL434" s="132"/>
    </row>
    <row r="435">
      <c r="A435" s="130" t="s">
        <v>1167</v>
      </c>
      <c r="B435" s="131" t="s">
        <v>1168</v>
      </c>
      <c r="C435" s="150" t="b">
        <v>0</v>
      </c>
      <c r="D435" s="150"/>
      <c r="E435" s="133" t="s">
        <v>1178</v>
      </c>
      <c r="F435" s="136"/>
      <c r="G435" s="136"/>
      <c r="H435" s="136"/>
      <c r="I435" s="136" t="s">
        <v>32</v>
      </c>
      <c r="J435" s="136" t="s">
        <v>32</v>
      </c>
      <c r="K435" s="136"/>
      <c r="L435" s="132"/>
      <c r="M435" s="132" t="str">
        <f>IF(ISBLANK(L435),"",VLOOKUP(L435,Lookups!$A:$B,2, FALSE))</f>
        <v/>
      </c>
      <c r="N435" s="136" t="s">
        <v>38</v>
      </c>
      <c r="O435" s="137" t="str">
        <f>IF(ISBLANK(N435),"",VLOOKUP(N435,Lookups!$D:$E,2, FALSE))</f>
        <v>http://linked.data.gov.au/def/tern-cv/13dec53e-1062-4060-9281-f133c8269afb</v>
      </c>
      <c r="P435" s="132"/>
      <c r="Q435" s="132"/>
      <c r="R435" s="132"/>
      <c r="S435" s="132"/>
      <c r="T435" s="132"/>
      <c r="U435" s="132"/>
      <c r="V435" s="132"/>
      <c r="W435" s="132"/>
      <c r="X435" s="132"/>
      <c r="Y435" s="132"/>
      <c r="Z435" s="132"/>
      <c r="AA435" s="132"/>
      <c r="AB435" s="132"/>
      <c r="AC435" s="132"/>
      <c r="AD435" s="132"/>
      <c r="AE435" s="132"/>
      <c r="AF435" s="132"/>
      <c r="AG435" s="132"/>
      <c r="AH435" s="132"/>
      <c r="AI435" s="132"/>
      <c r="AJ435" s="132"/>
      <c r="AK435" s="132"/>
      <c r="AL435" s="132"/>
    </row>
    <row r="436">
      <c r="A436" s="130" t="s">
        <v>1167</v>
      </c>
      <c r="B436" s="131" t="s">
        <v>1168</v>
      </c>
      <c r="C436" s="136" t="b">
        <v>1</v>
      </c>
      <c r="D436" s="132"/>
      <c r="E436" s="133" t="s">
        <v>1179</v>
      </c>
      <c r="F436" s="136"/>
      <c r="G436" s="136"/>
      <c r="H436" s="136"/>
      <c r="I436" s="136" t="s">
        <v>42</v>
      </c>
      <c r="J436" s="136" t="s">
        <v>42</v>
      </c>
      <c r="K436" s="136"/>
      <c r="L436" s="132"/>
      <c r="M436" s="132"/>
      <c r="N436" s="136" t="s">
        <v>804</v>
      </c>
      <c r="O436" s="144" t="s">
        <v>805</v>
      </c>
      <c r="P436" s="132"/>
      <c r="Q436" s="132"/>
      <c r="R436" s="132"/>
      <c r="S436" s="132"/>
      <c r="T436" s="132"/>
      <c r="U436" s="132"/>
      <c r="V436" s="132"/>
      <c r="W436" s="132"/>
      <c r="X436" s="132"/>
      <c r="Y436" s="132"/>
      <c r="Z436" s="132"/>
      <c r="AA436" s="132"/>
      <c r="AB436" s="132"/>
      <c r="AC436" s="132"/>
      <c r="AD436" s="132"/>
      <c r="AE436" s="132"/>
      <c r="AF436" s="132"/>
      <c r="AG436" s="132"/>
      <c r="AH436" s="132"/>
      <c r="AI436" s="132"/>
      <c r="AJ436" s="132"/>
      <c r="AK436" s="132"/>
      <c r="AL436" s="132"/>
    </row>
    <row r="437">
      <c r="A437" s="130" t="s">
        <v>1167</v>
      </c>
      <c r="B437" s="131" t="s">
        <v>1168</v>
      </c>
      <c r="C437" s="136" t="b">
        <v>1</v>
      </c>
      <c r="D437" s="132"/>
      <c r="E437" s="133" t="s">
        <v>1180</v>
      </c>
      <c r="F437" s="136"/>
      <c r="G437" s="136"/>
      <c r="H437" s="136"/>
      <c r="I437" s="136" t="s">
        <v>32</v>
      </c>
      <c r="J437" s="136" t="s">
        <v>32</v>
      </c>
      <c r="K437" s="136"/>
      <c r="L437" s="132"/>
      <c r="M437" s="132" t="str">
        <f>IF(ISBLANK(L437),"",VLOOKUP(L437,Lookups!$A:$B,2, FALSE))</f>
        <v/>
      </c>
      <c r="N437" s="132"/>
      <c r="O437" s="134" t="str">
        <f>IF(ISBLANK(N437),"",VLOOKUP(N437,Lookups!$D:$E,2, FALSE))</f>
        <v/>
      </c>
      <c r="P437" s="132"/>
      <c r="Q437" s="132"/>
      <c r="R437" s="132"/>
      <c r="S437" s="132"/>
      <c r="T437" s="132"/>
      <c r="U437" s="132"/>
      <c r="V437" s="132"/>
      <c r="W437" s="132"/>
      <c r="X437" s="132"/>
      <c r="Y437" s="132"/>
      <c r="Z437" s="132"/>
      <c r="AA437" s="132"/>
      <c r="AB437" s="132"/>
      <c r="AC437" s="132"/>
      <c r="AD437" s="132"/>
      <c r="AE437" s="132"/>
      <c r="AF437" s="132"/>
      <c r="AG437" s="132"/>
      <c r="AH437" s="132"/>
      <c r="AI437" s="132"/>
      <c r="AJ437" s="132"/>
      <c r="AK437" s="132"/>
      <c r="AL437" s="132"/>
    </row>
    <row r="438">
      <c r="A438" s="130" t="s">
        <v>1181</v>
      </c>
      <c r="B438" s="131" t="s">
        <v>1182</v>
      </c>
      <c r="C438" s="132" t="b">
        <v>0</v>
      </c>
      <c r="D438" s="132"/>
      <c r="E438" s="133" t="s">
        <v>1183</v>
      </c>
      <c r="F438" s="136"/>
      <c r="G438" s="136"/>
      <c r="H438" s="136"/>
      <c r="I438" s="136" t="s">
        <v>25</v>
      </c>
      <c r="J438" s="136" t="s">
        <v>25</v>
      </c>
      <c r="K438" s="136" t="s">
        <v>1184</v>
      </c>
      <c r="L438" s="132"/>
      <c r="M438" s="132" t="str">
        <f>IF(ISBLANK(L438),"",VLOOKUP(L438,Lookups!$A:$B,2, FALSE))</f>
        <v/>
      </c>
      <c r="N438" s="132"/>
      <c r="O438" s="134" t="str">
        <f>IF(ISBLANK(N438),"",VLOOKUP(N438,Lookups!$D:$E,2, FALSE))</f>
        <v/>
      </c>
      <c r="P438" s="135" t="s">
        <v>981</v>
      </c>
      <c r="Q438" s="132"/>
      <c r="R438" s="132"/>
      <c r="S438" s="132"/>
      <c r="T438" s="132"/>
      <c r="U438" s="132"/>
      <c r="V438" s="132"/>
      <c r="W438" s="132"/>
      <c r="X438" s="132"/>
      <c r="Y438" s="132"/>
      <c r="Z438" s="132"/>
      <c r="AA438" s="132"/>
      <c r="AB438" s="132"/>
      <c r="AC438" s="132"/>
      <c r="AD438" s="132"/>
      <c r="AE438" s="132"/>
      <c r="AF438" s="132"/>
      <c r="AG438" s="132"/>
      <c r="AH438" s="132"/>
      <c r="AI438" s="132"/>
      <c r="AJ438" s="132"/>
      <c r="AK438" s="132"/>
      <c r="AL438" s="132"/>
    </row>
    <row r="439">
      <c r="A439" s="130" t="s">
        <v>1181</v>
      </c>
      <c r="B439" s="131" t="s">
        <v>1182</v>
      </c>
      <c r="C439" s="132" t="b">
        <v>0</v>
      </c>
      <c r="D439" s="133" t="s">
        <v>1185</v>
      </c>
      <c r="E439" s="132"/>
      <c r="F439" s="136"/>
      <c r="G439" s="136"/>
      <c r="H439" s="136"/>
      <c r="I439" s="136" t="s">
        <v>91</v>
      </c>
      <c r="J439" s="136" t="s">
        <v>91</v>
      </c>
      <c r="K439" s="136"/>
      <c r="L439" s="132"/>
      <c r="M439" s="132" t="str">
        <f>IF(ISBLANK(L439),"",VLOOKUP(L439,Lookups!$A:$B,2, FALSE))</f>
        <v/>
      </c>
      <c r="N439" s="136" t="s">
        <v>895</v>
      </c>
      <c r="O439" s="137" t="str">
        <f>IF(ISBLANK(N439),"",VLOOKUP(N439,Lookups!$D:$E,2, FALSE))</f>
        <v>http://linked.data.gov.au/def/tern-cv/05dac53a-269c-4699-9673-bf99a9406b14</v>
      </c>
      <c r="P439" s="132"/>
      <c r="Q439" s="132"/>
      <c r="R439" s="132"/>
      <c r="S439" s="132"/>
      <c r="T439" s="132"/>
      <c r="U439" s="132"/>
      <c r="V439" s="132"/>
      <c r="W439" s="132"/>
      <c r="X439" s="132"/>
      <c r="Y439" s="132"/>
      <c r="Z439" s="132"/>
      <c r="AA439" s="132"/>
      <c r="AB439" s="132"/>
      <c r="AC439" s="132"/>
      <c r="AD439" s="132"/>
      <c r="AE439" s="132"/>
      <c r="AF439" s="132"/>
      <c r="AG439" s="132"/>
      <c r="AH439" s="132"/>
      <c r="AI439" s="132"/>
      <c r="AJ439" s="132"/>
      <c r="AK439" s="132"/>
      <c r="AL439" s="132"/>
    </row>
    <row r="440">
      <c r="A440" s="130" t="s">
        <v>1181</v>
      </c>
      <c r="B440" s="131" t="s">
        <v>1182</v>
      </c>
      <c r="C440" s="132" t="b">
        <v>0</v>
      </c>
      <c r="D440" s="132"/>
      <c r="E440" s="133" t="s">
        <v>1186</v>
      </c>
      <c r="F440" s="136"/>
      <c r="G440" s="136"/>
      <c r="H440" s="136"/>
      <c r="I440" s="136" t="s">
        <v>32</v>
      </c>
      <c r="J440" s="136" t="s">
        <v>32</v>
      </c>
      <c r="K440" s="136"/>
      <c r="L440" s="132"/>
      <c r="M440" s="132" t="str">
        <f>IF(ISBLANK(L440),"",VLOOKUP(L440,Lookups!$A:$B,2, FALSE))</f>
        <v/>
      </c>
      <c r="N440" s="132"/>
      <c r="O440" s="134" t="str">
        <f>IF(ISBLANK(N440),"",VLOOKUP(N440,Lookups!$D:$E,2, FALSE))</f>
        <v/>
      </c>
      <c r="P440" s="132"/>
      <c r="Q440" s="132"/>
      <c r="R440" s="132"/>
      <c r="S440" s="132"/>
      <c r="T440" s="132"/>
      <c r="U440" s="132"/>
      <c r="V440" s="132"/>
      <c r="W440" s="132"/>
      <c r="X440" s="132"/>
      <c r="Y440" s="132"/>
      <c r="Z440" s="132"/>
      <c r="AA440" s="132"/>
      <c r="AB440" s="132"/>
      <c r="AC440" s="132"/>
      <c r="AD440" s="132"/>
      <c r="AE440" s="132"/>
      <c r="AF440" s="132"/>
      <c r="AG440" s="132"/>
      <c r="AH440" s="132"/>
      <c r="AI440" s="132"/>
      <c r="AJ440" s="132"/>
      <c r="AK440" s="132"/>
      <c r="AL440" s="132"/>
    </row>
    <row r="441">
      <c r="A441" s="130" t="s">
        <v>1181</v>
      </c>
      <c r="B441" s="131" t="s">
        <v>1182</v>
      </c>
      <c r="C441" s="150" t="b">
        <v>0</v>
      </c>
      <c r="D441" s="150"/>
      <c r="E441" s="133" t="s">
        <v>1187</v>
      </c>
      <c r="F441" s="136"/>
      <c r="G441" s="136"/>
      <c r="H441" s="136"/>
      <c r="I441" s="136" t="s">
        <v>32</v>
      </c>
      <c r="J441" s="136" t="s">
        <v>32</v>
      </c>
      <c r="K441" s="136"/>
      <c r="L441" s="132"/>
      <c r="M441" s="132" t="str">
        <f>IF(ISBLANK(L441),"",VLOOKUP(L441,Lookups!$A:$B,2, FALSE))</f>
        <v/>
      </c>
      <c r="N441" s="136" t="s">
        <v>38</v>
      </c>
      <c r="O441" s="137" t="str">
        <f>IF(ISBLANK(N441),"",VLOOKUP(N441,Lookups!$D:$E,2, FALSE))</f>
        <v>http://linked.data.gov.au/def/tern-cv/13dec53e-1062-4060-9281-f133c8269afb</v>
      </c>
      <c r="P441" s="132"/>
      <c r="Q441" s="132"/>
      <c r="R441" s="132"/>
      <c r="S441" s="132"/>
      <c r="T441" s="132"/>
      <c r="U441" s="132"/>
      <c r="V441" s="132"/>
      <c r="W441" s="132"/>
      <c r="X441" s="132"/>
      <c r="Y441" s="132"/>
      <c r="Z441" s="132"/>
      <c r="AA441" s="132"/>
      <c r="AB441" s="132"/>
      <c r="AC441" s="132"/>
      <c r="AD441" s="132"/>
      <c r="AE441" s="132"/>
      <c r="AF441" s="132"/>
      <c r="AG441" s="132"/>
      <c r="AH441" s="132"/>
      <c r="AI441" s="132"/>
      <c r="AJ441" s="132"/>
      <c r="AK441" s="132"/>
      <c r="AL441" s="132"/>
    </row>
    <row r="442">
      <c r="A442" s="130" t="s">
        <v>1181</v>
      </c>
      <c r="B442" s="131" t="s">
        <v>1182</v>
      </c>
      <c r="C442" s="132" t="b">
        <v>0</v>
      </c>
      <c r="D442" s="133" t="s">
        <v>1188</v>
      </c>
      <c r="E442" s="132"/>
      <c r="F442" s="136"/>
      <c r="G442" s="136"/>
      <c r="H442" s="136"/>
      <c r="I442" s="136" t="s">
        <v>42</v>
      </c>
      <c r="J442" s="136" t="s">
        <v>42</v>
      </c>
      <c r="K442" s="136"/>
      <c r="L442" s="132"/>
      <c r="M442" s="132" t="str">
        <f>IF(ISBLANK(L442),"",VLOOKUP(L442,Lookups!$A:$B,2, FALSE))</f>
        <v/>
      </c>
      <c r="N442" s="136" t="s">
        <v>804</v>
      </c>
      <c r="O442" s="137" t="str">
        <f>IF(ISBLANK(N442),"",VLOOKUP(N442,Lookups!$D:$E,2, FALSE))</f>
        <v>http://linked.data.gov.au/def/tern-cv/6fb57064-7198-4df9-bf7c-86b73f69da66</v>
      </c>
      <c r="P442" s="132"/>
      <c r="Q442" s="132"/>
      <c r="R442" s="132"/>
      <c r="S442" s="132"/>
      <c r="T442" s="132"/>
      <c r="U442" s="132"/>
      <c r="V442" s="132"/>
      <c r="W442" s="132"/>
      <c r="X442" s="132"/>
      <c r="Y442" s="132"/>
      <c r="Z442" s="132"/>
      <c r="AA442" s="132"/>
      <c r="AB442" s="132"/>
      <c r="AC442" s="132"/>
      <c r="AD442" s="132"/>
      <c r="AE442" s="132"/>
      <c r="AF442" s="132"/>
      <c r="AG442" s="132"/>
      <c r="AH442" s="132"/>
      <c r="AI442" s="132"/>
      <c r="AJ442" s="132"/>
      <c r="AK442" s="132"/>
      <c r="AL442" s="132"/>
    </row>
    <row r="443">
      <c r="A443" s="130" t="s">
        <v>1181</v>
      </c>
      <c r="B443" s="131" t="s">
        <v>1182</v>
      </c>
      <c r="C443" s="132" t="b">
        <v>0</v>
      </c>
      <c r="D443" s="132"/>
      <c r="E443" s="133" t="s">
        <v>1189</v>
      </c>
      <c r="F443" s="136"/>
      <c r="G443" s="136"/>
      <c r="H443" s="136"/>
      <c r="I443" s="136" t="s">
        <v>25</v>
      </c>
      <c r="J443" s="136" t="s">
        <v>25</v>
      </c>
      <c r="K443" s="136"/>
      <c r="L443" s="132"/>
      <c r="M443" s="132" t="str">
        <f>IF(ISBLANK(L443),"",VLOOKUP(L443,Lookups!$A:$B,2, FALSE))</f>
        <v/>
      </c>
      <c r="N443" s="132"/>
      <c r="O443" s="134" t="str">
        <f>IF(ISBLANK(N443),"",VLOOKUP(N443,Lookups!$D:$E,2, FALSE))</f>
        <v/>
      </c>
      <c r="P443" s="145" t="s">
        <v>1190</v>
      </c>
      <c r="Q443" s="132"/>
      <c r="R443" s="136" t="s">
        <v>1191</v>
      </c>
      <c r="S443" s="132"/>
      <c r="T443" s="132"/>
      <c r="U443" s="132"/>
      <c r="V443" s="132"/>
      <c r="W443" s="132"/>
      <c r="X443" s="132"/>
      <c r="Y443" s="132"/>
      <c r="Z443" s="132"/>
      <c r="AA443" s="132"/>
      <c r="AB443" s="132"/>
      <c r="AC443" s="132"/>
      <c r="AD443" s="132"/>
      <c r="AE443" s="132"/>
      <c r="AF443" s="132"/>
      <c r="AG443" s="132"/>
      <c r="AH443" s="132"/>
      <c r="AI443" s="132"/>
      <c r="AJ443" s="132"/>
      <c r="AK443" s="132"/>
      <c r="AL443" s="132"/>
    </row>
    <row r="444">
      <c r="A444" s="130" t="s">
        <v>1181</v>
      </c>
      <c r="B444" s="131" t="s">
        <v>1182</v>
      </c>
      <c r="C444" s="132" t="b">
        <v>0</v>
      </c>
      <c r="D444" s="132"/>
      <c r="E444" s="133" t="s">
        <v>1192</v>
      </c>
      <c r="F444" s="136"/>
      <c r="G444" s="136"/>
      <c r="H444" s="136"/>
      <c r="I444" s="136" t="s">
        <v>42</v>
      </c>
      <c r="J444" s="136" t="s">
        <v>42</v>
      </c>
      <c r="K444" s="136"/>
      <c r="L444" s="132"/>
      <c r="M444" s="132" t="str">
        <f>IF(ISBLANK(L444),"",VLOOKUP(L444,Lookups!$A:$B,2, FALSE))</f>
        <v/>
      </c>
      <c r="N444" s="132"/>
      <c r="O444" s="134" t="str">
        <f>IF(ISBLANK(N444),"",VLOOKUP(N444,Lookups!$D:$E,2, FALSE))</f>
        <v/>
      </c>
      <c r="P444" s="132"/>
      <c r="Q444" s="132"/>
      <c r="R444" s="132"/>
      <c r="S444" s="132"/>
      <c r="T444" s="132"/>
      <c r="U444" s="132"/>
      <c r="V444" s="132"/>
      <c r="W444" s="132"/>
      <c r="X444" s="132"/>
      <c r="Y444" s="132"/>
      <c r="Z444" s="132"/>
      <c r="AA444" s="132"/>
      <c r="AB444" s="132"/>
      <c r="AC444" s="132"/>
      <c r="AD444" s="132"/>
      <c r="AE444" s="132"/>
      <c r="AF444" s="132"/>
      <c r="AG444" s="132"/>
      <c r="AH444" s="132"/>
      <c r="AI444" s="132"/>
      <c r="AJ444" s="132"/>
      <c r="AK444" s="132"/>
      <c r="AL444" s="132"/>
    </row>
    <row r="445">
      <c r="A445" s="130" t="s">
        <v>1181</v>
      </c>
      <c r="B445" s="131" t="s">
        <v>1182</v>
      </c>
      <c r="C445" s="132" t="b">
        <v>0</v>
      </c>
      <c r="D445" s="132"/>
      <c r="E445" s="133" t="s">
        <v>1193</v>
      </c>
      <c r="F445" s="136"/>
      <c r="G445" s="136"/>
      <c r="H445" s="136"/>
      <c r="I445" s="136" t="s">
        <v>32</v>
      </c>
      <c r="J445" s="136" t="s">
        <v>32</v>
      </c>
      <c r="K445" s="136"/>
      <c r="L445" s="132"/>
      <c r="M445" s="132" t="str">
        <f>IF(ISBLANK(L445),"",VLOOKUP(L445,Lookups!$A:$B,2, FALSE))</f>
        <v/>
      </c>
      <c r="N445" s="132"/>
      <c r="O445" s="134" t="str">
        <f>IF(ISBLANK(N445),"",VLOOKUP(N445,Lookups!$D:$E,2, FALSE))</f>
        <v/>
      </c>
      <c r="P445" s="132"/>
      <c r="Q445" s="132"/>
      <c r="R445" s="132"/>
      <c r="S445" s="132"/>
      <c r="T445" s="132"/>
      <c r="U445" s="132"/>
      <c r="V445" s="132"/>
      <c r="W445" s="132"/>
      <c r="X445" s="132"/>
      <c r="Y445" s="132"/>
      <c r="Z445" s="132"/>
      <c r="AA445" s="132"/>
      <c r="AB445" s="132"/>
      <c r="AC445" s="132"/>
      <c r="AD445" s="132"/>
      <c r="AE445" s="132"/>
      <c r="AF445" s="132"/>
      <c r="AG445" s="132"/>
      <c r="AH445" s="132"/>
      <c r="AI445" s="132"/>
      <c r="AJ445" s="132"/>
      <c r="AK445" s="132"/>
      <c r="AL445" s="132"/>
    </row>
    <row r="446">
      <c r="A446" s="130" t="s">
        <v>1181</v>
      </c>
      <c r="B446" s="131" t="s">
        <v>1182</v>
      </c>
      <c r="C446" s="132" t="b">
        <v>0</v>
      </c>
      <c r="D446" s="132"/>
      <c r="E446" s="133" t="s">
        <v>1194</v>
      </c>
      <c r="F446" s="136"/>
      <c r="G446" s="136"/>
      <c r="H446" s="136"/>
      <c r="I446" s="136" t="s">
        <v>32</v>
      </c>
      <c r="J446" s="136" t="s">
        <v>32</v>
      </c>
      <c r="K446" s="136"/>
      <c r="L446" s="132"/>
      <c r="M446" s="132" t="str">
        <f>IF(ISBLANK(L446),"",VLOOKUP(L446,Lookups!$A:$B,2, FALSE))</f>
        <v/>
      </c>
      <c r="N446" s="132"/>
      <c r="O446" s="134" t="str">
        <f>IF(ISBLANK(N446),"",VLOOKUP(N446,Lookups!$D:$E,2, FALSE))</f>
        <v/>
      </c>
      <c r="P446" s="132"/>
      <c r="Q446" s="132"/>
      <c r="R446" s="132"/>
      <c r="S446" s="132"/>
      <c r="T446" s="132"/>
      <c r="U446" s="132"/>
      <c r="V446" s="132"/>
      <c r="W446" s="132"/>
      <c r="X446" s="132"/>
      <c r="Y446" s="132"/>
      <c r="Z446" s="132"/>
      <c r="AA446" s="132"/>
      <c r="AB446" s="132"/>
      <c r="AC446" s="132"/>
      <c r="AD446" s="132"/>
      <c r="AE446" s="132"/>
      <c r="AF446" s="132"/>
      <c r="AG446" s="132"/>
      <c r="AH446" s="132"/>
      <c r="AI446" s="132"/>
      <c r="AJ446" s="132"/>
      <c r="AK446" s="132"/>
      <c r="AL446" s="132"/>
    </row>
    <row r="447">
      <c r="A447" s="130" t="s">
        <v>1195</v>
      </c>
      <c r="B447" s="131" t="s">
        <v>1196</v>
      </c>
      <c r="C447" s="132" t="b">
        <v>0</v>
      </c>
      <c r="D447" s="132"/>
      <c r="E447" s="133" t="s">
        <v>1197</v>
      </c>
      <c r="F447" s="136"/>
      <c r="G447" s="136"/>
      <c r="H447" s="136"/>
      <c r="I447" s="136" t="s">
        <v>25</v>
      </c>
      <c r="J447" s="136" t="s">
        <v>25</v>
      </c>
      <c r="K447" s="136"/>
      <c r="L447" s="132"/>
      <c r="M447" s="132" t="str">
        <f>IF(ISBLANK(L447),"",VLOOKUP(L447,Lookups!$A:$B,2, FALSE))</f>
        <v/>
      </c>
      <c r="N447" s="132"/>
      <c r="O447" s="134" t="str">
        <f>IF(ISBLANK(N447),"",VLOOKUP(N447,Lookups!$D:$E,2, FALSE))</f>
        <v/>
      </c>
      <c r="P447" s="132"/>
      <c r="Q447" s="132"/>
      <c r="R447" s="132"/>
      <c r="S447" s="132"/>
      <c r="T447" s="132"/>
      <c r="U447" s="132"/>
      <c r="V447" s="132"/>
      <c r="W447" s="132"/>
      <c r="X447" s="132"/>
      <c r="Y447" s="132"/>
      <c r="Z447" s="132"/>
      <c r="AA447" s="132"/>
      <c r="AB447" s="132"/>
      <c r="AC447" s="132"/>
      <c r="AD447" s="132"/>
      <c r="AE447" s="132"/>
      <c r="AF447" s="132"/>
      <c r="AG447" s="132"/>
      <c r="AH447" s="132"/>
      <c r="AI447" s="132"/>
      <c r="AJ447" s="132"/>
      <c r="AK447" s="132"/>
      <c r="AL447" s="132"/>
    </row>
    <row r="448">
      <c r="A448" s="130" t="s">
        <v>1195</v>
      </c>
      <c r="B448" s="131" t="s">
        <v>1196</v>
      </c>
      <c r="C448" s="132" t="b">
        <v>0</v>
      </c>
      <c r="D448" s="170" t="s">
        <v>1198</v>
      </c>
      <c r="E448" s="133"/>
      <c r="F448" s="136"/>
      <c r="G448" s="136"/>
      <c r="H448" s="136"/>
      <c r="I448" s="136" t="s">
        <v>91</v>
      </c>
      <c r="J448" s="136" t="s">
        <v>91</v>
      </c>
      <c r="K448" s="136"/>
      <c r="L448" s="132"/>
      <c r="M448" s="132" t="str">
        <f>IF(ISBLANK(L448),"",VLOOKUP(L448,Lookups!$A:$B,2, FALSE))</f>
        <v/>
      </c>
      <c r="N448" s="136" t="s">
        <v>895</v>
      </c>
      <c r="O448" s="137" t="str">
        <f>IF(ISBLANK(N448),"",VLOOKUP(N448,Lookups!$D:$E,2, FALSE))</f>
        <v>http://linked.data.gov.au/def/tern-cv/05dac53a-269c-4699-9673-bf99a9406b14</v>
      </c>
      <c r="P448" s="132"/>
      <c r="Q448" s="132"/>
      <c r="R448" s="132"/>
      <c r="S448" s="132"/>
      <c r="T448" s="132"/>
      <c r="U448" s="132"/>
      <c r="V448" s="132"/>
      <c r="W448" s="132"/>
      <c r="X448" s="132"/>
      <c r="Y448" s="132"/>
      <c r="Z448" s="132"/>
      <c r="AA448" s="132"/>
      <c r="AB448" s="132"/>
      <c r="AC448" s="132"/>
      <c r="AD448" s="132"/>
      <c r="AE448" s="132"/>
      <c r="AF448" s="132"/>
      <c r="AG448" s="132"/>
      <c r="AH448" s="132"/>
      <c r="AI448" s="132"/>
      <c r="AJ448" s="132"/>
      <c r="AK448" s="132"/>
      <c r="AL448" s="132"/>
    </row>
    <row r="449">
      <c r="A449" s="130" t="s">
        <v>1195</v>
      </c>
      <c r="B449" s="131" t="s">
        <v>1196</v>
      </c>
      <c r="C449" s="132" t="b">
        <v>0</v>
      </c>
      <c r="D449" s="132"/>
      <c r="E449" s="133" t="s">
        <v>1199</v>
      </c>
      <c r="F449" s="136"/>
      <c r="G449" s="136"/>
      <c r="H449" s="136"/>
      <c r="I449" s="136" t="s">
        <v>32</v>
      </c>
      <c r="J449" s="136" t="s">
        <v>32</v>
      </c>
      <c r="K449" s="136"/>
      <c r="L449" s="132"/>
      <c r="M449" s="132" t="str">
        <f>IF(ISBLANK(L449),"",VLOOKUP(L449,Lookups!$A:$B,2, FALSE))</f>
        <v/>
      </c>
      <c r="N449" s="132"/>
      <c r="O449" s="134" t="str">
        <f>IF(ISBLANK(N449),"",VLOOKUP(N449,Lookups!$D:$E,2, FALSE))</f>
        <v/>
      </c>
      <c r="P449" s="132"/>
      <c r="Q449" s="132"/>
      <c r="R449" s="132"/>
      <c r="S449" s="132"/>
      <c r="T449" s="132"/>
      <c r="U449" s="132"/>
      <c r="V449" s="132"/>
      <c r="W449" s="132"/>
      <c r="X449" s="132"/>
      <c r="Y449" s="132"/>
      <c r="Z449" s="132"/>
      <c r="AA449" s="132"/>
      <c r="AB449" s="132"/>
      <c r="AC449" s="132"/>
      <c r="AD449" s="132"/>
      <c r="AE449" s="132"/>
      <c r="AF449" s="132"/>
      <c r="AG449" s="132"/>
      <c r="AH449" s="132"/>
      <c r="AI449" s="132"/>
      <c r="AJ449" s="132"/>
      <c r="AK449" s="132"/>
      <c r="AL449" s="132"/>
    </row>
    <row r="450">
      <c r="A450" s="130" t="s">
        <v>1195</v>
      </c>
      <c r="B450" s="131" t="s">
        <v>1196</v>
      </c>
      <c r="C450" s="150" t="b">
        <v>0</v>
      </c>
      <c r="D450" s="132"/>
      <c r="E450" s="133" t="s">
        <v>1200</v>
      </c>
      <c r="F450" s="136"/>
      <c r="G450" s="136"/>
      <c r="H450" s="136"/>
      <c r="I450" s="136" t="s">
        <v>32</v>
      </c>
      <c r="J450" s="136" t="s">
        <v>32</v>
      </c>
      <c r="K450" s="136"/>
      <c r="L450" s="132"/>
      <c r="M450" s="132" t="str">
        <f>IF(ISBLANK(L450),"",VLOOKUP(L450,Lookups!$A:$B,2, FALSE))</f>
        <v/>
      </c>
      <c r="N450" s="136" t="s">
        <v>38</v>
      </c>
      <c r="O450" s="137" t="str">
        <f>IF(ISBLANK(N450),"",VLOOKUP(N450,Lookups!$D:$E,2, FALSE))</f>
        <v>http://linked.data.gov.au/def/tern-cv/13dec53e-1062-4060-9281-f133c8269afb</v>
      </c>
      <c r="P450" s="132"/>
      <c r="Q450" s="132"/>
      <c r="R450" s="132"/>
      <c r="S450" s="132"/>
      <c r="T450" s="132"/>
      <c r="U450" s="132"/>
      <c r="V450" s="132"/>
      <c r="W450" s="132"/>
      <c r="X450" s="132"/>
      <c r="Y450" s="132"/>
      <c r="Z450" s="132"/>
      <c r="AA450" s="132"/>
      <c r="AB450" s="132"/>
      <c r="AC450" s="132"/>
      <c r="AD450" s="132"/>
      <c r="AE450" s="132"/>
      <c r="AF450" s="132"/>
      <c r="AG450" s="132"/>
      <c r="AH450" s="132"/>
      <c r="AI450" s="132"/>
      <c r="AJ450" s="132"/>
      <c r="AK450" s="132"/>
      <c r="AL450" s="132"/>
    </row>
    <row r="451">
      <c r="A451" s="130" t="s">
        <v>1195</v>
      </c>
      <c r="B451" s="131" t="s">
        <v>1196</v>
      </c>
      <c r="C451" s="132" t="b">
        <v>0</v>
      </c>
      <c r="D451" s="146" t="s">
        <v>1201</v>
      </c>
      <c r="E451" s="133"/>
      <c r="F451" s="136"/>
      <c r="G451" s="136"/>
      <c r="H451" s="136"/>
      <c r="I451" s="136" t="s">
        <v>42</v>
      </c>
      <c r="J451" s="136" t="s">
        <v>42</v>
      </c>
      <c r="K451" s="136"/>
      <c r="L451" s="132"/>
      <c r="M451" s="132" t="str">
        <f>IF(ISBLANK(L451),"",VLOOKUP(L451,Lookups!$A:$B,2, FALSE))</f>
        <v/>
      </c>
      <c r="N451" s="136" t="s">
        <v>804</v>
      </c>
      <c r="O451" s="137" t="str">
        <f>IF(ISBLANK(N451),"",VLOOKUP(N451,Lookups!$D:$E,2, FALSE))</f>
        <v>http://linked.data.gov.au/def/tern-cv/6fb57064-7198-4df9-bf7c-86b73f69da66</v>
      </c>
      <c r="P451" s="132"/>
      <c r="Q451" s="132"/>
      <c r="R451" s="132"/>
      <c r="S451" s="132"/>
      <c r="T451" s="132"/>
      <c r="U451" s="132"/>
      <c r="V451" s="132"/>
      <c r="W451" s="132"/>
      <c r="X451" s="132"/>
      <c r="Y451" s="132"/>
      <c r="Z451" s="132"/>
      <c r="AA451" s="132"/>
      <c r="AB451" s="132"/>
      <c r="AC451" s="132"/>
      <c r="AD451" s="132"/>
      <c r="AE451" s="132"/>
      <c r="AF451" s="132"/>
      <c r="AG451" s="132"/>
      <c r="AH451" s="132"/>
      <c r="AI451" s="132"/>
      <c r="AJ451" s="132"/>
      <c r="AK451" s="132"/>
      <c r="AL451" s="132"/>
    </row>
    <row r="452">
      <c r="A452" s="130" t="s">
        <v>1195</v>
      </c>
      <c r="B452" s="131" t="s">
        <v>1196</v>
      </c>
      <c r="C452" s="132" t="b">
        <v>0</v>
      </c>
      <c r="D452" s="146" t="s">
        <v>1202</v>
      </c>
      <c r="E452" s="133"/>
      <c r="F452" s="136"/>
      <c r="G452" s="136"/>
      <c r="H452" s="136"/>
      <c r="I452" s="136" t="s">
        <v>42</v>
      </c>
      <c r="J452" s="136" t="s">
        <v>42</v>
      </c>
      <c r="K452" s="136"/>
      <c r="L452" s="132"/>
      <c r="M452" s="132" t="str">
        <f>IF(ISBLANK(L452),"",VLOOKUP(L452,Lookups!$A:$B,2, FALSE))</f>
        <v/>
      </c>
      <c r="N452" s="136" t="s">
        <v>804</v>
      </c>
      <c r="O452" s="137" t="str">
        <f>IF(ISBLANK(N452),"",VLOOKUP(N452,Lookups!$D:$E,2, FALSE))</f>
        <v>http://linked.data.gov.au/def/tern-cv/6fb57064-7198-4df9-bf7c-86b73f69da66</v>
      </c>
      <c r="P452" s="132"/>
      <c r="Q452" s="132"/>
      <c r="R452" s="132"/>
      <c r="S452" s="132"/>
      <c r="T452" s="132"/>
      <c r="U452" s="132"/>
      <c r="V452" s="132"/>
      <c r="W452" s="132"/>
      <c r="X452" s="132"/>
      <c r="Y452" s="132"/>
      <c r="Z452" s="132"/>
      <c r="AA452" s="132"/>
      <c r="AB452" s="132"/>
      <c r="AC452" s="132"/>
      <c r="AD452" s="132"/>
      <c r="AE452" s="132"/>
      <c r="AF452" s="132"/>
      <c r="AG452" s="132"/>
      <c r="AH452" s="132"/>
      <c r="AI452" s="132"/>
      <c r="AJ452" s="132"/>
      <c r="AK452" s="132"/>
      <c r="AL452" s="132"/>
    </row>
    <row r="453">
      <c r="A453" s="130" t="s">
        <v>1195</v>
      </c>
      <c r="B453" s="131" t="s">
        <v>1196</v>
      </c>
      <c r="C453" s="133" t="b">
        <v>0</v>
      </c>
      <c r="D453" s="132"/>
      <c r="E453" s="133" t="s">
        <v>1120</v>
      </c>
      <c r="F453" s="136"/>
      <c r="G453" s="136"/>
      <c r="H453" s="136"/>
      <c r="I453" s="136" t="s">
        <v>32</v>
      </c>
      <c r="J453" s="136" t="s">
        <v>32</v>
      </c>
      <c r="K453" s="136"/>
      <c r="L453" s="136" t="s">
        <v>30</v>
      </c>
      <c r="M453" s="148" t="str">
        <f>IF(ISBLANK(L453),"",VLOOKUP(L453,Lookups!$A:$B,2, FALSE))</f>
        <v>http://linked.data.gov.au/def/tern-cv/04a4c009-2a51-4bdb-96dd-0bfd1bed8826</v>
      </c>
      <c r="N453" s="136" t="s">
        <v>33</v>
      </c>
      <c r="O453" s="137" t="str">
        <f>IF(ISBLANK(N453),"",VLOOKUP(N453,Lookups!$D:$E,2, FALSE))</f>
        <v>http://linked.data.gov.au/def/tern-cv/b311c0d3-4a1a-4932-a39c-f5cdc1afa611</v>
      </c>
      <c r="P453" s="132"/>
      <c r="Q453" s="132"/>
      <c r="R453" s="132"/>
      <c r="S453" s="132"/>
      <c r="T453" s="132"/>
      <c r="U453" s="132"/>
      <c r="V453" s="132"/>
      <c r="W453" s="132"/>
      <c r="X453" s="132"/>
      <c r="Y453" s="132"/>
      <c r="Z453" s="132"/>
      <c r="AA453" s="132"/>
      <c r="AB453" s="132"/>
      <c r="AC453" s="132"/>
      <c r="AD453" s="132"/>
      <c r="AE453" s="132"/>
      <c r="AF453" s="132"/>
      <c r="AG453" s="132"/>
      <c r="AH453" s="132"/>
      <c r="AI453" s="132"/>
      <c r="AJ453" s="132"/>
      <c r="AK453" s="132"/>
      <c r="AL453" s="132"/>
    </row>
    <row r="454">
      <c r="A454" s="130" t="s">
        <v>1195</v>
      </c>
      <c r="B454" s="131" t="s">
        <v>1196</v>
      </c>
      <c r="C454" s="132" t="b">
        <v>0</v>
      </c>
      <c r="D454" s="132"/>
      <c r="E454" s="133" t="s">
        <v>1203</v>
      </c>
      <c r="F454" s="136"/>
      <c r="G454" s="136"/>
      <c r="H454" s="136"/>
      <c r="I454" s="136" t="s">
        <v>32</v>
      </c>
      <c r="J454" s="136" t="s">
        <v>32</v>
      </c>
      <c r="K454" s="136"/>
      <c r="L454" s="132"/>
      <c r="M454" s="132" t="str">
        <f>IF(ISBLANK(L454),"",VLOOKUP(L454,Lookups!$A:$B,2, FALSE))</f>
        <v/>
      </c>
      <c r="N454" s="132"/>
      <c r="O454" s="134" t="str">
        <f>IF(ISBLANK(N454),"",VLOOKUP(N454,Lookups!$D:$E,2, FALSE))</f>
        <v/>
      </c>
      <c r="P454" s="132"/>
      <c r="Q454" s="132"/>
      <c r="R454" s="132"/>
      <c r="S454" s="132"/>
      <c r="T454" s="132"/>
      <c r="U454" s="132"/>
      <c r="V454" s="132"/>
      <c r="W454" s="132"/>
      <c r="X454" s="132"/>
      <c r="Y454" s="132"/>
      <c r="Z454" s="132"/>
      <c r="AA454" s="132"/>
      <c r="AB454" s="132"/>
      <c r="AC454" s="132"/>
      <c r="AD454" s="132"/>
      <c r="AE454" s="132"/>
      <c r="AF454" s="132"/>
      <c r="AG454" s="132"/>
      <c r="AH454" s="132"/>
      <c r="AI454" s="132"/>
      <c r="AJ454" s="132"/>
      <c r="AK454" s="132"/>
      <c r="AL454" s="132"/>
    </row>
    <row r="455">
      <c r="A455" s="130" t="s">
        <v>1195</v>
      </c>
      <c r="B455" s="131" t="s">
        <v>1196</v>
      </c>
      <c r="C455" s="132" t="b">
        <v>0</v>
      </c>
      <c r="D455" s="132"/>
      <c r="E455" s="133" t="s">
        <v>1204</v>
      </c>
      <c r="F455" s="136"/>
      <c r="G455" s="136"/>
      <c r="H455" s="136"/>
      <c r="I455" s="136" t="s">
        <v>32</v>
      </c>
      <c r="J455" s="136" t="s">
        <v>32</v>
      </c>
      <c r="K455" s="136"/>
      <c r="L455" s="132"/>
      <c r="M455" s="132" t="str">
        <f>IF(ISBLANK(L455),"",VLOOKUP(L455,Lookups!$A:$B,2, FALSE))</f>
        <v/>
      </c>
      <c r="N455" s="132"/>
      <c r="O455" s="134" t="str">
        <f>IF(ISBLANK(N455),"",VLOOKUP(N455,Lookups!$D:$E,2, FALSE))</f>
        <v/>
      </c>
      <c r="P455" s="132"/>
      <c r="Q455" s="132"/>
      <c r="R455" s="132"/>
      <c r="S455" s="132"/>
      <c r="T455" s="132"/>
      <c r="U455" s="132"/>
      <c r="V455" s="132"/>
      <c r="W455" s="132"/>
      <c r="X455" s="132"/>
      <c r="Y455" s="132"/>
      <c r="Z455" s="132"/>
      <c r="AA455" s="132"/>
      <c r="AB455" s="132"/>
      <c r="AC455" s="132"/>
      <c r="AD455" s="132"/>
      <c r="AE455" s="132"/>
      <c r="AF455" s="132"/>
      <c r="AG455" s="132"/>
      <c r="AH455" s="132"/>
      <c r="AI455" s="132"/>
      <c r="AJ455" s="132"/>
      <c r="AK455" s="132"/>
      <c r="AL455" s="132"/>
    </row>
    <row r="456">
      <c r="A456" s="130" t="s">
        <v>1195</v>
      </c>
      <c r="B456" s="131" t="s">
        <v>1196</v>
      </c>
      <c r="C456" s="133" t="b">
        <v>0</v>
      </c>
      <c r="D456" s="132"/>
      <c r="E456" s="133" t="s">
        <v>1205</v>
      </c>
      <c r="F456" s="136"/>
      <c r="G456" s="136"/>
      <c r="H456" s="136"/>
      <c r="I456" s="136" t="s">
        <v>42</v>
      </c>
      <c r="J456" s="136" t="s">
        <v>42</v>
      </c>
      <c r="K456" s="136"/>
      <c r="L456" s="132"/>
      <c r="M456" s="132" t="str">
        <f>IF(ISBLANK(L456),"",VLOOKUP(L456,Lookups!$A:$B,2, FALSE))</f>
        <v/>
      </c>
      <c r="N456" s="136" t="s">
        <v>94</v>
      </c>
      <c r="O456" s="137" t="str">
        <f>IF(ISBLANK(N456),"",VLOOKUP(N456,Lookups!$D:$E,2, FALSE))</f>
        <v>http://linked.data.gov.au/def/tern-cv/ae71c3f6-d430-400f-a1d4-97a333b4ee02</v>
      </c>
      <c r="P456" s="132"/>
      <c r="Q456" s="132"/>
      <c r="R456" s="132"/>
      <c r="S456" s="132"/>
      <c r="T456" s="132"/>
      <c r="U456" s="132"/>
      <c r="V456" s="132"/>
      <c r="W456" s="132"/>
      <c r="X456" s="132"/>
      <c r="Y456" s="132"/>
      <c r="Z456" s="132"/>
      <c r="AA456" s="132"/>
      <c r="AB456" s="132"/>
      <c r="AC456" s="132"/>
      <c r="AD456" s="132"/>
      <c r="AE456" s="132"/>
      <c r="AF456" s="132"/>
      <c r="AG456" s="132"/>
      <c r="AH456" s="132"/>
      <c r="AI456" s="132"/>
      <c r="AJ456" s="132"/>
      <c r="AK456" s="132"/>
      <c r="AL456" s="132"/>
    </row>
    <row r="457">
      <c r="A457" s="94"/>
      <c r="B457" s="129"/>
      <c r="C457" s="129" t="b">
        <v>0</v>
      </c>
      <c r="D457" s="129"/>
      <c r="E457" s="59"/>
      <c r="F457" s="115"/>
      <c r="G457" s="115"/>
      <c r="H457" s="115"/>
      <c r="I457" s="115"/>
      <c r="J457" s="115"/>
      <c r="K457" s="115"/>
      <c r="L457" s="59"/>
      <c r="M457" s="59"/>
      <c r="N457" s="59"/>
      <c r="O457" s="95"/>
      <c r="P457" s="59"/>
      <c r="Q457" s="59"/>
      <c r="R457" s="59"/>
      <c r="S457" s="59"/>
      <c r="T457" s="59"/>
      <c r="U457" s="59"/>
      <c r="V457" s="59"/>
      <c r="W457" s="59"/>
      <c r="X457" s="59"/>
      <c r="Y457" s="59"/>
      <c r="Z457" s="59"/>
      <c r="AA457" s="59"/>
      <c r="AB457" s="59"/>
      <c r="AC457" s="59"/>
      <c r="AD457" s="59"/>
      <c r="AE457" s="59"/>
      <c r="AF457" s="59"/>
      <c r="AG457" s="59"/>
      <c r="AH457" s="59"/>
      <c r="AI457" s="59"/>
      <c r="AJ457" s="59"/>
      <c r="AK457" s="59"/>
      <c r="AL457" s="59"/>
    </row>
    <row r="458">
      <c r="A458" s="171" t="s">
        <v>1206</v>
      </c>
      <c r="B458" s="6" t="s">
        <v>1207</v>
      </c>
      <c r="C458" s="8" t="b">
        <v>0</v>
      </c>
      <c r="E458" s="80" t="s">
        <v>1208</v>
      </c>
      <c r="F458" s="4" t="s">
        <v>1209</v>
      </c>
      <c r="G458" s="4"/>
      <c r="H458" s="4" t="s">
        <v>1210</v>
      </c>
      <c r="I458" s="4" t="s">
        <v>25</v>
      </c>
      <c r="J458" s="4" t="s">
        <v>25</v>
      </c>
      <c r="K458" s="4" t="s">
        <v>1211</v>
      </c>
      <c r="L458" s="8"/>
      <c r="M458" s="8" t="str">
        <f>IF(ISBLANK(L458),"",VLOOKUP(L458,Lookups!$A:$B,2, FALSE))</f>
        <v/>
      </c>
      <c r="N458" s="8"/>
      <c r="O458" s="9" t="str">
        <f>IF(ISBLANK(N458),"",VLOOKUP(N458,Lookups!$D:$E,2, FALSE))</f>
        <v/>
      </c>
      <c r="P458" s="10" t="s">
        <v>1212</v>
      </c>
      <c r="Q458" s="172" t="s">
        <v>1213</v>
      </c>
      <c r="R458" s="4" t="s">
        <v>1214</v>
      </c>
      <c r="T458" s="4" t="s">
        <v>1215</v>
      </c>
    </row>
    <row r="459">
      <c r="A459" s="171" t="s">
        <v>1206</v>
      </c>
      <c r="B459" s="6" t="s">
        <v>1216</v>
      </c>
      <c r="C459" s="173" t="b">
        <v>0</v>
      </c>
      <c r="D459" s="173"/>
      <c r="E459" s="80" t="s">
        <v>1217</v>
      </c>
      <c r="F459" s="4" t="s">
        <v>1218</v>
      </c>
      <c r="G459" s="4"/>
      <c r="H459" s="4"/>
      <c r="I459" s="4" t="s">
        <v>32</v>
      </c>
      <c r="J459" s="4" t="s">
        <v>37</v>
      </c>
      <c r="K459" s="4"/>
      <c r="L459" s="8"/>
      <c r="M459" s="8" t="str">
        <f>IF(ISBLANK(L459),"",VLOOKUP(L459,Lookups!$A:$B,2, FALSE))</f>
        <v/>
      </c>
      <c r="N459" s="4" t="s">
        <v>38</v>
      </c>
      <c r="O459" s="13" t="str">
        <f>IF(ISBLANK(N459),"",VLOOKUP(N459,Lookups!$D:$E,2, FALSE))</f>
        <v>http://linked.data.gov.au/def/tern-cv/13dec53e-1062-4060-9281-f133c8269afb</v>
      </c>
      <c r="R459" s="4" t="s">
        <v>1219</v>
      </c>
      <c r="T459" s="4" t="s">
        <v>1215</v>
      </c>
    </row>
    <row r="460">
      <c r="A460" s="171" t="s">
        <v>1206</v>
      </c>
      <c r="B460" s="6" t="s">
        <v>1216</v>
      </c>
      <c r="C460" s="8" t="b">
        <v>0</v>
      </c>
      <c r="E460" s="80" t="s">
        <v>1220</v>
      </c>
      <c r="F460" s="4" t="s">
        <v>1221</v>
      </c>
      <c r="G460" s="4"/>
      <c r="H460" s="4"/>
      <c r="I460" s="4" t="s">
        <v>32</v>
      </c>
      <c r="J460" s="4" t="s">
        <v>32</v>
      </c>
      <c r="K460" s="4"/>
      <c r="L460" s="8"/>
      <c r="M460" s="8" t="str">
        <f>IF(ISBLANK(L460),"",VLOOKUP(L460,Lookups!$A:$B,2, FALSE))</f>
        <v/>
      </c>
      <c r="N460" s="8"/>
      <c r="O460" s="9" t="str">
        <f>IF(ISBLANK(N460),"",VLOOKUP(N460,Lookups!$D:$E,2, FALSE))</f>
        <v/>
      </c>
      <c r="T460" s="4" t="s">
        <v>1215</v>
      </c>
    </row>
    <row r="461">
      <c r="A461" s="171" t="s">
        <v>1206</v>
      </c>
      <c r="B461" s="6" t="s">
        <v>1216</v>
      </c>
      <c r="C461" s="6" t="b">
        <v>0</v>
      </c>
      <c r="D461" s="6" t="s">
        <v>1222</v>
      </c>
      <c r="E461" s="173"/>
      <c r="F461" s="6" t="s">
        <v>1223</v>
      </c>
      <c r="G461" s="6" t="s">
        <v>41</v>
      </c>
      <c r="H461" s="4" t="s">
        <v>1224</v>
      </c>
      <c r="I461" s="4" t="s">
        <v>25</v>
      </c>
      <c r="J461" s="4" t="s">
        <v>25</v>
      </c>
      <c r="K461" s="4"/>
      <c r="L461" s="8"/>
      <c r="M461" s="8" t="str">
        <f>IF(ISBLANK(L461),"",VLOOKUP(L461,Lookups!$A:$B,2, FALSE))</f>
        <v/>
      </c>
      <c r="N461" s="4" t="s">
        <v>1225</v>
      </c>
      <c r="O461" s="13" t="str">
        <f>IF(ISBLANK(N461),"",VLOOKUP(N461,Lookups!$D:$E,2, FALSE))</f>
        <v>http://linked.data.gov.au/def/tern-cv/6d40d71e-58cd-4f75-8304-40c01fe5f74c</v>
      </c>
      <c r="P461" s="108" t="s">
        <v>1226</v>
      </c>
      <c r="T461" s="4" t="s">
        <v>1215</v>
      </c>
    </row>
    <row r="462">
      <c r="A462" s="171" t="s">
        <v>1206</v>
      </c>
      <c r="B462" s="6" t="s">
        <v>1216</v>
      </c>
      <c r="C462" s="6" t="b">
        <v>0</v>
      </c>
      <c r="D462" s="6" t="s">
        <v>1227</v>
      </c>
      <c r="E462" s="173"/>
      <c r="F462" s="6" t="s">
        <v>1228</v>
      </c>
      <c r="G462" s="6" t="s">
        <v>41</v>
      </c>
      <c r="H462" s="4" t="s">
        <v>1229</v>
      </c>
      <c r="I462" s="4" t="s">
        <v>25</v>
      </c>
      <c r="J462" s="4" t="s">
        <v>25</v>
      </c>
      <c r="K462" s="4"/>
      <c r="L462" s="8"/>
      <c r="M462" s="8" t="str">
        <f>IF(ISBLANK(L462),"",VLOOKUP(L462,Lookups!$A:$B,2, FALSE))</f>
        <v/>
      </c>
      <c r="N462" s="4" t="s">
        <v>1225</v>
      </c>
      <c r="O462" s="13" t="str">
        <f>IF(ISBLANK(N462),"",VLOOKUP(N462,Lookups!$D:$E,2, FALSE))</f>
        <v>http://linked.data.gov.au/def/tern-cv/6d40d71e-58cd-4f75-8304-40c01fe5f74c</v>
      </c>
      <c r="P462" s="108" t="s">
        <v>1230</v>
      </c>
      <c r="T462" s="4" t="s">
        <v>1215</v>
      </c>
    </row>
    <row r="463">
      <c r="A463" s="171" t="s">
        <v>1206</v>
      </c>
      <c r="B463" s="6" t="s">
        <v>1216</v>
      </c>
      <c r="C463" s="6" t="b">
        <v>0</v>
      </c>
      <c r="D463" s="6" t="s">
        <v>1231</v>
      </c>
      <c r="E463" s="173"/>
      <c r="F463" s="6" t="s">
        <v>1232</v>
      </c>
      <c r="G463" s="6" t="s">
        <v>41</v>
      </c>
      <c r="H463" s="4" t="s">
        <v>1233</v>
      </c>
      <c r="I463" s="4" t="s">
        <v>25</v>
      </c>
      <c r="J463" s="4" t="s">
        <v>25</v>
      </c>
      <c r="K463" s="4"/>
      <c r="L463" s="8"/>
      <c r="M463" s="8" t="str">
        <f>IF(ISBLANK(L463),"",VLOOKUP(L463,Lookups!$A:$B,2, FALSE))</f>
        <v/>
      </c>
      <c r="N463" s="4" t="s">
        <v>1225</v>
      </c>
      <c r="O463" s="13" t="str">
        <f>IF(ISBLANK(N463),"",VLOOKUP(N463,Lookups!$D:$E,2, FALSE))</f>
        <v>http://linked.data.gov.au/def/tern-cv/6d40d71e-58cd-4f75-8304-40c01fe5f74c</v>
      </c>
      <c r="P463" s="108" t="s">
        <v>1234</v>
      </c>
      <c r="T463" s="4" t="s">
        <v>1215</v>
      </c>
    </row>
    <row r="464">
      <c r="A464" s="171" t="s">
        <v>1206</v>
      </c>
      <c r="B464" s="6" t="s">
        <v>1216</v>
      </c>
      <c r="C464" s="6" t="b">
        <v>0</v>
      </c>
      <c r="D464" s="6" t="s">
        <v>1235</v>
      </c>
      <c r="E464" s="173"/>
      <c r="F464" s="6" t="s">
        <v>1236</v>
      </c>
      <c r="G464" s="6" t="s">
        <v>41</v>
      </c>
      <c r="H464" s="4" t="s">
        <v>1237</v>
      </c>
      <c r="I464" s="4" t="s">
        <v>25</v>
      </c>
      <c r="J464" s="4" t="s">
        <v>25</v>
      </c>
      <c r="K464" s="4"/>
      <c r="L464" s="8"/>
      <c r="M464" s="8" t="str">
        <f>IF(ISBLANK(L464),"",VLOOKUP(L464,Lookups!$A:$B,2, FALSE))</f>
        <v/>
      </c>
      <c r="N464" s="4" t="s">
        <v>1225</v>
      </c>
      <c r="O464" s="13" t="str">
        <f>IF(ISBLANK(N464),"",VLOOKUP(N464,Lookups!$D:$E,2, FALSE))</f>
        <v>http://linked.data.gov.au/def/tern-cv/6d40d71e-58cd-4f75-8304-40c01fe5f74c</v>
      </c>
      <c r="P464" s="108" t="s">
        <v>1238</v>
      </c>
      <c r="T464" s="4" t="s">
        <v>1215</v>
      </c>
    </row>
    <row r="465">
      <c r="A465" s="171" t="s">
        <v>1206</v>
      </c>
      <c r="B465" s="80" t="s">
        <v>1207</v>
      </c>
      <c r="C465" s="173" t="b">
        <v>0</v>
      </c>
      <c r="D465" s="173"/>
      <c r="E465" s="80" t="s">
        <v>1239</v>
      </c>
      <c r="F465" s="4" t="s">
        <v>1240</v>
      </c>
      <c r="G465" s="4"/>
      <c r="H465" s="4"/>
      <c r="I465" s="4" t="s">
        <v>32</v>
      </c>
      <c r="J465" s="4" t="s">
        <v>37</v>
      </c>
      <c r="K465" s="4"/>
      <c r="L465" s="8"/>
      <c r="M465" s="8" t="str">
        <f>IF(ISBLANK(L465),"",VLOOKUP(L465,Lookups!$A:$B,2, FALSE))</f>
        <v/>
      </c>
      <c r="N465" s="4" t="s">
        <v>38</v>
      </c>
      <c r="O465" s="13" t="str">
        <f>IF(ISBLANK(N465),"",VLOOKUP(N465,Lookups!$D:$E,2, FALSE))</f>
        <v>http://linked.data.gov.au/def/tern-cv/13dec53e-1062-4060-9281-f133c8269afb</v>
      </c>
      <c r="T465" s="4" t="s">
        <v>1215</v>
      </c>
    </row>
    <row r="466">
      <c r="A466" s="171" t="s">
        <v>1206</v>
      </c>
      <c r="B466" s="80" t="s">
        <v>1207</v>
      </c>
      <c r="C466" s="173" t="b">
        <v>0</v>
      </c>
      <c r="D466" s="173"/>
      <c r="E466" s="80" t="s">
        <v>1241</v>
      </c>
      <c r="F466" s="4" t="s">
        <v>1242</v>
      </c>
      <c r="G466" s="4"/>
      <c r="H466" s="4"/>
      <c r="I466" s="4" t="s">
        <v>32</v>
      </c>
      <c r="J466" s="4" t="s">
        <v>37</v>
      </c>
      <c r="K466" s="4"/>
      <c r="L466" s="8"/>
      <c r="M466" s="8" t="str">
        <f>IF(ISBLANK(L466),"",VLOOKUP(L466,Lookups!$A:$B,2, FALSE))</f>
        <v/>
      </c>
      <c r="N466" s="4" t="s">
        <v>804</v>
      </c>
      <c r="O466" s="13" t="str">
        <f>IF(ISBLANK(N466),"",VLOOKUP(N466,Lookups!$D:$E,2, FALSE))</f>
        <v>http://linked.data.gov.au/def/tern-cv/6fb57064-7198-4df9-bf7c-86b73f69da66</v>
      </c>
      <c r="R466" s="4" t="s">
        <v>1243</v>
      </c>
      <c r="T466" s="4" t="s">
        <v>1215</v>
      </c>
    </row>
    <row r="467">
      <c r="A467" s="171" t="s">
        <v>1206</v>
      </c>
      <c r="B467" s="6" t="s">
        <v>1207</v>
      </c>
      <c r="C467" s="6" t="b">
        <v>0</v>
      </c>
      <c r="D467" s="6" t="s">
        <v>1244</v>
      </c>
      <c r="E467" s="173"/>
      <c r="F467" s="6" t="s">
        <v>1245</v>
      </c>
      <c r="G467" s="6" t="s">
        <v>41</v>
      </c>
      <c r="H467" s="4" t="s">
        <v>1246</v>
      </c>
      <c r="I467" s="4" t="s">
        <v>25</v>
      </c>
      <c r="J467" s="4" t="s">
        <v>25</v>
      </c>
      <c r="K467" s="4" t="s">
        <v>1247</v>
      </c>
      <c r="L467" s="4" t="s">
        <v>251</v>
      </c>
      <c r="M467" s="107" t="str">
        <f>IF(ISBLANK(L467),"",VLOOKUP(L467,Lookups!$A:$B,2, FALSE))</f>
        <v>http://linked.data.gov.au/def/tern-cv/0209017c-b3eb-41bc-bf21-38c10c5ee063</v>
      </c>
      <c r="N467" s="4" t="s">
        <v>252</v>
      </c>
      <c r="O467" s="13" t="str">
        <f>IF(ISBLANK(N467),"",VLOOKUP(N467,Lookups!$D:$E,2, FALSE))</f>
        <v>http://linked.data.gov.au/def/tern-cv/aef12cd6-3826-4988-a54c-8578d3fb4c8d</v>
      </c>
      <c r="P467" s="108" t="s">
        <v>253</v>
      </c>
      <c r="T467" s="4" t="s">
        <v>1215</v>
      </c>
    </row>
    <row r="468">
      <c r="A468" s="171" t="s">
        <v>1206</v>
      </c>
      <c r="B468" s="6" t="s">
        <v>1207</v>
      </c>
      <c r="C468" s="8" t="b">
        <v>0</v>
      </c>
      <c r="E468" s="80" t="s">
        <v>1248</v>
      </c>
      <c r="F468" s="4" t="s">
        <v>1249</v>
      </c>
      <c r="G468" s="4"/>
      <c r="H468" s="4"/>
      <c r="I468" s="4" t="s">
        <v>91</v>
      </c>
      <c r="J468" s="4" t="s">
        <v>43</v>
      </c>
      <c r="K468" s="4"/>
      <c r="L468" s="8"/>
      <c r="M468" s="8" t="str">
        <f>IF(ISBLANK(L468),"",VLOOKUP(L468,Lookups!$A:$B,2, FALSE))</f>
        <v/>
      </c>
      <c r="N468" s="8"/>
      <c r="O468" s="9" t="str">
        <f>IF(ISBLANK(N468),"",VLOOKUP(N468,Lookups!$D:$E,2, FALSE))</f>
        <v/>
      </c>
      <c r="T468" s="4" t="s">
        <v>1215</v>
      </c>
    </row>
    <row r="469">
      <c r="A469" s="171" t="s">
        <v>1206</v>
      </c>
      <c r="B469" s="6" t="s">
        <v>1207</v>
      </c>
      <c r="C469" s="8" t="b">
        <v>0</v>
      </c>
      <c r="E469" s="80" t="s">
        <v>1250</v>
      </c>
      <c r="F469" s="4" t="s">
        <v>1251</v>
      </c>
      <c r="G469" s="4"/>
      <c r="H469" s="4"/>
      <c r="I469" s="4" t="s">
        <v>42</v>
      </c>
      <c r="J469" s="4" t="s">
        <v>43</v>
      </c>
      <c r="K469" s="4"/>
      <c r="L469" s="8"/>
      <c r="M469" s="8" t="str">
        <f>IF(ISBLANK(L469),"",VLOOKUP(L469,Lookups!$A:$B,2, FALSE))</f>
        <v/>
      </c>
      <c r="N469" s="8"/>
      <c r="O469" s="9" t="str">
        <f>IF(ISBLANK(N469),"",VLOOKUP(N469,Lookups!$D:$E,2, FALSE))</f>
        <v/>
      </c>
      <c r="T469" s="4" t="s">
        <v>1215</v>
      </c>
    </row>
    <row r="470">
      <c r="A470" s="171" t="s">
        <v>1206</v>
      </c>
      <c r="B470" s="6" t="s">
        <v>1207</v>
      </c>
      <c r="C470" s="8" t="b">
        <v>0</v>
      </c>
      <c r="E470" s="80" t="s">
        <v>1252</v>
      </c>
      <c r="F470" s="4" t="s">
        <v>1253</v>
      </c>
      <c r="G470" s="4"/>
      <c r="H470" s="4"/>
      <c r="I470" s="4" t="s">
        <v>42</v>
      </c>
      <c r="J470" s="4" t="s">
        <v>43</v>
      </c>
      <c r="K470" s="4"/>
      <c r="L470" s="8"/>
      <c r="M470" s="8" t="str">
        <f>IF(ISBLANK(L470),"",VLOOKUP(L470,Lookups!$A:$B,2, FALSE))</f>
        <v/>
      </c>
      <c r="N470" s="8"/>
      <c r="O470" s="9" t="str">
        <f>IF(ISBLANK(N470),"",VLOOKUP(N470,Lookups!$D:$E,2, FALSE))</f>
        <v/>
      </c>
      <c r="T470" s="4" t="s">
        <v>1215</v>
      </c>
    </row>
    <row r="471">
      <c r="A471" s="171" t="s">
        <v>1206</v>
      </c>
      <c r="B471" s="6" t="s">
        <v>1207</v>
      </c>
      <c r="C471" s="8" t="b">
        <v>0</v>
      </c>
      <c r="E471" s="80" t="s">
        <v>1254</v>
      </c>
      <c r="F471" s="4" t="s">
        <v>1255</v>
      </c>
      <c r="G471" s="4"/>
      <c r="H471" s="4"/>
      <c r="I471" s="4" t="s">
        <v>200</v>
      </c>
      <c r="J471" s="4" t="s">
        <v>200</v>
      </c>
      <c r="K471" s="4" t="s">
        <v>1256</v>
      </c>
      <c r="L471" s="8"/>
      <c r="M471" s="8" t="str">
        <f>IF(ISBLANK(L471),"",VLOOKUP(L471,Lookups!$A:$B,2, FALSE))</f>
        <v/>
      </c>
      <c r="N471" s="8"/>
      <c r="O471" s="9" t="str">
        <f>IF(ISBLANK(N471),"",VLOOKUP(N471,Lookups!$D:$E,2, FALSE))</f>
        <v/>
      </c>
      <c r="T471" s="4" t="s">
        <v>1215</v>
      </c>
    </row>
    <row r="472">
      <c r="A472" s="171" t="s">
        <v>1206</v>
      </c>
      <c r="B472" s="6" t="s">
        <v>1207</v>
      </c>
      <c r="C472" s="8" t="b">
        <v>0</v>
      </c>
      <c r="E472" s="80" t="s">
        <v>1257</v>
      </c>
      <c r="F472" s="4" t="s">
        <v>1258</v>
      </c>
      <c r="G472" s="4"/>
      <c r="H472" s="4"/>
      <c r="I472" s="4" t="s">
        <v>42</v>
      </c>
      <c r="J472" s="4" t="s">
        <v>43</v>
      </c>
      <c r="K472" s="4"/>
      <c r="L472" s="8"/>
      <c r="M472" s="8" t="str">
        <f>IF(ISBLANK(L472),"",VLOOKUP(L472,Lookups!$A:$B,2, FALSE))</f>
        <v/>
      </c>
      <c r="N472" s="8"/>
      <c r="O472" s="9" t="str">
        <f>IF(ISBLANK(N472),"",VLOOKUP(N472,Lookups!$D:$E,2, FALSE))</f>
        <v/>
      </c>
      <c r="T472" s="4" t="s">
        <v>1215</v>
      </c>
    </row>
    <row r="473">
      <c r="A473" s="171" t="s">
        <v>1206</v>
      </c>
      <c r="B473" s="6" t="s">
        <v>1207</v>
      </c>
      <c r="C473" s="8" t="b">
        <v>0</v>
      </c>
      <c r="E473" s="80" t="s">
        <v>1259</v>
      </c>
      <c r="F473" s="4" t="s">
        <v>1260</v>
      </c>
      <c r="G473" s="4"/>
      <c r="H473" s="4"/>
      <c r="I473" s="4" t="s">
        <v>200</v>
      </c>
      <c r="J473" s="4" t="s">
        <v>200</v>
      </c>
      <c r="K473" s="4" t="s">
        <v>1256</v>
      </c>
      <c r="L473" s="8"/>
      <c r="M473" s="8" t="str">
        <f>IF(ISBLANK(L473),"",VLOOKUP(L473,Lookups!$A:$B,2, FALSE))</f>
        <v/>
      </c>
      <c r="N473" s="8"/>
      <c r="O473" s="9" t="str">
        <f>IF(ISBLANK(N473),"",VLOOKUP(N473,Lookups!$D:$E,2, FALSE))</f>
        <v/>
      </c>
      <c r="R473" s="4" t="s">
        <v>1261</v>
      </c>
      <c r="T473" s="4" t="s">
        <v>1215</v>
      </c>
    </row>
    <row r="474">
      <c r="A474" s="171" t="s">
        <v>1206</v>
      </c>
      <c r="B474" s="6" t="s">
        <v>1207</v>
      </c>
      <c r="C474" s="8" t="b">
        <v>0</v>
      </c>
      <c r="E474" s="80" t="s">
        <v>1262</v>
      </c>
      <c r="F474" s="4" t="s">
        <v>1263</v>
      </c>
      <c r="G474" s="4"/>
      <c r="H474" s="4"/>
      <c r="I474" s="4" t="s">
        <v>42</v>
      </c>
      <c r="J474" s="4" t="s">
        <v>43</v>
      </c>
      <c r="K474" s="4"/>
      <c r="L474" s="8"/>
      <c r="M474" s="8" t="str">
        <f>IF(ISBLANK(L474),"",VLOOKUP(L474,Lookups!$A:$B,2, FALSE))</f>
        <v/>
      </c>
      <c r="N474" s="8"/>
      <c r="O474" s="9" t="str">
        <f>IF(ISBLANK(N474),"",VLOOKUP(N474,Lookups!$D:$E,2, FALSE))</f>
        <v/>
      </c>
      <c r="T474" s="4" t="s">
        <v>1215</v>
      </c>
    </row>
    <row r="475">
      <c r="A475" s="171" t="s">
        <v>1206</v>
      </c>
      <c r="B475" s="6" t="s">
        <v>1207</v>
      </c>
      <c r="C475" s="8" t="b">
        <v>0</v>
      </c>
      <c r="E475" s="80" t="s">
        <v>1264</v>
      </c>
      <c r="F475" s="4" t="s">
        <v>1265</v>
      </c>
      <c r="G475" s="4"/>
      <c r="H475" s="4"/>
      <c r="I475" s="4" t="s">
        <v>42</v>
      </c>
      <c r="J475" s="4" t="s">
        <v>43</v>
      </c>
      <c r="K475" s="4"/>
      <c r="L475" s="8"/>
      <c r="M475" s="8" t="str">
        <f>IF(ISBLANK(L475),"",VLOOKUP(L475,Lookups!$A:$B,2, FALSE))</f>
        <v/>
      </c>
      <c r="N475" s="8"/>
      <c r="O475" s="9" t="str">
        <f>IF(ISBLANK(N475),"",VLOOKUP(N475,Lookups!$D:$E,2, FALSE))</f>
        <v/>
      </c>
      <c r="T475" s="4" t="s">
        <v>1215</v>
      </c>
    </row>
    <row r="476">
      <c r="A476" s="171" t="s">
        <v>1206</v>
      </c>
      <c r="B476" s="6" t="s">
        <v>1207</v>
      </c>
      <c r="C476" s="8" t="b">
        <v>0</v>
      </c>
      <c r="E476" s="80" t="s">
        <v>1266</v>
      </c>
      <c r="F476" s="4" t="s">
        <v>1267</v>
      </c>
      <c r="G476" s="4"/>
      <c r="H476" s="4"/>
      <c r="I476" s="4" t="s">
        <v>42</v>
      </c>
      <c r="J476" s="4" t="s">
        <v>43</v>
      </c>
      <c r="K476" s="4"/>
      <c r="L476" s="8"/>
      <c r="M476" s="8" t="str">
        <f>IF(ISBLANK(L476),"",VLOOKUP(L476,Lookups!$A:$B,2, FALSE))</f>
        <v/>
      </c>
      <c r="N476" s="8"/>
      <c r="O476" s="9" t="str">
        <f>IF(ISBLANK(N476),"",VLOOKUP(N476,Lookups!$D:$E,2, FALSE))</f>
        <v/>
      </c>
      <c r="T476" s="4" t="s">
        <v>1215</v>
      </c>
    </row>
    <row r="477">
      <c r="A477" s="171" t="s">
        <v>1206</v>
      </c>
      <c r="B477" s="6" t="s">
        <v>1207</v>
      </c>
      <c r="C477" s="8" t="b">
        <v>0</v>
      </c>
      <c r="E477" s="80" t="s">
        <v>1268</v>
      </c>
      <c r="F477" s="4" t="s">
        <v>1269</v>
      </c>
      <c r="G477" s="4"/>
      <c r="H477" s="4"/>
      <c r="I477" s="4" t="s">
        <v>200</v>
      </c>
      <c r="J477" s="4" t="s">
        <v>200</v>
      </c>
      <c r="K477" s="4" t="s">
        <v>1256</v>
      </c>
      <c r="L477" s="8"/>
      <c r="M477" s="8" t="str">
        <f>IF(ISBLANK(L477),"",VLOOKUP(L477,Lookups!$A:$B,2, FALSE))</f>
        <v/>
      </c>
      <c r="N477" s="8"/>
      <c r="O477" s="9" t="str">
        <f>IF(ISBLANK(N477),"",VLOOKUP(N477,Lookups!$D:$E,2, FALSE))</f>
        <v/>
      </c>
      <c r="T477" s="4" t="s">
        <v>1215</v>
      </c>
    </row>
    <row r="478">
      <c r="A478" s="171" t="s">
        <v>1206</v>
      </c>
      <c r="B478" s="6" t="s">
        <v>1270</v>
      </c>
      <c r="C478" s="8" t="b">
        <v>0</v>
      </c>
      <c r="E478" s="80" t="s">
        <v>1271</v>
      </c>
      <c r="F478" s="4" t="s">
        <v>1272</v>
      </c>
      <c r="G478" s="4"/>
      <c r="H478" s="4" t="s">
        <v>1273</v>
      </c>
      <c r="I478" s="4" t="s">
        <v>25</v>
      </c>
      <c r="J478" s="4" t="s">
        <v>25</v>
      </c>
      <c r="K478" s="4" t="s">
        <v>1274</v>
      </c>
      <c r="L478" s="8"/>
      <c r="M478" s="8" t="str">
        <f>IF(ISBLANK(L478),"",VLOOKUP(L478,Lookups!$A:$B,2, FALSE))</f>
        <v/>
      </c>
      <c r="N478" s="8"/>
      <c r="O478" s="9" t="str">
        <f>IF(ISBLANK(N478),"",VLOOKUP(N478,Lookups!$D:$E,2, FALSE))</f>
        <v/>
      </c>
      <c r="P478" s="10" t="s">
        <v>1275</v>
      </c>
      <c r="T478" s="4" t="s">
        <v>1215</v>
      </c>
    </row>
    <row r="479">
      <c r="A479" s="171" t="s">
        <v>1206</v>
      </c>
      <c r="B479" s="6" t="s">
        <v>1276</v>
      </c>
      <c r="C479" s="8" t="b">
        <v>0</v>
      </c>
      <c r="E479" s="80" t="s">
        <v>1277</v>
      </c>
      <c r="F479" s="4" t="s">
        <v>1278</v>
      </c>
      <c r="G479" s="4"/>
      <c r="H479" s="4"/>
      <c r="I479" s="4" t="s">
        <v>32</v>
      </c>
      <c r="J479" s="4" t="s">
        <v>37</v>
      </c>
      <c r="K479" s="4"/>
      <c r="L479" s="8"/>
      <c r="M479" s="8" t="str">
        <f>IF(ISBLANK(L479),"",VLOOKUP(L479,Lookups!$A:$B,2, FALSE))</f>
        <v/>
      </c>
      <c r="N479" s="8"/>
      <c r="O479" s="9" t="str">
        <f>IF(ISBLANK(N479),"",VLOOKUP(N479,Lookups!$D:$E,2, FALSE))</f>
        <v/>
      </c>
      <c r="T479" s="4" t="s">
        <v>1215</v>
      </c>
    </row>
    <row r="480">
      <c r="A480" s="171" t="s">
        <v>1206</v>
      </c>
      <c r="B480" s="6" t="s">
        <v>1207</v>
      </c>
      <c r="C480" s="8" t="b">
        <v>0</v>
      </c>
      <c r="E480" s="80" t="s">
        <v>1279</v>
      </c>
      <c r="F480" s="4" t="s">
        <v>1280</v>
      </c>
      <c r="G480" s="4"/>
      <c r="H480" s="4"/>
      <c r="I480" s="4" t="s">
        <v>42</v>
      </c>
      <c r="J480" s="4" t="s">
        <v>43</v>
      </c>
      <c r="K480" s="4"/>
      <c r="L480" s="8"/>
      <c r="M480" s="8" t="str">
        <f>IF(ISBLANK(L480),"",VLOOKUP(L480,Lookups!$A:$B,2, FALSE))</f>
        <v/>
      </c>
      <c r="N480" s="8"/>
      <c r="O480" s="9" t="str">
        <f>IF(ISBLANK(N480),"",VLOOKUP(N480,Lookups!$D:$E,2, FALSE))</f>
        <v/>
      </c>
      <c r="T480" s="4" t="s">
        <v>1215</v>
      </c>
    </row>
    <row r="481">
      <c r="A481" s="171" t="s">
        <v>1206</v>
      </c>
      <c r="B481" s="6" t="s">
        <v>1207</v>
      </c>
      <c r="C481" s="173" t="b">
        <v>0</v>
      </c>
      <c r="D481" s="173"/>
      <c r="E481" s="80" t="s">
        <v>1281</v>
      </c>
      <c r="F481" s="4" t="s">
        <v>1282</v>
      </c>
      <c r="G481" s="4"/>
      <c r="H481" s="4"/>
      <c r="I481" s="4" t="s">
        <v>32</v>
      </c>
      <c r="J481" s="4" t="s">
        <v>37</v>
      </c>
      <c r="K481" s="4"/>
      <c r="L481" s="8"/>
      <c r="M481" s="8" t="str">
        <f>IF(ISBLANK(L481),"",VLOOKUP(L481,Lookups!$A:$B,2, FALSE))</f>
        <v/>
      </c>
      <c r="N481" s="8"/>
      <c r="O481" s="9" t="str">
        <f>IF(ISBLANK(N481),"",VLOOKUP(N481,Lookups!$D:$E,2, FALSE))</f>
        <v/>
      </c>
      <c r="T481" s="4" t="s">
        <v>1215</v>
      </c>
    </row>
    <row r="482">
      <c r="A482" s="171" t="s">
        <v>1206</v>
      </c>
      <c r="B482" s="6" t="s">
        <v>1207</v>
      </c>
      <c r="C482" s="8" t="b">
        <v>0</v>
      </c>
      <c r="E482" s="80" t="s">
        <v>1283</v>
      </c>
      <c r="F482" s="4" t="s">
        <v>1284</v>
      </c>
      <c r="G482" s="4"/>
      <c r="H482" s="4" t="s">
        <v>115</v>
      </c>
      <c r="I482" s="4" t="s">
        <v>25</v>
      </c>
      <c r="J482" s="4" t="s">
        <v>25</v>
      </c>
      <c r="K482" s="4" t="s">
        <v>1285</v>
      </c>
      <c r="L482" s="8"/>
      <c r="M482" s="8" t="str">
        <f>IF(ISBLANK(L482),"",VLOOKUP(L482,Lookups!$A:$B,2, FALSE))</f>
        <v/>
      </c>
      <c r="N482" s="8"/>
      <c r="O482" s="9" t="str">
        <f>IF(ISBLANK(N482),"",VLOOKUP(N482,Lookups!$D:$E,2, FALSE))</f>
        <v/>
      </c>
      <c r="P482" s="108" t="s">
        <v>116</v>
      </c>
      <c r="T482" s="4" t="s">
        <v>1215</v>
      </c>
    </row>
    <row r="483">
      <c r="A483" s="171" t="s">
        <v>1206</v>
      </c>
      <c r="B483" s="6" t="s">
        <v>1207</v>
      </c>
      <c r="C483" s="8" t="b">
        <v>0</v>
      </c>
      <c r="E483" s="80" t="s">
        <v>1286</v>
      </c>
      <c r="F483" s="4" t="s">
        <v>1287</v>
      </c>
      <c r="G483" s="4"/>
      <c r="H483" s="4"/>
      <c r="I483" s="4" t="s">
        <v>32</v>
      </c>
      <c r="J483" s="4" t="s">
        <v>32</v>
      </c>
      <c r="K483" s="4" t="s">
        <v>1285</v>
      </c>
      <c r="L483" s="8"/>
      <c r="M483" s="8" t="str">
        <f>IF(ISBLANK(L483),"",VLOOKUP(L483,Lookups!$A:$B,2, FALSE))</f>
        <v/>
      </c>
      <c r="N483" s="8"/>
      <c r="O483" s="9" t="str">
        <f>IF(ISBLANK(N483),"",VLOOKUP(N483,Lookups!$D:$E,2, FALSE))</f>
        <v/>
      </c>
      <c r="T483" s="4" t="s">
        <v>1215</v>
      </c>
    </row>
    <row r="484">
      <c r="A484" s="171" t="s">
        <v>1206</v>
      </c>
      <c r="B484" s="6" t="s">
        <v>1207</v>
      </c>
      <c r="C484" s="6" t="b">
        <v>0</v>
      </c>
      <c r="D484" s="6" t="s">
        <v>1288</v>
      </c>
      <c r="F484" s="6" t="s">
        <v>1289</v>
      </c>
      <c r="G484" s="6" t="s">
        <v>41</v>
      </c>
      <c r="H484" s="4"/>
      <c r="I484" s="4" t="s">
        <v>32</v>
      </c>
      <c r="J484" s="4" t="s">
        <v>32</v>
      </c>
      <c r="K484" s="4"/>
      <c r="L484" s="4" t="s">
        <v>30</v>
      </c>
      <c r="M484" s="107" t="str">
        <f>IF(ISBLANK(L484),"",VLOOKUP(L484,Lookups!$A:$B,2, FALSE))</f>
        <v>http://linked.data.gov.au/def/tern-cv/04a4c009-2a51-4bdb-96dd-0bfd1bed8826</v>
      </c>
      <c r="N484" s="4" t="s">
        <v>33</v>
      </c>
      <c r="O484" s="13" t="str">
        <f>IF(ISBLANK(N484),"",VLOOKUP(N484,Lookups!$D:$E,2, FALSE))</f>
        <v>http://linked.data.gov.au/def/tern-cv/b311c0d3-4a1a-4932-a39c-f5cdc1afa611</v>
      </c>
      <c r="T484" s="4" t="s">
        <v>1215</v>
      </c>
    </row>
    <row r="485">
      <c r="A485" s="171" t="s">
        <v>1206</v>
      </c>
      <c r="B485" s="6" t="s">
        <v>1207</v>
      </c>
      <c r="C485" s="6" t="b">
        <v>0</v>
      </c>
      <c r="D485" s="6" t="s">
        <v>1290</v>
      </c>
      <c r="F485" s="6" t="s">
        <v>1291</v>
      </c>
      <c r="G485" s="6" t="s">
        <v>41</v>
      </c>
      <c r="H485" s="4"/>
      <c r="I485" s="4" t="s">
        <v>42</v>
      </c>
      <c r="J485" s="4" t="s">
        <v>43</v>
      </c>
      <c r="K485" s="4"/>
      <c r="L485" s="8"/>
      <c r="M485" s="8" t="str">
        <f>IF(ISBLANK(L485),"",VLOOKUP(L485,Lookups!$A:$B,2, FALSE))</f>
        <v/>
      </c>
      <c r="N485" s="4" t="s">
        <v>94</v>
      </c>
      <c r="O485" s="13" t="str">
        <f>IF(ISBLANK(N485),"",VLOOKUP(N485,Lookups!$D:$E,2, FALSE))</f>
        <v>http://linked.data.gov.au/def/tern-cv/ae71c3f6-d430-400f-a1d4-97a333b4ee02</v>
      </c>
      <c r="T485" s="4" t="s">
        <v>1215</v>
      </c>
    </row>
    <row r="486">
      <c r="A486" s="171" t="s">
        <v>1206</v>
      </c>
      <c r="B486" s="6" t="s">
        <v>1207</v>
      </c>
      <c r="C486" s="6" t="b">
        <v>0</v>
      </c>
      <c r="D486" s="6" t="s">
        <v>1292</v>
      </c>
      <c r="F486" s="6" t="s">
        <v>1293</v>
      </c>
      <c r="G486" s="6" t="s">
        <v>41</v>
      </c>
      <c r="H486" s="4"/>
      <c r="I486" s="4" t="s">
        <v>32</v>
      </c>
      <c r="J486" s="4" t="s">
        <v>32</v>
      </c>
      <c r="K486" s="4"/>
      <c r="L486" s="8"/>
      <c r="M486" s="8" t="str">
        <f>IF(ISBLANK(L486),"",VLOOKUP(L486,Lookups!$A:$B,2, FALSE))</f>
        <v/>
      </c>
      <c r="N486" s="4" t="s">
        <v>122</v>
      </c>
      <c r="O486" s="13" t="str">
        <f>IF(ISBLANK(N486),"",VLOOKUP(N486,Lookups!$D:$E,2, FALSE))</f>
        <v>http://linked.data.gov.au/def/tern-cv/60d7edf8-98c6-43e9-841c-e176c334d270</v>
      </c>
      <c r="T486" s="4" t="s">
        <v>1215</v>
      </c>
    </row>
    <row r="487">
      <c r="A487" s="171" t="s">
        <v>1206</v>
      </c>
      <c r="B487" s="6" t="s">
        <v>1207</v>
      </c>
      <c r="C487" s="6" t="b">
        <v>0</v>
      </c>
      <c r="D487" s="6" t="s">
        <v>1294</v>
      </c>
      <c r="F487" s="6" t="s">
        <v>1295</v>
      </c>
      <c r="G487" s="6" t="s">
        <v>41</v>
      </c>
      <c r="H487" s="4"/>
      <c r="I487" s="4" t="s">
        <v>42</v>
      </c>
      <c r="J487" s="4" t="s">
        <v>43</v>
      </c>
      <c r="K487" s="4"/>
      <c r="L487" s="8"/>
      <c r="M487" s="8" t="str">
        <f>IF(ISBLANK(L487),"",VLOOKUP(L487,Lookups!$A:$B,2, FALSE))</f>
        <v/>
      </c>
      <c r="N487" s="4" t="s">
        <v>172</v>
      </c>
      <c r="O487" s="13" t="str">
        <f>IF(ISBLANK(N487),"",VLOOKUP(N487,Lookups!$D:$E,2, FALSE))</f>
        <v>http://linked.data.gov.au/def/tern-cv/e6ed6e58-5916-4d31-9ed5-109ab3436fce</v>
      </c>
      <c r="T487" s="4" t="s">
        <v>1215</v>
      </c>
    </row>
    <row r="488">
      <c r="A488" s="171" t="s">
        <v>1206</v>
      </c>
      <c r="B488" s="6" t="s">
        <v>1207</v>
      </c>
      <c r="C488" s="6" t="b">
        <v>0</v>
      </c>
      <c r="D488" s="6" t="s">
        <v>1296</v>
      </c>
      <c r="F488" s="6" t="s">
        <v>1297</v>
      </c>
      <c r="G488" s="6" t="s">
        <v>41</v>
      </c>
      <c r="H488" s="4"/>
      <c r="I488" s="4" t="s">
        <v>42</v>
      </c>
      <c r="J488" s="4" t="s">
        <v>43</v>
      </c>
      <c r="K488" s="4"/>
      <c r="L488" s="8"/>
      <c r="M488" s="8" t="str">
        <f>IF(ISBLANK(L488),"",VLOOKUP(L488,Lookups!$A:$B,2, FALSE))</f>
        <v/>
      </c>
      <c r="N488" s="4" t="s">
        <v>252</v>
      </c>
      <c r="O488" s="13" t="str">
        <f>IF(ISBLANK(N488),"",VLOOKUP(N488,Lookups!$D:$E,2, FALSE))</f>
        <v>http://linked.data.gov.au/def/tern-cv/aef12cd6-3826-4988-a54c-8578d3fb4c8d</v>
      </c>
      <c r="T488" s="4" t="s">
        <v>1215</v>
      </c>
    </row>
    <row r="489">
      <c r="A489" s="171" t="s">
        <v>1206</v>
      </c>
      <c r="B489" s="6" t="s">
        <v>1207</v>
      </c>
      <c r="C489" s="80" t="b">
        <v>0</v>
      </c>
      <c r="D489" s="80" t="s">
        <v>1298</v>
      </c>
      <c r="F489" s="6" t="s">
        <v>1299</v>
      </c>
      <c r="G489" s="6" t="s">
        <v>41</v>
      </c>
      <c r="H489" s="4"/>
      <c r="I489" s="4" t="s">
        <v>42</v>
      </c>
      <c r="J489" s="4" t="s">
        <v>43</v>
      </c>
      <c r="K489" s="4"/>
      <c r="L489" s="8"/>
      <c r="M489" s="8" t="str">
        <f>IF(ISBLANK(L489),"",VLOOKUP(L489,Lookups!$A:$B,2, FALSE))</f>
        <v/>
      </c>
      <c r="N489" s="4" t="s">
        <v>252</v>
      </c>
      <c r="O489" s="13" t="str">
        <f>IF(ISBLANK(N489),"",VLOOKUP(N489,Lookups!$D:$E,2, FALSE))</f>
        <v>http://linked.data.gov.au/def/tern-cv/aef12cd6-3826-4988-a54c-8578d3fb4c8d</v>
      </c>
      <c r="T489" s="4" t="s">
        <v>1215</v>
      </c>
    </row>
    <row r="490">
      <c r="A490" s="171" t="s">
        <v>1206</v>
      </c>
      <c r="B490" s="6" t="s">
        <v>1207</v>
      </c>
      <c r="C490" s="8" t="b">
        <v>0</v>
      </c>
      <c r="E490" s="80" t="s">
        <v>1300</v>
      </c>
      <c r="F490" s="4" t="s">
        <v>1301</v>
      </c>
      <c r="G490" s="4"/>
      <c r="H490" s="4"/>
      <c r="I490" s="4" t="s">
        <v>32</v>
      </c>
      <c r="J490" s="4" t="s">
        <v>32</v>
      </c>
      <c r="K490" s="4"/>
      <c r="L490" s="8"/>
      <c r="M490" s="8" t="str">
        <f>IF(ISBLANK(L490),"",VLOOKUP(L490,Lookups!$A:$B,2, FALSE))</f>
        <v/>
      </c>
      <c r="N490" s="8"/>
      <c r="O490" s="9" t="str">
        <f>IF(ISBLANK(N490),"",VLOOKUP(N490,Lookups!$D:$E,2, FALSE))</f>
        <v/>
      </c>
      <c r="T490" s="4" t="s">
        <v>1215</v>
      </c>
    </row>
    <row r="491">
      <c r="A491" s="171" t="s">
        <v>1206</v>
      </c>
      <c r="B491" s="6" t="s">
        <v>1207</v>
      </c>
      <c r="C491" s="8" t="b">
        <v>0</v>
      </c>
      <c r="E491" s="80" t="s">
        <v>1302</v>
      </c>
      <c r="F491" s="4" t="s">
        <v>1303</v>
      </c>
      <c r="G491" s="4"/>
      <c r="H491" s="4"/>
      <c r="I491" s="4" t="s">
        <v>32</v>
      </c>
      <c r="J491" s="4" t="s">
        <v>37</v>
      </c>
      <c r="K491" s="4"/>
      <c r="L491" s="8"/>
      <c r="N491" s="8"/>
      <c r="O491" s="9"/>
      <c r="Q491" s="174"/>
      <c r="T491" s="4" t="s">
        <v>1215</v>
      </c>
    </row>
    <row r="492">
      <c r="A492" s="175"/>
      <c r="B492" s="58"/>
      <c r="C492" s="59" t="b">
        <v>0</v>
      </c>
      <c r="D492" s="59"/>
      <c r="E492" s="129"/>
      <c r="F492" s="115"/>
      <c r="G492" s="115"/>
      <c r="H492" s="115"/>
      <c r="I492" s="115"/>
      <c r="J492" s="115"/>
      <c r="K492" s="115"/>
      <c r="L492" s="59"/>
      <c r="M492" s="59"/>
      <c r="N492" s="59"/>
      <c r="O492" s="95"/>
      <c r="P492" s="59"/>
      <c r="Q492" s="176"/>
      <c r="R492" s="59"/>
      <c r="S492" s="59"/>
      <c r="T492" s="4" t="s">
        <v>1215</v>
      </c>
      <c r="U492" s="59"/>
      <c r="V492" s="59"/>
      <c r="W492" s="59"/>
      <c r="X492" s="59"/>
      <c r="Y492" s="59"/>
      <c r="Z492" s="59"/>
      <c r="AA492" s="59"/>
      <c r="AB492" s="59"/>
      <c r="AC492" s="59"/>
      <c r="AD492" s="59"/>
      <c r="AE492" s="59"/>
      <c r="AF492" s="59"/>
      <c r="AG492" s="59"/>
      <c r="AH492" s="59"/>
      <c r="AI492" s="59"/>
      <c r="AJ492" s="59"/>
      <c r="AK492" s="59"/>
      <c r="AL492" s="59"/>
    </row>
    <row r="493">
      <c r="A493" s="177" t="s">
        <v>1304</v>
      </c>
      <c r="B493" s="118" t="s">
        <v>1305</v>
      </c>
      <c r="C493" s="120" t="b">
        <v>0</v>
      </c>
      <c r="D493" s="120"/>
      <c r="E493" s="118" t="s">
        <v>1306</v>
      </c>
      <c r="F493" s="121" t="s">
        <v>1307</v>
      </c>
      <c r="G493" s="121"/>
      <c r="H493" s="121"/>
      <c r="I493" s="121" t="s">
        <v>43</v>
      </c>
      <c r="J493" s="121" t="s">
        <v>43</v>
      </c>
      <c r="K493" s="121"/>
      <c r="L493" s="120"/>
      <c r="M493" s="120" t="str">
        <f>IF(ISBLANK(L493),"",VLOOKUP(L493,Lookups!$A:$B,2, FALSE))</f>
        <v/>
      </c>
      <c r="N493" s="120"/>
      <c r="O493" s="178" t="str">
        <f>IF(ISBLANK(N493),"",VLOOKUP(N493,Lookups!$D:$E,2, FALSE))</f>
        <v/>
      </c>
      <c r="P493" s="120"/>
      <c r="Q493" s="123" t="s">
        <v>1308</v>
      </c>
      <c r="R493" s="120"/>
      <c r="S493" s="120"/>
      <c r="T493" s="4" t="s">
        <v>1215</v>
      </c>
      <c r="U493" s="120"/>
      <c r="V493" s="120"/>
      <c r="W493" s="120"/>
      <c r="X493" s="120"/>
      <c r="Y493" s="120"/>
      <c r="Z493" s="120"/>
      <c r="AA493" s="120"/>
      <c r="AB493" s="120"/>
      <c r="AC493" s="120"/>
      <c r="AD493" s="120"/>
      <c r="AE493" s="120"/>
      <c r="AF493" s="120"/>
      <c r="AG493" s="120"/>
      <c r="AH493" s="120"/>
      <c r="AI493" s="120"/>
      <c r="AJ493" s="120"/>
      <c r="AK493" s="120"/>
      <c r="AL493" s="120"/>
    </row>
    <row r="494">
      <c r="A494" s="177" t="s">
        <v>1304</v>
      </c>
      <c r="B494" s="118" t="s">
        <v>1305</v>
      </c>
      <c r="C494" s="120" t="b">
        <v>0</v>
      </c>
      <c r="D494" s="120"/>
      <c r="E494" s="118" t="s">
        <v>1309</v>
      </c>
      <c r="F494" s="121" t="s">
        <v>1310</v>
      </c>
      <c r="G494" s="121"/>
      <c r="H494" s="121"/>
      <c r="I494" s="121" t="s">
        <v>43</v>
      </c>
      <c r="J494" s="121" t="s">
        <v>43</v>
      </c>
      <c r="K494" s="121"/>
      <c r="L494" s="120"/>
      <c r="M494" s="120" t="str">
        <f>IF(ISBLANK(L494),"",VLOOKUP(L494,Lookups!$A:$B,2, FALSE))</f>
        <v/>
      </c>
      <c r="N494" s="120"/>
      <c r="O494" s="178" t="str">
        <f>IF(ISBLANK(N494),"",VLOOKUP(N494,Lookups!$D:$E,2, FALSE))</f>
        <v/>
      </c>
      <c r="P494" s="120"/>
      <c r="Q494" s="120"/>
      <c r="R494" s="120"/>
      <c r="S494" s="120"/>
      <c r="T494" s="4" t="s">
        <v>1215</v>
      </c>
      <c r="U494" s="120"/>
      <c r="V494" s="120"/>
      <c r="W494" s="120"/>
      <c r="X494" s="120"/>
      <c r="Y494" s="120"/>
      <c r="Z494" s="120"/>
      <c r="AA494" s="120"/>
      <c r="AB494" s="120"/>
      <c r="AC494" s="120"/>
      <c r="AD494" s="120"/>
      <c r="AE494" s="120"/>
      <c r="AF494" s="120"/>
      <c r="AG494" s="120"/>
      <c r="AH494" s="120"/>
      <c r="AI494" s="120"/>
      <c r="AJ494" s="120"/>
      <c r="AK494" s="120"/>
      <c r="AL494" s="120"/>
    </row>
    <row r="495">
      <c r="A495" s="177" t="s">
        <v>1304</v>
      </c>
      <c r="B495" s="118" t="s">
        <v>1216</v>
      </c>
      <c r="C495" s="120" t="b">
        <v>0</v>
      </c>
      <c r="D495" s="120"/>
      <c r="E495" s="118" t="s">
        <v>1220</v>
      </c>
      <c r="F495" s="121" t="s">
        <v>1311</v>
      </c>
      <c r="G495" s="121"/>
      <c r="H495" s="121"/>
      <c r="I495" s="121" t="s">
        <v>32</v>
      </c>
      <c r="J495" s="121" t="s">
        <v>32</v>
      </c>
      <c r="K495" s="121"/>
      <c r="L495" s="120"/>
      <c r="M495" s="120" t="str">
        <f>IF(ISBLANK(L495),"",VLOOKUP(L495,Lookups!$A:$B,2, FALSE))</f>
        <v/>
      </c>
      <c r="N495" s="120"/>
      <c r="O495" s="178" t="str">
        <f>IF(ISBLANK(N495),"",VLOOKUP(N495,Lookups!$D:$E,2, FALSE))</f>
        <v/>
      </c>
      <c r="P495" s="120"/>
      <c r="Q495" s="120"/>
      <c r="R495" s="120"/>
      <c r="S495" s="120"/>
      <c r="T495" s="4" t="s">
        <v>1215</v>
      </c>
      <c r="U495" s="120"/>
      <c r="V495" s="120"/>
      <c r="W495" s="120"/>
      <c r="X495" s="120"/>
      <c r="Y495" s="120"/>
      <c r="Z495" s="120"/>
      <c r="AA495" s="120"/>
      <c r="AB495" s="120"/>
      <c r="AC495" s="120"/>
      <c r="AD495" s="120"/>
      <c r="AE495" s="120"/>
      <c r="AF495" s="120"/>
      <c r="AG495" s="120"/>
      <c r="AH495" s="120"/>
      <c r="AI495" s="120"/>
      <c r="AJ495" s="120"/>
      <c r="AK495" s="120"/>
      <c r="AL495" s="120"/>
    </row>
    <row r="496">
      <c r="A496" s="177" t="s">
        <v>1304</v>
      </c>
      <c r="B496" s="119" t="s">
        <v>1312</v>
      </c>
      <c r="C496" s="119" t="b">
        <v>0</v>
      </c>
      <c r="D496" s="119" t="s">
        <v>1313</v>
      </c>
      <c r="E496" s="120"/>
      <c r="F496" s="118" t="s">
        <v>1314</v>
      </c>
      <c r="G496" s="118" t="s">
        <v>41</v>
      </c>
      <c r="H496" s="121" t="s">
        <v>1315</v>
      </c>
      <c r="I496" s="121" t="s">
        <v>32</v>
      </c>
      <c r="J496" s="121" t="s">
        <v>25</v>
      </c>
      <c r="K496" s="121" t="s">
        <v>1316</v>
      </c>
      <c r="L496" s="121" t="s">
        <v>1313</v>
      </c>
      <c r="M496" s="179" t="str">
        <f>IF(ISBLANK(L496),"",VLOOKUP(L496,Lookups!$A:$B,2, FALSE))</f>
        <v>http://linked.data.gov.au/def/tern-cv/11c8f833-5cbd-4fc0-98f8-b1f0367c44e0</v>
      </c>
      <c r="N496" s="121" t="s">
        <v>556</v>
      </c>
      <c r="O496" s="180" t="str">
        <f>IF(ISBLANK(N496),"",VLOOKUP(N496,Lookups!$D:$E,2, FALSE))</f>
        <v>http://linked.data.gov.au/def/tern-cv/06461021-a6c2-4175-9651-23653c2b9116</v>
      </c>
      <c r="P496" s="120"/>
      <c r="Q496" s="120"/>
      <c r="R496" s="120"/>
      <c r="S496" s="120"/>
      <c r="T496" s="4" t="s">
        <v>1215</v>
      </c>
      <c r="U496" s="120"/>
      <c r="V496" s="120"/>
      <c r="W496" s="120"/>
      <c r="X496" s="120"/>
      <c r="Y496" s="120"/>
      <c r="Z496" s="120"/>
      <c r="AA496" s="120"/>
      <c r="AB496" s="120"/>
      <c r="AC496" s="120"/>
      <c r="AD496" s="120"/>
      <c r="AE496" s="120"/>
      <c r="AF496" s="120"/>
      <c r="AG496" s="120"/>
      <c r="AH496" s="120"/>
      <c r="AI496" s="120"/>
      <c r="AJ496" s="120"/>
      <c r="AK496" s="120"/>
      <c r="AL496" s="120"/>
    </row>
    <row r="497">
      <c r="A497" s="177" t="s">
        <v>1304</v>
      </c>
      <c r="B497" s="119" t="s">
        <v>1305</v>
      </c>
      <c r="C497" s="119" t="b">
        <v>0</v>
      </c>
      <c r="D497" s="119" t="s">
        <v>1317</v>
      </c>
      <c r="E497" s="120"/>
      <c r="F497" s="118" t="s">
        <v>1318</v>
      </c>
      <c r="G497" s="118" t="s">
        <v>41</v>
      </c>
      <c r="H497" s="121"/>
      <c r="I497" s="121" t="s">
        <v>43</v>
      </c>
      <c r="J497" s="121" t="s">
        <v>43</v>
      </c>
      <c r="K497" s="121"/>
      <c r="L497" s="120"/>
      <c r="M497" s="120" t="str">
        <f>IF(ISBLANK(L497),"",VLOOKUP(L497,Lookups!$A:$B,2, FALSE))</f>
        <v/>
      </c>
      <c r="N497" s="121" t="s">
        <v>556</v>
      </c>
      <c r="O497" s="180" t="str">
        <f>IF(ISBLANK(N497),"",VLOOKUP(N497,Lookups!$D:$E,2, FALSE))</f>
        <v>http://linked.data.gov.au/def/tern-cv/06461021-a6c2-4175-9651-23653c2b9116</v>
      </c>
      <c r="P497" s="120"/>
      <c r="Q497" s="120"/>
      <c r="R497" s="120"/>
      <c r="S497" s="120"/>
      <c r="T497" s="4" t="s">
        <v>1215</v>
      </c>
      <c r="U497" s="120"/>
      <c r="V497" s="120"/>
      <c r="W497" s="120"/>
      <c r="X497" s="120"/>
      <c r="Y497" s="120"/>
      <c r="Z497" s="120"/>
      <c r="AA497" s="120"/>
      <c r="AB497" s="120"/>
      <c r="AC497" s="120"/>
      <c r="AD497" s="120"/>
      <c r="AE497" s="120"/>
      <c r="AF497" s="120"/>
      <c r="AG497" s="120"/>
      <c r="AH497" s="120"/>
      <c r="AI497" s="120"/>
      <c r="AJ497" s="120"/>
      <c r="AK497" s="120"/>
      <c r="AL497" s="120"/>
    </row>
    <row r="498">
      <c r="A498" s="177" t="s">
        <v>1304</v>
      </c>
      <c r="B498" s="119" t="s">
        <v>1305</v>
      </c>
      <c r="C498" s="119" t="b">
        <v>0</v>
      </c>
      <c r="D498" s="119" t="s">
        <v>759</v>
      </c>
      <c r="E498" s="120"/>
      <c r="F498" s="118" t="s">
        <v>1319</v>
      </c>
      <c r="G498" s="118" t="s">
        <v>41</v>
      </c>
      <c r="H498" s="121"/>
      <c r="I498" s="121" t="s">
        <v>43</v>
      </c>
      <c r="J498" s="121" t="s">
        <v>43</v>
      </c>
      <c r="K498" s="121"/>
      <c r="L498" s="120"/>
      <c r="M498" s="120" t="str">
        <f>IF(ISBLANK(L498),"",VLOOKUP(L498,Lookups!$A:$B,2, FALSE))</f>
        <v/>
      </c>
      <c r="N498" s="121" t="s">
        <v>556</v>
      </c>
      <c r="O498" s="180" t="str">
        <f>IF(ISBLANK(N498),"",VLOOKUP(N498,Lookups!$D:$E,2, FALSE))</f>
        <v>http://linked.data.gov.au/def/tern-cv/06461021-a6c2-4175-9651-23653c2b9116</v>
      </c>
      <c r="P498" s="120"/>
      <c r="Q498" s="120"/>
      <c r="R498" s="120"/>
      <c r="S498" s="120"/>
      <c r="T498" s="4" t="s">
        <v>1215</v>
      </c>
      <c r="U498" s="120"/>
      <c r="V498" s="120"/>
      <c r="W498" s="120"/>
      <c r="X498" s="120"/>
      <c r="Y498" s="120"/>
      <c r="Z498" s="120"/>
      <c r="AA498" s="120"/>
      <c r="AB498" s="120"/>
      <c r="AC498" s="120"/>
      <c r="AD498" s="120"/>
      <c r="AE498" s="120"/>
      <c r="AF498" s="120"/>
      <c r="AG498" s="120"/>
      <c r="AH498" s="120"/>
      <c r="AI498" s="120"/>
      <c r="AJ498" s="120"/>
      <c r="AK498" s="120"/>
      <c r="AL498" s="120"/>
    </row>
    <row r="499">
      <c r="A499" s="177" t="s">
        <v>1304</v>
      </c>
      <c r="B499" s="118" t="s">
        <v>1305</v>
      </c>
      <c r="C499" s="120" t="b">
        <v>0</v>
      </c>
      <c r="D499" s="120"/>
      <c r="E499" s="119" t="s">
        <v>1320</v>
      </c>
      <c r="F499" s="121" t="s">
        <v>1321</v>
      </c>
      <c r="G499" s="121"/>
      <c r="H499" s="121"/>
      <c r="I499" s="121" t="s">
        <v>37</v>
      </c>
      <c r="J499" s="121" t="s">
        <v>37</v>
      </c>
      <c r="K499" s="121"/>
      <c r="L499" s="120"/>
      <c r="M499" s="120"/>
      <c r="N499" s="121"/>
      <c r="O499" s="178"/>
      <c r="P499" s="120"/>
      <c r="Q499" s="121"/>
      <c r="R499" s="120"/>
      <c r="S499" s="120"/>
      <c r="T499" s="4" t="s">
        <v>1215</v>
      </c>
      <c r="U499" s="120"/>
      <c r="V499" s="120"/>
      <c r="W499" s="120"/>
      <c r="X499" s="120"/>
      <c r="Y499" s="120"/>
      <c r="Z499" s="120"/>
      <c r="AA499" s="120"/>
      <c r="AB499" s="120"/>
      <c r="AC499" s="120"/>
      <c r="AD499" s="120"/>
      <c r="AE499" s="120"/>
      <c r="AF499" s="120"/>
      <c r="AG499" s="120"/>
      <c r="AH499" s="120"/>
      <c r="AI499" s="120"/>
      <c r="AJ499" s="120"/>
      <c r="AK499" s="120"/>
      <c r="AL499" s="120"/>
    </row>
    <row r="500">
      <c r="A500" s="175"/>
      <c r="B500" s="58"/>
      <c r="C500" s="59" t="b">
        <v>0</v>
      </c>
      <c r="D500" s="59"/>
      <c r="E500" s="129"/>
      <c r="F500" s="115"/>
      <c r="G500" s="115"/>
      <c r="H500" s="115"/>
      <c r="I500" s="115"/>
      <c r="J500" s="115"/>
      <c r="K500" s="115"/>
      <c r="L500" s="59"/>
      <c r="M500" s="59"/>
      <c r="N500" s="115"/>
      <c r="O500" s="95"/>
      <c r="P500" s="59"/>
      <c r="Q500" s="115"/>
      <c r="R500" s="59"/>
      <c r="S500" s="59"/>
      <c r="T500" s="4" t="s">
        <v>1215</v>
      </c>
      <c r="U500" s="59"/>
      <c r="V500" s="59"/>
      <c r="W500" s="59"/>
      <c r="X500" s="59"/>
      <c r="Y500" s="59"/>
      <c r="Z500" s="59"/>
      <c r="AA500" s="59"/>
      <c r="AB500" s="59"/>
      <c r="AC500" s="59"/>
      <c r="AD500" s="59"/>
      <c r="AE500" s="59"/>
      <c r="AF500" s="59"/>
      <c r="AG500" s="59"/>
      <c r="AH500" s="59"/>
      <c r="AI500" s="59"/>
      <c r="AJ500" s="59"/>
      <c r="AK500" s="59"/>
      <c r="AL500" s="59"/>
    </row>
    <row r="501">
      <c r="A501" s="171" t="s">
        <v>1322</v>
      </c>
      <c r="B501" s="6" t="s">
        <v>1216</v>
      </c>
      <c r="C501" s="8" t="b">
        <v>0</v>
      </c>
      <c r="E501" s="80" t="s">
        <v>1217</v>
      </c>
      <c r="F501" s="4" t="s">
        <v>1323</v>
      </c>
      <c r="G501" s="4"/>
      <c r="H501" s="4"/>
      <c r="I501" s="4" t="s">
        <v>32</v>
      </c>
      <c r="J501" s="4" t="s">
        <v>37</v>
      </c>
      <c r="K501" s="4"/>
      <c r="L501" s="8"/>
      <c r="M501" s="8" t="str">
        <f>IF(ISBLANK(L501),"",VLOOKUP(L501,Lookups!$A:$B,2, FALSE))</f>
        <v/>
      </c>
      <c r="N501" s="4" t="s">
        <v>38</v>
      </c>
      <c r="O501" s="13" t="str">
        <f>IF(ISBLANK(N501),"",VLOOKUP(N501,Lookups!$D:$E,2, FALSE))</f>
        <v>http://linked.data.gov.au/def/tern-cv/13dec53e-1062-4060-9281-f133c8269afb</v>
      </c>
      <c r="Q501" s="4" t="s">
        <v>1324</v>
      </c>
      <c r="T501" s="4" t="s">
        <v>1215</v>
      </c>
    </row>
    <row r="502">
      <c r="A502" s="171" t="s">
        <v>1322</v>
      </c>
      <c r="B502" s="6" t="s">
        <v>1325</v>
      </c>
      <c r="C502" s="8" t="b">
        <v>0</v>
      </c>
      <c r="E502" s="80" t="s">
        <v>1326</v>
      </c>
      <c r="F502" s="4" t="s">
        <v>1327</v>
      </c>
      <c r="G502" s="4"/>
      <c r="H502" s="4"/>
      <c r="I502" s="4" t="s">
        <v>32</v>
      </c>
      <c r="J502" s="4" t="s">
        <v>37</v>
      </c>
      <c r="K502" s="4"/>
      <c r="L502" s="8"/>
      <c r="M502" s="8" t="str">
        <f>IF(ISBLANK(L502),"",VLOOKUP(L502,Lookups!$A:$B,2, FALSE))</f>
        <v/>
      </c>
      <c r="N502" s="4" t="s">
        <v>804</v>
      </c>
      <c r="O502" s="13" t="str">
        <f>IF(ISBLANK(N502),"",VLOOKUP(N502,Lookups!$D:$E,2, FALSE))</f>
        <v>http://linked.data.gov.au/def/tern-cv/6fb57064-7198-4df9-bf7c-86b73f69da66</v>
      </c>
      <c r="T502" s="4" t="s">
        <v>1215</v>
      </c>
    </row>
    <row r="503">
      <c r="A503" s="171" t="s">
        <v>1322</v>
      </c>
      <c r="B503" s="6" t="s">
        <v>1216</v>
      </c>
      <c r="C503" s="8" t="b">
        <v>0</v>
      </c>
      <c r="E503" s="80" t="s">
        <v>1220</v>
      </c>
      <c r="F503" s="4" t="s">
        <v>1328</v>
      </c>
      <c r="G503" s="4"/>
      <c r="H503" s="4"/>
      <c r="I503" s="4" t="s">
        <v>32</v>
      </c>
      <c r="J503" s="4" t="s">
        <v>32</v>
      </c>
      <c r="K503" s="4"/>
      <c r="L503" s="8"/>
      <c r="M503" s="8" t="str">
        <f>IF(ISBLANK(L503),"",VLOOKUP(L503,Lookups!$A:$B,2, FALSE))</f>
        <v/>
      </c>
      <c r="N503" s="8"/>
      <c r="O503" s="9" t="str">
        <f>IF(ISBLANK(N503),"",VLOOKUP(N503,Lookups!$D:$E,2, FALSE))</f>
        <v/>
      </c>
      <c r="T503" s="4" t="s">
        <v>1215</v>
      </c>
    </row>
    <row r="504">
      <c r="A504" s="171" t="s">
        <v>1322</v>
      </c>
      <c r="B504" s="6" t="s">
        <v>1325</v>
      </c>
      <c r="C504" s="8" t="b">
        <v>0</v>
      </c>
      <c r="E504" s="80" t="s">
        <v>1329</v>
      </c>
      <c r="F504" s="4" t="s">
        <v>1330</v>
      </c>
      <c r="G504" s="4"/>
      <c r="H504" s="4"/>
      <c r="I504" s="4" t="s">
        <v>1331</v>
      </c>
      <c r="J504" s="4" t="s">
        <v>43</v>
      </c>
      <c r="K504" s="4"/>
      <c r="L504" s="8"/>
      <c r="M504" s="8" t="str">
        <f>IF(ISBLANK(L504),"",VLOOKUP(L504,Lookups!$A:$B,2, FALSE))</f>
        <v/>
      </c>
      <c r="N504" s="8"/>
      <c r="O504" s="9" t="str">
        <f>IF(ISBLANK(N504),"",VLOOKUP(N504,Lookups!$D:$E,2, FALSE))</f>
        <v/>
      </c>
      <c r="T504" s="4" t="s">
        <v>1215</v>
      </c>
    </row>
    <row r="505">
      <c r="A505" s="171" t="s">
        <v>1322</v>
      </c>
      <c r="B505" s="6" t="s">
        <v>1325</v>
      </c>
      <c r="C505" s="8" t="b">
        <v>0</v>
      </c>
      <c r="E505" s="80" t="s">
        <v>1332</v>
      </c>
      <c r="F505" s="4" t="s">
        <v>1333</v>
      </c>
      <c r="G505" s="4"/>
      <c r="H505" s="4"/>
      <c r="I505" s="4" t="s">
        <v>294</v>
      </c>
      <c r="J505" s="4" t="s">
        <v>43</v>
      </c>
      <c r="K505" s="4"/>
      <c r="L505" s="8"/>
      <c r="M505" s="8" t="str">
        <f>IF(ISBLANK(L505),"",VLOOKUP(L505,Lookups!$A:$B,2, FALSE))</f>
        <v/>
      </c>
      <c r="N505" s="8"/>
      <c r="O505" s="9" t="str">
        <f>IF(ISBLANK(N505),"",VLOOKUP(N505,Lookups!$D:$E,2, FALSE))</f>
        <v/>
      </c>
      <c r="T505" s="4" t="s">
        <v>1215</v>
      </c>
    </row>
    <row r="506">
      <c r="A506" s="171" t="s">
        <v>1322</v>
      </c>
      <c r="B506" s="6" t="s">
        <v>1325</v>
      </c>
      <c r="C506" s="8" t="b">
        <v>0</v>
      </c>
      <c r="E506" s="80" t="s">
        <v>1334</v>
      </c>
      <c r="F506" s="4" t="s">
        <v>1335</v>
      </c>
      <c r="G506" s="4"/>
      <c r="H506" s="4" t="s">
        <v>115</v>
      </c>
      <c r="I506" s="4" t="s">
        <v>25</v>
      </c>
      <c r="J506" s="4" t="s">
        <v>25</v>
      </c>
      <c r="K506" s="4" t="s">
        <v>1336</v>
      </c>
      <c r="L506" s="8"/>
      <c r="M506" s="8" t="str">
        <f>IF(ISBLANK(L506),"",VLOOKUP(L506,Lookups!$A:$B,2, FALSE))</f>
        <v/>
      </c>
      <c r="N506" s="8"/>
      <c r="O506" s="9" t="str">
        <f>IF(ISBLANK(N506),"",VLOOKUP(N506,Lookups!$D:$E,2, FALSE))</f>
        <v/>
      </c>
      <c r="P506" s="108" t="s">
        <v>116</v>
      </c>
      <c r="T506" s="4" t="s">
        <v>1215</v>
      </c>
    </row>
    <row r="507">
      <c r="A507" s="171" t="s">
        <v>1322</v>
      </c>
      <c r="B507" s="6" t="s">
        <v>1325</v>
      </c>
      <c r="C507" s="8" t="b">
        <v>0</v>
      </c>
      <c r="E507" s="80" t="s">
        <v>1337</v>
      </c>
      <c r="F507" s="4" t="s">
        <v>1338</v>
      </c>
      <c r="G507" s="4"/>
      <c r="H507" s="4"/>
      <c r="I507" s="4" t="s">
        <v>200</v>
      </c>
      <c r="J507" s="4" t="s">
        <v>200</v>
      </c>
      <c r="K507" s="4" t="s">
        <v>1256</v>
      </c>
      <c r="L507" s="8"/>
      <c r="M507" s="8" t="str">
        <f>IF(ISBLANK(L507),"",VLOOKUP(L507,Lookups!$A:$B,2, FALSE))</f>
        <v/>
      </c>
      <c r="N507" s="8"/>
      <c r="O507" s="9" t="str">
        <f>IF(ISBLANK(N507),"",VLOOKUP(N507,Lookups!$D:$E,2, FALSE))</f>
        <v/>
      </c>
      <c r="T507" s="4" t="s">
        <v>1215</v>
      </c>
    </row>
    <row r="508">
      <c r="A508" s="171" t="s">
        <v>1322</v>
      </c>
      <c r="B508" s="6" t="s">
        <v>1325</v>
      </c>
      <c r="C508" s="8" t="b">
        <v>0</v>
      </c>
      <c r="E508" s="80" t="s">
        <v>1339</v>
      </c>
      <c r="F508" s="4" t="s">
        <v>1340</v>
      </c>
      <c r="G508" s="4"/>
      <c r="H508" s="4"/>
      <c r="I508" s="4" t="s">
        <v>32</v>
      </c>
      <c r="J508" s="4" t="s">
        <v>37</v>
      </c>
      <c r="K508" s="4"/>
      <c r="L508" s="8"/>
      <c r="M508" s="8" t="str">
        <f>IF(ISBLANK(L508),"",VLOOKUP(L508,Lookups!$A:$B,2, FALSE))</f>
        <v/>
      </c>
      <c r="N508" s="4" t="s">
        <v>38</v>
      </c>
      <c r="O508" s="13" t="str">
        <f>IF(ISBLANK(N508),"",VLOOKUP(N508,Lookups!$D:$E,2, FALSE))</f>
        <v>http://linked.data.gov.au/def/tern-cv/13dec53e-1062-4060-9281-f133c8269afb</v>
      </c>
      <c r="T508" s="4" t="s">
        <v>1215</v>
      </c>
    </row>
    <row r="509">
      <c r="A509" s="171" t="s">
        <v>1322</v>
      </c>
      <c r="B509" s="6" t="s">
        <v>1325</v>
      </c>
      <c r="C509" s="8" t="b">
        <v>0</v>
      </c>
      <c r="E509" s="80" t="s">
        <v>1341</v>
      </c>
      <c r="F509" s="4" t="s">
        <v>1342</v>
      </c>
      <c r="G509" s="4"/>
      <c r="H509" s="4"/>
      <c r="I509" s="4" t="s">
        <v>32</v>
      </c>
      <c r="J509" s="4" t="s">
        <v>37</v>
      </c>
      <c r="K509" s="4"/>
      <c r="L509" s="8"/>
      <c r="M509" s="8" t="str">
        <f>IF(ISBLANK(L509),"",VLOOKUP(L509,Lookups!$A:$B,2, FALSE))</f>
        <v/>
      </c>
      <c r="N509" s="8"/>
      <c r="O509" s="9" t="str">
        <f>IF(ISBLANK(N509),"",VLOOKUP(N509,Lookups!$D:$E,2, FALSE))</f>
        <v/>
      </c>
      <c r="T509" s="4" t="s">
        <v>1215</v>
      </c>
    </row>
    <row r="510">
      <c r="A510" s="171" t="s">
        <v>1322</v>
      </c>
      <c r="B510" s="6" t="s">
        <v>1325</v>
      </c>
      <c r="C510" s="8" t="b">
        <v>0</v>
      </c>
      <c r="E510" s="80" t="s">
        <v>1343</v>
      </c>
      <c r="F510" s="4" t="s">
        <v>1344</v>
      </c>
      <c r="G510" s="4"/>
      <c r="H510" s="4" t="s">
        <v>115</v>
      </c>
      <c r="I510" s="4" t="s">
        <v>25</v>
      </c>
      <c r="J510" s="4" t="s">
        <v>25</v>
      </c>
      <c r="K510" s="4" t="s">
        <v>1345</v>
      </c>
      <c r="L510" s="8"/>
      <c r="M510" s="8" t="str">
        <f>IF(ISBLANK(L510),"",VLOOKUP(L510,Lookups!$A:$B,2, FALSE))</f>
        <v/>
      </c>
      <c r="N510" s="8"/>
      <c r="O510" s="9" t="str">
        <f>IF(ISBLANK(N510),"",VLOOKUP(N510,Lookups!$D:$E,2, FALSE))</f>
        <v/>
      </c>
      <c r="P510" s="108" t="s">
        <v>116</v>
      </c>
      <c r="T510" s="4" t="s">
        <v>1215</v>
      </c>
    </row>
    <row r="511">
      <c r="A511" s="171" t="s">
        <v>1322</v>
      </c>
      <c r="B511" s="6" t="s">
        <v>1325</v>
      </c>
      <c r="C511" s="8" t="b">
        <v>0</v>
      </c>
      <c r="E511" s="80" t="s">
        <v>1346</v>
      </c>
      <c r="F511" s="4" t="s">
        <v>1347</v>
      </c>
      <c r="G511" s="4"/>
      <c r="H511" s="4"/>
      <c r="I511" s="4" t="s">
        <v>32</v>
      </c>
      <c r="J511" s="4" t="s">
        <v>32</v>
      </c>
      <c r="K511" s="4"/>
      <c r="L511" s="8"/>
      <c r="M511" s="8" t="str">
        <f>IF(ISBLANK(L511),"",VLOOKUP(L511,Lookups!$A:$B,2, FALSE))</f>
        <v/>
      </c>
      <c r="N511" s="4" t="s">
        <v>146</v>
      </c>
      <c r="O511" s="13" t="str">
        <f>IF(ISBLANK(N511),"",VLOOKUP(N511,Lookups!$D:$E,2, FALSE))</f>
        <v>http://linked.data.gov.au/def/tern-cv/e1c7c434-1321-4601-9079-e837b7ffc293</v>
      </c>
      <c r="T511" s="4" t="s">
        <v>1215</v>
      </c>
    </row>
    <row r="512">
      <c r="A512" s="171" t="s">
        <v>1322</v>
      </c>
      <c r="B512" s="6" t="s">
        <v>1325</v>
      </c>
      <c r="C512" s="6" t="b">
        <v>0</v>
      </c>
      <c r="D512" s="6" t="s">
        <v>1222</v>
      </c>
      <c r="F512" s="6" t="s">
        <v>1223</v>
      </c>
      <c r="G512" s="6" t="s">
        <v>41</v>
      </c>
      <c r="H512" s="4" t="s">
        <v>1224</v>
      </c>
      <c r="I512" s="4" t="s">
        <v>25</v>
      </c>
      <c r="J512" s="4" t="s">
        <v>25</v>
      </c>
      <c r="K512" s="4"/>
      <c r="L512" s="8"/>
      <c r="M512" s="8" t="str">
        <f>IF(ISBLANK(L512),"",VLOOKUP(L512,Lookups!$A:$B,2, FALSE))</f>
        <v/>
      </c>
      <c r="N512" s="4" t="s">
        <v>1225</v>
      </c>
      <c r="O512" s="13" t="str">
        <f>IF(ISBLANK(N512),"",VLOOKUP(N512,Lookups!$D:$E,2, FALSE))</f>
        <v>http://linked.data.gov.au/def/tern-cv/6d40d71e-58cd-4f75-8304-40c01fe5f74c</v>
      </c>
      <c r="P512" s="108" t="s">
        <v>1226</v>
      </c>
      <c r="T512" s="4" t="s">
        <v>1215</v>
      </c>
    </row>
    <row r="513">
      <c r="A513" s="171" t="s">
        <v>1322</v>
      </c>
      <c r="B513" s="6" t="s">
        <v>1325</v>
      </c>
      <c r="C513" s="6" t="b">
        <v>0</v>
      </c>
      <c r="D513" s="6" t="s">
        <v>1227</v>
      </c>
      <c r="F513" s="6" t="s">
        <v>1228</v>
      </c>
      <c r="G513" s="6" t="s">
        <v>41</v>
      </c>
      <c r="H513" s="4" t="s">
        <v>1229</v>
      </c>
      <c r="I513" s="4" t="s">
        <v>25</v>
      </c>
      <c r="J513" s="4" t="s">
        <v>25</v>
      </c>
      <c r="K513" s="4"/>
      <c r="L513" s="8"/>
      <c r="M513" s="8" t="str">
        <f>IF(ISBLANK(L513),"",VLOOKUP(L513,Lookups!$A:$B,2, FALSE))</f>
        <v/>
      </c>
      <c r="N513" s="4" t="s">
        <v>1225</v>
      </c>
      <c r="O513" s="13" t="str">
        <f>IF(ISBLANK(N513),"",VLOOKUP(N513,Lookups!$D:$E,2, FALSE))</f>
        <v>http://linked.data.gov.au/def/tern-cv/6d40d71e-58cd-4f75-8304-40c01fe5f74c</v>
      </c>
      <c r="P513" s="108" t="s">
        <v>1230</v>
      </c>
      <c r="T513" s="4" t="s">
        <v>1215</v>
      </c>
    </row>
    <row r="514">
      <c r="A514" s="171" t="s">
        <v>1322</v>
      </c>
      <c r="B514" s="6" t="s">
        <v>1325</v>
      </c>
      <c r="C514" s="6" t="b">
        <v>0</v>
      </c>
      <c r="D514" s="6" t="s">
        <v>1231</v>
      </c>
      <c r="F514" s="6" t="s">
        <v>1232</v>
      </c>
      <c r="G514" s="6" t="s">
        <v>41</v>
      </c>
      <c r="H514" s="4" t="s">
        <v>1233</v>
      </c>
      <c r="I514" s="4" t="s">
        <v>25</v>
      </c>
      <c r="J514" s="4" t="s">
        <v>25</v>
      </c>
      <c r="K514" s="4"/>
      <c r="L514" s="8"/>
      <c r="M514" s="8" t="str">
        <f>IF(ISBLANK(L514),"",VLOOKUP(L514,Lookups!$A:$B,2, FALSE))</f>
        <v/>
      </c>
      <c r="N514" s="4" t="s">
        <v>1225</v>
      </c>
      <c r="O514" s="13" t="str">
        <f>IF(ISBLANK(N514),"",VLOOKUP(N514,Lookups!$D:$E,2, FALSE))</f>
        <v>http://linked.data.gov.au/def/tern-cv/6d40d71e-58cd-4f75-8304-40c01fe5f74c</v>
      </c>
      <c r="P514" s="108" t="s">
        <v>1234</v>
      </c>
      <c r="T514" s="4" t="s">
        <v>1215</v>
      </c>
    </row>
    <row r="515">
      <c r="A515" s="171" t="s">
        <v>1322</v>
      </c>
      <c r="B515" s="6" t="s">
        <v>1325</v>
      </c>
      <c r="C515" s="6" t="b">
        <v>0</v>
      </c>
      <c r="D515" s="6" t="s">
        <v>1235</v>
      </c>
      <c r="F515" s="6" t="s">
        <v>1236</v>
      </c>
      <c r="G515" s="6" t="s">
        <v>41</v>
      </c>
      <c r="H515" s="4" t="s">
        <v>1237</v>
      </c>
      <c r="I515" s="4" t="s">
        <v>25</v>
      </c>
      <c r="J515" s="4" t="s">
        <v>25</v>
      </c>
      <c r="K515" s="4"/>
      <c r="L515" s="8"/>
      <c r="M515" s="8" t="str">
        <f>IF(ISBLANK(L515),"",VLOOKUP(L515,Lookups!$A:$B,2, FALSE))</f>
        <v/>
      </c>
      <c r="N515" s="4" t="s">
        <v>1225</v>
      </c>
      <c r="O515" s="13" t="str">
        <f>IF(ISBLANK(N515),"",VLOOKUP(N515,Lookups!$D:$E,2, FALSE))</f>
        <v>http://linked.data.gov.au/def/tern-cv/6d40d71e-58cd-4f75-8304-40c01fe5f74c</v>
      </c>
      <c r="P515" s="108" t="s">
        <v>1238</v>
      </c>
      <c r="T515" s="4" t="s">
        <v>1215</v>
      </c>
    </row>
    <row r="516">
      <c r="A516" s="171" t="s">
        <v>1322</v>
      </c>
      <c r="B516" s="6" t="s">
        <v>1325</v>
      </c>
      <c r="C516" s="8" t="b">
        <v>0</v>
      </c>
      <c r="E516" s="80" t="s">
        <v>1348</v>
      </c>
      <c r="F516" s="4" t="s">
        <v>1349</v>
      </c>
      <c r="G516" s="4"/>
      <c r="H516" s="4"/>
      <c r="I516" s="4" t="s">
        <v>32</v>
      </c>
      <c r="J516" s="4" t="s">
        <v>32</v>
      </c>
      <c r="K516" s="4"/>
      <c r="L516" s="8"/>
      <c r="M516" s="8" t="str">
        <f>IF(ISBLANK(L516),"",VLOOKUP(L516,Lookups!$A:$B,2, FALSE))</f>
        <v/>
      </c>
      <c r="N516" s="8"/>
      <c r="O516" s="9" t="str">
        <f>IF(ISBLANK(N516),"",VLOOKUP(N516,Lookups!$D:$E,2, FALSE))</f>
        <v/>
      </c>
      <c r="T516" s="4" t="s">
        <v>1215</v>
      </c>
    </row>
    <row r="517">
      <c r="A517" s="171" t="s">
        <v>1322</v>
      </c>
      <c r="B517" s="6" t="s">
        <v>1325</v>
      </c>
      <c r="C517" s="8" t="b">
        <v>0</v>
      </c>
      <c r="E517" s="80" t="s">
        <v>1350</v>
      </c>
      <c r="F517" s="4" t="s">
        <v>1351</v>
      </c>
      <c r="G517" s="4"/>
      <c r="H517" s="4" t="s">
        <v>1352</v>
      </c>
      <c r="I517" s="4" t="s">
        <v>25</v>
      </c>
      <c r="J517" s="4" t="s">
        <v>25</v>
      </c>
      <c r="K517" s="4" t="s">
        <v>1353</v>
      </c>
      <c r="L517" s="8"/>
      <c r="M517" s="8" t="str">
        <f>IF(ISBLANK(L517),"",VLOOKUP(L517,Lookups!$A:$B,2, FALSE))</f>
        <v/>
      </c>
      <c r="N517" s="8"/>
      <c r="O517" s="9" t="str">
        <f>IF(ISBLANK(N517),"",VLOOKUP(N517,Lookups!$D:$E,2, FALSE))</f>
        <v/>
      </c>
      <c r="P517" s="108" t="s">
        <v>1354</v>
      </c>
      <c r="T517" s="4" t="s">
        <v>1215</v>
      </c>
    </row>
    <row r="518">
      <c r="A518" s="171" t="s">
        <v>1322</v>
      </c>
      <c r="B518" s="6" t="s">
        <v>1270</v>
      </c>
      <c r="C518" s="8" t="b">
        <v>0</v>
      </c>
      <c r="E518" s="80" t="s">
        <v>1271</v>
      </c>
      <c r="F518" s="4" t="s">
        <v>1355</v>
      </c>
      <c r="G518" s="4"/>
      <c r="H518" s="4" t="s">
        <v>1273</v>
      </c>
      <c r="I518" s="4" t="s">
        <v>25</v>
      </c>
      <c r="J518" s="4" t="s">
        <v>25</v>
      </c>
      <c r="K518" s="4" t="s">
        <v>1353</v>
      </c>
      <c r="L518" s="8"/>
      <c r="M518" s="8" t="str">
        <f>IF(ISBLANK(L518),"",VLOOKUP(L518,Lookups!$A:$B,2, FALSE))</f>
        <v/>
      </c>
      <c r="N518" s="8"/>
      <c r="O518" s="9" t="str">
        <f>IF(ISBLANK(N518),"",VLOOKUP(N518,Lookups!$D:$E,2, FALSE))</f>
        <v/>
      </c>
      <c r="P518" s="10" t="s">
        <v>1275</v>
      </c>
      <c r="T518" s="4" t="s">
        <v>1215</v>
      </c>
    </row>
    <row r="519">
      <c r="A519" s="177" t="s">
        <v>1322</v>
      </c>
      <c r="B519" s="118" t="s">
        <v>1276</v>
      </c>
      <c r="C519" s="120" t="b">
        <v>0</v>
      </c>
      <c r="D519" s="120"/>
      <c r="E519" s="119" t="s">
        <v>1277</v>
      </c>
      <c r="F519" s="121" t="s">
        <v>1356</v>
      </c>
      <c r="G519" s="121"/>
      <c r="H519" s="121" t="s">
        <v>1357</v>
      </c>
      <c r="I519" s="121" t="s">
        <v>32</v>
      </c>
      <c r="J519" s="121" t="s">
        <v>25</v>
      </c>
      <c r="K519" s="121" t="s">
        <v>1353</v>
      </c>
      <c r="L519" s="120"/>
      <c r="M519" s="120" t="str">
        <f>IF(ISBLANK(L519),"",VLOOKUP(L519,Lookups!$A:$B,2, FALSE))</f>
        <v/>
      </c>
      <c r="N519" s="120"/>
      <c r="O519" s="178" t="str">
        <f>IF(ISBLANK(N519),"",VLOOKUP(N519,Lookups!$D:$E,2, FALSE))</f>
        <v/>
      </c>
      <c r="P519" s="120"/>
      <c r="Q519" s="120"/>
      <c r="R519" s="120"/>
      <c r="S519" s="120"/>
      <c r="T519" s="4" t="s">
        <v>1215</v>
      </c>
      <c r="U519" s="120"/>
      <c r="V519" s="120"/>
      <c r="W519" s="120"/>
      <c r="X519" s="120"/>
      <c r="Y519" s="120"/>
      <c r="Z519" s="120"/>
      <c r="AA519" s="120"/>
      <c r="AB519" s="120"/>
      <c r="AC519" s="120"/>
      <c r="AD519" s="120"/>
      <c r="AE519" s="120"/>
      <c r="AF519" s="120"/>
      <c r="AG519" s="120"/>
      <c r="AH519" s="120"/>
      <c r="AI519" s="120"/>
      <c r="AJ519" s="120"/>
      <c r="AK519" s="120"/>
      <c r="AL519" s="120"/>
    </row>
    <row r="520">
      <c r="A520" s="171" t="s">
        <v>1322</v>
      </c>
      <c r="B520" s="6" t="s">
        <v>1325</v>
      </c>
      <c r="C520" s="8" t="b">
        <v>0</v>
      </c>
      <c r="E520" s="80" t="s">
        <v>1358</v>
      </c>
      <c r="F520" s="4" t="s">
        <v>1359</v>
      </c>
      <c r="G520" s="4"/>
      <c r="H520" s="4"/>
      <c r="I520" s="4" t="s">
        <v>200</v>
      </c>
      <c r="J520" s="4" t="s">
        <v>200</v>
      </c>
      <c r="K520" s="4"/>
      <c r="L520" s="8"/>
      <c r="M520" s="8" t="str">
        <f>IF(ISBLANK(L520),"",VLOOKUP(L520,Lookups!$A:$B,2, FALSE))</f>
        <v/>
      </c>
      <c r="N520" s="8"/>
      <c r="O520" s="9" t="str">
        <f>IF(ISBLANK(N520),"",VLOOKUP(N520,Lookups!$D:$E,2, FALSE))</f>
        <v/>
      </c>
      <c r="T520" s="4" t="s">
        <v>1215</v>
      </c>
    </row>
    <row r="521">
      <c r="A521" s="171" t="s">
        <v>1322</v>
      </c>
      <c r="B521" s="6" t="s">
        <v>1325</v>
      </c>
      <c r="C521" s="8" t="b">
        <v>0</v>
      </c>
      <c r="E521" s="80" t="s">
        <v>1360</v>
      </c>
      <c r="F521" s="4" t="s">
        <v>1361</v>
      </c>
      <c r="G521" s="4"/>
      <c r="H521" s="4"/>
      <c r="I521" s="4" t="s">
        <v>1331</v>
      </c>
      <c r="J521" s="4" t="s">
        <v>43</v>
      </c>
      <c r="K521" s="4"/>
      <c r="L521" s="8"/>
      <c r="M521" s="8" t="str">
        <f>IF(ISBLANK(L521),"",VLOOKUP(L521,Lookups!$A:$B,2, FALSE))</f>
        <v/>
      </c>
      <c r="N521" s="8"/>
      <c r="O521" s="9" t="str">
        <f>IF(ISBLANK(N521),"",VLOOKUP(N521,Lookups!$D:$E,2, FALSE))</f>
        <v/>
      </c>
      <c r="T521" s="4" t="s">
        <v>1215</v>
      </c>
    </row>
    <row r="522">
      <c r="A522" s="171" t="s">
        <v>1322</v>
      </c>
      <c r="B522" s="6" t="s">
        <v>1325</v>
      </c>
      <c r="C522" s="8" t="b">
        <v>0</v>
      </c>
      <c r="E522" s="80" t="s">
        <v>1362</v>
      </c>
      <c r="F522" s="4" t="s">
        <v>1363</v>
      </c>
      <c r="G522" s="4"/>
      <c r="H522" s="4"/>
      <c r="I522" s="4" t="s">
        <v>294</v>
      </c>
      <c r="J522" s="4" t="s">
        <v>43</v>
      </c>
      <c r="K522" s="4"/>
      <c r="L522" s="8"/>
      <c r="M522" s="8" t="str">
        <f>IF(ISBLANK(L522),"",VLOOKUP(L522,Lookups!$A:$B,2, FALSE))</f>
        <v/>
      </c>
      <c r="N522" s="8"/>
      <c r="O522" s="9" t="str">
        <f>IF(ISBLANK(N522),"",VLOOKUP(N522,Lookups!$D:$E,2, FALSE))</f>
        <v/>
      </c>
      <c r="T522" s="4" t="s">
        <v>1215</v>
      </c>
    </row>
    <row r="523">
      <c r="A523" s="171" t="s">
        <v>1322</v>
      </c>
      <c r="B523" s="6" t="s">
        <v>1325</v>
      </c>
      <c r="C523" s="8" t="b">
        <v>0</v>
      </c>
      <c r="E523" s="80" t="s">
        <v>1364</v>
      </c>
      <c r="F523" s="4" t="s">
        <v>1365</v>
      </c>
      <c r="G523" s="4"/>
      <c r="H523" s="4"/>
      <c r="I523" s="4" t="s">
        <v>32</v>
      </c>
      <c r="J523" s="4" t="s">
        <v>37</v>
      </c>
      <c r="K523" s="4"/>
      <c r="L523" s="8"/>
      <c r="N523" s="4"/>
      <c r="O523" s="9"/>
      <c r="Q523" s="174"/>
      <c r="T523" s="4" t="s">
        <v>1215</v>
      </c>
    </row>
    <row r="524">
      <c r="A524" s="171" t="s">
        <v>1322</v>
      </c>
      <c r="B524" s="6" t="s">
        <v>1325</v>
      </c>
      <c r="C524" s="8" t="b">
        <v>0</v>
      </c>
      <c r="E524" s="80" t="s">
        <v>1366</v>
      </c>
      <c r="F524" s="4" t="s">
        <v>1367</v>
      </c>
      <c r="G524" s="4"/>
      <c r="H524" s="4"/>
      <c r="I524" s="4" t="s">
        <v>32</v>
      </c>
      <c r="J524" s="4" t="s">
        <v>37</v>
      </c>
      <c r="K524" s="4"/>
      <c r="L524" s="8"/>
      <c r="N524" s="4"/>
      <c r="O524" s="9"/>
      <c r="Q524" s="174"/>
      <c r="T524" s="4" t="s">
        <v>1215</v>
      </c>
    </row>
    <row r="525">
      <c r="A525" s="175"/>
      <c r="B525" s="58"/>
      <c r="C525" s="59" t="b">
        <v>0</v>
      </c>
      <c r="D525" s="59"/>
      <c r="E525" s="129"/>
      <c r="F525" s="115"/>
      <c r="G525" s="115"/>
      <c r="H525" s="115"/>
      <c r="I525" s="115"/>
      <c r="J525" s="115"/>
      <c r="K525" s="115"/>
      <c r="L525" s="59"/>
      <c r="M525" s="59"/>
      <c r="N525" s="115"/>
      <c r="O525" s="95"/>
      <c r="P525" s="59"/>
      <c r="Q525" s="176"/>
      <c r="R525" s="59"/>
      <c r="S525" s="59"/>
      <c r="T525" s="4" t="s">
        <v>1215</v>
      </c>
      <c r="U525" s="59"/>
      <c r="V525" s="59"/>
      <c r="W525" s="59"/>
      <c r="X525" s="59"/>
      <c r="Y525" s="59"/>
      <c r="Z525" s="59"/>
      <c r="AA525" s="59"/>
      <c r="AB525" s="59"/>
      <c r="AC525" s="59"/>
      <c r="AD525" s="59"/>
      <c r="AE525" s="59"/>
      <c r="AF525" s="59"/>
      <c r="AG525" s="59"/>
      <c r="AH525" s="59"/>
      <c r="AI525" s="59"/>
      <c r="AJ525" s="59"/>
      <c r="AK525" s="59"/>
      <c r="AL525" s="59"/>
    </row>
    <row r="526">
      <c r="A526" s="171" t="s">
        <v>1368</v>
      </c>
      <c r="B526" s="6" t="s">
        <v>1216</v>
      </c>
      <c r="C526" s="8" t="b">
        <v>0</v>
      </c>
      <c r="E526" s="80" t="s">
        <v>1217</v>
      </c>
      <c r="F526" s="4" t="s">
        <v>1369</v>
      </c>
      <c r="G526" s="4"/>
      <c r="H526" s="4"/>
      <c r="I526" s="4" t="s">
        <v>32</v>
      </c>
      <c r="J526" s="4" t="s">
        <v>37</v>
      </c>
      <c r="K526" s="4"/>
      <c r="L526" s="8"/>
      <c r="M526" s="8" t="str">
        <f>IF(ISBLANK(L526),"",VLOOKUP(L526,Lookups!$A:$B,2, FALSE))</f>
        <v/>
      </c>
      <c r="N526" s="4" t="s">
        <v>146</v>
      </c>
      <c r="O526" s="13" t="str">
        <f>IF(ISBLANK(N526),"",VLOOKUP(N526,Lookups!$D:$E,2, FALSE))</f>
        <v>http://linked.data.gov.au/def/tern-cv/e1c7c434-1321-4601-9079-e837b7ffc293</v>
      </c>
      <c r="Q526" s="172" t="s">
        <v>1370</v>
      </c>
      <c r="T526" s="4" t="s">
        <v>1215</v>
      </c>
    </row>
    <row r="527">
      <c r="A527" s="171" t="s">
        <v>1368</v>
      </c>
      <c r="B527" s="6" t="s">
        <v>1216</v>
      </c>
      <c r="C527" s="8" t="b">
        <v>0</v>
      </c>
      <c r="E527" s="80" t="s">
        <v>1220</v>
      </c>
      <c r="F527" s="4" t="s">
        <v>1371</v>
      </c>
      <c r="G527" s="4"/>
      <c r="H527" s="4"/>
      <c r="I527" s="4" t="s">
        <v>32</v>
      </c>
      <c r="J527" s="4" t="s">
        <v>32</v>
      </c>
      <c r="K527" s="4"/>
      <c r="L527" s="8"/>
      <c r="M527" s="8" t="str">
        <f>IF(ISBLANK(L527),"",VLOOKUP(L527,Lookups!$A:$B,2, FALSE))</f>
        <v/>
      </c>
      <c r="N527" s="8"/>
      <c r="O527" s="9" t="str">
        <f>IF(ISBLANK(N527),"",VLOOKUP(N527,Lookups!$D:$E,2, FALSE))</f>
        <v/>
      </c>
      <c r="T527" s="4" t="s">
        <v>1215</v>
      </c>
    </row>
    <row r="528">
      <c r="A528" s="171" t="s">
        <v>1368</v>
      </c>
      <c r="B528" s="6" t="s">
        <v>1216</v>
      </c>
      <c r="C528" s="6" t="b">
        <v>0</v>
      </c>
      <c r="D528" s="6" t="s">
        <v>1222</v>
      </c>
      <c r="F528" s="6" t="s">
        <v>1223</v>
      </c>
      <c r="G528" s="6" t="s">
        <v>41</v>
      </c>
      <c r="H528" s="4" t="s">
        <v>1224</v>
      </c>
      <c r="I528" s="4" t="s">
        <v>25</v>
      </c>
      <c r="J528" s="4" t="s">
        <v>25</v>
      </c>
      <c r="K528" s="4"/>
      <c r="L528" s="8"/>
      <c r="M528" s="8" t="str">
        <f>IF(ISBLANK(L528),"",VLOOKUP(L528,Lookups!$A:$B,2, FALSE))</f>
        <v/>
      </c>
      <c r="N528" s="4" t="s">
        <v>1225</v>
      </c>
      <c r="O528" s="13" t="str">
        <f>IF(ISBLANK(N528),"",VLOOKUP(N528,Lookups!$D:$E,2, FALSE))</f>
        <v>http://linked.data.gov.au/def/tern-cv/6d40d71e-58cd-4f75-8304-40c01fe5f74c</v>
      </c>
      <c r="P528" s="110" t="s">
        <v>1226</v>
      </c>
      <c r="T528" s="4" t="s">
        <v>1215</v>
      </c>
    </row>
    <row r="529">
      <c r="A529" s="171" t="s">
        <v>1368</v>
      </c>
      <c r="B529" s="6" t="s">
        <v>1216</v>
      </c>
      <c r="C529" s="6" t="b">
        <v>0</v>
      </c>
      <c r="D529" s="6" t="s">
        <v>1227</v>
      </c>
      <c r="F529" s="6" t="s">
        <v>1228</v>
      </c>
      <c r="G529" s="6" t="s">
        <v>41</v>
      </c>
      <c r="H529" s="4" t="s">
        <v>1229</v>
      </c>
      <c r="I529" s="4" t="s">
        <v>25</v>
      </c>
      <c r="J529" s="4" t="s">
        <v>25</v>
      </c>
      <c r="K529" s="4"/>
      <c r="L529" s="8"/>
      <c r="M529" s="8" t="str">
        <f>IF(ISBLANK(L529),"",VLOOKUP(L529,Lookups!$A:$B,2, FALSE))</f>
        <v/>
      </c>
      <c r="N529" s="4" t="s">
        <v>1225</v>
      </c>
      <c r="O529" s="13" t="str">
        <f>IF(ISBLANK(N529),"",VLOOKUP(N529,Lookups!$D:$E,2, FALSE))</f>
        <v>http://linked.data.gov.au/def/tern-cv/6d40d71e-58cd-4f75-8304-40c01fe5f74c</v>
      </c>
      <c r="P529" s="110" t="s">
        <v>1230</v>
      </c>
      <c r="T529" s="4" t="s">
        <v>1215</v>
      </c>
    </row>
    <row r="530">
      <c r="A530" s="171" t="s">
        <v>1368</v>
      </c>
      <c r="B530" s="6" t="s">
        <v>1216</v>
      </c>
      <c r="C530" s="6" t="b">
        <v>0</v>
      </c>
      <c r="D530" s="6" t="s">
        <v>1231</v>
      </c>
      <c r="F530" s="6" t="s">
        <v>1232</v>
      </c>
      <c r="G530" s="6" t="s">
        <v>41</v>
      </c>
      <c r="H530" s="4" t="s">
        <v>1233</v>
      </c>
      <c r="I530" s="4" t="s">
        <v>25</v>
      </c>
      <c r="J530" s="4" t="s">
        <v>25</v>
      </c>
      <c r="K530" s="4"/>
      <c r="L530" s="8"/>
      <c r="M530" s="8" t="str">
        <f>IF(ISBLANK(L530),"",VLOOKUP(L530,Lookups!$A:$B,2, FALSE))</f>
        <v/>
      </c>
      <c r="N530" s="4" t="s">
        <v>1225</v>
      </c>
      <c r="O530" s="13" t="str">
        <f>IF(ISBLANK(N530),"",VLOOKUP(N530,Lookups!$D:$E,2, FALSE))</f>
        <v>http://linked.data.gov.au/def/tern-cv/6d40d71e-58cd-4f75-8304-40c01fe5f74c</v>
      </c>
      <c r="P530" s="110" t="s">
        <v>1234</v>
      </c>
      <c r="T530" s="4" t="s">
        <v>1215</v>
      </c>
    </row>
    <row r="531">
      <c r="A531" s="171" t="s">
        <v>1368</v>
      </c>
      <c r="B531" s="6" t="s">
        <v>1216</v>
      </c>
      <c r="C531" s="6" t="b">
        <v>0</v>
      </c>
      <c r="D531" s="6" t="s">
        <v>1235</v>
      </c>
      <c r="F531" s="6" t="s">
        <v>1236</v>
      </c>
      <c r="G531" s="6" t="s">
        <v>41</v>
      </c>
      <c r="H531" s="4" t="s">
        <v>1237</v>
      </c>
      <c r="I531" s="4" t="s">
        <v>25</v>
      </c>
      <c r="J531" s="4" t="s">
        <v>25</v>
      </c>
      <c r="K531" s="4"/>
      <c r="L531" s="8"/>
      <c r="M531" s="8" t="str">
        <f>IF(ISBLANK(L531),"",VLOOKUP(L531,Lookups!$A:$B,2, FALSE))</f>
        <v/>
      </c>
      <c r="N531" s="4" t="s">
        <v>1225</v>
      </c>
      <c r="O531" s="13" t="str">
        <f>IF(ISBLANK(N531),"",VLOOKUP(N531,Lookups!$D:$E,2, FALSE))</f>
        <v>http://linked.data.gov.au/def/tern-cv/6d40d71e-58cd-4f75-8304-40c01fe5f74c</v>
      </c>
      <c r="P531" s="110" t="s">
        <v>1238</v>
      </c>
      <c r="T531" s="4" t="s">
        <v>1215</v>
      </c>
    </row>
    <row r="532">
      <c r="A532" s="171" t="s">
        <v>1368</v>
      </c>
      <c r="B532" s="6" t="s">
        <v>1372</v>
      </c>
      <c r="C532" s="8" t="b">
        <v>0</v>
      </c>
      <c r="E532" s="80" t="s">
        <v>1373</v>
      </c>
      <c r="F532" s="4" t="s">
        <v>1374</v>
      </c>
      <c r="G532" s="4"/>
      <c r="H532" s="4"/>
      <c r="I532" s="4" t="s">
        <v>200</v>
      </c>
      <c r="J532" s="4" t="s">
        <v>200</v>
      </c>
      <c r="K532" s="4"/>
      <c r="L532" s="8"/>
      <c r="M532" s="8" t="str">
        <f>IF(ISBLANK(L532),"",VLOOKUP(L532,Lookups!$A:$B,2, FALSE))</f>
        <v/>
      </c>
      <c r="N532" s="8"/>
      <c r="O532" s="9" t="str">
        <f>IF(ISBLANK(N532),"",VLOOKUP(N532,Lookups!$D:$E,2, FALSE))</f>
        <v/>
      </c>
      <c r="T532" s="4" t="s">
        <v>1215</v>
      </c>
    </row>
    <row r="533">
      <c r="A533" s="171" t="s">
        <v>1368</v>
      </c>
      <c r="B533" s="6" t="s">
        <v>1372</v>
      </c>
      <c r="C533" s="8" t="b">
        <v>0</v>
      </c>
      <c r="E533" s="80" t="s">
        <v>1375</v>
      </c>
      <c r="F533" s="4" t="s">
        <v>1376</v>
      </c>
      <c r="G533" s="4"/>
      <c r="H533" s="4"/>
      <c r="I533" s="4" t="s">
        <v>32</v>
      </c>
      <c r="J533" s="4" t="s">
        <v>32</v>
      </c>
      <c r="K533" s="4"/>
      <c r="L533" s="8"/>
      <c r="M533" s="8" t="str">
        <f>IF(ISBLANK(L533),"",VLOOKUP(L533,Lookups!$A:$B,2, FALSE))</f>
        <v/>
      </c>
      <c r="N533" s="8"/>
      <c r="O533" s="9" t="str">
        <f>IF(ISBLANK(N533),"",VLOOKUP(N533,Lookups!$D:$E,2, FALSE))</f>
        <v/>
      </c>
      <c r="T533" s="4" t="s">
        <v>1215</v>
      </c>
    </row>
    <row r="534">
      <c r="A534" s="171" t="s">
        <v>1368</v>
      </c>
      <c r="B534" s="6" t="s">
        <v>1372</v>
      </c>
      <c r="C534" s="8" t="b">
        <v>0</v>
      </c>
      <c r="E534" s="80" t="s">
        <v>1377</v>
      </c>
      <c r="F534" s="4" t="s">
        <v>1378</v>
      </c>
      <c r="G534" s="4"/>
      <c r="H534" s="4"/>
      <c r="I534" s="4" t="s">
        <v>32</v>
      </c>
      <c r="J534" s="4" t="s">
        <v>32</v>
      </c>
      <c r="K534" s="4"/>
      <c r="L534" s="8"/>
      <c r="M534" s="8" t="str">
        <f>IF(ISBLANK(L534),"",VLOOKUP(L534,Lookups!$A:$B,2, FALSE))</f>
        <v/>
      </c>
      <c r="N534" s="8"/>
      <c r="O534" s="9" t="str">
        <f>IF(ISBLANK(N534),"",VLOOKUP(N534,Lookups!$D:$E,2, FALSE))</f>
        <v/>
      </c>
      <c r="T534" s="4" t="s">
        <v>1215</v>
      </c>
    </row>
    <row r="535">
      <c r="A535" s="171" t="s">
        <v>1368</v>
      </c>
      <c r="B535" s="6" t="s">
        <v>1372</v>
      </c>
      <c r="C535" s="8" t="b">
        <v>0</v>
      </c>
      <c r="E535" s="80" t="s">
        <v>1379</v>
      </c>
      <c r="F535" s="4" t="s">
        <v>1380</v>
      </c>
      <c r="G535" s="4"/>
      <c r="H535" s="4"/>
      <c r="I535" s="4" t="s">
        <v>32</v>
      </c>
      <c r="J535" s="4" t="s">
        <v>32</v>
      </c>
      <c r="K535" s="4"/>
      <c r="L535" s="8"/>
      <c r="M535" s="8" t="str">
        <f>IF(ISBLANK(L535),"",VLOOKUP(L535,Lookups!$A:$B,2, FALSE))</f>
        <v/>
      </c>
      <c r="N535" s="8"/>
      <c r="O535" s="9" t="str">
        <f>IF(ISBLANK(N535),"",VLOOKUP(N535,Lookups!$D:$E,2, FALSE))</f>
        <v/>
      </c>
      <c r="T535" s="4" t="s">
        <v>1215</v>
      </c>
    </row>
    <row r="536">
      <c r="A536" s="171" t="s">
        <v>1368</v>
      </c>
      <c r="B536" s="6" t="s">
        <v>1372</v>
      </c>
      <c r="C536" s="8" t="b">
        <v>0</v>
      </c>
      <c r="E536" s="80" t="s">
        <v>1381</v>
      </c>
      <c r="F536" s="4" t="s">
        <v>1382</v>
      </c>
      <c r="G536" s="4"/>
      <c r="H536" s="4"/>
      <c r="I536" s="4" t="s">
        <v>32</v>
      </c>
      <c r="J536" s="4" t="s">
        <v>37</v>
      </c>
      <c r="K536" s="4"/>
      <c r="L536" s="8"/>
      <c r="M536" s="8" t="str">
        <f>IF(ISBLANK(L536),"",VLOOKUP(L536,Lookups!$A:$B,2, FALSE))</f>
        <v/>
      </c>
      <c r="N536" s="8"/>
      <c r="O536" s="9" t="str">
        <f>IF(ISBLANK(N536),"",VLOOKUP(N536,Lookups!$D:$E,2, FALSE))</f>
        <v/>
      </c>
      <c r="T536" s="4" t="s">
        <v>1215</v>
      </c>
    </row>
    <row r="537">
      <c r="A537" s="171" t="s">
        <v>1368</v>
      </c>
      <c r="B537" s="6" t="s">
        <v>1372</v>
      </c>
      <c r="C537" s="8" t="b">
        <v>0</v>
      </c>
      <c r="E537" s="80" t="s">
        <v>1383</v>
      </c>
      <c r="F537" s="4" t="s">
        <v>1384</v>
      </c>
      <c r="G537" s="4"/>
      <c r="H537" s="4"/>
      <c r="I537" s="4" t="s">
        <v>32</v>
      </c>
      <c r="J537" s="4" t="s">
        <v>37</v>
      </c>
      <c r="K537" s="4"/>
      <c r="L537" s="8"/>
      <c r="M537" s="8" t="str">
        <f>IF(ISBLANK(L537),"",VLOOKUP(L537,Lookups!$A:$B,2, FALSE))</f>
        <v/>
      </c>
      <c r="N537" s="4" t="s">
        <v>804</v>
      </c>
      <c r="O537" s="13" t="str">
        <f>IF(ISBLANK(N537),"",VLOOKUP(N537,Lookups!$D:$E,2, FALSE))</f>
        <v>http://linked.data.gov.au/def/tern-cv/6fb57064-7198-4df9-bf7c-86b73f69da66</v>
      </c>
      <c r="T537" s="4" t="s">
        <v>1215</v>
      </c>
    </row>
    <row r="538">
      <c r="A538" s="171" t="s">
        <v>1368</v>
      </c>
      <c r="B538" s="6" t="s">
        <v>1372</v>
      </c>
      <c r="C538" s="8" t="b">
        <v>0</v>
      </c>
      <c r="E538" s="80" t="s">
        <v>1385</v>
      </c>
      <c r="F538" s="4" t="s">
        <v>1386</v>
      </c>
      <c r="G538" s="4"/>
      <c r="H538" s="4"/>
      <c r="I538" s="4" t="s">
        <v>32</v>
      </c>
      <c r="J538" s="4" t="s">
        <v>37</v>
      </c>
      <c r="K538" s="4"/>
      <c r="L538" s="8"/>
      <c r="M538" s="8" t="str">
        <f>IF(ISBLANK(L538),"",VLOOKUP(L538,Lookups!$A:$B,2, FALSE))</f>
        <v/>
      </c>
      <c r="N538" s="4" t="s">
        <v>38</v>
      </c>
      <c r="O538" s="13" t="str">
        <f>IF(ISBLANK(N538),"",VLOOKUP(N538,Lookups!$D:$E,2, FALSE))</f>
        <v>http://linked.data.gov.au/def/tern-cv/13dec53e-1062-4060-9281-f133c8269afb</v>
      </c>
      <c r="T538" s="4" t="s">
        <v>1215</v>
      </c>
    </row>
    <row r="539">
      <c r="A539" s="171" t="s">
        <v>1368</v>
      </c>
      <c r="B539" s="6" t="s">
        <v>1372</v>
      </c>
      <c r="C539" s="8" t="b">
        <v>0</v>
      </c>
      <c r="E539" s="80" t="s">
        <v>1387</v>
      </c>
      <c r="F539" s="4" t="s">
        <v>1388</v>
      </c>
      <c r="G539" s="4"/>
      <c r="H539" s="4"/>
      <c r="I539" s="4" t="s">
        <v>1331</v>
      </c>
      <c r="J539" s="4" t="s">
        <v>43</v>
      </c>
      <c r="K539" s="4"/>
      <c r="L539" s="8"/>
      <c r="M539" s="8" t="str">
        <f>IF(ISBLANK(L539),"",VLOOKUP(L539,Lookups!$A:$B,2, FALSE))</f>
        <v/>
      </c>
      <c r="N539" s="8"/>
      <c r="O539" s="9" t="str">
        <f>IF(ISBLANK(N539),"",VLOOKUP(N539,Lookups!$D:$E,2, FALSE))</f>
        <v/>
      </c>
      <c r="T539" s="4" t="s">
        <v>1215</v>
      </c>
    </row>
    <row r="540">
      <c r="A540" s="171" t="s">
        <v>1368</v>
      </c>
      <c r="B540" s="6" t="s">
        <v>1372</v>
      </c>
      <c r="C540" s="8" t="b">
        <v>0</v>
      </c>
      <c r="E540" s="80" t="s">
        <v>1389</v>
      </c>
      <c r="F540" s="4" t="s">
        <v>1390</v>
      </c>
      <c r="G540" s="4"/>
      <c r="H540" s="4"/>
      <c r="I540" s="4" t="s">
        <v>294</v>
      </c>
      <c r="J540" s="4" t="s">
        <v>43</v>
      </c>
      <c r="K540" s="4"/>
      <c r="L540" s="8"/>
      <c r="M540" s="8" t="str">
        <f>IF(ISBLANK(L540),"",VLOOKUP(L540,Lookups!$A:$B,2, FALSE))</f>
        <v/>
      </c>
      <c r="N540" s="8"/>
      <c r="O540" s="9" t="str">
        <f>IF(ISBLANK(N540),"",VLOOKUP(N540,Lookups!$D:$E,2, FALSE))</f>
        <v/>
      </c>
      <c r="T540" s="4" t="s">
        <v>1215</v>
      </c>
    </row>
    <row r="541">
      <c r="A541" s="171" t="s">
        <v>1368</v>
      </c>
      <c r="B541" s="6" t="s">
        <v>1372</v>
      </c>
      <c r="C541" s="8" t="b">
        <v>0</v>
      </c>
      <c r="E541" s="80" t="s">
        <v>1391</v>
      </c>
      <c r="F541" s="4" t="s">
        <v>1392</v>
      </c>
      <c r="G541" s="4"/>
      <c r="H541" s="4"/>
      <c r="I541" s="4" t="s">
        <v>32</v>
      </c>
      <c r="J541" s="4" t="s">
        <v>32</v>
      </c>
      <c r="K541" s="4"/>
      <c r="L541" s="8"/>
      <c r="M541" s="8" t="str">
        <f>IF(ISBLANK(L541),"",VLOOKUP(L541,Lookups!$A:$B,2, FALSE))</f>
        <v/>
      </c>
      <c r="N541" s="8"/>
      <c r="O541" s="9" t="str">
        <f>IF(ISBLANK(N541),"",VLOOKUP(N541,Lookups!$D:$E,2, FALSE))</f>
        <v/>
      </c>
      <c r="T541" s="4" t="s">
        <v>1215</v>
      </c>
    </row>
    <row r="542">
      <c r="A542" s="171" t="s">
        <v>1368</v>
      </c>
      <c r="B542" s="6" t="s">
        <v>1372</v>
      </c>
      <c r="C542" s="8" t="b">
        <v>0</v>
      </c>
      <c r="E542" s="80" t="s">
        <v>1393</v>
      </c>
      <c r="F542" s="4" t="s">
        <v>1394</v>
      </c>
      <c r="G542" s="4"/>
      <c r="H542" s="4"/>
      <c r="I542" s="4" t="s">
        <v>32</v>
      </c>
      <c r="J542" s="4" t="s">
        <v>32</v>
      </c>
      <c r="K542" s="4"/>
      <c r="L542" s="8"/>
      <c r="M542" s="8" t="str">
        <f>IF(ISBLANK(L542),"",VLOOKUP(L542,Lookups!$A:$B,2, FALSE))</f>
        <v/>
      </c>
      <c r="N542" s="8"/>
      <c r="O542" s="9" t="str">
        <f>IF(ISBLANK(N542),"",VLOOKUP(N542,Lookups!$D:$E,2, FALSE))</f>
        <v/>
      </c>
      <c r="T542" s="4" t="s">
        <v>1215</v>
      </c>
    </row>
    <row r="543">
      <c r="A543" s="171" t="s">
        <v>1368</v>
      </c>
      <c r="B543" s="6" t="s">
        <v>1372</v>
      </c>
      <c r="C543" s="80" t="b">
        <v>0</v>
      </c>
      <c r="D543" s="80" t="s">
        <v>1395</v>
      </c>
      <c r="F543" s="6" t="s">
        <v>1396</v>
      </c>
      <c r="G543" s="6" t="s">
        <v>41</v>
      </c>
      <c r="H543" s="4"/>
      <c r="I543" s="4" t="s">
        <v>42</v>
      </c>
      <c r="J543" s="4" t="s">
        <v>43</v>
      </c>
      <c r="K543" s="4"/>
      <c r="L543" s="8"/>
      <c r="M543" s="8" t="str">
        <f>IF(ISBLANK(L543),"",VLOOKUP(L543,Lookups!$A:$B,2, FALSE))</f>
        <v/>
      </c>
      <c r="N543" s="4" t="s">
        <v>172</v>
      </c>
      <c r="O543" s="13" t="str">
        <f>IF(ISBLANK(N543),"",VLOOKUP(N543,Lookups!$D:$E,2, FALSE))</f>
        <v>http://linked.data.gov.au/def/tern-cv/e6ed6e58-5916-4d31-9ed5-109ab3436fce</v>
      </c>
      <c r="T543" s="4" t="s">
        <v>1215</v>
      </c>
    </row>
    <row r="544">
      <c r="A544" s="171" t="s">
        <v>1368</v>
      </c>
      <c r="B544" s="6" t="s">
        <v>1372</v>
      </c>
      <c r="C544" s="80" t="b">
        <v>0</v>
      </c>
      <c r="D544" s="80" t="s">
        <v>1397</v>
      </c>
      <c r="F544" s="6" t="s">
        <v>1398</v>
      </c>
      <c r="G544" s="6" t="s">
        <v>41</v>
      </c>
      <c r="H544" s="4"/>
      <c r="I544" s="4" t="s">
        <v>42</v>
      </c>
      <c r="J544" s="4" t="s">
        <v>43</v>
      </c>
      <c r="K544" s="4"/>
      <c r="L544" s="8"/>
      <c r="M544" s="8" t="str">
        <f>IF(ISBLANK(L544),"",VLOOKUP(L544,Lookups!$A:$B,2, FALSE))</f>
        <v/>
      </c>
      <c r="N544" s="4" t="s">
        <v>172</v>
      </c>
      <c r="O544" s="13" t="str">
        <f>IF(ISBLANK(N544),"",VLOOKUP(N544,Lookups!$D:$E,2, FALSE))</f>
        <v>http://linked.data.gov.au/def/tern-cv/e6ed6e58-5916-4d31-9ed5-109ab3436fce</v>
      </c>
      <c r="T544" s="4" t="s">
        <v>1215</v>
      </c>
    </row>
    <row r="545">
      <c r="A545" s="171" t="s">
        <v>1368</v>
      </c>
      <c r="B545" s="80" t="s">
        <v>1312</v>
      </c>
      <c r="C545" s="80" t="b">
        <v>0</v>
      </c>
      <c r="D545" s="80" t="s">
        <v>1313</v>
      </c>
      <c r="F545" s="6" t="s">
        <v>1399</v>
      </c>
      <c r="G545" s="6" t="s">
        <v>41</v>
      </c>
      <c r="H545" s="4" t="s">
        <v>553</v>
      </c>
      <c r="I545" s="4" t="s">
        <v>25</v>
      </c>
      <c r="J545" s="4" t="s">
        <v>25</v>
      </c>
      <c r="K545" s="4" t="s">
        <v>1400</v>
      </c>
      <c r="L545" s="8"/>
      <c r="M545" s="8" t="str">
        <f>IF(ISBLANK(L545),"",VLOOKUP(L545,Lookups!$A:$B,2, FALSE))</f>
        <v/>
      </c>
      <c r="N545" s="4" t="s">
        <v>302</v>
      </c>
      <c r="O545" s="13" t="str">
        <f>IF(ISBLANK(N545),"",VLOOKUP(N545,Lookups!$D:$E,2, FALSE))</f>
        <v>http://linked.data.gov.au/def/tern-cv/98e8d72d-f361-41ed-af9d-6e7f90c1dfce</v>
      </c>
      <c r="P545" s="110" t="s">
        <v>557</v>
      </c>
      <c r="T545" s="4" t="s">
        <v>1215</v>
      </c>
    </row>
    <row r="546">
      <c r="A546" s="171" t="s">
        <v>1368</v>
      </c>
      <c r="B546" s="6" t="s">
        <v>1372</v>
      </c>
      <c r="C546" s="80" t="b">
        <v>0</v>
      </c>
      <c r="D546" s="80" t="s">
        <v>1401</v>
      </c>
      <c r="F546" s="6" t="s">
        <v>1402</v>
      </c>
      <c r="G546" s="6" t="s">
        <v>41</v>
      </c>
      <c r="H546" s="4"/>
      <c r="I546" s="4" t="s">
        <v>42</v>
      </c>
      <c r="J546" s="4" t="s">
        <v>43</v>
      </c>
      <c r="K546" s="4"/>
      <c r="L546" s="8"/>
      <c r="M546" s="8" t="str">
        <f>IF(ISBLANK(L546),"",VLOOKUP(L546,Lookups!$A:$B,2, FALSE))</f>
        <v/>
      </c>
      <c r="N546" s="4" t="s">
        <v>1225</v>
      </c>
      <c r="O546" s="13" t="str">
        <f>IF(ISBLANK(N546),"",VLOOKUP(N546,Lookups!$D:$E,2, FALSE))</f>
        <v>http://linked.data.gov.au/def/tern-cv/6d40d71e-58cd-4f75-8304-40c01fe5f74c</v>
      </c>
      <c r="T546" s="4" t="s">
        <v>1215</v>
      </c>
    </row>
    <row r="547">
      <c r="A547" s="171" t="s">
        <v>1368</v>
      </c>
      <c r="B547" s="6" t="s">
        <v>1372</v>
      </c>
      <c r="C547" s="8" t="b">
        <v>0</v>
      </c>
      <c r="E547" s="80" t="s">
        <v>1403</v>
      </c>
      <c r="F547" s="4" t="s">
        <v>1404</v>
      </c>
      <c r="G547" s="4"/>
      <c r="H547" s="4"/>
      <c r="I547" s="4" t="s">
        <v>32</v>
      </c>
      <c r="J547" s="4" t="s">
        <v>32</v>
      </c>
      <c r="K547" s="4"/>
      <c r="L547" s="8"/>
      <c r="M547" s="8" t="str">
        <f>IF(ISBLANK(L547),"",VLOOKUP(L547,Lookups!$A:$B,2, FALSE))</f>
        <v/>
      </c>
      <c r="N547" s="4" t="s">
        <v>804</v>
      </c>
      <c r="O547" s="13" t="str">
        <f>IF(ISBLANK(N547),"",VLOOKUP(N547,Lookups!$D:$E,2, FALSE))</f>
        <v>http://linked.data.gov.au/def/tern-cv/6fb57064-7198-4df9-bf7c-86b73f69da66</v>
      </c>
      <c r="T547" s="4" t="s">
        <v>1215</v>
      </c>
    </row>
    <row r="548">
      <c r="A548" s="171" t="s">
        <v>1368</v>
      </c>
      <c r="B548" s="6" t="s">
        <v>1372</v>
      </c>
      <c r="C548" s="8" t="b">
        <v>0</v>
      </c>
      <c r="E548" s="80" t="s">
        <v>1405</v>
      </c>
      <c r="F548" s="4" t="s">
        <v>1406</v>
      </c>
      <c r="G548" s="4"/>
      <c r="H548" s="4"/>
      <c r="I548" s="4" t="s">
        <v>32</v>
      </c>
      <c r="J548" s="4" t="s">
        <v>32</v>
      </c>
      <c r="K548" s="4"/>
      <c r="L548" s="8"/>
      <c r="M548" s="8" t="str">
        <f>IF(ISBLANK(L548),"",VLOOKUP(L548,Lookups!$A:$B,2, FALSE))</f>
        <v/>
      </c>
      <c r="N548" s="8"/>
      <c r="O548" s="9" t="str">
        <f>IF(ISBLANK(N548),"",VLOOKUP(N548,Lookups!$D:$E,2, FALSE))</f>
        <v/>
      </c>
      <c r="T548" s="4" t="s">
        <v>1215</v>
      </c>
    </row>
    <row r="549">
      <c r="A549" s="171" t="s">
        <v>1368</v>
      </c>
      <c r="B549" s="6" t="s">
        <v>1372</v>
      </c>
      <c r="C549" s="80" t="b">
        <v>0</v>
      </c>
      <c r="D549" s="80" t="s">
        <v>1407</v>
      </c>
      <c r="F549" s="6" t="s">
        <v>1408</v>
      </c>
      <c r="G549" s="6" t="s">
        <v>41</v>
      </c>
      <c r="H549" s="4"/>
      <c r="I549" s="4" t="s">
        <v>42</v>
      </c>
      <c r="J549" s="4" t="s">
        <v>43</v>
      </c>
      <c r="K549" s="4"/>
      <c r="L549" s="8"/>
      <c r="M549" s="8" t="str">
        <f>IF(ISBLANK(L549),"",VLOOKUP(L549,Lookups!$A:$B,2, FALSE))</f>
        <v/>
      </c>
      <c r="N549" s="4" t="s">
        <v>172</v>
      </c>
      <c r="O549" s="13" t="str">
        <f>IF(ISBLANK(N549),"",VLOOKUP(N549,Lookups!$D:$E,2, FALSE))</f>
        <v>http://linked.data.gov.au/def/tern-cv/e6ed6e58-5916-4d31-9ed5-109ab3436fce</v>
      </c>
      <c r="T549" s="4" t="s">
        <v>1215</v>
      </c>
    </row>
    <row r="550">
      <c r="A550" s="171" t="s">
        <v>1368</v>
      </c>
      <c r="B550" s="6" t="s">
        <v>1372</v>
      </c>
      <c r="C550" s="80" t="b">
        <v>0</v>
      </c>
      <c r="D550" s="80" t="s">
        <v>1409</v>
      </c>
      <c r="F550" s="6" t="s">
        <v>1410</v>
      </c>
      <c r="G550" s="6" t="s">
        <v>41</v>
      </c>
      <c r="H550" s="4"/>
      <c r="I550" s="4" t="s">
        <v>42</v>
      </c>
      <c r="J550" s="4" t="s">
        <v>43</v>
      </c>
      <c r="K550" s="4"/>
      <c r="L550" s="8"/>
      <c r="M550" s="8" t="str">
        <f>IF(ISBLANK(L550),"",VLOOKUP(L550,Lookups!$A:$B,2, FALSE))</f>
        <v/>
      </c>
      <c r="N550" s="4" t="s">
        <v>172</v>
      </c>
      <c r="O550" s="13" t="str">
        <f>IF(ISBLANK(N550),"",VLOOKUP(N550,Lookups!$D:$E,2, FALSE))</f>
        <v>http://linked.data.gov.au/def/tern-cv/e6ed6e58-5916-4d31-9ed5-109ab3436fce</v>
      </c>
      <c r="T550" s="4" t="s">
        <v>1215</v>
      </c>
    </row>
    <row r="551">
      <c r="A551" s="171" t="s">
        <v>1368</v>
      </c>
      <c r="B551" s="6" t="s">
        <v>1270</v>
      </c>
      <c r="C551" s="8" t="b">
        <v>0</v>
      </c>
      <c r="E551" s="80" t="s">
        <v>1411</v>
      </c>
      <c r="F551" s="4" t="s">
        <v>1412</v>
      </c>
      <c r="G551" s="4"/>
      <c r="H551" s="4" t="s">
        <v>1413</v>
      </c>
      <c r="I551" s="4" t="s">
        <v>25</v>
      </c>
      <c r="J551" s="4" t="s">
        <v>25</v>
      </c>
      <c r="K551" s="4" t="s">
        <v>1414</v>
      </c>
      <c r="L551" s="8"/>
      <c r="M551" s="8" t="str">
        <f>IF(ISBLANK(L551),"",VLOOKUP(L551,Lookups!$A:$B,2, FALSE))</f>
        <v/>
      </c>
      <c r="N551" s="8"/>
      <c r="O551" s="9" t="str">
        <f>IF(ISBLANK(N551),"",VLOOKUP(N551,Lookups!$D:$E,2, FALSE))</f>
        <v/>
      </c>
      <c r="P551" s="110" t="s">
        <v>1415</v>
      </c>
      <c r="T551" s="4" t="s">
        <v>1215</v>
      </c>
    </row>
    <row r="552">
      <c r="A552" s="171" t="s">
        <v>1368</v>
      </c>
      <c r="B552" s="6" t="s">
        <v>1372</v>
      </c>
      <c r="C552" s="8" t="b">
        <v>0</v>
      </c>
      <c r="E552" s="80" t="s">
        <v>1416</v>
      </c>
      <c r="F552" s="4" t="s">
        <v>1417</v>
      </c>
      <c r="G552" s="4"/>
      <c r="H552" s="4"/>
      <c r="I552" s="4" t="s">
        <v>1331</v>
      </c>
      <c r="J552" s="4" t="s">
        <v>43</v>
      </c>
      <c r="K552" s="4"/>
      <c r="L552" s="8"/>
      <c r="M552" s="8" t="str">
        <f>IF(ISBLANK(L552),"",VLOOKUP(L552,Lookups!$A:$B,2, FALSE))</f>
        <v/>
      </c>
      <c r="N552" s="8"/>
      <c r="O552" s="9" t="str">
        <f>IF(ISBLANK(N552),"",VLOOKUP(N552,Lookups!$D:$E,2, FALSE))</f>
        <v/>
      </c>
      <c r="T552" s="4" t="s">
        <v>1215</v>
      </c>
    </row>
    <row r="553">
      <c r="A553" s="171" t="s">
        <v>1368</v>
      </c>
      <c r="B553" s="6" t="s">
        <v>1372</v>
      </c>
      <c r="C553" s="8" t="b">
        <v>0</v>
      </c>
      <c r="E553" s="80" t="s">
        <v>1418</v>
      </c>
      <c r="F553" s="4" t="s">
        <v>1419</v>
      </c>
      <c r="G553" s="4"/>
      <c r="H553" s="4"/>
      <c r="I553" s="4" t="s">
        <v>294</v>
      </c>
      <c r="J553" s="4" t="s">
        <v>43</v>
      </c>
      <c r="K553" s="4"/>
      <c r="L553" s="8"/>
      <c r="M553" s="8" t="str">
        <f>IF(ISBLANK(L553),"",VLOOKUP(L553,Lookups!$A:$B,2, FALSE))</f>
        <v/>
      </c>
      <c r="N553" s="8"/>
      <c r="O553" s="9" t="str">
        <f>IF(ISBLANK(N553),"",VLOOKUP(N553,Lookups!$D:$E,2, FALSE))</f>
        <v/>
      </c>
      <c r="T553" s="4" t="s">
        <v>1215</v>
      </c>
    </row>
    <row r="554">
      <c r="A554" s="171" t="s">
        <v>1368</v>
      </c>
      <c r="B554" s="6" t="s">
        <v>1372</v>
      </c>
      <c r="C554" s="8" t="b">
        <v>0</v>
      </c>
      <c r="E554" s="80" t="s">
        <v>1420</v>
      </c>
      <c r="F554" s="4" t="s">
        <v>1421</v>
      </c>
      <c r="G554" s="4"/>
      <c r="H554" s="4"/>
      <c r="I554" s="4" t="s">
        <v>32</v>
      </c>
      <c r="J554" s="4" t="s">
        <v>37</v>
      </c>
      <c r="K554" s="4"/>
      <c r="L554" s="8"/>
      <c r="M554" s="8" t="str">
        <f>IF(ISBLANK(L554),"",VLOOKUP(L554,Lookups!$A:$B,2, FALSE))</f>
        <v/>
      </c>
      <c r="N554" s="8"/>
      <c r="O554" s="9" t="str">
        <f>IF(ISBLANK(N554),"",VLOOKUP(N554,Lookups!$D:$E,2, FALSE))</f>
        <v/>
      </c>
      <c r="T554" s="4" t="s">
        <v>1215</v>
      </c>
    </row>
    <row r="555">
      <c r="A555" s="175"/>
      <c r="B555" s="58"/>
      <c r="C555" s="59" t="b">
        <v>0</v>
      </c>
      <c r="D555" s="59"/>
      <c r="E555" s="129"/>
      <c r="F555" s="115"/>
      <c r="G555" s="115"/>
      <c r="H555" s="115"/>
      <c r="I555" s="115"/>
      <c r="J555" s="115"/>
      <c r="K555" s="115"/>
      <c r="L555" s="59"/>
      <c r="M555" s="59"/>
      <c r="N555" s="115"/>
      <c r="O555" s="95"/>
      <c r="P555" s="59"/>
      <c r="Q555" s="115"/>
      <c r="R555" s="59"/>
      <c r="S555" s="59"/>
      <c r="T555" s="59"/>
      <c r="U555" s="59"/>
      <c r="V555" s="59"/>
      <c r="W555" s="59"/>
      <c r="X555" s="59"/>
      <c r="Y555" s="59"/>
      <c r="Z555" s="59"/>
      <c r="AA555" s="59"/>
      <c r="AB555" s="59"/>
      <c r="AC555" s="59"/>
      <c r="AD555" s="59"/>
      <c r="AE555" s="59"/>
      <c r="AF555" s="59"/>
      <c r="AG555" s="59"/>
      <c r="AH555" s="59"/>
      <c r="AI555" s="59"/>
      <c r="AJ555" s="59"/>
      <c r="AK555" s="59"/>
      <c r="AL555" s="59"/>
    </row>
    <row r="556">
      <c r="A556" s="171" t="s">
        <v>1422</v>
      </c>
      <c r="B556" s="6" t="s">
        <v>1216</v>
      </c>
      <c r="C556" s="8" t="b">
        <v>0</v>
      </c>
      <c r="E556" s="80" t="s">
        <v>1217</v>
      </c>
      <c r="F556" s="4" t="s">
        <v>1423</v>
      </c>
      <c r="G556" s="4"/>
      <c r="H556" s="4"/>
      <c r="I556" s="4" t="s">
        <v>32</v>
      </c>
      <c r="J556" s="4" t="s">
        <v>37</v>
      </c>
      <c r="K556" s="4"/>
      <c r="L556" s="8"/>
      <c r="M556" s="8" t="str">
        <f>IF(ISBLANK(L556),"",VLOOKUP(L556,Lookups!$A:$B,2, FALSE))</f>
        <v/>
      </c>
      <c r="N556" s="4" t="s">
        <v>38</v>
      </c>
      <c r="O556" s="13" t="str">
        <f>IF(ISBLANK(N556),"",VLOOKUP(N556,Lookups!$D:$E,2, FALSE))</f>
        <v>http://linked.data.gov.au/def/tern-cv/13dec53e-1062-4060-9281-f133c8269afb</v>
      </c>
      <c r="Q556" s="4" t="s">
        <v>1424</v>
      </c>
      <c r="T556" s="4" t="s">
        <v>1215</v>
      </c>
    </row>
    <row r="557">
      <c r="A557" s="171" t="s">
        <v>1422</v>
      </c>
      <c r="B557" s="6" t="s">
        <v>1216</v>
      </c>
      <c r="C557" s="8" t="b">
        <v>0</v>
      </c>
      <c r="E557" s="80" t="s">
        <v>1220</v>
      </c>
      <c r="F557" s="4" t="s">
        <v>1425</v>
      </c>
      <c r="G557" s="4"/>
      <c r="H557" s="4"/>
      <c r="I557" s="4" t="s">
        <v>32</v>
      </c>
      <c r="J557" s="4" t="s">
        <v>32</v>
      </c>
      <c r="K557" s="4"/>
      <c r="L557" s="8"/>
      <c r="M557" s="8" t="str">
        <f>IF(ISBLANK(L557),"",VLOOKUP(L557,Lookups!$A:$B,2, FALSE))</f>
        <v/>
      </c>
      <c r="N557" s="8"/>
      <c r="O557" s="9" t="str">
        <f>IF(ISBLANK(N557),"",VLOOKUP(N557,Lookups!$D:$E,2, FALSE))</f>
        <v/>
      </c>
      <c r="T557" s="4" t="s">
        <v>1215</v>
      </c>
    </row>
    <row r="558">
      <c r="A558" s="171" t="s">
        <v>1422</v>
      </c>
      <c r="B558" s="6" t="s">
        <v>1426</v>
      </c>
      <c r="C558" s="8" t="b">
        <v>0</v>
      </c>
      <c r="E558" s="80" t="s">
        <v>1427</v>
      </c>
      <c r="F558" s="4" t="s">
        <v>1428</v>
      </c>
      <c r="G558" s="4"/>
      <c r="H558" s="4"/>
      <c r="I558" s="4" t="s">
        <v>32</v>
      </c>
      <c r="J558" s="4" t="s">
        <v>37</v>
      </c>
      <c r="K558" s="4"/>
      <c r="L558" s="8"/>
      <c r="M558" s="8" t="str">
        <f>IF(ISBLANK(L558),"",VLOOKUP(L558,Lookups!$A:$B,2, FALSE))</f>
        <v/>
      </c>
      <c r="N558" s="4" t="s">
        <v>804</v>
      </c>
      <c r="O558" s="13" t="str">
        <f>IF(ISBLANK(N558),"",VLOOKUP(N558,Lookups!$D:$E,2, FALSE))</f>
        <v>http://linked.data.gov.au/def/tern-cv/6fb57064-7198-4df9-bf7c-86b73f69da66</v>
      </c>
      <c r="T558" s="4" t="s">
        <v>1215</v>
      </c>
    </row>
    <row r="559">
      <c r="A559" s="171" t="s">
        <v>1422</v>
      </c>
      <c r="B559" s="6" t="s">
        <v>1426</v>
      </c>
      <c r="C559" s="8" t="b">
        <v>0</v>
      </c>
      <c r="E559" s="80" t="s">
        <v>1429</v>
      </c>
      <c r="F559" s="4" t="s">
        <v>1430</v>
      </c>
      <c r="G559" s="4"/>
      <c r="H559" s="4"/>
      <c r="I559" s="4" t="s">
        <v>32</v>
      </c>
      <c r="J559" s="4" t="s">
        <v>37</v>
      </c>
      <c r="K559" s="4"/>
      <c r="L559" s="8"/>
      <c r="M559" s="8" t="str">
        <f>IF(ISBLANK(L559),"",VLOOKUP(L559,Lookups!$A:$B,2, FALSE))</f>
        <v/>
      </c>
      <c r="N559" s="4" t="s">
        <v>38</v>
      </c>
      <c r="O559" s="13" t="str">
        <f>IF(ISBLANK(N559),"",VLOOKUP(N559,Lookups!$D:$E,2, FALSE))</f>
        <v>http://linked.data.gov.au/def/tern-cv/13dec53e-1062-4060-9281-f133c8269afb</v>
      </c>
      <c r="T559" s="4" t="s">
        <v>1215</v>
      </c>
    </row>
    <row r="560">
      <c r="A560" s="171" t="s">
        <v>1422</v>
      </c>
      <c r="B560" s="6" t="s">
        <v>1426</v>
      </c>
      <c r="C560" s="8" t="b">
        <v>0</v>
      </c>
      <c r="E560" s="80" t="s">
        <v>1431</v>
      </c>
      <c r="F560" s="4" t="s">
        <v>1432</v>
      </c>
      <c r="G560" s="4"/>
      <c r="H560" s="4" t="s">
        <v>1433</v>
      </c>
      <c r="I560" s="4" t="s">
        <v>25</v>
      </c>
      <c r="J560" s="4" t="s">
        <v>25</v>
      </c>
      <c r="K560" s="4" t="s">
        <v>1434</v>
      </c>
      <c r="L560" s="8"/>
      <c r="M560" s="8" t="str">
        <f>IF(ISBLANK(L560),"",VLOOKUP(L560,Lookups!$A:$B,2, FALSE))</f>
        <v/>
      </c>
      <c r="N560" s="8"/>
      <c r="O560" s="9" t="str">
        <f>IF(ISBLANK(N560),"",VLOOKUP(N560,Lookups!$D:$E,2, FALSE))</f>
        <v/>
      </c>
      <c r="P560" s="110" t="s">
        <v>1435</v>
      </c>
      <c r="T560" s="4" t="s">
        <v>1215</v>
      </c>
    </row>
    <row r="561">
      <c r="A561" s="171" t="s">
        <v>1422</v>
      </c>
      <c r="B561" s="6" t="s">
        <v>1426</v>
      </c>
      <c r="C561" s="8" t="b">
        <v>0</v>
      </c>
      <c r="E561" s="80" t="s">
        <v>1436</v>
      </c>
      <c r="F561" s="4" t="s">
        <v>1437</v>
      </c>
      <c r="G561" s="4"/>
      <c r="H561" s="4" t="s">
        <v>1438</v>
      </c>
      <c r="I561" s="4" t="s">
        <v>42</v>
      </c>
      <c r="J561" s="4" t="s">
        <v>25</v>
      </c>
      <c r="K561" s="4" t="s">
        <v>1434</v>
      </c>
      <c r="L561" s="8"/>
      <c r="M561" s="8" t="str">
        <f>IF(ISBLANK(L561),"",VLOOKUP(L561,Lookups!$A:$B,2, FALSE))</f>
        <v/>
      </c>
      <c r="N561" s="8"/>
      <c r="O561" s="9" t="str">
        <f>IF(ISBLANK(N561),"",VLOOKUP(N561,Lookups!$D:$E,2, FALSE))</f>
        <v/>
      </c>
      <c r="T561" s="4" t="s">
        <v>1215</v>
      </c>
    </row>
    <row r="562">
      <c r="A562" s="171" t="s">
        <v>1422</v>
      </c>
      <c r="B562" s="6" t="s">
        <v>1426</v>
      </c>
      <c r="C562" s="8" t="b">
        <v>0</v>
      </c>
      <c r="E562" s="80" t="s">
        <v>1439</v>
      </c>
      <c r="F562" s="4" t="s">
        <v>1440</v>
      </c>
      <c r="G562" s="4"/>
      <c r="H562" s="4"/>
      <c r="I562" s="4" t="s">
        <v>32</v>
      </c>
      <c r="J562" s="4" t="s">
        <v>43</v>
      </c>
      <c r="K562" s="4"/>
      <c r="L562" s="8"/>
      <c r="M562" s="8" t="str">
        <f>IF(ISBLANK(L562),"",VLOOKUP(L562,Lookups!$A:$B,2, FALSE))</f>
        <v/>
      </c>
      <c r="N562" s="8"/>
      <c r="O562" s="9" t="str">
        <f>IF(ISBLANK(N562),"",VLOOKUP(N562,Lookups!$D:$E,2, FALSE))</f>
        <v/>
      </c>
      <c r="T562" s="4" t="s">
        <v>1215</v>
      </c>
    </row>
    <row r="563">
      <c r="A563" s="171" t="s">
        <v>1422</v>
      </c>
      <c r="B563" s="6" t="s">
        <v>1426</v>
      </c>
      <c r="C563" s="8" t="b">
        <v>0</v>
      </c>
      <c r="E563" s="80" t="s">
        <v>1441</v>
      </c>
      <c r="F563" s="4" t="s">
        <v>1442</v>
      </c>
      <c r="G563" s="4"/>
      <c r="H563" s="4"/>
      <c r="I563" s="4" t="s">
        <v>42</v>
      </c>
      <c r="J563" s="4" t="s">
        <v>43</v>
      </c>
      <c r="K563" s="4"/>
      <c r="L563" s="8"/>
      <c r="M563" s="8" t="str">
        <f>IF(ISBLANK(L563),"",VLOOKUP(L563,Lookups!$A:$B,2, FALSE))</f>
        <v/>
      </c>
      <c r="N563" s="8"/>
      <c r="O563" s="9" t="str">
        <f>IF(ISBLANK(N563),"",VLOOKUP(N563,Lookups!$D:$E,2, FALSE))</f>
        <v/>
      </c>
      <c r="T563" s="4" t="s">
        <v>1215</v>
      </c>
    </row>
    <row r="564">
      <c r="A564" s="171" t="s">
        <v>1422</v>
      </c>
      <c r="B564" s="6" t="s">
        <v>1426</v>
      </c>
      <c r="C564" s="8" t="b">
        <v>0</v>
      </c>
      <c r="E564" s="80" t="s">
        <v>1443</v>
      </c>
      <c r="F564" s="4" t="s">
        <v>1444</v>
      </c>
      <c r="G564" s="4"/>
      <c r="H564" s="4"/>
      <c r="I564" s="4" t="s">
        <v>42</v>
      </c>
      <c r="J564" s="4" t="s">
        <v>43</v>
      </c>
      <c r="K564" s="4"/>
      <c r="L564" s="8"/>
      <c r="M564" s="8" t="str">
        <f>IF(ISBLANK(L564),"",VLOOKUP(L564,Lookups!$A:$B,2, FALSE))</f>
        <v/>
      </c>
      <c r="N564" s="8"/>
      <c r="O564" s="9" t="str">
        <f>IF(ISBLANK(N564),"",VLOOKUP(N564,Lookups!$D:$E,2, FALSE))</f>
        <v/>
      </c>
      <c r="T564" s="4" t="s">
        <v>1215</v>
      </c>
    </row>
    <row r="565">
      <c r="A565" s="171" t="s">
        <v>1422</v>
      </c>
      <c r="B565" s="6" t="s">
        <v>1426</v>
      </c>
      <c r="C565" s="8" t="b">
        <v>0</v>
      </c>
      <c r="E565" s="80" t="s">
        <v>1445</v>
      </c>
      <c r="F565" s="4" t="s">
        <v>1446</v>
      </c>
      <c r="G565" s="4"/>
      <c r="H565" s="4"/>
      <c r="I565" s="4" t="s">
        <v>32</v>
      </c>
      <c r="J565" s="4" t="s">
        <v>32</v>
      </c>
      <c r="K565" s="4" t="s">
        <v>1434</v>
      </c>
      <c r="L565" s="8"/>
      <c r="M565" s="8" t="str">
        <f>IF(ISBLANK(L565),"",VLOOKUP(L565,Lookups!$A:$B,2, FALSE))</f>
        <v/>
      </c>
      <c r="N565" s="8"/>
      <c r="O565" s="9" t="str">
        <f>IF(ISBLANK(N565),"",VLOOKUP(N565,Lookups!$D:$E,2, FALSE))</f>
        <v/>
      </c>
      <c r="T565" s="4" t="s">
        <v>1215</v>
      </c>
    </row>
    <row r="566">
      <c r="A566" s="171" t="s">
        <v>1422</v>
      </c>
      <c r="B566" s="6" t="s">
        <v>1270</v>
      </c>
      <c r="C566" s="8" t="b">
        <v>0</v>
      </c>
      <c r="E566" s="80" t="s">
        <v>1271</v>
      </c>
      <c r="F566" s="4" t="s">
        <v>1447</v>
      </c>
      <c r="G566" s="4"/>
      <c r="H566" s="4" t="s">
        <v>1273</v>
      </c>
      <c r="I566" s="4" t="s">
        <v>25</v>
      </c>
      <c r="J566" s="4" t="s">
        <v>25</v>
      </c>
      <c r="K566" s="4" t="s">
        <v>1434</v>
      </c>
      <c r="L566" s="8"/>
      <c r="M566" s="8" t="str">
        <f>IF(ISBLANK(L566),"",VLOOKUP(L566,Lookups!$A:$B,2, FALSE))</f>
        <v/>
      </c>
      <c r="N566" s="8"/>
      <c r="O566" s="9" t="str">
        <f>IF(ISBLANK(N566),"",VLOOKUP(N566,Lookups!$D:$E,2, FALSE))</f>
        <v/>
      </c>
      <c r="P566" s="10" t="s">
        <v>1275</v>
      </c>
      <c r="T566" s="4" t="s">
        <v>1215</v>
      </c>
    </row>
    <row r="567">
      <c r="A567" s="171" t="s">
        <v>1422</v>
      </c>
      <c r="B567" s="6" t="s">
        <v>1276</v>
      </c>
      <c r="C567" s="8" t="b">
        <v>0</v>
      </c>
      <c r="E567" s="80" t="s">
        <v>1277</v>
      </c>
      <c r="F567" s="4" t="s">
        <v>1448</v>
      </c>
      <c r="G567" s="4"/>
      <c r="H567" s="4"/>
      <c r="I567" s="4" t="s">
        <v>42</v>
      </c>
      <c r="J567" s="4" t="s">
        <v>43</v>
      </c>
      <c r="K567" s="4"/>
      <c r="L567" s="8"/>
      <c r="M567" s="8" t="str">
        <f>IF(ISBLANK(L567),"",VLOOKUP(L567,Lookups!$A:$B,2, FALSE))</f>
        <v/>
      </c>
      <c r="N567" s="8"/>
      <c r="O567" s="9" t="str">
        <f>IF(ISBLANK(N567),"",VLOOKUP(N567,Lookups!$D:$E,2, FALSE))</f>
        <v/>
      </c>
      <c r="T567" s="4" t="s">
        <v>1215</v>
      </c>
    </row>
    <row r="568">
      <c r="A568" s="171" t="s">
        <v>1422</v>
      </c>
      <c r="B568" s="6" t="s">
        <v>1426</v>
      </c>
      <c r="C568" s="8" t="b">
        <v>0</v>
      </c>
      <c r="E568" s="80" t="s">
        <v>1449</v>
      </c>
      <c r="F568" s="4" t="s">
        <v>1450</v>
      </c>
      <c r="G568" s="4"/>
      <c r="H568" s="4"/>
      <c r="I568" s="4" t="s">
        <v>32</v>
      </c>
      <c r="J568" s="4" t="s">
        <v>32</v>
      </c>
      <c r="K568" s="4"/>
      <c r="L568" s="8"/>
      <c r="M568" s="8" t="str">
        <f>IF(ISBLANK(L568),"",VLOOKUP(L568,Lookups!$A:$B,2, FALSE))</f>
        <v/>
      </c>
      <c r="N568" s="8"/>
      <c r="O568" s="9" t="str">
        <f>IF(ISBLANK(N568),"",VLOOKUP(N568,Lookups!$D:$E,2, FALSE))</f>
        <v/>
      </c>
      <c r="T568" s="4" t="s">
        <v>1215</v>
      </c>
    </row>
    <row r="569">
      <c r="A569" s="171" t="s">
        <v>1422</v>
      </c>
      <c r="B569" s="6" t="s">
        <v>1426</v>
      </c>
      <c r="C569" s="8" t="b">
        <v>0</v>
      </c>
      <c r="E569" s="80" t="s">
        <v>1451</v>
      </c>
      <c r="F569" s="4" t="s">
        <v>1452</v>
      </c>
      <c r="G569" s="4"/>
      <c r="H569" s="4"/>
      <c r="I569" s="4" t="s">
        <v>32</v>
      </c>
      <c r="J569" s="4" t="s">
        <v>37</v>
      </c>
      <c r="K569" s="4"/>
      <c r="L569" s="8"/>
      <c r="M569" s="8" t="str">
        <f>IF(ISBLANK(L569),"",VLOOKUP(L569,Lookups!$A:$B,2, FALSE))</f>
        <v/>
      </c>
      <c r="N569" s="8"/>
      <c r="O569" s="9" t="str">
        <f>IF(ISBLANK(N569),"",VLOOKUP(N569,Lookups!$D:$E,2, FALSE))</f>
        <v/>
      </c>
      <c r="T569" s="4" t="s">
        <v>1215</v>
      </c>
    </row>
    <row r="570">
      <c r="A570" s="171" t="s">
        <v>1422</v>
      </c>
      <c r="B570" s="6" t="s">
        <v>1426</v>
      </c>
      <c r="C570" s="8" t="b">
        <v>0</v>
      </c>
      <c r="E570" s="80" t="s">
        <v>1453</v>
      </c>
      <c r="F570" s="4" t="s">
        <v>1454</v>
      </c>
      <c r="G570" s="4"/>
      <c r="H570" s="4" t="s">
        <v>115</v>
      </c>
      <c r="I570" s="4" t="s">
        <v>25</v>
      </c>
      <c r="J570" s="4" t="s">
        <v>25</v>
      </c>
      <c r="K570" s="4" t="s">
        <v>1455</v>
      </c>
      <c r="L570" s="8"/>
      <c r="M570" s="8" t="str">
        <f>IF(ISBLANK(L570),"",VLOOKUP(L570,Lookups!$A:$B,2, FALSE))</f>
        <v/>
      </c>
      <c r="N570" s="8"/>
      <c r="O570" s="9" t="str">
        <f>IF(ISBLANK(N570),"",VLOOKUP(N570,Lookups!$D:$E,2, FALSE))</f>
        <v/>
      </c>
      <c r="P570" s="108" t="s">
        <v>116</v>
      </c>
      <c r="T570" s="4" t="s">
        <v>1215</v>
      </c>
    </row>
    <row r="571">
      <c r="A571" s="171" t="s">
        <v>1422</v>
      </c>
      <c r="B571" s="6" t="s">
        <v>1216</v>
      </c>
      <c r="C571" s="6" t="b">
        <v>0</v>
      </c>
      <c r="D571" s="6" t="s">
        <v>1222</v>
      </c>
      <c r="F571" s="6" t="s">
        <v>1223</v>
      </c>
      <c r="G571" s="6" t="s">
        <v>41</v>
      </c>
      <c r="H571" s="4" t="s">
        <v>1224</v>
      </c>
      <c r="I571" s="4" t="s">
        <v>25</v>
      </c>
      <c r="J571" s="4" t="s">
        <v>25</v>
      </c>
      <c r="K571" s="4"/>
      <c r="L571" s="8"/>
      <c r="M571" s="8" t="str">
        <f>IF(ISBLANK(L571),"",VLOOKUP(L571,Lookups!$A:$B,2, FALSE))</f>
        <v/>
      </c>
      <c r="N571" s="4" t="s">
        <v>1225</v>
      </c>
      <c r="O571" s="109" t="s">
        <v>1456</v>
      </c>
      <c r="P571" s="110" t="s">
        <v>1226</v>
      </c>
      <c r="T571" s="4" t="s">
        <v>1215</v>
      </c>
    </row>
    <row r="572">
      <c r="A572" s="171" t="s">
        <v>1422</v>
      </c>
      <c r="B572" s="6" t="s">
        <v>1216</v>
      </c>
      <c r="C572" s="6" t="b">
        <v>0</v>
      </c>
      <c r="D572" s="6" t="s">
        <v>1227</v>
      </c>
      <c r="F572" s="6" t="s">
        <v>1228</v>
      </c>
      <c r="G572" s="6" t="s">
        <v>41</v>
      </c>
      <c r="H572" s="4" t="s">
        <v>1229</v>
      </c>
      <c r="I572" s="4" t="s">
        <v>25</v>
      </c>
      <c r="J572" s="4" t="s">
        <v>25</v>
      </c>
      <c r="K572" s="4"/>
      <c r="L572" s="8"/>
      <c r="M572" s="8" t="str">
        <f>IF(ISBLANK(L572),"",VLOOKUP(L572,Lookups!$A:$B,2, FALSE))</f>
        <v/>
      </c>
      <c r="N572" s="4" t="s">
        <v>1225</v>
      </c>
      <c r="O572" s="13" t="str">
        <f>IF(ISBLANK(N572),"",VLOOKUP(N572,Lookups!$D:$E,2, FALSE))</f>
        <v>http://linked.data.gov.au/def/tern-cv/6d40d71e-58cd-4f75-8304-40c01fe5f74c</v>
      </c>
      <c r="P572" s="110" t="s">
        <v>1230</v>
      </c>
      <c r="T572" s="4" t="s">
        <v>1215</v>
      </c>
    </row>
    <row r="573">
      <c r="A573" s="171" t="s">
        <v>1422</v>
      </c>
      <c r="B573" s="6" t="s">
        <v>1216</v>
      </c>
      <c r="C573" s="6" t="b">
        <v>0</v>
      </c>
      <c r="D573" s="6" t="s">
        <v>1231</v>
      </c>
      <c r="F573" s="6" t="s">
        <v>1232</v>
      </c>
      <c r="G573" s="6" t="s">
        <v>41</v>
      </c>
      <c r="H573" s="4" t="s">
        <v>1233</v>
      </c>
      <c r="I573" s="4" t="s">
        <v>25</v>
      </c>
      <c r="J573" s="4" t="s">
        <v>25</v>
      </c>
      <c r="K573" s="4"/>
      <c r="L573" s="8"/>
      <c r="M573" s="8" t="str">
        <f>IF(ISBLANK(L573),"",VLOOKUP(L573,Lookups!$A:$B,2, FALSE))</f>
        <v/>
      </c>
      <c r="N573" s="4" t="s">
        <v>1225</v>
      </c>
      <c r="O573" s="13" t="str">
        <f>IF(ISBLANK(N573),"",VLOOKUP(N573,Lookups!$D:$E,2, FALSE))</f>
        <v>http://linked.data.gov.au/def/tern-cv/6d40d71e-58cd-4f75-8304-40c01fe5f74c</v>
      </c>
      <c r="P573" s="110" t="s">
        <v>1234</v>
      </c>
      <c r="T573" s="4" t="s">
        <v>1215</v>
      </c>
    </row>
    <row r="574">
      <c r="A574" s="171" t="s">
        <v>1422</v>
      </c>
      <c r="B574" s="6" t="s">
        <v>1216</v>
      </c>
      <c r="C574" s="6" t="b">
        <v>0</v>
      </c>
      <c r="D574" s="6" t="s">
        <v>1235</v>
      </c>
      <c r="F574" s="6" t="s">
        <v>1236</v>
      </c>
      <c r="G574" s="6" t="s">
        <v>41</v>
      </c>
      <c r="H574" s="4" t="s">
        <v>1237</v>
      </c>
      <c r="I574" s="4" t="s">
        <v>25</v>
      </c>
      <c r="J574" s="4" t="s">
        <v>25</v>
      </c>
      <c r="K574" s="4"/>
      <c r="L574" s="8"/>
      <c r="M574" s="8" t="str">
        <f>IF(ISBLANK(L574),"",VLOOKUP(L574,Lookups!$A:$B,2, FALSE))</f>
        <v/>
      </c>
      <c r="N574" s="4" t="s">
        <v>1225</v>
      </c>
      <c r="O574" s="13" t="str">
        <f>IF(ISBLANK(N574),"",VLOOKUP(N574,Lookups!$D:$E,2, FALSE))</f>
        <v>http://linked.data.gov.au/def/tern-cv/6d40d71e-58cd-4f75-8304-40c01fe5f74c</v>
      </c>
      <c r="P574" s="110" t="s">
        <v>1238</v>
      </c>
      <c r="T574" s="4" t="s">
        <v>1215</v>
      </c>
    </row>
    <row r="575">
      <c r="A575" s="171" t="s">
        <v>1422</v>
      </c>
      <c r="B575" s="6" t="s">
        <v>1426</v>
      </c>
      <c r="C575" s="8" t="b">
        <v>0</v>
      </c>
      <c r="E575" s="80" t="s">
        <v>1457</v>
      </c>
      <c r="F575" s="4" t="s">
        <v>1458</v>
      </c>
      <c r="G575" s="4"/>
      <c r="H575" s="4"/>
      <c r="I575" s="4" t="s">
        <v>32</v>
      </c>
      <c r="J575" s="4" t="s">
        <v>32</v>
      </c>
      <c r="K575" s="4"/>
      <c r="L575" s="8"/>
      <c r="M575" s="8" t="str">
        <f>IF(ISBLANK(L575),"",VLOOKUP(L575,Lookups!$A:$B,2, FALSE))</f>
        <v/>
      </c>
      <c r="N575" s="4" t="s">
        <v>146</v>
      </c>
      <c r="O575" s="13" t="str">
        <f>IF(ISBLANK(N575),"",VLOOKUP(N575,Lookups!$D:$E,2, FALSE))</f>
        <v>http://linked.data.gov.au/def/tern-cv/e1c7c434-1321-4601-9079-e837b7ffc293</v>
      </c>
      <c r="T575" s="4" t="s">
        <v>1215</v>
      </c>
    </row>
    <row r="576">
      <c r="A576" s="171" t="s">
        <v>1422</v>
      </c>
      <c r="B576" s="6" t="s">
        <v>1426</v>
      </c>
      <c r="C576" s="8" t="b">
        <v>0</v>
      </c>
      <c r="E576" s="80" t="s">
        <v>1459</v>
      </c>
      <c r="F576" s="4" t="s">
        <v>1460</v>
      </c>
      <c r="G576" s="4"/>
      <c r="H576" s="4"/>
      <c r="I576" s="4" t="s">
        <v>1331</v>
      </c>
      <c r="J576" s="4" t="s">
        <v>43</v>
      </c>
      <c r="K576" s="4"/>
      <c r="L576" s="8"/>
      <c r="M576" s="8" t="str">
        <f>IF(ISBLANK(L576),"",VLOOKUP(L576,Lookups!$A:$B,2, FALSE))</f>
        <v/>
      </c>
      <c r="N576" s="8"/>
      <c r="O576" s="9" t="str">
        <f>IF(ISBLANK(N576),"",VLOOKUP(N576,Lookups!$D:$E,2, FALSE))</f>
        <v/>
      </c>
      <c r="T576" s="4" t="s">
        <v>1215</v>
      </c>
    </row>
    <row r="577">
      <c r="A577" s="171" t="s">
        <v>1422</v>
      </c>
      <c r="B577" s="6" t="s">
        <v>1426</v>
      </c>
      <c r="C577" s="8" t="b">
        <v>0</v>
      </c>
      <c r="E577" s="80" t="s">
        <v>1461</v>
      </c>
      <c r="F577" s="4" t="s">
        <v>1462</v>
      </c>
      <c r="G577" s="4"/>
      <c r="H577" s="4"/>
      <c r="I577" s="4" t="s">
        <v>294</v>
      </c>
      <c r="J577" s="4" t="s">
        <v>43</v>
      </c>
      <c r="K577" s="4"/>
      <c r="L577" s="8"/>
      <c r="M577" s="8" t="str">
        <f>IF(ISBLANK(L577),"",VLOOKUP(L577,Lookups!$A:$B,2, FALSE))</f>
        <v/>
      </c>
      <c r="N577" s="8"/>
      <c r="O577" s="9" t="str">
        <f>IF(ISBLANK(N577),"",VLOOKUP(N577,Lookups!$D:$E,2, FALSE))</f>
        <v/>
      </c>
      <c r="T577" s="4" t="s">
        <v>1215</v>
      </c>
    </row>
    <row r="578">
      <c r="A578" s="171" t="s">
        <v>1422</v>
      </c>
      <c r="B578" s="6" t="s">
        <v>1426</v>
      </c>
      <c r="C578" s="8" t="b">
        <v>0</v>
      </c>
      <c r="E578" s="80" t="s">
        <v>1463</v>
      </c>
      <c r="F578" s="4" t="s">
        <v>1464</v>
      </c>
      <c r="G578" s="4"/>
      <c r="H578" s="4"/>
      <c r="I578" s="4" t="s">
        <v>32</v>
      </c>
      <c r="J578" s="4" t="s">
        <v>37</v>
      </c>
      <c r="K578" s="4"/>
      <c r="L578" s="8"/>
      <c r="N578" s="8"/>
      <c r="O578" s="9"/>
      <c r="T578" s="4" t="s">
        <v>1215</v>
      </c>
    </row>
    <row r="579">
      <c r="A579" s="175"/>
      <c r="B579" s="58"/>
      <c r="C579" s="59" t="b">
        <v>0</v>
      </c>
      <c r="D579" s="59"/>
      <c r="E579" s="59"/>
      <c r="F579" s="59"/>
      <c r="G579" s="59"/>
      <c r="H579" s="59"/>
      <c r="I579" s="59"/>
      <c r="J579" s="59"/>
      <c r="K579" s="59"/>
      <c r="L579" s="59"/>
      <c r="M579" s="59" t="str">
        <f>IF(ISBLANK(L579),"",VLOOKUP(L579,Lookups!$A:$B,2, FALSE))</f>
        <v/>
      </c>
      <c r="N579" s="59"/>
      <c r="O579" s="95" t="str">
        <f>IF(ISBLANK(N579),"",VLOOKUP(N579,Lookups!$D:$E,2, FALSE))</f>
        <v/>
      </c>
      <c r="P579" s="59"/>
      <c r="Q579" s="59"/>
      <c r="R579" s="59"/>
      <c r="S579" s="59"/>
      <c r="U579" s="59"/>
      <c r="V579" s="59"/>
      <c r="W579" s="59"/>
      <c r="X579" s="59"/>
      <c r="Y579" s="59"/>
      <c r="Z579" s="59"/>
      <c r="AA579" s="59"/>
      <c r="AB579" s="59"/>
      <c r="AC579" s="59"/>
      <c r="AD579" s="59"/>
      <c r="AE579" s="59"/>
      <c r="AF579" s="59"/>
      <c r="AG579" s="59"/>
      <c r="AH579" s="59"/>
      <c r="AI579" s="59"/>
      <c r="AJ579" s="59"/>
      <c r="AK579" s="59"/>
      <c r="AL579" s="59"/>
    </row>
    <row r="580">
      <c r="A580" s="171" t="s">
        <v>1465</v>
      </c>
      <c r="B580" s="6" t="s">
        <v>1466</v>
      </c>
      <c r="C580" s="8" t="b">
        <v>0</v>
      </c>
      <c r="E580" s="80" t="s">
        <v>1467</v>
      </c>
      <c r="F580" s="4" t="s">
        <v>1468</v>
      </c>
      <c r="G580" s="4"/>
      <c r="H580" s="4" t="s">
        <v>1469</v>
      </c>
      <c r="I580" s="4" t="s">
        <v>25</v>
      </c>
      <c r="J580" s="4" t="s">
        <v>25</v>
      </c>
      <c r="K580" s="4" t="s">
        <v>1470</v>
      </c>
      <c r="L580" s="8"/>
      <c r="M580" s="8" t="str">
        <f>IF(ISBLANK(L580),"",VLOOKUP(L580,Lookups!$A:$B,2, FALSE))</f>
        <v/>
      </c>
      <c r="N580" s="8"/>
      <c r="O580" s="9" t="str">
        <f>IF(ISBLANK(N580),"",VLOOKUP(N580,Lookups!$D:$E,2, FALSE))</f>
        <v/>
      </c>
      <c r="P580" s="108" t="s">
        <v>1471</v>
      </c>
      <c r="Q580" s="172" t="s">
        <v>1472</v>
      </c>
      <c r="T580" s="4" t="s">
        <v>1215</v>
      </c>
    </row>
    <row r="581">
      <c r="A581" s="171" t="s">
        <v>1465</v>
      </c>
      <c r="B581" s="6" t="s">
        <v>1466</v>
      </c>
      <c r="C581" s="8" t="b">
        <v>0</v>
      </c>
      <c r="E581" s="80" t="s">
        <v>1473</v>
      </c>
      <c r="F581" s="4" t="s">
        <v>1474</v>
      </c>
      <c r="G581" s="4"/>
      <c r="H581" s="4"/>
      <c r="I581" s="4" t="s">
        <v>200</v>
      </c>
      <c r="J581" s="4" t="s">
        <v>200</v>
      </c>
      <c r="K581" s="4"/>
      <c r="L581" s="8"/>
      <c r="M581" s="8" t="str">
        <f>IF(ISBLANK(L581),"",VLOOKUP(L581,Lookups!$A:$B,2, FALSE))</f>
        <v/>
      </c>
      <c r="N581" s="8"/>
      <c r="O581" s="9" t="str">
        <f>IF(ISBLANK(N581),"",VLOOKUP(N581,Lookups!$D:$E,2, FALSE))</f>
        <v/>
      </c>
      <c r="T581" s="4" t="s">
        <v>1215</v>
      </c>
    </row>
    <row r="582">
      <c r="A582" s="171" t="s">
        <v>1465</v>
      </c>
      <c r="B582" s="6" t="s">
        <v>1216</v>
      </c>
      <c r="C582" s="8" t="b">
        <v>0</v>
      </c>
      <c r="E582" s="80" t="s">
        <v>1217</v>
      </c>
      <c r="F582" s="4" t="s">
        <v>1475</v>
      </c>
      <c r="G582" s="4"/>
      <c r="H582" s="4"/>
      <c r="I582" s="4" t="s">
        <v>32</v>
      </c>
      <c r="J582" s="4" t="s">
        <v>37</v>
      </c>
      <c r="K582" s="4"/>
      <c r="L582" s="8"/>
      <c r="M582" s="8" t="str">
        <f>IF(ISBLANK(L582),"",VLOOKUP(L582,Lookups!$A:$B,2, FALSE))</f>
        <v/>
      </c>
      <c r="N582" s="4" t="s">
        <v>146</v>
      </c>
      <c r="O582" s="13" t="str">
        <f>IF(ISBLANK(N582),"",VLOOKUP(N582,Lookups!$D:$E,2, FALSE))</f>
        <v>http://linked.data.gov.au/def/tern-cv/e1c7c434-1321-4601-9079-e837b7ffc293</v>
      </c>
      <c r="T582" s="4" t="s">
        <v>1215</v>
      </c>
    </row>
    <row r="583">
      <c r="A583" s="171" t="s">
        <v>1465</v>
      </c>
      <c r="B583" s="6" t="s">
        <v>1216</v>
      </c>
      <c r="C583" s="8" t="b">
        <v>0</v>
      </c>
      <c r="E583" s="80" t="s">
        <v>1220</v>
      </c>
      <c r="F583" s="4" t="s">
        <v>1476</v>
      </c>
      <c r="G583" s="4"/>
      <c r="H583" s="4"/>
      <c r="I583" s="4" t="s">
        <v>32</v>
      </c>
      <c r="J583" s="4" t="s">
        <v>32</v>
      </c>
      <c r="K583" s="4"/>
      <c r="L583" s="8"/>
      <c r="M583" s="8" t="str">
        <f>IF(ISBLANK(L583),"",VLOOKUP(L583,Lookups!$A:$B,2, FALSE))</f>
        <v/>
      </c>
      <c r="N583" s="8"/>
      <c r="O583" s="9" t="str">
        <f>IF(ISBLANK(N583),"",VLOOKUP(N583,Lookups!$D:$E,2, FALSE))</f>
        <v/>
      </c>
      <c r="T583" s="4" t="s">
        <v>1215</v>
      </c>
    </row>
    <row r="584">
      <c r="A584" s="171" t="s">
        <v>1465</v>
      </c>
      <c r="B584" s="6" t="s">
        <v>1466</v>
      </c>
      <c r="C584" s="8" t="b">
        <v>0</v>
      </c>
      <c r="E584" s="80" t="s">
        <v>1477</v>
      </c>
      <c r="F584" s="4" t="s">
        <v>1478</v>
      </c>
      <c r="G584" s="4"/>
      <c r="H584" s="4"/>
      <c r="I584" s="4" t="s">
        <v>32</v>
      </c>
      <c r="J584" s="4" t="s">
        <v>37</v>
      </c>
      <c r="K584" s="4"/>
      <c r="L584" s="8"/>
      <c r="M584" s="8" t="str">
        <f>IF(ISBLANK(L584),"",VLOOKUP(L584,Lookups!$A:$B,2, FALSE))</f>
        <v/>
      </c>
      <c r="N584" s="4" t="s">
        <v>38</v>
      </c>
      <c r="O584" s="13" t="str">
        <f>IF(ISBLANK(N584),"",VLOOKUP(N584,Lookups!$D:$E,2, FALSE))</f>
        <v>http://linked.data.gov.au/def/tern-cv/13dec53e-1062-4060-9281-f133c8269afb</v>
      </c>
      <c r="T584" s="4" t="s">
        <v>1215</v>
      </c>
    </row>
    <row r="585">
      <c r="A585" s="171" t="s">
        <v>1465</v>
      </c>
      <c r="B585" s="6" t="s">
        <v>1466</v>
      </c>
      <c r="C585" s="8" t="b">
        <v>0</v>
      </c>
      <c r="E585" s="80" t="s">
        <v>1479</v>
      </c>
      <c r="F585" s="4" t="s">
        <v>1480</v>
      </c>
      <c r="G585" s="4"/>
      <c r="H585" s="4"/>
      <c r="I585" s="4" t="s">
        <v>1331</v>
      </c>
      <c r="J585" s="4" t="s">
        <v>43</v>
      </c>
      <c r="K585" s="4"/>
      <c r="L585" s="8"/>
      <c r="M585" s="8" t="str">
        <f>IF(ISBLANK(L585),"",VLOOKUP(L585,Lookups!$A:$B,2, FALSE))</f>
        <v/>
      </c>
      <c r="N585" s="8"/>
      <c r="O585" s="9" t="str">
        <f>IF(ISBLANK(N585),"",VLOOKUP(N585,Lookups!$D:$E,2, FALSE))</f>
        <v/>
      </c>
      <c r="T585" s="4" t="s">
        <v>1215</v>
      </c>
    </row>
    <row r="586">
      <c r="A586" s="171" t="s">
        <v>1465</v>
      </c>
      <c r="B586" s="6" t="s">
        <v>1466</v>
      </c>
      <c r="C586" s="8" t="b">
        <v>0</v>
      </c>
      <c r="E586" s="80" t="s">
        <v>1481</v>
      </c>
      <c r="F586" s="4" t="s">
        <v>1482</v>
      </c>
      <c r="G586" s="4"/>
      <c r="H586" s="4"/>
      <c r="I586" s="4" t="s">
        <v>294</v>
      </c>
      <c r="J586" s="4" t="s">
        <v>43</v>
      </c>
      <c r="K586" s="4"/>
      <c r="L586" s="8"/>
      <c r="M586" s="8" t="str">
        <f>IF(ISBLANK(L586),"",VLOOKUP(L586,Lookups!$A:$B,2, FALSE))</f>
        <v/>
      </c>
      <c r="N586" s="8"/>
      <c r="O586" s="9" t="str">
        <f>IF(ISBLANK(N586),"",VLOOKUP(N586,Lookups!$D:$E,2, FALSE))</f>
        <v/>
      </c>
      <c r="T586" s="4" t="s">
        <v>1215</v>
      </c>
    </row>
    <row r="587">
      <c r="A587" s="171" t="s">
        <v>1465</v>
      </c>
      <c r="B587" s="6" t="s">
        <v>1466</v>
      </c>
      <c r="C587" s="8" t="b">
        <v>0</v>
      </c>
      <c r="E587" s="80" t="s">
        <v>1483</v>
      </c>
      <c r="F587" s="4" t="s">
        <v>1484</v>
      </c>
      <c r="G587" s="4"/>
      <c r="H587" s="4"/>
      <c r="I587" s="4" t="s">
        <v>32</v>
      </c>
      <c r="J587" s="4" t="s">
        <v>43</v>
      </c>
      <c r="K587" s="4"/>
      <c r="L587" s="8"/>
      <c r="M587" s="8" t="str">
        <f>IF(ISBLANK(L587),"",VLOOKUP(L587,Lookups!$A:$B,2, FALSE))</f>
        <v/>
      </c>
      <c r="N587" s="8"/>
      <c r="O587" s="9" t="str">
        <f>IF(ISBLANK(N587),"",VLOOKUP(N587,Lookups!$D:$E,2, FALSE))</f>
        <v/>
      </c>
      <c r="T587" s="4" t="s">
        <v>1215</v>
      </c>
    </row>
    <row r="588">
      <c r="A588" s="171" t="s">
        <v>1465</v>
      </c>
      <c r="B588" s="6" t="s">
        <v>1466</v>
      </c>
      <c r="C588" s="8" t="b">
        <v>0</v>
      </c>
      <c r="E588" s="80" t="s">
        <v>1485</v>
      </c>
      <c r="F588" s="4" t="s">
        <v>1486</v>
      </c>
      <c r="G588" s="4"/>
      <c r="H588" s="4"/>
      <c r="I588" s="4" t="s">
        <v>32</v>
      </c>
      <c r="J588" s="4" t="s">
        <v>37</v>
      </c>
      <c r="K588" s="4"/>
      <c r="L588" s="8"/>
      <c r="M588" s="8" t="str">
        <f>IF(ISBLANK(L588),"",VLOOKUP(L588,Lookups!$A:$B,2, FALSE))</f>
        <v/>
      </c>
      <c r="N588" s="8"/>
      <c r="O588" s="9" t="str">
        <f>IF(ISBLANK(N588),"",VLOOKUP(N588,Lookups!$D:$E,2, FALSE))</f>
        <v/>
      </c>
      <c r="T588" s="4" t="s">
        <v>1215</v>
      </c>
    </row>
    <row r="589">
      <c r="A589" s="171" t="s">
        <v>1465</v>
      </c>
      <c r="B589" s="6" t="s">
        <v>1466</v>
      </c>
      <c r="C589" s="8" t="b">
        <v>0</v>
      </c>
      <c r="E589" s="80" t="s">
        <v>1487</v>
      </c>
      <c r="F589" s="4" t="s">
        <v>1488</v>
      </c>
      <c r="G589" s="4"/>
      <c r="H589" s="4"/>
      <c r="I589" s="4" t="s">
        <v>32</v>
      </c>
      <c r="J589" s="4" t="s">
        <v>37</v>
      </c>
      <c r="K589" s="4"/>
      <c r="L589" s="8"/>
      <c r="M589" s="8" t="str">
        <f>IF(ISBLANK(L589),"",VLOOKUP(L589,Lookups!$A:$B,2, FALSE))</f>
        <v/>
      </c>
      <c r="N589" s="8"/>
      <c r="O589" s="9" t="str">
        <f>IF(ISBLANK(N589),"",VLOOKUP(N589,Lookups!$D:$E,2, FALSE))</f>
        <v/>
      </c>
      <c r="T589" s="4" t="s">
        <v>1215</v>
      </c>
    </row>
    <row r="590">
      <c r="A590" s="171" t="s">
        <v>1465</v>
      </c>
      <c r="B590" s="6" t="s">
        <v>1466</v>
      </c>
      <c r="C590" s="8" t="b">
        <v>0</v>
      </c>
      <c r="E590" s="80" t="s">
        <v>1489</v>
      </c>
      <c r="F590" s="4" t="s">
        <v>1490</v>
      </c>
      <c r="G590" s="4"/>
      <c r="H590" s="4" t="s">
        <v>1491</v>
      </c>
      <c r="I590" s="4" t="s">
        <v>25</v>
      </c>
      <c r="J590" s="4" t="s">
        <v>25</v>
      </c>
      <c r="K590" s="4"/>
      <c r="L590" s="8"/>
      <c r="M590" s="8" t="str">
        <f>IF(ISBLANK(L590),"",VLOOKUP(L590,Lookups!$A:$B,2, FALSE))</f>
        <v/>
      </c>
      <c r="N590" s="8"/>
      <c r="O590" s="9" t="str">
        <f>IF(ISBLANK(N590),"",VLOOKUP(N590,Lookups!$D:$E,2, FALSE))</f>
        <v/>
      </c>
      <c r="P590" s="108" t="s">
        <v>1492</v>
      </c>
      <c r="T590" s="4" t="s">
        <v>1215</v>
      </c>
    </row>
    <row r="591">
      <c r="A591" s="181" t="s">
        <v>1465</v>
      </c>
      <c r="B591" s="182" t="s">
        <v>1466</v>
      </c>
      <c r="C591" s="183" t="b">
        <v>0</v>
      </c>
      <c r="D591" s="183"/>
      <c r="E591" s="184" t="s">
        <v>1493</v>
      </c>
      <c r="F591" s="185" t="s">
        <v>1494</v>
      </c>
      <c r="G591" s="185"/>
      <c r="H591" s="185"/>
      <c r="I591" s="185" t="s">
        <v>32</v>
      </c>
      <c r="J591" s="185" t="s">
        <v>32</v>
      </c>
      <c r="K591" s="185"/>
      <c r="L591" s="183"/>
      <c r="M591" s="183" t="str">
        <f>IF(ISBLANK(L591),"",VLOOKUP(L591,Lookups!$A:$B,2, FALSE))</f>
        <v/>
      </c>
      <c r="N591" s="183"/>
      <c r="O591" s="186" t="str">
        <f>IF(ISBLANK(N591),"",VLOOKUP(N591,Lookups!$D:$E,2, FALSE))</f>
        <v/>
      </c>
      <c r="P591" s="183"/>
      <c r="Q591" s="183"/>
      <c r="R591" s="183"/>
      <c r="S591" s="183"/>
      <c r="T591" s="4" t="s">
        <v>1215</v>
      </c>
      <c r="U591" s="183"/>
      <c r="V591" s="183"/>
      <c r="W591" s="183"/>
      <c r="X591" s="183"/>
      <c r="Y591" s="183"/>
      <c r="Z591" s="183"/>
      <c r="AA591" s="183"/>
      <c r="AB591" s="183"/>
      <c r="AC591" s="183"/>
      <c r="AD591" s="183"/>
      <c r="AE591" s="183"/>
      <c r="AF591" s="183"/>
      <c r="AG591" s="183"/>
      <c r="AH591" s="183"/>
      <c r="AI591" s="183"/>
      <c r="AJ591" s="183"/>
      <c r="AK591" s="183"/>
      <c r="AL591" s="183"/>
    </row>
    <row r="592">
      <c r="A592" s="171" t="s">
        <v>1465</v>
      </c>
      <c r="B592" s="6" t="s">
        <v>1466</v>
      </c>
      <c r="C592" s="8" t="b">
        <v>0</v>
      </c>
      <c r="E592" s="80" t="s">
        <v>1495</v>
      </c>
      <c r="F592" s="4" t="s">
        <v>1496</v>
      </c>
      <c r="G592" s="4"/>
      <c r="H592" s="4"/>
      <c r="I592" s="4" t="s">
        <v>42</v>
      </c>
      <c r="J592" s="4" t="s">
        <v>43</v>
      </c>
      <c r="K592" s="4"/>
      <c r="L592" s="8"/>
      <c r="M592" s="8" t="str">
        <f>IF(ISBLANK(L592),"",VLOOKUP(L592,Lookups!$A:$B,2, FALSE))</f>
        <v/>
      </c>
      <c r="N592" s="8"/>
      <c r="O592" s="9" t="str">
        <f>IF(ISBLANK(N592),"",VLOOKUP(N592,Lookups!$D:$E,2, FALSE))</f>
        <v/>
      </c>
      <c r="T592" s="4" t="s">
        <v>1215</v>
      </c>
    </row>
    <row r="593">
      <c r="A593" s="171" t="s">
        <v>1465</v>
      </c>
      <c r="B593" s="6" t="s">
        <v>1466</v>
      </c>
      <c r="C593" s="8" t="b">
        <v>0</v>
      </c>
      <c r="E593" s="80" t="s">
        <v>1497</v>
      </c>
      <c r="F593" s="4" t="s">
        <v>1498</v>
      </c>
      <c r="G593" s="4"/>
      <c r="H593" s="4"/>
      <c r="I593" s="4" t="s">
        <v>42</v>
      </c>
      <c r="J593" s="4" t="s">
        <v>43</v>
      </c>
      <c r="K593" s="4"/>
      <c r="L593" s="8"/>
      <c r="M593" s="8" t="str">
        <f>IF(ISBLANK(L593),"",VLOOKUP(L593,Lookups!$A:$B,2, FALSE))</f>
        <v/>
      </c>
      <c r="N593" s="8"/>
      <c r="O593" s="9" t="str">
        <f>IF(ISBLANK(N593),"",VLOOKUP(N593,Lookups!$D:$E,2, FALSE))</f>
        <v/>
      </c>
      <c r="T593" s="4" t="s">
        <v>1215</v>
      </c>
    </row>
    <row r="594">
      <c r="A594" s="171" t="s">
        <v>1465</v>
      </c>
      <c r="B594" s="6" t="s">
        <v>1466</v>
      </c>
      <c r="C594" s="8" t="b">
        <v>0</v>
      </c>
      <c r="E594" s="80" t="s">
        <v>1499</v>
      </c>
      <c r="F594" s="4" t="s">
        <v>1500</v>
      </c>
      <c r="G594" s="4"/>
      <c r="H594" s="4"/>
      <c r="I594" s="4" t="s">
        <v>42</v>
      </c>
      <c r="J594" s="4" t="s">
        <v>43</v>
      </c>
      <c r="K594" s="4"/>
      <c r="L594" s="8"/>
      <c r="M594" s="8" t="str">
        <f>IF(ISBLANK(L594),"",VLOOKUP(L594,Lookups!$A:$B,2, FALSE))</f>
        <v/>
      </c>
      <c r="N594" s="8"/>
      <c r="O594" s="9" t="str">
        <f>IF(ISBLANK(N594),"",VLOOKUP(N594,Lookups!$D:$E,2, FALSE))</f>
        <v/>
      </c>
      <c r="T594" s="4" t="s">
        <v>1215</v>
      </c>
    </row>
    <row r="595">
      <c r="A595" s="171" t="s">
        <v>1465</v>
      </c>
      <c r="B595" s="6" t="s">
        <v>1466</v>
      </c>
      <c r="C595" s="8" t="b">
        <v>0</v>
      </c>
      <c r="E595" s="80" t="s">
        <v>1501</v>
      </c>
      <c r="F595" s="4" t="s">
        <v>1502</v>
      </c>
      <c r="G595" s="4"/>
      <c r="H595" s="4"/>
      <c r="I595" s="4" t="s">
        <v>200</v>
      </c>
      <c r="J595" s="4" t="s">
        <v>200</v>
      </c>
      <c r="K595" s="4"/>
      <c r="L595" s="8"/>
      <c r="M595" s="8" t="str">
        <f>IF(ISBLANK(L595),"",VLOOKUP(L595,Lookups!$A:$B,2, FALSE))</f>
        <v/>
      </c>
      <c r="N595" s="8"/>
      <c r="O595" s="9" t="str">
        <f>IF(ISBLANK(N595),"",VLOOKUP(N595,Lookups!$D:$E,2, FALSE))</f>
        <v/>
      </c>
      <c r="T595" s="4" t="s">
        <v>1215</v>
      </c>
    </row>
    <row r="596">
      <c r="A596" s="171" t="s">
        <v>1465</v>
      </c>
      <c r="B596" s="6" t="s">
        <v>1466</v>
      </c>
      <c r="C596" s="8" t="b">
        <v>0</v>
      </c>
      <c r="E596" s="80" t="s">
        <v>1503</v>
      </c>
      <c r="F596" s="4" t="s">
        <v>1504</v>
      </c>
      <c r="G596" s="4"/>
      <c r="H596" s="4"/>
      <c r="I596" s="4" t="s">
        <v>42</v>
      </c>
      <c r="J596" s="4" t="s">
        <v>43</v>
      </c>
      <c r="K596" s="4"/>
      <c r="L596" s="8"/>
      <c r="M596" s="8" t="str">
        <f>IF(ISBLANK(L596),"",VLOOKUP(L596,Lookups!$A:$B,2, FALSE))</f>
        <v/>
      </c>
      <c r="N596" s="8"/>
      <c r="O596" s="9" t="str">
        <f>IF(ISBLANK(N596),"",VLOOKUP(N596,Lookups!$D:$E,2, FALSE))</f>
        <v/>
      </c>
      <c r="T596" s="4" t="s">
        <v>1215</v>
      </c>
    </row>
    <row r="597">
      <c r="A597" s="171" t="s">
        <v>1465</v>
      </c>
      <c r="B597" s="6" t="s">
        <v>1466</v>
      </c>
      <c r="C597" s="8" t="b">
        <v>0</v>
      </c>
      <c r="E597" s="80" t="s">
        <v>1505</v>
      </c>
      <c r="F597" s="4" t="s">
        <v>1506</v>
      </c>
      <c r="G597" s="4"/>
      <c r="H597" s="4" t="s">
        <v>1507</v>
      </c>
      <c r="I597" s="4" t="s">
        <v>25</v>
      </c>
      <c r="J597" s="4" t="s">
        <v>25</v>
      </c>
      <c r="K597" s="4" t="s">
        <v>1508</v>
      </c>
      <c r="L597" s="8"/>
      <c r="M597" s="8" t="str">
        <f>IF(ISBLANK(L597),"",VLOOKUP(L597,Lookups!$A:$B,2, FALSE))</f>
        <v/>
      </c>
      <c r="N597" s="8"/>
      <c r="O597" s="9" t="str">
        <f>IF(ISBLANK(N597),"",VLOOKUP(N597,Lookups!$D:$E,2, FALSE))</f>
        <v/>
      </c>
      <c r="P597" s="108" t="s">
        <v>1509</v>
      </c>
      <c r="T597" s="4" t="s">
        <v>1215</v>
      </c>
    </row>
    <row r="598">
      <c r="A598" s="171" t="s">
        <v>1465</v>
      </c>
      <c r="B598" s="6" t="s">
        <v>1466</v>
      </c>
      <c r="C598" s="8" t="b">
        <v>0</v>
      </c>
      <c r="E598" s="80" t="s">
        <v>1510</v>
      </c>
      <c r="F598" s="4" t="s">
        <v>1511</v>
      </c>
      <c r="G598" s="4"/>
      <c r="H598" s="4"/>
      <c r="I598" s="4" t="s">
        <v>42</v>
      </c>
      <c r="J598" s="4" t="s">
        <v>43</v>
      </c>
      <c r="K598" s="4"/>
      <c r="L598" s="8"/>
      <c r="M598" s="8" t="str">
        <f>IF(ISBLANK(L598),"",VLOOKUP(L598,Lookups!$A:$B,2, FALSE))</f>
        <v/>
      </c>
      <c r="N598" s="8"/>
      <c r="O598" s="9" t="str">
        <f>IF(ISBLANK(N598),"",VLOOKUP(N598,Lookups!$D:$E,2, FALSE))</f>
        <v/>
      </c>
      <c r="T598" s="4" t="s">
        <v>1215</v>
      </c>
    </row>
    <row r="599">
      <c r="A599" s="171" t="s">
        <v>1465</v>
      </c>
      <c r="B599" s="6" t="s">
        <v>1466</v>
      </c>
      <c r="C599" s="8" t="b">
        <v>0</v>
      </c>
      <c r="E599" s="80" t="s">
        <v>1512</v>
      </c>
      <c r="F599" s="4" t="s">
        <v>1513</v>
      </c>
      <c r="G599" s="4"/>
      <c r="H599" s="4"/>
      <c r="I599" s="4" t="s">
        <v>200</v>
      </c>
      <c r="J599" s="4" t="s">
        <v>200</v>
      </c>
      <c r="K599" s="4"/>
      <c r="L599" s="8"/>
      <c r="M599" s="8" t="str">
        <f>IF(ISBLANK(L599),"",VLOOKUP(L599,Lookups!$A:$B,2, FALSE))</f>
        <v/>
      </c>
      <c r="N599" s="8"/>
      <c r="O599" s="9" t="str">
        <f>IF(ISBLANK(N599),"",VLOOKUP(N599,Lookups!$D:$E,2, FALSE))</f>
        <v/>
      </c>
      <c r="T599" s="4" t="s">
        <v>1215</v>
      </c>
    </row>
    <row r="600">
      <c r="A600" s="171" t="s">
        <v>1465</v>
      </c>
      <c r="B600" s="6" t="s">
        <v>1466</v>
      </c>
      <c r="C600" s="80" t="b">
        <v>0</v>
      </c>
      <c r="D600" s="80" t="s">
        <v>1514</v>
      </c>
      <c r="F600" s="6" t="s">
        <v>1515</v>
      </c>
      <c r="G600" s="6" t="s">
        <v>41</v>
      </c>
      <c r="H600" s="4"/>
      <c r="I600" s="4" t="s">
        <v>32</v>
      </c>
      <c r="J600" s="4" t="s">
        <v>32</v>
      </c>
      <c r="K600" s="4"/>
      <c r="L600" s="8"/>
      <c r="M600" s="8" t="str">
        <f>IF(ISBLANK(L600),"",VLOOKUP(L600,Lookups!$A:$B,2, FALSE))</f>
        <v/>
      </c>
      <c r="N600" s="4" t="s">
        <v>1012</v>
      </c>
      <c r="O600" s="13" t="str">
        <f>IF(ISBLANK(N600),"",VLOOKUP(N600,Lookups!$D:$E,2, FALSE))</f>
        <v>http://linked.data.gov.au/def/tern-cv/ea3a4c64-dac3-4660-809a-8ad5ced8997b</v>
      </c>
      <c r="T600" s="4" t="s">
        <v>1215</v>
      </c>
    </row>
    <row r="601">
      <c r="A601" s="171" t="s">
        <v>1465</v>
      </c>
      <c r="B601" s="6" t="s">
        <v>1466</v>
      </c>
      <c r="C601" s="8" t="b">
        <v>0</v>
      </c>
      <c r="E601" s="80" t="s">
        <v>1516</v>
      </c>
      <c r="F601" s="4" t="s">
        <v>1517</v>
      </c>
      <c r="G601" s="4"/>
      <c r="H601" s="4"/>
      <c r="I601" s="4" t="s">
        <v>32</v>
      </c>
      <c r="J601" s="4" t="s">
        <v>32</v>
      </c>
      <c r="K601" s="4"/>
      <c r="L601" s="8"/>
      <c r="M601" s="8" t="str">
        <f>IF(ISBLANK(L601),"",VLOOKUP(L601,Lookups!$A:$B,2, FALSE))</f>
        <v/>
      </c>
      <c r="N601" s="8"/>
      <c r="O601" s="9" t="str">
        <f>IF(ISBLANK(N601),"",VLOOKUP(N601,Lookups!$D:$E,2, FALSE))</f>
        <v/>
      </c>
      <c r="T601" s="4" t="s">
        <v>1215</v>
      </c>
    </row>
    <row r="602">
      <c r="A602" s="171" t="s">
        <v>1465</v>
      </c>
      <c r="B602" s="6" t="s">
        <v>1466</v>
      </c>
      <c r="C602" s="8" t="b">
        <v>0</v>
      </c>
      <c r="E602" s="80" t="s">
        <v>1518</v>
      </c>
      <c r="F602" s="4" t="s">
        <v>1519</v>
      </c>
      <c r="G602" s="4"/>
      <c r="H602" s="4"/>
      <c r="I602" s="4" t="s">
        <v>1331</v>
      </c>
      <c r="J602" s="4" t="s">
        <v>43</v>
      </c>
      <c r="K602" s="4"/>
      <c r="L602" s="8"/>
      <c r="M602" s="8" t="str">
        <f>IF(ISBLANK(L602),"",VLOOKUP(L602,Lookups!$A:$B,2, FALSE))</f>
        <v/>
      </c>
      <c r="N602" s="8"/>
      <c r="O602" s="9" t="str">
        <f>IF(ISBLANK(N602),"",VLOOKUP(N602,Lookups!$D:$E,2, FALSE))</f>
        <v/>
      </c>
      <c r="T602" s="4" t="s">
        <v>1215</v>
      </c>
    </row>
    <row r="603">
      <c r="A603" s="171" t="s">
        <v>1465</v>
      </c>
      <c r="B603" s="6" t="s">
        <v>1466</v>
      </c>
      <c r="C603" s="8" t="b">
        <v>0</v>
      </c>
      <c r="E603" s="80" t="s">
        <v>1520</v>
      </c>
      <c r="F603" s="4" t="s">
        <v>1521</v>
      </c>
      <c r="G603" s="4"/>
      <c r="H603" s="4"/>
      <c r="I603" s="4" t="s">
        <v>294</v>
      </c>
      <c r="J603" s="4" t="s">
        <v>43</v>
      </c>
      <c r="K603" s="4"/>
      <c r="L603" s="8"/>
      <c r="M603" s="8" t="str">
        <f>IF(ISBLANK(L603),"",VLOOKUP(L603,Lookups!$A:$B,2, FALSE))</f>
        <v/>
      </c>
      <c r="N603" s="8"/>
      <c r="O603" s="9" t="str">
        <f>IF(ISBLANK(N603),"",VLOOKUP(N603,Lookups!$D:$E,2, FALSE))</f>
        <v/>
      </c>
      <c r="T603" s="4" t="s">
        <v>1215</v>
      </c>
    </row>
    <row r="604">
      <c r="A604" s="171" t="s">
        <v>1465</v>
      </c>
      <c r="B604" s="6" t="s">
        <v>1466</v>
      </c>
      <c r="C604" s="8" t="b">
        <v>0</v>
      </c>
      <c r="E604" s="80" t="s">
        <v>1522</v>
      </c>
      <c r="F604" s="4" t="s">
        <v>1523</v>
      </c>
      <c r="G604" s="4"/>
      <c r="H604" s="4"/>
      <c r="I604" s="4" t="s">
        <v>200</v>
      </c>
      <c r="J604" s="4" t="s">
        <v>200</v>
      </c>
      <c r="K604" s="4"/>
      <c r="L604" s="8"/>
      <c r="M604" s="8" t="str">
        <f>IF(ISBLANK(L604),"",VLOOKUP(L604,Lookups!$A:$B,2, FALSE))</f>
        <v/>
      </c>
      <c r="N604" s="8"/>
      <c r="O604" s="9" t="str">
        <f>IF(ISBLANK(N604),"",VLOOKUP(N604,Lookups!$D:$E,2, FALSE))</f>
        <v/>
      </c>
      <c r="T604" s="4" t="s">
        <v>1215</v>
      </c>
    </row>
    <row r="605">
      <c r="A605" s="171" t="s">
        <v>1465</v>
      </c>
      <c r="B605" s="6" t="s">
        <v>1466</v>
      </c>
      <c r="C605" s="8" t="b">
        <v>0</v>
      </c>
      <c r="E605" s="80" t="s">
        <v>1524</v>
      </c>
      <c r="F605" s="4" t="s">
        <v>1525</v>
      </c>
      <c r="G605" s="4"/>
      <c r="H605" s="4"/>
      <c r="I605" s="4" t="s">
        <v>1331</v>
      </c>
      <c r="J605" s="4" t="s">
        <v>43</v>
      </c>
      <c r="K605" s="4"/>
      <c r="L605" s="8"/>
      <c r="M605" s="8" t="str">
        <f>IF(ISBLANK(L605),"",VLOOKUP(L605,Lookups!$A:$B,2, FALSE))</f>
        <v/>
      </c>
      <c r="N605" s="8"/>
      <c r="O605" s="9" t="str">
        <f>IF(ISBLANK(N605),"",VLOOKUP(N605,Lookups!$D:$E,2, FALSE))</f>
        <v/>
      </c>
      <c r="T605" s="4" t="s">
        <v>1215</v>
      </c>
    </row>
    <row r="606">
      <c r="A606" s="171" t="s">
        <v>1465</v>
      </c>
      <c r="B606" s="6" t="s">
        <v>1466</v>
      </c>
      <c r="C606" s="8" t="b">
        <v>0</v>
      </c>
      <c r="E606" s="80" t="s">
        <v>1526</v>
      </c>
      <c r="F606" s="4" t="s">
        <v>1527</v>
      </c>
      <c r="G606" s="4"/>
      <c r="H606" s="4"/>
      <c r="I606" s="4" t="s">
        <v>294</v>
      </c>
      <c r="J606" s="4" t="s">
        <v>43</v>
      </c>
      <c r="K606" s="4"/>
      <c r="L606" s="8"/>
      <c r="M606" s="8" t="str">
        <f>IF(ISBLANK(L606),"",VLOOKUP(L606,Lookups!$A:$B,2, FALSE))</f>
        <v/>
      </c>
      <c r="N606" s="8"/>
      <c r="O606" s="9" t="str">
        <f>IF(ISBLANK(N606),"",VLOOKUP(N606,Lookups!$D:$E,2, FALSE))</f>
        <v/>
      </c>
      <c r="T606" s="4" t="s">
        <v>1215</v>
      </c>
    </row>
    <row r="607">
      <c r="A607" s="171" t="s">
        <v>1465</v>
      </c>
      <c r="B607" s="6" t="s">
        <v>1466</v>
      </c>
      <c r="C607" s="8" t="b">
        <v>0</v>
      </c>
      <c r="E607" s="80" t="s">
        <v>1528</v>
      </c>
      <c r="F607" s="4" t="s">
        <v>1529</v>
      </c>
      <c r="G607" s="4"/>
      <c r="H607" s="4"/>
      <c r="I607" s="4" t="s">
        <v>32</v>
      </c>
      <c r="J607" s="4" t="s">
        <v>37</v>
      </c>
      <c r="K607" s="4"/>
      <c r="L607" s="8"/>
      <c r="M607" s="8" t="str">
        <f>IF(ISBLANK(L607),"",VLOOKUP(L607,Lookups!$A:$B,2, FALSE))</f>
        <v/>
      </c>
      <c r="N607" s="8"/>
      <c r="O607" s="9" t="str">
        <f>IF(ISBLANK(N607),"",VLOOKUP(N607,Lookups!$D:$E,2, FALSE))</f>
        <v/>
      </c>
      <c r="T607" s="4" t="s">
        <v>1215</v>
      </c>
    </row>
    <row r="608">
      <c r="A608" s="171" t="s">
        <v>1465</v>
      </c>
      <c r="B608" s="6" t="s">
        <v>1466</v>
      </c>
      <c r="C608" s="8" t="b">
        <v>0</v>
      </c>
      <c r="E608" s="80" t="s">
        <v>1530</v>
      </c>
      <c r="F608" s="4" t="s">
        <v>1531</v>
      </c>
      <c r="G608" s="4"/>
      <c r="H608" s="4"/>
      <c r="I608" s="4" t="s">
        <v>200</v>
      </c>
      <c r="J608" s="4" t="s">
        <v>200</v>
      </c>
      <c r="K608" s="4"/>
      <c r="L608" s="8"/>
      <c r="M608" s="8" t="str">
        <f>IF(ISBLANK(L608),"",VLOOKUP(L608,Lookups!$A:$B,2, FALSE))</f>
        <v/>
      </c>
      <c r="N608" s="8"/>
      <c r="O608" s="9" t="str">
        <f>IF(ISBLANK(N608),"",VLOOKUP(N608,Lookups!$D:$E,2, FALSE))</f>
        <v/>
      </c>
      <c r="T608" s="4" t="s">
        <v>1215</v>
      </c>
    </row>
    <row r="609">
      <c r="A609" s="171" t="s">
        <v>1465</v>
      </c>
      <c r="B609" s="6" t="s">
        <v>1466</v>
      </c>
      <c r="C609" s="8" t="b">
        <v>0</v>
      </c>
      <c r="E609" s="80" t="s">
        <v>1532</v>
      </c>
      <c r="F609" s="4" t="s">
        <v>1533</v>
      </c>
      <c r="G609" s="4"/>
      <c r="H609" s="4"/>
      <c r="I609" s="4" t="s">
        <v>200</v>
      </c>
      <c r="J609" s="4" t="s">
        <v>200</v>
      </c>
      <c r="K609" s="4"/>
      <c r="L609" s="8"/>
      <c r="M609" s="8" t="str">
        <f>IF(ISBLANK(L609),"",VLOOKUP(L609,Lookups!$A:$B,2, FALSE))</f>
        <v/>
      </c>
      <c r="N609" s="8"/>
      <c r="O609" s="9" t="str">
        <f>IF(ISBLANK(N609),"",VLOOKUP(N609,Lookups!$D:$E,2, FALSE))</f>
        <v/>
      </c>
      <c r="T609" s="4" t="s">
        <v>1215</v>
      </c>
    </row>
    <row r="610">
      <c r="A610" s="171" t="s">
        <v>1465</v>
      </c>
      <c r="B610" s="6" t="s">
        <v>1466</v>
      </c>
      <c r="C610" s="8" t="b">
        <v>0</v>
      </c>
      <c r="E610" s="80" t="s">
        <v>1534</v>
      </c>
      <c r="F610" s="4" t="s">
        <v>1535</v>
      </c>
      <c r="G610" s="4"/>
      <c r="H610" s="4"/>
      <c r="I610" s="4" t="s">
        <v>200</v>
      </c>
      <c r="J610" s="4" t="s">
        <v>200</v>
      </c>
      <c r="K610" s="4"/>
      <c r="L610" s="8"/>
      <c r="M610" s="8" t="str">
        <f>IF(ISBLANK(L610),"",VLOOKUP(L610,Lookups!$A:$B,2, FALSE))</f>
        <v/>
      </c>
      <c r="N610" s="8"/>
      <c r="O610" s="9" t="str">
        <f>IF(ISBLANK(N610),"",VLOOKUP(N610,Lookups!$D:$E,2, FALSE))</f>
        <v/>
      </c>
      <c r="T610" s="4" t="s">
        <v>1215</v>
      </c>
    </row>
    <row r="611">
      <c r="A611" s="171" t="s">
        <v>1465</v>
      </c>
      <c r="B611" s="6" t="s">
        <v>1466</v>
      </c>
      <c r="C611" s="8" t="b">
        <v>0</v>
      </c>
      <c r="E611" s="80" t="s">
        <v>1536</v>
      </c>
      <c r="F611" s="4" t="s">
        <v>1537</v>
      </c>
      <c r="G611" s="4"/>
      <c r="H611" s="4"/>
      <c r="I611" s="4" t="s">
        <v>200</v>
      </c>
      <c r="J611" s="4" t="s">
        <v>200</v>
      </c>
      <c r="K611" s="4"/>
      <c r="L611" s="8"/>
      <c r="M611" s="8" t="str">
        <f>IF(ISBLANK(L611),"",VLOOKUP(L611,Lookups!$A:$B,2, FALSE))</f>
        <v/>
      </c>
      <c r="N611" s="8"/>
      <c r="O611" s="9" t="str">
        <f>IF(ISBLANK(N611),"",VLOOKUP(N611,Lookups!$D:$E,2, FALSE))</f>
        <v/>
      </c>
      <c r="T611" s="4" t="s">
        <v>1215</v>
      </c>
    </row>
    <row r="612">
      <c r="A612" s="171" t="s">
        <v>1465</v>
      </c>
      <c r="B612" s="6" t="s">
        <v>1466</v>
      </c>
      <c r="C612" s="8" t="b">
        <v>0</v>
      </c>
      <c r="E612" s="80" t="s">
        <v>1538</v>
      </c>
      <c r="F612" s="4" t="s">
        <v>1539</v>
      </c>
      <c r="G612" s="4"/>
      <c r="H612" s="4"/>
      <c r="I612" s="4" t="s">
        <v>200</v>
      </c>
      <c r="J612" s="4" t="s">
        <v>200</v>
      </c>
      <c r="K612" s="4"/>
      <c r="L612" s="8"/>
      <c r="M612" s="8" t="str">
        <f>IF(ISBLANK(L612),"",VLOOKUP(L612,Lookups!$A:$B,2, FALSE))</f>
        <v/>
      </c>
      <c r="N612" s="8"/>
      <c r="O612" s="9" t="str">
        <f>IF(ISBLANK(N612),"",VLOOKUP(N612,Lookups!$D:$E,2, FALSE))</f>
        <v/>
      </c>
      <c r="T612" s="4" t="s">
        <v>1215</v>
      </c>
    </row>
    <row r="613">
      <c r="A613" s="171" t="s">
        <v>1465</v>
      </c>
      <c r="B613" s="6" t="s">
        <v>1466</v>
      </c>
      <c r="C613" s="8" t="b">
        <v>0</v>
      </c>
      <c r="E613" s="80" t="s">
        <v>1540</v>
      </c>
      <c r="F613" s="4" t="s">
        <v>1541</v>
      </c>
      <c r="G613" s="4"/>
      <c r="H613" s="4"/>
      <c r="I613" s="4" t="s">
        <v>200</v>
      </c>
      <c r="J613" s="4" t="s">
        <v>200</v>
      </c>
      <c r="K613" s="4"/>
      <c r="L613" s="8"/>
      <c r="M613" s="8" t="str">
        <f>IF(ISBLANK(L613),"",VLOOKUP(L613,Lookups!$A:$B,2, FALSE))</f>
        <v/>
      </c>
      <c r="N613" s="8"/>
      <c r="O613" s="9" t="str">
        <f>IF(ISBLANK(N613),"",VLOOKUP(N613,Lookups!$D:$E,2, FALSE))</f>
        <v/>
      </c>
      <c r="T613" s="4" t="s">
        <v>1215</v>
      </c>
    </row>
    <row r="614">
      <c r="A614" s="171" t="s">
        <v>1465</v>
      </c>
      <c r="B614" s="6" t="s">
        <v>1466</v>
      </c>
      <c r="C614" s="8" t="b">
        <v>0</v>
      </c>
      <c r="E614" s="80" t="s">
        <v>1542</v>
      </c>
      <c r="F614" s="4" t="s">
        <v>1543</v>
      </c>
      <c r="G614" s="4"/>
      <c r="H614" s="4"/>
      <c r="I614" s="4" t="s">
        <v>32</v>
      </c>
      <c r="J614" s="4" t="s">
        <v>32</v>
      </c>
      <c r="K614" s="4"/>
      <c r="L614" s="8"/>
      <c r="M614" s="8" t="str">
        <f>IF(ISBLANK(L614),"",VLOOKUP(L614,Lookups!$A:$B,2, FALSE))</f>
        <v/>
      </c>
      <c r="N614" s="8"/>
      <c r="O614" s="9" t="str">
        <f>IF(ISBLANK(N614),"",VLOOKUP(N614,Lookups!$D:$E,2, FALSE))</f>
        <v/>
      </c>
      <c r="T614" s="4" t="s">
        <v>1215</v>
      </c>
    </row>
    <row r="615">
      <c r="A615" s="171" t="s">
        <v>1465</v>
      </c>
      <c r="B615" s="6" t="s">
        <v>1466</v>
      </c>
      <c r="C615" s="80" t="b">
        <v>0</v>
      </c>
      <c r="D615" s="80" t="s">
        <v>1544</v>
      </c>
      <c r="F615" s="6" t="s">
        <v>1545</v>
      </c>
      <c r="G615" s="6" t="s">
        <v>41</v>
      </c>
      <c r="H615" s="4"/>
      <c r="I615" s="4" t="s">
        <v>91</v>
      </c>
      <c r="J615" s="4" t="s">
        <v>43</v>
      </c>
      <c r="K615" s="4"/>
      <c r="L615" s="8"/>
      <c r="M615" s="8" t="str">
        <f>IF(ISBLANK(L615),"",VLOOKUP(L615,Lookups!$A:$B,2, FALSE))</f>
        <v/>
      </c>
      <c r="N615" s="4" t="s">
        <v>920</v>
      </c>
      <c r="O615" s="13" t="str">
        <f>IF(ISBLANK(N615),"",VLOOKUP(N615,Lookups!$D:$E,2, FALSE))</f>
        <v>http://linked.data.gov.au/def/tern-cv/8a68b4a9-167b-40f0-9222-293a2d20ffee</v>
      </c>
      <c r="T615" s="4" t="s">
        <v>1215</v>
      </c>
    </row>
    <row r="616">
      <c r="A616" s="171" t="s">
        <v>1465</v>
      </c>
      <c r="B616" s="6" t="s">
        <v>1466</v>
      </c>
      <c r="C616" s="8" t="b">
        <v>0</v>
      </c>
      <c r="E616" s="80" t="s">
        <v>1546</v>
      </c>
      <c r="F616" s="4" t="s">
        <v>1547</v>
      </c>
      <c r="G616" s="4"/>
      <c r="H616" s="4" t="s">
        <v>1548</v>
      </c>
      <c r="I616" s="4" t="s">
        <v>25</v>
      </c>
      <c r="J616" s="4" t="s">
        <v>25</v>
      </c>
      <c r="K616" s="4" t="s">
        <v>1549</v>
      </c>
      <c r="L616" s="8"/>
      <c r="M616" s="8" t="str">
        <f>IF(ISBLANK(L616),"",VLOOKUP(L616,Lookups!$A:$B,2, FALSE))</f>
        <v/>
      </c>
      <c r="N616" s="4" t="s">
        <v>804</v>
      </c>
      <c r="O616" s="13" t="str">
        <f>IF(ISBLANK(N616),"",VLOOKUP(N616,Lookups!$D:$E,2, FALSE))</f>
        <v>http://linked.data.gov.au/def/tern-cv/6fb57064-7198-4df9-bf7c-86b73f69da66</v>
      </c>
      <c r="P616" s="108" t="s">
        <v>1550</v>
      </c>
      <c r="T616" s="4" t="s">
        <v>1215</v>
      </c>
    </row>
    <row r="617">
      <c r="A617" s="171" t="s">
        <v>1465</v>
      </c>
      <c r="B617" s="6" t="s">
        <v>1466</v>
      </c>
      <c r="C617" s="8" t="b">
        <v>0</v>
      </c>
      <c r="E617" s="80" t="s">
        <v>1551</v>
      </c>
      <c r="F617" s="4" t="s">
        <v>1552</v>
      </c>
      <c r="G617" s="4"/>
      <c r="H617" s="4"/>
      <c r="I617" s="4" t="s">
        <v>32</v>
      </c>
      <c r="J617" s="4" t="s">
        <v>37</v>
      </c>
      <c r="K617" s="4"/>
      <c r="L617" s="8"/>
      <c r="M617" s="8" t="str">
        <f>IF(ISBLANK(L617),"",VLOOKUP(L617,Lookups!$A:$B,2, FALSE))</f>
        <v/>
      </c>
      <c r="N617" s="8"/>
      <c r="O617" s="9" t="str">
        <f>IF(ISBLANK(N617),"",VLOOKUP(N617,Lookups!$D:$E,2, FALSE))</f>
        <v/>
      </c>
      <c r="T617" s="4" t="s">
        <v>1215</v>
      </c>
    </row>
    <row r="618">
      <c r="A618" s="171" t="s">
        <v>1465</v>
      </c>
      <c r="B618" s="6" t="s">
        <v>1466</v>
      </c>
      <c r="C618" s="8" t="b">
        <v>0</v>
      </c>
      <c r="E618" s="80" t="s">
        <v>1553</v>
      </c>
      <c r="F618" s="4" t="s">
        <v>1554</v>
      </c>
      <c r="G618" s="4"/>
      <c r="H618" s="4" t="s">
        <v>1273</v>
      </c>
      <c r="I618" s="4" t="s">
        <v>25</v>
      </c>
      <c r="J618" s="4" t="s">
        <v>25</v>
      </c>
      <c r="K618" s="4" t="s">
        <v>1555</v>
      </c>
      <c r="L618" s="8"/>
      <c r="M618" s="8" t="str">
        <f>IF(ISBLANK(L618),"",VLOOKUP(L618,Lookups!$A:$B,2, FALSE))</f>
        <v/>
      </c>
      <c r="N618" s="8"/>
      <c r="O618" s="9" t="str">
        <f>IF(ISBLANK(N618),"",VLOOKUP(N618,Lookups!$D:$E,2, FALSE))</f>
        <v/>
      </c>
      <c r="P618" s="10" t="s">
        <v>1275</v>
      </c>
      <c r="T618" s="4" t="s">
        <v>1215</v>
      </c>
    </row>
    <row r="619">
      <c r="A619" s="171" t="s">
        <v>1465</v>
      </c>
      <c r="B619" s="6" t="s">
        <v>1466</v>
      </c>
      <c r="C619" s="8" t="b">
        <v>0</v>
      </c>
      <c r="E619" s="80" t="s">
        <v>1556</v>
      </c>
      <c r="F619" s="4" t="s">
        <v>1557</v>
      </c>
      <c r="G619" s="4"/>
      <c r="H619" s="4"/>
      <c r="I619" s="4" t="s">
        <v>32</v>
      </c>
      <c r="J619" s="4" t="s">
        <v>37</v>
      </c>
      <c r="K619" s="4"/>
      <c r="L619" s="8"/>
      <c r="M619" s="8" t="str">
        <f>IF(ISBLANK(L619),"",VLOOKUP(L619,Lookups!$A:$B,2, FALSE))</f>
        <v/>
      </c>
      <c r="N619" s="8"/>
      <c r="O619" s="9" t="str">
        <f>IF(ISBLANK(N619),"",VLOOKUP(N619,Lookups!$D:$E,2, FALSE))</f>
        <v/>
      </c>
      <c r="T619" s="4" t="s">
        <v>1215</v>
      </c>
    </row>
    <row r="620">
      <c r="A620" s="175"/>
      <c r="B620" s="58"/>
      <c r="C620" s="59" t="b">
        <v>0</v>
      </c>
      <c r="D620" s="59"/>
      <c r="E620" s="59"/>
      <c r="F620" s="59"/>
      <c r="G620" s="59"/>
      <c r="H620" s="59"/>
      <c r="I620" s="59"/>
      <c r="J620" s="59"/>
      <c r="K620" s="59"/>
      <c r="L620" s="59"/>
      <c r="M620" s="59" t="str">
        <f>IF(ISBLANK(L620),"",VLOOKUP(L620,Lookups!$A:$B,2, FALSE))</f>
        <v/>
      </c>
      <c r="N620" s="59"/>
      <c r="O620" s="95" t="str">
        <f>IF(ISBLANK(N620),"",VLOOKUP(N620,Lookups!$D:$E,2, FALSE))</f>
        <v/>
      </c>
      <c r="P620" s="59"/>
      <c r="Q620" s="59"/>
      <c r="R620" s="59"/>
      <c r="S620" s="59"/>
      <c r="T620" s="4" t="s">
        <v>1215</v>
      </c>
      <c r="U620" s="59"/>
      <c r="V620" s="59"/>
      <c r="W620" s="59"/>
      <c r="X620" s="59"/>
      <c r="Y620" s="59"/>
      <c r="Z620" s="59"/>
      <c r="AA620" s="59"/>
      <c r="AB620" s="59"/>
      <c r="AC620" s="59"/>
      <c r="AD620" s="59"/>
      <c r="AE620" s="59"/>
      <c r="AF620" s="59"/>
      <c r="AG620" s="59"/>
      <c r="AH620" s="59"/>
      <c r="AI620" s="59"/>
      <c r="AJ620" s="59"/>
      <c r="AK620" s="59"/>
      <c r="AL620" s="59"/>
    </row>
    <row r="621">
      <c r="A621" s="187"/>
      <c r="B621" s="58"/>
      <c r="C621" s="59" t="b">
        <v>0</v>
      </c>
      <c r="D621" s="59"/>
      <c r="E621" s="59"/>
      <c r="F621" s="59"/>
      <c r="G621" s="59"/>
      <c r="H621" s="59"/>
      <c r="I621" s="59"/>
      <c r="J621" s="59"/>
      <c r="K621" s="59"/>
      <c r="L621" s="59"/>
      <c r="M621" s="59"/>
      <c r="N621" s="59"/>
      <c r="O621" s="59"/>
      <c r="P621" s="59"/>
      <c r="Q621" s="59"/>
      <c r="R621" s="59"/>
      <c r="S621" s="59"/>
      <c r="T621" s="4" t="s">
        <v>1215</v>
      </c>
      <c r="U621" s="59"/>
      <c r="V621" s="59"/>
      <c r="W621" s="59"/>
      <c r="X621" s="59"/>
      <c r="Y621" s="59"/>
      <c r="Z621" s="59"/>
      <c r="AA621" s="59"/>
      <c r="AB621" s="59"/>
      <c r="AC621" s="59"/>
      <c r="AD621" s="59"/>
      <c r="AE621" s="59"/>
      <c r="AF621" s="59"/>
      <c r="AG621" s="59"/>
      <c r="AH621" s="59"/>
      <c r="AI621" s="59"/>
      <c r="AJ621" s="59"/>
      <c r="AK621" s="59"/>
      <c r="AL621" s="59"/>
    </row>
    <row r="622">
      <c r="A622" s="171" t="s">
        <v>1558</v>
      </c>
      <c r="B622" s="6" t="s">
        <v>1559</v>
      </c>
      <c r="C622" s="8" t="b">
        <v>0</v>
      </c>
      <c r="E622" s="80" t="s">
        <v>1560</v>
      </c>
      <c r="F622" s="4" t="s">
        <v>1561</v>
      </c>
      <c r="H622" s="4" t="s">
        <v>1562</v>
      </c>
      <c r="I622" s="4" t="s">
        <v>25</v>
      </c>
      <c r="J622" s="4" t="s">
        <v>25</v>
      </c>
      <c r="K622" s="4" t="s">
        <v>1563</v>
      </c>
      <c r="P622" s="108" t="s">
        <v>1564</v>
      </c>
      <c r="T622" s="4" t="s">
        <v>1215</v>
      </c>
    </row>
    <row r="623">
      <c r="A623" s="171" t="s">
        <v>1558</v>
      </c>
      <c r="B623" s="6" t="s">
        <v>1216</v>
      </c>
      <c r="C623" s="8" t="b">
        <v>0</v>
      </c>
      <c r="E623" s="80" t="s">
        <v>1217</v>
      </c>
      <c r="F623" s="4" t="s">
        <v>1565</v>
      </c>
      <c r="I623" s="4" t="s">
        <v>32</v>
      </c>
      <c r="J623" s="4" t="s">
        <v>37</v>
      </c>
      <c r="L623" s="8"/>
      <c r="M623" s="8" t="str">
        <f>IF(ISBLANK(L623),"",VLOOKUP(L623,Lookups!$A:$B,2, FALSE))</f>
        <v/>
      </c>
      <c r="N623" s="4" t="s">
        <v>146</v>
      </c>
      <c r="O623" s="13" t="str">
        <f>IF(ISBLANK(N623),"",VLOOKUP(N623,Lookups!$D:$E,2, FALSE))</f>
        <v>http://linked.data.gov.au/def/tern-cv/e1c7c434-1321-4601-9079-e837b7ffc293</v>
      </c>
      <c r="Q623" s="4" t="s">
        <v>1566</v>
      </c>
      <c r="T623" s="4" t="s">
        <v>1215</v>
      </c>
    </row>
    <row r="624">
      <c r="A624" s="171" t="s">
        <v>1558</v>
      </c>
      <c r="B624" s="6" t="s">
        <v>1216</v>
      </c>
      <c r="C624" s="8" t="b">
        <v>0</v>
      </c>
      <c r="E624" s="80" t="s">
        <v>1220</v>
      </c>
      <c r="F624" s="4" t="s">
        <v>1567</v>
      </c>
      <c r="I624" s="4" t="s">
        <v>32</v>
      </c>
      <c r="J624" s="4" t="s">
        <v>32</v>
      </c>
      <c r="L624" s="8"/>
      <c r="M624" s="8" t="str">
        <f>IF(ISBLANK(L624),"",VLOOKUP(L624,Lookups!$A:$B,2, FALSE))</f>
        <v/>
      </c>
      <c r="N624" s="8"/>
      <c r="O624" s="9" t="str">
        <f>IF(ISBLANK(N624),"",VLOOKUP(N624,Lookups!$D:$E,2, FALSE))</f>
        <v/>
      </c>
      <c r="T624" s="4" t="s">
        <v>1215</v>
      </c>
    </row>
    <row r="625">
      <c r="A625" s="171" t="s">
        <v>1558</v>
      </c>
      <c r="B625" s="6" t="s">
        <v>1559</v>
      </c>
      <c r="C625" s="61" t="b">
        <v>0</v>
      </c>
      <c r="D625" s="61"/>
      <c r="E625" s="80" t="s">
        <v>1568</v>
      </c>
      <c r="F625" s="4" t="s">
        <v>1569</v>
      </c>
      <c r="I625" s="4" t="s">
        <v>294</v>
      </c>
      <c r="J625" s="4" t="s">
        <v>294</v>
      </c>
      <c r="L625" s="8"/>
      <c r="M625" s="8" t="str">
        <f>IF(ISBLANK(L625),"",VLOOKUP(L625,Lookups!$A:$B,2, FALSE))</f>
        <v/>
      </c>
      <c r="N625" s="8"/>
      <c r="O625" s="9" t="str">
        <f>IF(ISBLANK(N625),"",VLOOKUP(N625,Lookups!$D:$E,2, FALSE))</f>
        <v/>
      </c>
      <c r="T625" s="4" t="s">
        <v>1215</v>
      </c>
    </row>
    <row r="626">
      <c r="A626" s="171" t="s">
        <v>1558</v>
      </c>
      <c r="B626" s="6" t="s">
        <v>1216</v>
      </c>
      <c r="C626" s="6" t="b">
        <v>0</v>
      </c>
      <c r="D626" s="6" t="s">
        <v>1222</v>
      </c>
      <c r="E626" s="61"/>
      <c r="F626" s="6" t="s">
        <v>1223</v>
      </c>
      <c r="G626" s="6" t="s">
        <v>41</v>
      </c>
      <c r="H626" s="4" t="s">
        <v>1224</v>
      </c>
      <c r="I626" s="4" t="s">
        <v>25</v>
      </c>
      <c r="J626" s="4" t="s">
        <v>25</v>
      </c>
      <c r="L626" s="8"/>
      <c r="M626" s="8" t="str">
        <f>IF(ISBLANK(L626),"",VLOOKUP(L626,Lookups!$A:$B,2, FALSE))</f>
        <v/>
      </c>
      <c r="N626" s="4" t="s">
        <v>1225</v>
      </c>
      <c r="O626" s="13" t="str">
        <f>IF(ISBLANK(N626),"",VLOOKUP(N626,Lookups!$D:$E,2, FALSE))</f>
        <v>http://linked.data.gov.au/def/tern-cv/6d40d71e-58cd-4f75-8304-40c01fe5f74c</v>
      </c>
      <c r="P626" s="110" t="s">
        <v>1226</v>
      </c>
      <c r="T626" s="4" t="s">
        <v>1215</v>
      </c>
    </row>
    <row r="627">
      <c r="A627" s="171" t="s">
        <v>1558</v>
      </c>
      <c r="B627" s="6" t="s">
        <v>1216</v>
      </c>
      <c r="C627" s="6" t="b">
        <v>0</v>
      </c>
      <c r="D627" s="6" t="s">
        <v>1227</v>
      </c>
      <c r="E627" s="61"/>
      <c r="F627" s="6" t="s">
        <v>1228</v>
      </c>
      <c r="G627" s="6" t="s">
        <v>41</v>
      </c>
      <c r="H627" s="4" t="s">
        <v>1229</v>
      </c>
      <c r="I627" s="4" t="s">
        <v>25</v>
      </c>
      <c r="J627" s="4" t="s">
        <v>25</v>
      </c>
      <c r="L627" s="8"/>
      <c r="M627" s="8" t="str">
        <f>IF(ISBLANK(L627),"",VLOOKUP(L627,Lookups!$A:$B,2, FALSE))</f>
        <v/>
      </c>
      <c r="N627" s="4" t="s">
        <v>1225</v>
      </c>
      <c r="O627" s="13" t="str">
        <f>IF(ISBLANK(N627),"",VLOOKUP(N627,Lookups!$D:$E,2, FALSE))</f>
        <v>http://linked.data.gov.au/def/tern-cv/6d40d71e-58cd-4f75-8304-40c01fe5f74c</v>
      </c>
      <c r="P627" s="110" t="s">
        <v>1230</v>
      </c>
      <c r="T627" s="4" t="s">
        <v>1215</v>
      </c>
    </row>
    <row r="628">
      <c r="A628" s="171" t="s">
        <v>1558</v>
      </c>
      <c r="B628" s="6" t="s">
        <v>1216</v>
      </c>
      <c r="C628" s="6" t="b">
        <v>0</v>
      </c>
      <c r="D628" s="6" t="s">
        <v>1231</v>
      </c>
      <c r="E628" s="61"/>
      <c r="F628" s="6" t="s">
        <v>1232</v>
      </c>
      <c r="G628" s="6" t="s">
        <v>41</v>
      </c>
      <c r="H628" s="4" t="s">
        <v>1233</v>
      </c>
      <c r="I628" s="4" t="s">
        <v>25</v>
      </c>
      <c r="J628" s="4" t="s">
        <v>25</v>
      </c>
      <c r="L628" s="8"/>
      <c r="M628" s="8" t="str">
        <f>IF(ISBLANK(L628),"",VLOOKUP(L628,Lookups!$A:$B,2, FALSE))</f>
        <v/>
      </c>
      <c r="N628" s="4" t="s">
        <v>1225</v>
      </c>
      <c r="O628" s="13" t="str">
        <f>IF(ISBLANK(N628),"",VLOOKUP(N628,Lookups!$D:$E,2, FALSE))</f>
        <v>http://linked.data.gov.au/def/tern-cv/6d40d71e-58cd-4f75-8304-40c01fe5f74c</v>
      </c>
      <c r="P628" s="110" t="s">
        <v>1234</v>
      </c>
      <c r="T628" s="4" t="s">
        <v>1215</v>
      </c>
    </row>
    <row r="629">
      <c r="A629" s="171" t="s">
        <v>1558</v>
      </c>
      <c r="B629" s="6" t="s">
        <v>1216</v>
      </c>
      <c r="C629" s="6" t="b">
        <v>0</v>
      </c>
      <c r="D629" s="6" t="s">
        <v>1235</v>
      </c>
      <c r="E629" s="61"/>
      <c r="F629" s="6" t="s">
        <v>1236</v>
      </c>
      <c r="G629" s="6" t="s">
        <v>41</v>
      </c>
      <c r="H629" s="4" t="s">
        <v>1237</v>
      </c>
      <c r="I629" s="4" t="s">
        <v>25</v>
      </c>
      <c r="J629" s="4" t="s">
        <v>25</v>
      </c>
      <c r="L629" s="8"/>
      <c r="M629" s="8" t="str">
        <f>IF(ISBLANK(L629),"",VLOOKUP(L629,Lookups!$A:$B,2, FALSE))</f>
        <v/>
      </c>
      <c r="N629" s="4" t="s">
        <v>1225</v>
      </c>
      <c r="O629" s="13" t="str">
        <f>IF(ISBLANK(N629),"",VLOOKUP(N629,Lookups!$D:$E,2, FALSE))</f>
        <v>http://linked.data.gov.au/def/tern-cv/6d40d71e-58cd-4f75-8304-40c01fe5f74c</v>
      </c>
      <c r="P629" s="110" t="s">
        <v>1238</v>
      </c>
      <c r="T629" s="4" t="s">
        <v>1215</v>
      </c>
    </row>
    <row r="630">
      <c r="A630" s="171" t="s">
        <v>1558</v>
      </c>
      <c r="B630" s="6" t="s">
        <v>1559</v>
      </c>
      <c r="C630" s="61" t="b">
        <v>0</v>
      </c>
      <c r="D630" s="61"/>
      <c r="E630" s="80" t="s">
        <v>1570</v>
      </c>
      <c r="F630" s="4" t="s">
        <v>1571</v>
      </c>
      <c r="I630" s="4" t="s">
        <v>32</v>
      </c>
      <c r="J630" s="4" t="s">
        <v>32</v>
      </c>
      <c r="L630" s="8"/>
      <c r="M630" s="8" t="str">
        <f>IF(ISBLANK(L630),"",VLOOKUP(L630,Lookups!$A:$B,2, FALSE))</f>
        <v/>
      </c>
      <c r="N630" s="8"/>
      <c r="O630" s="9" t="str">
        <f>IF(ISBLANK(N630),"",VLOOKUP(N630,Lookups!$D:$E,2, FALSE))</f>
        <v/>
      </c>
      <c r="T630" s="4" t="s">
        <v>1215</v>
      </c>
    </row>
    <row r="631">
      <c r="A631" s="171" t="s">
        <v>1558</v>
      </c>
      <c r="B631" s="6" t="s">
        <v>1559</v>
      </c>
      <c r="C631" s="61" t="b">
        <v>0</v>
      </c>
      <c r="D631" s="61"/>
      <c r="E631" s="80" t="s">
        <v>1572</v>
      </c>
      <c r="F631" s="4" t="s">
        <v>1573</v>
      </c>
      <c r="H631" s="4" t="s">
        <v>1574</v>
      </c>
      <c r="I631" s="4" t="s">
        <v>25</v>
      </c>
      <c r="J631" s="4" t="s">
        <v>25</v>
      </c>
      <c r="L631" s="8"/>
      <c r="N631" s="8"/>
      <c r="O631" s="9"/>
      <c r="P631" s="108" t="s">
        <v>1575</v>
      </c>
      <c r="T631" s="4" t="s">
        <v>1215</v>
      </c>
    </row>
    <row r="632">
      <c r="A632" s="171" t="s">
        <v>1558</v>
      </c>
      <c r="B632" s="6" t="s">
        <v>1559</v>
      </c>
      <c r="C632" s="61" t="b">
        <v>0</v>
      </c>
      <c r="D632" s="61"/>
      <c r="E632" s="80" t="s">
        <v>1576</v>
      </c>
      <c r="F632" s="4" t="s">
        <v>1577</v>
      </c>
      <c r="I632" s="4" t="s">
        <v>32</v>
      </c>
      <c r="J632" s="4" t="s">
        <v>32</v>
      </c>
      <c r="L632" s="8"/>
      <c r="M632" s="8" t="str">
        <f>IF(ISBLANK(L632),"",VLOOKUP(L632,Lookups!$A:$B,2, FALSE))</f>
        <v/>
      </c>
      <c r="N632" s="8"/>
      <c r="O632" s="9" t="str">
        <f>IF(ISBLANK(N632),"",VLOOKUP(N632,Lookups!$D:$E,2, FALSE))</f>
        <v/>
      </c>
      <c r="T632" s="4" t="s">
        <v>1215</v>
      </c>
    </row>
    <row r="633">
      <c r="A633" s="171" t="s">
        <v>1558</v>
      </c>
      <c r="B633" s="6" t="s">
        <v>1559</v>
      </c>
      <c r="C633" s="61" t="b">
        <v>0</v>
      </c>
      <c r="D633" s="61"/>
      <c r="E633" s="80" t="s">
        <v>1578</v>
      </c>
      <c r="F633" s="4" t="s">
        <v>1579</v>
      </c>
      <c r="I633" s="4" t="s">
        <v>294</v>
      </c>
      <c r="J633" s="4" t="s">
        <v>294</v>
      </c>
      <c r="L633" s="8"/>
      <c r="M633" s="8" t="str">
        <f>IF(ISBLANK(L633),"",VLOOKUP(L633,Lookups!$A:$B,2, FALSE))</f>
        <v/>
      </c>
      <c r="N633" s="8"/>
      <c r="O633" s="9" t="str">
        <f>IF(ISBLANK(N633),"",VLOOKUP(N633,Lookups!$D:$E,2, FALSE))</f>
        <v/>
      </c>
      <c r="T633" s="4" t="s">
        <v>1215</v>
      </c>
    </row>
    <row r="634">
      <c r="A634" s="171" t="s">
        <v>1558</v>
      </c>
      <c r="B634" s="6" t="s">
        <v>1559</v>
      </c>
      <c r="C634" s="61" t="b">
        <v>0</v>
      </c>
      <c r="D634" s="61"/>
      <c r="E634" s="80" t="s">
        <v>1580</v>
      </c>
      <c r="F634" s="4" t="s">
        <v>1581</v>
      </c>
      <c r="I634" s="4" t="s">
        <v>32</v>
      </c>
      <c r="J634" s="4" t="s">
        <v>37</v>
      </c>
      <c r="L634" s="8"/>
      <c r="M634" s="8" t="str">
        <f>IF(ISBLANK(L634),"",VLOOKUP(L634,Lookups!$A:$B,2, FALSE))</f>
        <v/>
      </c>
      <c r="N634" s="8"/>
      <c r="O634" s="9" t="str">
        <f>IF(ISBLANK(N634),"",VLOOKUP(N634,Lookups!$D:$E,2, FALSE))</f>
        <v/>
      </c>
      <c r="T634" s="4" t="s">
        <v>1215</v>
      </c>
    </row>
    <row r="635">
      <c r="A635" s="171" t="s">
        <v>1558</v>
      </c>
      <c r="B635" s="6" t="s">
        <v>1559</v>
      </c>
      <c r="C635" s="61" t="b">
        <v>0</v>
      </c>
      <c r="D635" s="61"/>
      <c r="E635" s="80" t="s">
        <v>1582</v>
      </c>
      <c r="F635" s="4" t="s">
        <v>1583</v>
      </c>
      <c r="I635" s="4" t="s">
        <v>32</v>
      </c>
      <c r="J635" s="4" t="s">
        <v>32</v>
      </c>
      <c r="L635" s="8"/>
      <c r="M635" s="8" t="str">
        <f>IF(ISBLANK(L635),"",VLOOKUP(L635,Lookups!$A:$B,2, FALSE))</f>
        <v/>
      </c>
      <c r="N635" s="8"/>
      <c r="O635" s="9" t="str">
        <f>IF(ISBLANK(N635),"",VLOOKUP(N635,Lookups!$D:$E,2, FALSE))</f>
        <v/>
      </c>
      <c r="T635" s="4" t="s">
        <v>1215</v>
      </c>
    </row>
    <row r="636">
      <c r="A636" s="188" t="s">
        <v>1558</v>
      </c>
      <c r="B636" s="99" t="s">
        <v>1559</v>
      </c>
      <c r="C636" s="100" t="b">
        <v>0</v>
      </c>
      <c r="D636" s="100"/>
      <c r="E636" s="98" t="s">
        <v>1584</v>
      </c>
      <c r="F636" s="104" t="s">
        <v>1585</v>
      </c>
      <c r="G636" s="101"/>
      <c r="H636" s="101"/>
      <c r="I636" s="104" t="s">
        <v>32</v>
      </c>
      <c r="J636" s="104" t="s">
        <v>32</v>
      </c>
      <c r="K636" s="101"/>
      <c r="L636" s="101"/>
      <c r="M636" s="101" t="str">
        <f>IF(ISBLANK(L636),"",VLOOKUP(L636,Lookups!$A:$B,2, FALSE))</f>
        <v/>
      </c>
      <c r="N636" s="101"/>
      <c r="O636" s="102" t="str">
        <f>IF(ISBLANK(N636),"",VLOOKUP(N636,Lookups!$D:$E,2, FALSE))</f>
        <v/>
      </c>
      <c r="P636" s="101"/>
      <c r="Q636" s="101"/>
      <c r="R636" s="101"/>
      <c r="S636" s="101"/>
      <c r="T636" s="104" t="s">
        <v>1215</v>
      </c>
      <c r="U636" s="101"/>
      <c r="V636" s="101"/>
      <c r="W636" s="101"/>
      <c r="X636" s="101"/>
      <c r="Y636" s="101"/>
      <c r="Z636" s="101"/>
      <c r="AA636" s="101"/>
      <c r="AB636" s="101"/>
      <c r="AC636" s="101"/>
      <c r="AD636" s="101"/>
      <c r="AE636" s="101"/>
      <c r="AF636" s="101"/>
      <c r="AG636" s="101"/>
      <c r="AH636" s="101"/>
      <c r="AI636" s="101"/>
      <c r="AJ636" s="101"/>
      <c r="AK636" s="101"/>
      <c r="AL636" s="101"/>
    </row>
    <row r="637">
      <c r="A637" s="171" t="s">
        <v>1558</v>
      </c>
      <c r="B637" s="6" t="s">
        <v>1559</v>
      </c>
      <c r="C637" s="61" t="b">
        <v>0</v>
      </c>
      <c r="D637" s="61"/>
      <c r="E637" s="80" t="s">
        <v>1586</v>
      </c>
      <c r="F637" s="4" t="s">
        <v>1587</v>
      </c>
      <c r="H637" s="4" t="s">
        <v>1588</v>
      </c>
      <c r="I637" s="4" t="s">
        <v>25</v>
      </c>
      <c r="J637" s="4" t="s">
        <v>25</v>
      </c>
      <c r="L637" s="8"/>
      <c r="N637" s="8"/>
      <c r="O637" s="9"/>
      <c r="P637" s="108" t="s">
        <v>1589</v>
      </c>
      <c r="T637" s="4" t="s">
        <v>1215</v>
      </c>
    </row>
    <row r="638">
      <c r="A638" s="171" t="s">
        <v>1558</v>
      </c>
      <c r="B638" s="6" t="s">
        <v>1559</v>
      </c>
      <c r="C638" s="61" t="b">
        <v>0</v>
      </c>
      <c r="D638" s="61"/>
      <c r="E638" s="80" t="s">
        <v>1590</v>
      </c>
      <c r="F638" s="4" t="s">
        <v>1591</v>
      </c>
      <c r="I638" s="4" t="s">
        <v>294</v>
      </c>
      <c r="J638" s="4" t="s">
        <v>294</v>
      </c>
      <c r="L638" s="8"/>
      <c r="M638" s="8" t="str">
        <f>IF(ISBLANK(L638),"",VLOOKUP(L638,Lookups!$A:$B,2, FALSE))</f>
        <v/>
      </c>
      <c r="N638" s="8"/>
      <c r="O638" s="9" t="str">
        <f>IF(ISBLANK(N638),"",VLOOKUP(N638,Lookups!$D:$E,2, FALSE))</f>
        <v/>
      </c>
      <c r="T638" s="4" t="s">
        <v>1215</v>
      </c>
    </row>
    <row r="639">
      <c r="A639" s="171" t="s">
        <v>1558</v>
      </c>
      <c r="B639" s="6" t="s">
        <v>1559</v>
      </c>
      <c r="C639" s="61" t="b">
        <v>0</v>
      </c>
      <c r="D639" s="61"/>
      <c r="E639" s="80" t="s">
        <v>294</v>
      </c>
      <c r="F639" s="4" t="s">
        <v>1592</v>
      </c>
      <c r="I639" s="4" t="s">
        <v>294</v>
      </c>
      <c r="J639" s="4" t="s">
        <v>294</v>
      </c>
      <c r="L639" s="8"/>
      <c r="M639" s="8" t="str">
        <f>IF(ISBLANK(L639),"",VLOOKUP(L639,Lookups!$A:$B,2, FALSE))</f>
        <v/>
      </c>
      <c r="N639" s="8"/>
      <c r="O639" s="9" t="str">
        <f>IF(ISBLANK(N639),"",VLOOKUP(N639,Lookups!$D:$E,2, FALSE))</f>
        <v/>
      </c>
      <c r="T639" s="4" t="s">
        <v>1215</v>
      </c>
    </row>
    <row r="640">
      <c r="A640" s="171" t="s">
        <v>1558</v>
      </c>
      <c r="B640" s="6" t="s">
        <v>1559</v>
      </c>
      <c r="C640" s="61" t="b">
        <v>0</v>
      </c>
      <c r="D640" s="61"/>
      <c r="E640" s="80" t="s">
        <v>1593</v>
      </c>
      <c r="F640" s="4" t="s">
        <v>1594</v>
      </c>
      <c r="I640" s="4" t="s">
        <v>32</v>
      </c>
      <c r="J640" s="4" t="s">
        <v>37</v>
      </c>
      <c r="L640" s="8"/>
      <c r="M640" s="8" t="str">
        <f>IF(ISBLANK(L640),"",VLOOKUP(L640,Lookups!$A:$B,2, FALSE))</f>
        <v/>
      </c>
      <c r="N640" s="8"/>
      <c r="O640" s="9" t="str">
        <f>IF(ISBLANK(N640),"",VLOOKUP(N640,Lookups!$D:$E,2, FALSE))</f>
        <v/>
      </c>
      <c r="T640" s="4" t="s">
        <v>1215</v>
      </c>
    </row>
    <row r="641">
      <c r="A641" s="171" t="s">
        <v>1558</v>
      </c>
      <c r="B641" s="6" t="s">
        <v>1559</v>
      </c>
      <c r="C641" s="61" t="b">
        <v>0</v>
      </c>
      <c r="D641" s="61"/>
      <c r="E641" s="80" t="s">
        <v>1595</v>
      </c>
      <c r="F641" s="4" t="s">
        <v>1596</v>
      </c>
      <c r="H641" s="4"/>
      <c r="I641" s="4" t="s">
        <v>32</v>
      </c>
      <c r="J641" s="4" t="s">
        <v>37</v>
      </c>
      <c r="L641" s="8"/>
      <c r="M641" s="8" t="str">
        <f>IF(ISBLANK(L641),"",VLOOKUP(L641,Lookups!$A:$B,2, FALSE))</f>
        <v/>
      </c>
      <c r="N641" s="4" t="s">
        <v>146</v>
      </c>
      <c r="O641" s="13" t="str">
        <f>IF(ISBLANK(N641),"",VLOOKUP(N641,Lookups!$D:$E,2, FALSE))</f>
        <v>http://linked.data.gov.au/def/tern-cv/e1c7c434-1321-4601-9079-e837b7ffc293</v>
      </c>
      <c r="T641" s="4" t="s">
        <v>1215</v>
      </c>
    </row>
    <row r="642">
      <c r="A642" s="171" t="s">
        <v>1558</v>
      </c>
      <c r="B642" s="6" t="s">
        <v>1270</v>
      </c>
      <c r="C642" s="8" t="b">
        <v>0</v>
      </c>
      <c r="E642" s="80" t="s">
        <v>1597</v>
      </c>
      <c r="F642" s="4" t="s">
        <v>1598</v>
      </c>
      <c r="H642" s="4" t="s">
        <v>1273</v>
      </c>
      <c r="I642" s="4" t="s">
        <v>25</v>
      </c>
      <c r="J642" s="4" t="s">
        <v>25</v>
      </c>
      <c r="K642" s="4" t="s">
        <v>1599</v>
      </c>
      <c r="L642" s="8"/>
      <c r="M642" s="8" t="str">
        <f>IF(ISBLANK(L642),"",VLOOKUP(L642,Lookups!$A:$B,2, FALSE))</f>
        <v/>
      </c>
      <c r="N642" s="8"/>
      <c r="O642" s="9" t="str">
        <f>IF(ISBLANK(N642),"",VLOOKUP(N642,Lookups!$D:$E,2, FALSE))</f>
        <v/>
      </c>
      <c r="P642" s="10" t="s">
        <v>1275</v>
      </c>
      <c r="T642" s="4" t="s">
        <v>1215</v>
      </c>
    </row>
    <row r="643">
      <c r="A643" s="171" t="s">
        <v>1558</v>
      </c>
      <c r="B643" s="6" t="s">
        <v>1559</v>
      </c>
      <c r="C643" s="8" t="b">
        <v>0</v>
      </c>
      <c r="E643" s="80" t="s">
        <v>1600</v>
      </c>
      <c r="F643" s="4" t="s">
        <v>1601</v>
      </c>
      <c r="I643" s="4" t="s">
        <v>32</v>
      </c>
      <c r="J643" s="4" t="s">
        <v>37</v>
      </c>
      <c r="L643" s="8"/>
      <c r="M643" s="8" t="str">
        <f>IF(ISBLANK(L643),"",VLOOKUP(L643,Lookups!$A:$B,2, FALSE))</f>
        <v/>
      </c>
      <c r="N643" s="8"/>
      <c r="O643" s="9" t="str">
        <f>IF(ISBLANK(N643),"",VLOOKUP(N643,Lookups!$D:$E,2, FALSE))</f>
        <v/>
      </c>
      <c r="T643" s="4" t="s">
        <v>1215</v>
      </c>
    </row>
    <row r="644">
      <c r="A644" s="187"/>
      <c r="B644" s="58"/>
      <c r="C644" s="59" t="b">
        <v>0</v>
      </c>
      <c r="D644" s="59"/>
      <c r="E644" s="59"/>
      <c r="F644" s="59"/>
      <c r="G644" s="59"/>
      <c r="H644" s="59"/>
      <c r="I644" s="59"/>
      <c r="J644" s="59"/>
      <c r="K644" s="59"/>
      <c r="L644" s="59"/>
      <c r="M644" s="59" t="str">
        <f>IF(ISBLANK(L644),"",VLOOKUP(L644,Lookups!$A:$B,2, FALSE))</f>
        <v/>
      </c>
      <c r="N644" s="59"/>
      <c r="O644" s="95" t="str">
        <f>IF(ISBLANK(N644),"",VLOOKUP(N644,Lookups!$D:$E,2, FALSE))</f>
        <v/>
      </c>
      <c r="P644" s="59"/>
      <c r="Q644" s="59"/>
      <c r="R644" s="59"/>
      <c r="S644" s="59"/>
      <c r="T644" s="4" t="s">
        <v>1215</v>
      </c>
      <c r="U644" s="59"/>
      <c r="V644" s="59"/>
      <c r="W644" s="59"/>
      <c r="X644" s="59"/>
      <c r="Y644" s="59"/>
      <c r="Z644" s="59"/>
      <c r="AA644" s="59"/>
      <c r="AB644" s="59"/>
      <c r="AC644" s="59"/>
      <c r="AD644" s="59"/>
      <c r="AE644" s="59"/>
      <c r="AF644" s="59"/>
      <c r="AG644" s="59"/>
      <c r="AH644" s="59"/>
      <c r="AI644" s="59"/>
      <c r="AJ644" s="59"/>
      <c r="AK644" s="59"/>
      <c r="AL644" s="59"/>
    </row>
    <row r="645">
      <c r="A645" s="177" t="s">
        <v>1602</v>
      </c>
      <c r="B645" s="118" t="s">
        <v>1216</v>
      </c>
      <c r="C645" s="189" t="b">
        <v>0</v>
      </c>
      <c r="D645" s="189"/>
      <c r="E645" s="119" t="s">
        <v>1217</v>
      </c>
      <c r="F645" s="121" t="s">
        <v>1603</v>
      </c>
      <c r="G645" s="120"/>
      <c r="H645" s="120"/>
      <c r="I645" s="121" t="s">
        <v>37</v>
      </c>
      <c r="J645" s="121" t="s">
        <v>37</v>
      </c>
      <c r="K645" s="120"/>
      <c r="L645" s="120"/>
      <c r="M645" s="120" t="str">
        <f>IF(ISBLANK(L645),"",VLOOKUP(L645,Lookups!$A:$B,2, FALSE))</f>
        <v/>
      </c>
      <c r="N645" s="120"/>
      <c r="O645" s="178" t="str">
        <f>IF(ISBLANK(N645),"",VLOOKUP(N645,Lookups!$D:$E,2, FALSE))</f>
        <v/>
      </c>
      <c r="P645" s="120"/>
      <c r="Q645" s="121" t="s">
        <v>1604</v>
      </c>
      <c r="R645" s="120"/>
      <c r="S645" s="120"/>
      <c r="T645" s="121" t="s">
        <v>1215</v>
      </c>
      <c r="U645" s="120"/>
      <c r="V645" s="120"/>
      <c r="W645" s="120"/>
      <c r="X645" s="120"/>
      <c r="Y645" s="120"/>
      <c r="Z645" s="120"/>
      <c r="AA645" s="120"/>
      <c r="AB645" s="120"/>
      <c r="AC645" s="120"/>
      <c r="AD645" s="120"/>
      <c r="AE645" s="120"/>
      <c r="AF645" s="120"/>
      <c r="AG645" s="120"/>
      <c r="AH645" s="120"/>
      <c r="AI645" s="120"/>
      <c r="AJ645" s="120"/>
      <c r="AK645" s="120"/>
      <c r="AL645" s="120"/>
    </row>
    <row r="646">
      <c r="A646" s="177" t="s">
        <v>1602</v>
      </c>
      <c r="B646" s="118" t="s">
        <v>1216</v>
      </c>
      <c r="C646" s="189" t="b">
        <v>0</v>
      </c>
      <c r="D646" s="189"/>
      <c r="E646" s="119" t="s">
        <v>1220</v>
      </c>
      <c r="F646" s="121" t="s">
        <v>1605</v>
      </c>
      <c r="G646" s="120"/>
      <c r="H646" s="120"/>
      <c r="I646" s="121" t="s">
        <v>32</v>
      </c>
      <c r="J646" s="121" t="s">
        <v>32</v>
      </c>
      <c r="K646" s="120"/>
      <c r="L646" s="120"/>
      <c r="M646" s="120" t="str">
        <f>IF(ISBLANK(L646),"",VLOOKUP(L646,Lookups!$A:$B,2, FALSE))</f>
        <v/>
      </c>
      <c r="N646" s="120"/>
      <c r="O646" s="178" t="str">
        <f>IF(ISBLANK(N646),"",VLOOKUP(N646,Lookups!$D:$E,2, FALSE))</f>
        <v/>
      </c>
      <c r="P646" s="120"/>
      <c r="Q646" s="120"/>
      <c r="R646" s="120"/>
      <c r="S646" s="120"/>
      <c r="T646" s="121" t="s">
        <v>1215</v>
      </c>
      <c r="U646" s="120"/>
      <c r="V646" s="120"/>
      <c r="W646" s="120"/>
      <c r="X646" s="120"/>
      <c r="Y646" s="120"/>
      <c r="Z646" s="120"/>
      <c r="AA646" s="120"/>
      <c r="AB646" s="120"/>
      <c r="AC646" s="120"/>
      <c r="AD646" s="120"/>
      <c r="AE646" s="120"/>
      <c r="AF646" s="120"/>
      <c r="AG646" s="120"/>
      <c r="AH646" s="120"/>
      <c r="AI646" s="120"/>
      <c r="AJ646" s="120"/>
      <c r="AK646" s="120"/>
      <c r="AL646" s="120"/>
    </row>
    <row r="647">
      <c r="A647" s="177" t="s">
        <v>1602</v>
      </c>
      <c r="B647" s="118" t="s">
        <v>1606</v>
      </c>
      <c r="C647" s="189" t="b">
        <v>0</v>
      </c>
      <c r="D647" s="189"/>
      <c r="E647" s="119" t="s">
        <v>1607</v>
      </c>
      <c r="F647" s="121" t="s">
        <v>1608</v>
      </c>
      <c r="G647" s="120"/>
      <c r="H647" s="120"/>
      <c r="I647" s="121" t="s">
        <v>43</v>
      </c>
      <c r="J647" s="121" t="s">
        <v>43</v>
      </c>
      <c r="K647" s="120"/>
      <c r="L647" s="120"/>
      <c r="M647" s="120" t="str">
        <f>IF(ISBLANK(L647),"",VLOOKUP(L647,Lookups!$A:$B,2, FALSE))</f>
        <v/>
      </c>
      <c r="N647" s="120"/>
      <c r="O647" s="178" t="str">
        <f>IF(ISBLANK(N647),"",VLOOKUP(N647,Lookups!$D:$E,2, FALSE))</f>
        <v/>
      </c>
      <c r="P647" s="120"/>
      <c r="Q647" s="120"/>
      <c r="R647" s="120"/>
      <c r="S647" s="120"/>
      <c r="T647" s="121" t="s">
        <v>1215</v>
      </c>
      <c r="U647" s="120"/>
      <c r="V647" s="120"/>
      <c r="W647" s="120"/>
      <c r="X647" s="120"/>
      <c r="Y647" s="120"/>
      <c r="Z647" s="120"/>
      <c r="AA647" s="120"/>
      <c r="AB647" s="120"/>
      <c r="AC647" s="120"/>
      <c r="AD647" s="120"/>
      <c r="AE647" s="120"/>
      <c r="AF647" s="120"/>
      <c r="AG647" s="120"/>
      <c r="AH647" s="120"/>
      <c r="AI647" s="120"/>
      <c r="AJ647" s="120"/>
      <c r="AK647" s="120"/>
      <c r="AL647" s="120"/>
    </row>
    <row r="648">
      <c r="A648" s="177" t="s">
        <v>1602</v>
      </c>
      <c r="B648" s="118" t="s">
        <v>1606</v>
      </c>
      <c r="C648" s="189" t="b">
        <v>0</v>
      </c>
      <c r="D648" s="189"/>
      <c r="E648" s="119" t="s">
        <v>1609</v>
      </c>
      <c r="F648" s="121" t="s">
        <v>1610</v>
      </c>
      <c r="G648" s="120"/>
      <c r="H648" s="120"/>
      <c r="I648" s="121" t="s">
        <v>43</v>
      </c>
      <c r="J648" s="121" t="s">
        <v>43</v>
      </c>
      <c r="K648" s="120"/>
      <c r="L648" s="120"/>
      <c r="M648" s="120" t="str">
        <f>IF(ISBLANK(L648),"",VLOOKUP(L648,Lookups!$A:$B,2, FALSE))</f>
        <v/>
      </c>
      <c r="N648" s="120"/>
      <c r="O648" s="178" t="str">
        <f>IF(ISBLANK(N648),"",VLOOKUP(N648,Lookups!$D:$E,2, FALSE))</f>
        <v/>
      </c>
      <c r="P648" s="120"/>
      <c r="Q648" s="120"/>
      <c r="R648" s="120"/>
      <c r="S648" s="120"/>
      <c r="T648" s="121" t="s">
        <v>1215</v>
      </c>
      <c r="U648" s="120"/>
      <c r="V648" s="120"/>
      <c r="W648" s="120"/>
      <c r="X648" s="120"/>
      <c r="Y648" s="120"/>
      <c r="Z648" s="120"/>
      <c r="AA648" s="120"/>
      <c r="AB648" s="120"/>
      <c r="AC648" s="120"/>
      <c r="AD648" s="120"/>
      <c r="AE648" s="120"/>
      <c r="AF648" s="120"/>
      <c r="AG648" s="120"/>
      <c r="AH648" s="120"/>
      <c r="AI648" s="120"/>
      <c r="AJ648" s="120"/>
      <c r="AK648" s="120"/>
      <c r="AL648" s="120"/>
    </row>
    <row r="649">
      <c r="A649" s="177" t="s">
        <v>1602</v>
      </c>
      <c r="B649" s="118" t="s">
        <v>1606</v>
      </c>
      <c r="C649" s="189" t="b">
        <v>0</v>
      </c>
      <c r="D649" s="189"/>
      <c r="E649" s="119" t="s">
        <v>1611</v>
      </c>
      <c r="F649" s="121" t="s">
        <v>1612</v>
      </c>
      <c r="G649" s="120"/>
      <c r="H649" s="120"/>
      <c r="I649" s="121" t="s">
        <v>43</v>
      </c>
      <c r="J649" s="121" t="s">
        <v>43</v>
      </c>
      <c r="K649" s="120"/>
      <c r="L649" s="120"/>
      <c r="M649" s="120" t="str">
        <f>IF(ISBLANK(L649),"",VLOOKUP(L649,Lookups!$A:$B,2, FALSE))</f>
        <v/>
      </c>
      <c r="N649" s="120"/>
      <c r="O649" s="178" t="str">
        <f>IF(ISBLANK(N649),"",VLOOKUP(N649,Lookups!$D:$E,2, FALSE))</f>
        <v/>
      </c>
      <c r="P649" s="120"/>
      <c r="Q649" s="120"/>
      <c r="R649" s="120"/>
      <c r="S649" s="120"/>
      <c r="T649" s="121" t="s">
        <v>1215</v>
      </c>
      <c r="U649" s="120"/>
      <c r="V649" s="120"/>
      <c r="W649" s="120"/>
      <c r="X649" s="120"/>
      <c r="Y649" s="120"/>
      <c r="Z649" s="120"/>
      <c r="AA649" s="120"/>
      <c r="AB649" s="120"/>
      <c r="AC649" s="120"/>
      <c r="AD649" s="120"/>
      <c r="AE649" s="120"/>
      <c r="AF649" s="120"/>
      <c r="AG649" s="120"/>
      <c r="AH649" s="120"/>
      <c r="AI649" s="120"/>
      <c r="AJ649" s="120"/>
      <c r="AK649" s="120"/>
      <c r="AL649" s="120"/>
    </row>
    <row r="650">
      <c r="A650" s="177" t="s">
        <v>1602</v>
      </c>
      <c r="B650" s="118" t="s">
        <v>1606</v>
      </c>
      <c r="C650" s="189" t="b">
        <v>0</v>
      </c>
      <c r="D650" s="189"/>
      <c r="E650" s="119" t="s">
        <v>1613</v>
      </c>
      <c r="F650" s="121" t="s">
        <v>1614</v>
      </c>
      <c r="G650" s="120"/>
      <c r="H650" s="121" t="s">
        <v>1615</v>
      </c>
      <c r="I650" s="121" t="s">
        <v>32</v>
      </c>
      <c r="J650" s="121" t="s">
        <v>25</v>
      </c>
      <c r="K650" s="121" t="s">
        <v>1616</v>
      </c>
      <c r="L650" s="120"/>
      <c r="M650" s="120" t="str">
        <f>IF(ISBLANK(L650),"",VLOOKUP(L650,Lookups!$A:$B,2, FALSE))</f>
        <v/>
      </c>
      <c r="N650" s="120"/>
      <c r="O650" s="178" t="str">
        <f>IF(ISBLANK(N650),"",VLOOKUP(N650,Lookups!$D:$E,2, FALSE))</f>
        <v/>
      </c>
      <c r="P650" s="120"/>
      <c r="Q650" s="120"/>
      <c r="R650" s="120"/>
      <c r="S650" s="120"/>
      <c r="T650" s="121" t="s">
        <v>1215</v>
      </c>
      <c r="U650" s="120"/>
      <c r="V650" s="120"/>
      <c r="W650" s="120"/>
      <c r="X650" s="120"/>
      <c r="Y650" s="120"/>
      <c r="Z650" s="120"/>
      <c r="AA650" s="120"/>
      <c r="AB650" s="120"/>
      <c r="AC650" s="120"/>
      <c r="AD650" s="120"/>
      <c r="AE650" s="120"/>
      <c r="AF650" s="120"/>
      <c r="AG650" s="120"/>
      <c r="AH650" s="120"/>
      <c r="AI650" s="120"/>
      <c r="AJ650" s="120"/>
      <c r="AK650" s="120"/>
      <c r="AL650" s="120"/>
    </row>
    <row r="651">
      <c r="A651" s="177" t="s">
        <v>1602</v>
      </c>
      <c r="B651" s="118" t="s">
        <v>1606</v>
      </c>
      <c r="C651" s="189" t="b">
        <v>0</v>
      </c>
      <c r="D651" s="189"/>
      <c r="E651" s="119" t="s">
        <v>1617</v>
      </c>
      <c r="F651" s="121" t="s">
        <v>1618</v>
      </c>
      <c r="G651" s="120"/>
      <c r="H651" s="120"/>
      <c r="I651" s="121" t="s">
        <v>43</v>
      </c>
      <c r="J651" s="121" t="s">
        <v>43</v>
      </c>
      <c r="K651" s="120"/>
      <c r="L651" s="120"/>
      <c r="M651" s="120" t="str">
        <f>IF(ISBLANK(L651),"",VLOOKUP(L651,Lookups!$A:$B,2, FALSE))</f>
        <v/>
      </c>
      <c r="N651" s="120"/>
      <c r="O651" s="178" t="str">
        <f>IF(ISBLANK(N651),"",VLOOKUP(N651,Lookups!$D:$E,2, FALSE))</f>
        <v/>
      </c>
      <c r="P651" s="120"/>
      <c r="Q651" s="120"/>
      <c r="R651" s="120"/>
      <c r="S651" s="120"/>
      <c r="T651" s="121" t="s">
        <v>1215</v>
      </c>
      <c r="U651" s="120"/>
      <c r="V651" s="120"/>
      <c r="W651" s="120"/>
      <c r="X651" s="120"/>
      <c r="Y651" s="120"/>
      <c r="Z651" s="120"/>
      <c r="AA651" s="120"/>
      <c r="AB651" s="120"/>
      <c r="AC651" s="120"/>
      <c r="AD651" s="120"/>
      <c r="AE651" s="120"/>
      <c r="AF651" s="120"/>
      <c r="AG651" s="120"/>
      <c r="AH651" s="120"/>
      <c r="AI651" s="120"/>
      <c r="AJ651" s="120"/>
      <c r="AK651" s="120"/>
      <c r="AL651" s="120"/>
    </row>
    <row r="652">
      <c r="A652" s="177" t="s">
        <v>1602</v>
      </c>
      <c r="B652" s="118" t="s">
        <v>1606</v>
      </c>
      <c r="C652" s="189" t="b">
        <v>0</v>
      </c>
      <c r="D652" s="189"/>
      <c r="E652" s="119" t="s">
        <v>1619</v>
      </c>
      <c r="F652" s="121" t="s">
        <v>1620</v>
      </c>
      <c r="G652" s="120"/>
      <c r="H652" s="120"/>
      <c r="I652" s="121" t="s">
        <v>32</v>
      </c>
      <c r="J652" s="121" t="s">
        <v>32</v>
      </c>
      <c r="K652" s="120"/>
      <c r="L652" s="120"/>
      <c r="M652" s="120" t="str">
        <f>IF(ISBLANK(L652),"",VLOOKUP(L652,Lookups!$A:$B,2, FALSE))</f>
        <v/>
      </c>
      <c r="N652" s="120"/>
      <c r="O652" s="178" t="str">
        <f>IF(ISBLANK(N652),"",VLOOKUP(N652,Lookups!$D:$E,2, FALSE))</f>
        <v/>
      </c>
      <c r="P652" s="120"/>
      <c r="Q652" s="120"/>
      <c r="R652" s="120"/>
      <c r="S652" s="120"/>
      <c r="T652" s="121" t="s">
        <v>1215</v>
      </c>
      <c r="U652" s="120"/>
      <c r="V652" s="120"/>
      <c r="W652" s="120"/>
      <c r="X652" s="120"/>
      <c r="Y652" s="120"/>
      <c r="Z652" s="120"/>
      <c r="AA652" s="120"/>
      <c r="AB652" s="120"/>
      <c r="AC652" s="120"/>
      <c r="AD652" s="120"/>
      <c r="AE652" s="120"/>
      <c r="AF652" s="120"/>
      <c r="AG652" s="120"/>
      <c r="AH652" s="120"/>
      <c r="AI652" s="120"/>
      <c r="AJ652" s="120"/>
      <c r="AK652" s="120"/>
      <c r="AL652" s="120"/>
    </row>
    <row r="653">
      <c r="A653" s="177" t="s">
        <v>1602</v>
      </c>
      <c r="B653" s="118" t="s">
        <v>1606</v>
      </c>
      <c r="C653" s="189" t="b">
        <v>0</v>
      </c>
      <c r="D653" s="189"/>
      <c r="E653" s="119" t="s">
        <v>1621</v>
      </c>
      <c r="F653" s="121" t="s">
        <v>1622</v>
      </c>
      <c r="G653" s="120"/>
      <c r="H653" s="120"/>
      <c r="I653" s="121" t="s">
        <v>37</v>
      </c>
      <c r="J653" s="121" t="s">
        <v>37</v>
      </c>
      <c r="K653" s="120"/>
      <c r="L653" s="120"/>
      <c r="M653" s="120" t="str">
        <f>IF(ISBLANK(L653),"",VLOOKUP(L653,Lookups!$A:$B,2, FALSE))</f>
        <v/>
      </c>
      <c r="N653" s="120"/>
      <c r="O653" s="178" t="str">
        <f>IF(ISBLANK(N653),"",VLOOKUP(N653,Lookups!$D:$E,2, FALSE))</f>
        <v/>
      </c>
      <c r="P653" s="120"/>
      <c r="Q653" s="120"/>
      <c r="R653" s="120"/>
      <c r="S653" s="120"/>
      <c r="T653" s="121" t="s">
        <v>1215</v>
      </c>
      <c r="U653" s="120"/>
      <c r="V653" s="120"/>
      <c r="W653" s="120"/>
      <c r="X653" s="120"/>
      <c r="Y653" s="120"/>
      <c r="Z653" s="120"/>
      <c r="AA653" s="120"/>
      <c r="AB653" s="120"/>
      <c r="AC653" s="120"/>
      <c r="AD653" s="120"/>
      <c r="AE653" s="120"/>
      <c r="AF653" s="120"/>
      <c r="AG653" s="120"/>
      <c r="AH653" s="120"/>
      <c r="AI653" s="120"/>
      <c r="AJ653" s="120"/>
      <c r="AK653" s="120"/>
      <c r="AL653" s="120"/>
    </row>
    <row r="654">
      <c r="A654" s="177" t="s">
        <v>1602</v>
      </c>
      <c r="B654" s="118" t="s">
        <v>1216</v>
      </c>
      <c r="C654" s="118" t="b">
        <v>0</v>
      </c>
      <c r="D654" s="118" t="s">
        <v>1222</v>
      </c>
      <c r="E654" s="189"/>
      <c r="F654" s="118" t="s">
        <v>1623</v>
      </c>
      <c r="G654" s="118" t="s">
        <v>41</v>
      </c>
      <c r="H654" s="120"/>
      <c r="I654" s="121" t="s">
        <v>43</v>
      </c>
      <c r="J654" s="121" t="s">
        <v>43</v>
      </c>
      <c r="K654" s="120"/>
      <c r="L654" s="120"/>
      <c r="M654" s="120" t="str">
        <f>IF(ISBLANK(L654),"",VLOOKUP(L654,Lookups!$A:$B,2, FALSE))</f>
        <v/>
      </c>
      <c r="N654" s="121" t="s">
        <v>1225</v>
      </c>
      <c r="O654" s="180" t="str">
        <f>IF(ISBLANK(N654),"",VLOOKUP(N654,Lookups!$D:$E,2, FALSE))</f>
        <v>http://linked.data.gov.au/def/tern-cv/6d40d71e-58cd-4f75-8304-40c01fe5f74c</v>
      </c>
      <c r="P654" s="120"/>
      <c r="Q654" s="120"/>
      <c r="R654" s="120"/>
      <c r="S654" s="120"/>
      <c r="T654" s="121" t="s">
        <v>1215</v>
      </c>
      <c r="U654" s="120"/>
      <c r="V654" s="120"/>
      <c r="W654" s="120"/>
      <c r="X654" s="120"/>
      <c r="Y654" s="120"/>
      <c r="Z654" s="120"/>
      <c r="AA654" s="120"/>
      <c r="AB654" s="120"/>
      <c r="AC654" s="120"/>
      <c r="AD654" s="120"/>
      <c r="AE654" s="120"/>
      <c r="AF654" s="120"/>
      <c r="AG654" s="120"/>
      <c r="AH654" s="120"/>
      <c r="AI654" s="120"/>
      <c r="AJ654" s="120"/>
      <c r="AK654" s="120"/>
      <c r="AL654" s="120"/>
    </row>
    <row r="655">
      <c r="A655" s="177" t="s">
        <v>1602</v>
      </c>
      <c r="B655" s="118" t="s">
        <v>1216</v>
      </c>
      <c r="C655" s="118" t="b">
        <v>0</v>
      </c>
      <c r="D655" s="118" t="s">
        <v>1227</v>
      </c>
      <c r="E655" s="189"/>
      <c r="F655" s="118" t="s">
        <v>1624</v>
      </c>
      <c r="G655" s="118" t="s">
        <v>41</v>
      </c>
      <c r="H655" s="120"/>
      <c r="I655" s="121" t="s">
        <v>43</v>
      </c>
      <c r="J655" s="121" t="s">
        <v>43</v>
      </c>
      <c r="K655" s="120"/>
      <c r="L655" s="120"/>
      <c r="M655" s="120" t="str">
        <f>IF(ISBLANK(L655),"",VLOOKUP(L655,Lookups!$A:$B,2, FALSE))</f>
        <v/>
      </c>
      <c r="N655" s="121" t="s">
        <v>1225</v>
      </c>
      <c r="O655" s="180" t="str">
        <f>IF(ISBLANK(N655),"",VLOOKUP(N655,Lookups!$D:$E,2, FALSE))</f>
        <v>http://linked.data.gov.au/def/tern-cv/6d40d71e-58cd-4f75-8304-40c01fe5f74c</v>
      </c>
      <c r="P655" s="120"/>
      <c r="Q655" s="120"/>
      <c r="R655" s="120"/>
      <c r="S655" s="120"/>
      <c r="T655" s="121" t="s">
        <v>1215</v>
      </c>
      <c r="U655" s="120"/>
      <c r="V655" s="120"/>
      <c r="W655" s="120"/>
      <c r="X655" s="120"/>
      <c r="Y655" s="120"/>
      <c r="Z655" s="120"/>
      <c r="AA655" s="120"/>
      <c r="AB655" s="120"/>
      <c r="AC655" s="120"/>
      <c r="AD655" s="120"/>
      <c r="AE655" s="120"/>
      <c r="AF655" s="120"/>
      <c r="AG655" s="120"/>
      <c r="AH655" s="120"/>
      <c r="AI655" s="120"/>
      <c r="AJ655" s="120"/>
      <c r="AK655" s="120"/>
      <c r="AL655" s="120"/>
    </row>
    <row r="656">
      <c r="A656" s="177" t="s">
        <v>1602</v>
      </c>
      <c r="B656" s="118" t="s">
        <v>1216</v>
      </c>
      <c r="C656" s="118" t="b">
        <v>0</v>
      </c>
      <c r="D656" s="118" t="s">
        <v>1231</v>
      </c>
      <c r="E656" s="189"/>
      <c r="F656" s="118" t="s">
        <v>1625</v>
      </c>
      <c r="G656" s="118" t="s">
        <v>41</v>
      </c>
      <c r="H656" s="120"/>
      <c r="I656" s="121" t="s">
        <v>43</v>
      </c>
      <c r="J656" s="121" t="s">
        <v>43</v>
      </c>
      <c r="K656" s="120"/>
      <c r="L656" s="120"/>
      <c r="M656" s="120" t="str">
        <f>IF(ISBLANK(L656),"",VLOOKUP(L656,Lookups!$A:$B,2, FALSE))</f>
        <v/>
      </c>
      <c r="N656" s="121" t="s">
        <v>1225</v>
      </c>
      <c r="O656" s="180" t="str">
        <f>IF(ISBLANK(N656),"",VLOOKUP(N656,Lookups!$D:$E,2, FALSE))</f>
        <v>http://linked.data.gov.au/def/tern-cv/6d40d71e-58cd-4f75-8304-40c01fe5f74c</v>
      </c>
      <c r="P656" s="120"/>
      <c r="Q656" s="120"/>
      <c r="R656" s="120"/>
      <c r="S656" s="120"/>
      <c r="T656" s="121" t="s">
        <v>1215</v>
      </c>
      <c r="U656" s="120"/>
      <c r="V656" s="120"/>
      <c r="W656" s="120"/>
      <c r="X656" s="120"/>
      <c r="Y656" s="120"/>
      <c r="Z656" s="120"/>
      <c r="AA656" s="120"/>
      <c r="AB656" s="120"/>
      <c r="AC656" s="120"/>
      <c r="AD656" s="120"/>
      <c r="AE656" s="120"/>
      <c r="AF656" s="120"/>
      <c r="AG656" s="120"/>
      <c r="AH656" s="120"/>
      <c r="AI656" s="120"/>
      <c r="AJ656" s="120"/>
      <c r="AK656" s="120"/>
      <c r="AL656" s="120"/>
    </row>
    <row r="657">
      <c r="A657" s="177" t="s">
        <v>1602</v>
      </c>
      <c r="B657" s="118" t="s">
        <v>1216</v>
      </c>
      <c r="C657" s="118" t="b">
        <v>0</v>
      </c>
      <c r="D657" s="118" t="s">
        <v>1235</v>
      </c>
      <c r="E657" s="189"/>
      <c r="F657" s="118" t="s">
        <v>1626</v>
      </c>
      <c r="G657" s="118" t="s">
        <v>41</v>
      </c>
      <c r="H657" s="120"/>
      <c r="I657" s="121" t="s">
        <v>43</v>
      </c>
      <c r="J657" s="121" t="s">
        <v>43</v>
      </c>
      <c r="K657" s="120"/>
      <c r="L657" s="120"/>
      <c r="M657" s="120" t="str">
        <f>IF(ISBLANK(L657),"",VLOOKUP(L657,Lookups!$A:$B,2, FALSE))</f>
        <v/>
      </c>
      <c r="N657" s="121" t="s">
        <v>1225</v>
      </c>
      <c r="O657" s="180" t="str">
        <f>IF(ISBLANK(N657),"",VLOOKUP(N657,Lookups!$D:$E,2, FALSE))</f>
        <v>http://linked.data.gov.au/def/tern-cv/6d40d71e-58cd-4f75-8304-40c01fe5f74c</v>
      </c>
      <c r="P657" s="120"/>
      <c r="Q657" s="120"/>
      <c r="R657" s="120"/>
      <c r="S657" s="120"/>
      <c r="T657" s="121" t="s">
        <v>1215</v>
      </c>
      <c r="U657" s="120"/>
      <c r="V657" s="120"/>
      <c r="W657" s="120"/>
      <c r="X657" s="120"/>
      <c r="Y657" s="120"/>
      <c r="Z657" s="120"/>
      <c r="AA657" s="120"/>
      <c r="AB657" s="120"/>
      <c r="AC657" s="120"/>
      <c r="AD657" s="120"/>
      <c r="AE657" s="120"/>
      <c r="AF657" s="120"/>
      <c r="AG657" s="120"/>
      <c r="AH657" s="120"/>
      <c r="AI657" s="120"/>
      <c r="AJ657" s="120"/>
      <c r="AK657" s="120"/>
      <c r="AL657" s="120"/>
    </row>
    <row r="658">
      <c r="A658" s="177" t="s">
        <v>1602</v>
      </c>
      <c r="B658" s="118" t="s">
        <v>1606</v>
      </c>
      <c r="C658" s="118" t="b">
        <v>0</v>
      </c>
      <c r="D658" s="118" t="s">
        <v>1627</v>
      </c>
      <c r="E658" s="189"/>
      <c r="F658" s="118" t="s">
        <v>1628</v>
      </c>
      <c r="G658" s="118" t="s">
        <v>41</v>
      </c>
      <c r="H658" s="120"/>
      <c r="I658" s="121" t="s">
        <v>43</v>
      </c>
      <c r="J658" s="121" t="s">
        <v>43</v>
      </c>
      <c r="K658" s="120"/>
      <c r="L658" s="121" t="s">
        <v>1629</v>
      </c>
      <c r="M658" s="179" t="str">
        <f>IF(ISBLANK(L658),"",VLOOKUP(L658,Lookups!$A:$B,2, FALSE))</f>
        <v>http://linked.data.gov.au/def/tern-cv/ea001a27-3217-45c2-a7b5-96a104986def</v>
      </c>
      <c r="N658" s="121" t="s">
        <v>1012</v>
      </c>
      <c r="O658" s="180" t="str">
        <f>IF(ISBLANK(N658),"",VLOOKUP(N658,Lookups!$D:$E,2, FALSE))</f>
        <v>http://linked.data.gov.au/def/tern-cv/ea3a4c64-dac3-4660-809a-8ad5ced8997b</v>
      </c>
      <c r="P658" s="120"/>
      <c r="Q658" s="120"/>
      <c r="R658" s="120"/>
      <c r="S658" s="120"/>
      <c r="T658" s="121" t="s">
        <v>1215</v>
      </c>
      <c r="U658" s="120"/>
      <c r="V658" s="120"/>
      <c r="W658" s="120"/>
      <c r="X658" s="120"/>
      <c r="Y658" s="120"/>
      <c r="Z658" s="120"/>
      <c r="AA658" s="120"/>
      <c r="AB658" s="120"/>
      <c r="AC658" s="120"/>
      <c r="AD658" s="120"/>
      <c r="AE658" s="120"/>
      <c r="AF658" s="120"/>
      <c r="AG658" s="120"/>
      <c r="AH658" s="120"/>
      <c r="AI658" s="120"/>
      <c r="AJ658" s="120"/>
      <c r="AK658" s="120"/>
      <c r="AL658" s="120"/>
    </row>
    <row r="659">
      <c r="A659" s="177" t="s">
        <v>1602</v>
      </c>
      <c r="B659" s="118" t="s">
        <v>1606</v>
      </c>
      <c r="C659" s="118" t="b">
        <v>0</v>
      </c>
      <c r="D659" s="118" t="s">
        <v>1630</v>
      </c>
      <c r="E659" s="189"/>
      <c r="F659" s="118" t="s">
        <v>1631</v>
      </c>
      <c r="G659" s="118" t="s">
        <v>41</v>
      </c>
      <c r="H659" s="120"/>
      <c r="I659" s="121" t="s">
        <v>43</v>
      </c>
      <c r="J659" s="121" t="s">
        <v>43</v>
      </c>
      <c r="K659" s="120"/>
      <c r="L659" s="121" t="s">
        <v>1629</v>
      </c>
      <c r="M659" s="179" t="str">
        <f>IF(ISBLANK(L659),"",VLOOKUP(L659,Lookups!$A:$B,2, FALSE))</f>
        <v>http://linked.data.gov.au/def/tern-cv/ea001a27-3217-45c2-a7b5-96a104986def</v>
      </c>
      <c r="N659" s="121" t="s">
        <v>1012</v>
      </c>
      <c r="O659" s="180" t="str">
        <f>IF(ISBLANK(N659),"",VLOOKUP(N659,Lookups!$D:$E,2, FALSE))</f>
        <v>http://linked.data.gov.au/def/tern-cv/ea3a4c64-dac3-4660-809a-8ad5ced8997b</v>
      </c>
      <c r="P659" s="120"/>
      <c r="Q659" s="120"/>
      <c r="R659" s="120"/>
      <c r="S659" s="120"/>
      <c r="T659" s="121" t="s">
        <v>1215</v>
      </c>
      <c r="U659" s="120"/>
      <c r="V659" s="120"/>
      <c r="W659" s="120"/>
      <c r="X659" s="120"/>
      <c r="Y659" s="120"/>
      <c r="Z659" s="120"/>
      <c r="AA659" s="120"/>
      <c r="AB659" s="120"/>
      <c r="AC659" s="120"/>
      <c r="AD659" s="120"/>
      <c r="AE659" s="120"/>
      <c r="AF659" s="120"/>
      <c r="AG659" s="120"/>
      <c r="AH659" s="120"/>
      <c r="AI659" s="120"/>
      <c r="AJ659" s="120"/>
      <c r="AK659" s="120"/>
      <c r="AL659" s="120"/>
    </row>
    <row r="660">
      <c r="A660" s="177" t="s">
        <v>1602</v>
      </c>
      <c r="B660" s="118" t="s">
        <v>1606</v>
      </c>
      <c r="C660" s="120" t="b">
        <v>0</v>
      </c>
      <c r="D660" s="120"/>
      <c r="E660" s="118" t="s">
        <v>294</v>
      </c>
      <c r="F660" s="121" t="s">
        <v>1632</v>
      </c>
      <c r="G660" s="120"/>
      <c r="H660" s="120"/>
      <c r="I660" s="121" t="s">
        <v>43</v>
      </c>
      <c r="J660" s="121" t="s">
        <v>43</v>
      </c>
      <c r="K660" s="120"/>
      <c r="L660" s="120"/>
      <c r="M660" s="120" t="str">
        <f>IF(ISBLANK(L660),"",VLOOKUP(L660,Lookups!$A:$B,2, FALSE))</f>
        <v/>
      </c>
      <c r="N660" s="120"/>
      <c r="O660" s="178" t="str">
        <f>IF(ISBLANK(N660),"",VLOOKUP(N660,Lookups!$D:$E,2, FALSE))</f>
        <v/>
      </c>
      <c r="P660" s="120"/>
      <c r="Q660" s="120"/>
      <c r="R660" s="120"/>
      <c r="S660" s="120"/>
      <c r="T660" s="121" t="s">
        <v>1215</v>
      </c>
      <c r="U660" s="120"/>
      <c r="V660" s="120"/>
      <c r="W660" s="120"/>
      <c r="X660" s="120"/>
      <c r="Y660" s="120"/>
      <c r="Z660" s="120"/>
      <c r="AA660" s="120"/>
      <c r="AB660" s="120"/>
      <c r="AC660" s="120"/>
      <c r="AD660" s="120"/>
      <c r="AE660" s="120"/>
      <c r="AF660" s="120"/>
      <c r="AG660" s="120"/>
      <c r="AH660" s="120"/>
      <c r="AI660" s="120"/>
      <c r="AJ660" s="120"/>
      <c r="AK660" s="120"/>
      <c r="AL660" s="120"/>
    </row>
    <row r="661">
      <c r="A661" s="177" t="s">
        <v>1602</v>
      </c>
      <c r="B661" s="118" t="s">
        <v>1606</v>
      </c>
      <c r="C661" s="120" t="b">
        <v>0</v>
      </c>
      <c r="D661" s="120"/>
      <c r="E661" s="118" t="s">
        <v>1633</v>
      </c>
      <c r="F661" s="121" t="s">
        <v>1634</v>
      </c>
      <c r="G661" s="120"/>
      <c r="H661" s="120"/>
      <c r="I661" s="121" t="s">
        <v>37</v>
      </c>
      <c r="J661" s="121" t="s">
        <v>37</v>
      </c>
      <c r="K661" s="120"/>
      <c r="L661" s="120"/>
      <c r="M661" s="120" t="str">
        <f>IF(ISBLANK(L661),"",VLOOKUP(L661,Lookups!$A:$B,2, FALSE))</f>
        <v/>
      </c>
      <c r="N661" s="120"/>
      <c r="O661" s="178" t="str">
        <f>IF(ISBLANK(N661),"",VLOOKUP(N661,Lookups!$D:$E,2, FALSE))</f>
        <v/>
      </c>
      <c r="P661" s="120"/>
      <c r="Q661" s="120"/>
      <c r="R661" s="120"/>
      <c r="S661" s="120"/>
      <c r="T661" s="121" t="s">
        <v>1215</v>
      </c>
      <c r="U661" s="120"/>
      <c r="V661" s="120"/>
      <c r="W661" s="120"/>
      <c r="X661" s="120"/>
      <c r="Y661" s="120"/>
      <c r="Z661" s="120"/>
      <c r="AA661" s="120"/>
      <c r="AB661" s="120"/>
      <c r="AC661" s="120"/>
      <c r="AD661" s="120"/>
      <c r="AE661" s="120"/>
      <c r="AF661" s="120"/>
      <c r="AG661" s="120"/>
      <c r="AH661" s="120"/>
      <c r="AI661" s="120"/>
      <c r="AJ661" s="120"/>
      <c r="AK661" s="120"/>
      <c r="AL661" s="120"/>
    </row>
    <row r="662">
      <c r="A662" s="177" t="s">
        <v>1602</v>
      </c>
      <c r="B662" s="118" t="s">
        <v>1606</v>
      </c>
      <c r="C662" s="118" t="b">
        <v>0</v>
      </c>
      <c r="D662" s="118" t="s">
        <v>1635</v>
      </c>
      <c r="E662" s="189"/>
      <c r="F662" s="118" t="s">
        <v>1636</v>
      </c>
      <c r="G662" s="118" t="s">
        <v>41</v>
      </c>
      <c r="H662" s="120"/>
      <c r="I662" s="121" t="s">
        <v>32</v>
      </c>
      <c r="J662" s="121" t="s">
        <v>32</v>
      </c>
      <c r="K662" s="120"/>
      <c r="L662" s="121" t="s">
        <v>30</v>
      </c>
      <c r="M662" s="179" t="str">
        <f>IF(ISBLANK(L662),"",VLOOKUP(L662,Lookups!$A:$B,2, FALSE))</f>
        <v>http://linked.data.gov.au/def/tern-cv/04a4c009-2a51-4bdb-96dd-0bfd1bed8826</v>
      </c>
      <c r="N662" s="121" t="s">
        <v>1012</v>
      </c>
      <c r="O662" s="180" t="str">
        <f>IF(ISBLANK(N662),"",VLOOKUP(N662,Lookups!$D:$E,2, FALSE))</f>
        <v>http://linked.data.gov.au/def/tern-cv/ea3a4c64-dac3-4660-809a-8ad5ced8997b</v>
      </c>
      <c r="P662" s="120"/>
      <c r="Q662" s="120"/>
      <c r="R662" s="120"/>
      <c r="S662" s="120"/>
      <c r="T662" s="121" t="s">
        <v>1215</v>
      </c>
      <c r="U662" s="120"/>
      <c r="V662" s="120"/>
      <c r="W662" s="120"/>
      <c r="X662" s="120"/>
      <c r="Y662" s="120"/>
      <c r="Z662" s="120"/>
      <c r="AA662" s="120"/>
      <c r="AB662" s="120"/>
      <c r="AC662" s="120"/>
      <c r="AD662" s="120"/>
      <c r="AE662" s="120"/>
      <c r="AF662" s="120"/>
      <c r="AG662" s="120"/>
      <c r="AH662" s="120"/>
      <c r="AI662" s="120"/>
      <c r="AJ662" s="120"/>
      <c r="AK662" s="120"/>
      <c r="AL662" s="120"/>
    </row>
    <row r="663">
      <c r="A663" s="177" t="s">
        <v>1602</v>
      </c>
      <c r="B663" s="118" t="s">
        <v>1606</v>
      </c>
      <c r="C663" s="189" t="b">
        <v>0</v>
      </c>
      <c r="D663" s="189"/>
      <c r="E663" s="119" t="s">
        <v>1637</v>
      </c>
      <c r="F663" s="121" t="s">
        <v>1638</v>
      </c>
      <c r="G663" s="120"/>
      <c r="H663" s="120"/>
      <c r="I663" s="121" t="s">
        <v>37</v>
      </c>
      <c r="J663" s="121" t="s">
        <v>37</v>
      </c>
      <c r="K663" s="120"/>
      <c r="L663" s="120"/>
      <c r="M663" s="120" t="str">
        <f>IF(ISBLANK(L663),"",VLOOKUP(L663,Lookups!$A:$B,2, FALSE))</f>
        <v/>
      </c>
      <c r="N663" s="120"/>
      <c r="O663" s="178" t="str">
        <f>IF(ISBLANK(N663),"",VLOOKUP(N663,Lookups!$D:$E,2, FALSE))</f>
        <v/>
      </c>
      <c r="P663" s="120"/>
      <c r="Q663" s="120"/>
      <c r="R663" s="120"/>
      <c r="S663" s="120"/>
      <c r="T663" s="121" t="s">
        <v>1215</v>
      </c>
      <c r="U663" s="120"/>
      <c r="V663" s="120"/>
      <c r="W663" s="120"/>
      <c r="X663" s="120"/>
      <c r="Y663" s="120"/>
      <c r="Z663" s="120"/>
      <c r="AA663" s="120"/>
      <c r="AB663" s="120"/>
      <c r="AC663" s="120"/>
      <c r="AD663" s="120"/>
      <c r="AE663" s="120"/>
      <c r="AF663" s="120"/>
      <c r="AG663" s="120"/>
      <c r="AH663" s="120"/>
      <c r="AI663" s="120"/>
      <c r="AJ663" s="120"/>
      <c r="AK663" s="120"/>
      <c r="AL663" s="120"/>
    </row>
    <row r="664">
      <c r="A664" s="177" t="s">
        <v>1602</v>
      </c>
      <c r="B664" s="118" t="s">
        <v>1606</v>
      </c>
      <c r="C664" s="189" t="b">
        <v>0</v>
      </c>
      <c r="D664" s="189"/>
      <c r="E664" s="119" t="s">
        <v>1639</v>
      </c>
      <c r="F664" s="121" t="s">
        <v>1640</v>
      </c>
      <c r="G664" s="120"/>
      <c r="H664" s="121" t="s">
        <v>1641</v>
      </c>
      <c r="I664" s="121" t="s">
        <v>32</v>
      </c>
      <c r="J664" s="121" t="s">
        <v>25</v>
      </c>
      <c r="K664" s="121" t="s">
        <v>1642</v>
      </c>
      <c r="L664" s="120"/>
      <c r="M664" s="120" t="str">
        <f>IF(ISBLANK(L664),"",VLOOKUP(L664,Lookups!$A:$B,2, FALSE))</f>
        <v/>
      </c>
      <c r="N664" s="120"/>
      <c r="O664" s="178" t="str">
        <f>IF(ISBLANK(N664),"",VLOOKUP(N664,Lookups!$D:$E,2, FALSE))</f>
        <v/>
      </c>
      <c r="P664" s="120"/>
      <c r="Q664" s="120"/>
      <c r="R664" s="120"/>
      <c r="S664" s="120"/>
      <c r="T664" s="121" t="s">
        <v>1215</v>
      </c>
      <c r="U664" s="120"/>
      <c r="V664" s="120"/>
      <c r="W664" s="120"/>
      <c r="X664" s="120"/>
      <c r="Y664" s="120"/>
      <c r="Z664" s="120"/>
      <c r="AA664" s="120"/>
      <c r="AB664" s="120"/>
      <c r="AC664" s="120"/>
      <c r="AD664" s="120"/>
      <c r="AE664" s="120"/>
      <c r="AF664" s="120"/>
      <c r="AG664" s="120"/>
      <c r="AH664" s="120"/>
      <c r="AI664" s="120"/>
      <c r="AJ664" s="120"/>
      <c r="AK664" s="120"/>
      <c r="AL664" s="120"/>
    </row>
    <row r="665">
      <c r="A665" s="177" t="s">
        <v>1602</v>
      </c>
      <c r="B665" s="118" t="s">
        <v>1606</v>
      </c>
      <c r="C665" s="189" t="b">
        <v>0</v>
      </c>
      <c r="D665" s="189"/>
      <c r="E665" s="119" t="s">
        <v>1643</v>
      </c>
      <c r="F665" s="121" t="s">
        <v>1644</v>
      </c>
      <c r="G665" s="120"/>
      <c r="H665" s="120"/>
      <c r="I665" s="121" t="s">
        <v>32</v>
      </c>
      <c r="J665" s="121" t="s">
        <v>32</v>
      </c>
      <c r="K665" s="120"/>
      <c r="L665" s="120"/>
      <c r="M665" s="120" t="str">
        <f>IF(ISBLANK(L665),"",VLOOKUP(L665,Lookups!$A:$B,2, FALSE))</f>
        <v/>
      </c>
      <c r="N665" s="120"/>
      <c r="O665" s="178" t="str">
        <f>IF(ISBLANK(N665),"",VLOOKUP(N665,Lookups!$D:$E,2, FALSE))</f>
        <v/>
      </c>
      <c r="P665" s="120"/>
      <c r="Q665" s="120"/>
      <c r="R665" s="120"/>
      <c r="S665" s="120"/>
      <c r="T665" s="121" t="s">
        <v>1215</v>
      </c>
      <c r="U665" s="120"/>
      <c r="V665" s="120"/>
      <c r="W665" s="120"/>
      <c r="X665" s="120"/>
      <c r="Y665" s="120"/>
      <c r="Z665" s="120"/>
      <c r="AA665" s="120"/>
      <c r="AB665" s="120"/>
      <c r="AC665" s="120"/>
      <c r="AD665" s="120"/>
      <c r="AE665" s="120"/>
      <c r="AF665" s="120"/>
      <c r="AG665" s="120"/>
      <c r="AH665" s="120"/>
      <c r="AI665" s="120"/>
      <c r="AJ665" s="120"/>
      <c r="AK665" s="120"/>
      <c r="AL665" s="120"/>
    </row>
    <row r="666">
      <c r="A666" s="177" t="s">
        <v>1602</v>
      </c>
      <c r="B666" s="118" t="s">
        <v>1606</v>
      </c>
      <c r="C666" s="118" t="b">
        <v>0</v>
      </c>
      <c r="D666" s="118" t="s">
        <v>189</v>
      </c>
      <c r="E666" s="120"/>
      <c r="F666" s="118" t="s">
        <v>1645</v>
      </c>
      <c r="G666" s="118" t="s">
        <v>41</v>
      </c>
      <c r="H666" s="120"/>
      <c r="I666" s="121" t="s">
        <v>43</v>
      </c>
      <c r="J666" s="121" t="s">
        <v>43</v>
      </c>
      <c r="K666" s="120"/>
      <c r="L666" s="121" t="s">
        <v>191</v>
      </c>
      <c r="M666" s="179" t="str">
        <f>IF(ISBLANK(L666),"",VLOOKUP(L666,Lookups!$A:$B,2, FALSE))</f>
        <v>http://linked.data.gov.au/def/tern-cv/09296da0-c645-4165-950c-780c21b3c140</v>
      </c>
      <c r="N666" s="121" t="s">
        <v>122</v>
      </c>
      <c r="O666" s="180" t="str">
        <f>IF(ISBLANK(N666),"",VLOOKUP(N666,Lookups!$D:$E,2, FALSE))</f>
        <v>http://linked.data.gov.au/def/tern-cv/60d7edf8-98c6-43e9-841c-e176c334d270</v>
      </c>
      <c r="P666" s="120"/>
      <c r="Q666" s="120"/>
      <c r="R666" s="120"/>
      <c r="S666" s="120"/>
      <c r="T666" s="121" t="s">
        <v>1215</v>
      </c>
      <c r="U666" s="120"/>
      <c r="V666" s="120"/>
      <c r="W666" s="120"/>
      <c r="X666" s="120"/>
      <c r="Y666" s="120"/>
      <c r="Z666" s="120"/>
      <c r="AA666" s="120"/>
      <c r="AB666" s="120"/>
      <c r="AC666" s="120"/>
      <c r="AD666" s="120"/>
      <c r="AE666" s="120"/>
      <c r="AF666" s="120"/>
      <c r="AG666" s="120"/>
      <c r="AH666" s="120"/>
      <c r="AI666" s="120"/>
      <c r="AJ666" s="120"/>
      <c r="AK666" s="120"/>
      <c r="AL666" s="120"/>
    </row>
    <row r="667">
      <c r="A667" s="177" t="s">
        <v>1602</v>
      </c>
      <c r="B667" s="118" t="s">
        <v>1606</v>
      </c>
      <c r="C667" s="118" t="b">
        <v>0</v>
      </c>
      <c r="D667" s="118" t="s">
        <v>1292</v>
      </c>
      <c r="E667" s="120"/>
      <c r="F667" s="118" t="s">
        <v>1646</v>
      </c>
      <c r="G667" s="118" t="s">
        <v>41</v>
      </c>
      <c r="H667" s="121" t="s">
        <v>1647</v>
      </c>
      <c r="I667" s="121" t="s">
        <v>32</v>
      </c>
      <c r="J667" s="121" t="s">
        <v>25</v>
      </c>
      <c r="K667" s="121" t="s">
        <v>1648</v>
      </c>
      <c r="L667" s="121" t="s">
        <v>1292</v>
      </c>
      <c r="M667" s="179" t="str">
        <f>IF(ISBLANK(L667),"",VLOOKUP(L667,Lookups!$A:$B,2, FALSE))</f>
        <v>http://linked.data.gov.au/def/tern-cv/d87a652c-0a30-415c-bef7-e20f75d94002</v>
      </c>
      <c r="N667" s="121" t="s">
        <v>122</v>
      </c>
      <c r="O667" s="180" t="str">
        <f>IF(ISBLANK(N667),"",VLOOKUP(N667,Lookups!$D:$E,2, FALSE))</f>
        <v>http://linked.data.gov.au/def/tern-cv/60d7edf8-98c6-43e9-841c-e176c334d270</v>
      </c>
      <c r="P667" s="120"/>
      <c r="Q667" s="120"/>
      <c r="R667" s="120"/>
      <c r="S667" s="120"/>
      <c r="T667" s="121" t="s">
        <v>1215</v>
      </c>
      <c r="U667" s="120"/>
      <c r="V667" s="120"/>
      <c r="W667" s="120"/>
      <c r="X667" s="120"/>
      <c r="Y667" s="120"/>
      <c r="Z667" s="120"/>
      <c r="AA667" s="120"/>
      <c r="AB667" s="120"/>
      <c r="AC667" s="120"/>
      <c r="AD667" s="120"/>
      <c r="AE667" s="120"/>
      <c r="AF667" s="120"/>
      <c r="AG667" s="120"/>
      <c r="AH667" s="120"/>
      <c r="AI667" s="120"/>
      <c r="AJ667" s="120"/>
      <c r="AK667" s="120"/>
      <c r="AL667" s="120"/>
    </row>
    <row r="668">
      <c r="A668" s="177" t="s">
        <v>1602</v>
      </c>
      <c r="B668" s="118" t="s">
        <v>1606</v>
      </c>
      <c r="C668" s="118" t="b">
        <v>0</v>
      </c>
      <c r="D668" s="118" t="s">
        <v>1649</v>
      </c>
      <c r="E668" s="120"/>
      <c r="F668" s="118" t="s">
        <v>1650</v>
      </c>
      <c r="G668" s="118" t="s">
        <v>41</v>
      </c>
      <c r="H668" s="120"/>
      <c r="I668" s="121" t="s">
        <v>43</v>
      </c>
      <c r="J668" s="121" t="s">
        <v>43</v>
      </c>
      <c r="K668" s="120"/>
      <c r="L668" s="121" t="s">
        <v>50</v>
      </c>
      <c r="M668" s="179" t="str">
        <f>IF(ISBLANK(L668),"",VLOOKUP(L668,Lookups!$A:$B,2, FALSE))</f>
        <v>http://linked.data.gov.au/def/tern-cv/c_db05eed6</v>
      </c>
      <c r="N668" s="121" t="s">
        <v>122</v>
      </c>
      <c r="O668" s="180" t="str">
        <f>IF(ISBLANK(N668),"",VLOOKUP(N668,Lookups!$D:$E,2, FALSE))</f>
        <v>http://linked.data.gov.au/def/tern-cv/60d7edf8-98c6-43e9-841c-e176c334d270</v>
      </c>
      <c r="P668" s="120"/>
      <c r="Q668" s="120"/>
      <c r="R668" s="120"/>
      <c r="S668" s="120"/>
      <c r="T668" s="121" t="s">
        <v>1215</v>
      </c>
      <c r="U668" s="120"/>
      <c r="V668" s="120"/>
      <c r="W668" s="120"/>
      <c r="X668" s="120"/>
      <c r="Y668" s="120"/>
      <c r="Z668" s="120"/>
      <c r="AA668" s="120"/>
      <c r="AB668" s="120"/>
      <c r="AC668" s="120"/>
      <c r="AD668" s="120"/>
      <c r="AE668" s="120"/>
      <c r="AF668" s="120"/>
      <c r="AG668" s="120"/>
      <c r="AH668" s="120"/>
      <c r="AI668" s="120"/>
      <c r="AJ668" s="120"/>
      <c r="AK668" s="120"/>
      <c r="AL668" s="120"/>
    </row>
    <row r="669">
      <c r="A669" s="177" t="s">
        <v>1602</v>
      </c>
      <c r="B669" s="118" t="s">
        <v>1606</v>
      </c>
      <c r="C669" s="120" t="b">
        <v>0</v>
      </c>
      <c r="D669" s="120"/>
      <c r="E669" s="119" t="s">
        <v>1651</v>
      </c>
      <c r="F669" s="118" t="s">
        <v>1652</v>
      </c>
      <c r="G669" s="118" t="s">
        <v>41</v>
      </c>
      <c r="H669" s="121" t="s">
        <v>1653</v>
      </c>
      <c r="I669" s="121" t="s">
        <v>32</v>
      </c>
      <c r="J669" s="121" t="s">
        <v>25</v>
      </c>
      <c r="K669" s="121" t="s">
        <v>1648</v>
      </c>
      <c r="L669" s="120"/>
      <c r="M669" s="120" t="str">
        <f>IF(ISBLANK(L669),"",VLOOKUP(L669,Lookups!$A:$B,2, FALSE))</f>
        <v/>
      </c>
      <c r="N669" s="120"/>
      <c r="O669" s="178" t="str">
        <f>IF(ISBLANK(N669),"",VLOOKUP(N669,Lookups!$D:$E,2, FALSE))</f>
        <v/>
      </c>
      <c r="P669" s="120"/>
      <c r="Q669" s="120"/>
      <c r="R669" s="120"/>
      <c r="S669" s="120"/>
      <c r="T669" s="121" t="s">
        <v>1215</v>
      </c>
      <c r="U669" s="120"/>
      <c r="V669" s="120"/>
      <c r="W669" s="120"/>
      <c r="X669" s="120"/>
      <c r="Y669" s="120"/>
      <c r="Z669" s="120"/>
      <c r="AA669" s="120"/>
      <c r="AB669" s="120"/>
      <c r="AC669" s="120"/>
      <c r="AD669" s="120"/>
      <c r="AE669" s="120"/>
      <c r="AF669" s="120"/>
      <c r="AG669" s="120"/>
      <c r="AH669" s="120"/>
      <c r="AI669" s="120"/>
      <c r="AJ669" s="120"/>
      <c r="AK669" s="120"/>
      <c r="AL669" s="120"/>
    </row>
    <row r="670">
      <c r="A670" s="177" t="s">
        <v>1602</v>
      </c>
      <c r="B670" s="118" t="s">
        <v>1606</v>
      </c>
      <c r="C670" s="118" t="b">
        <v>0</v>
      </c>
      <c r="D670" s="118" t="s">
        <v>1654</v>
      </c>
      <c r="E670" s="120"/>
      <c r="F670" s="118" t="s">
        <v>1655</v>
      </c>
      <c r="G670" s="118" t="s">
        <v>41</v>
      </c>
      <c r="H670" s="120"/>
      <c r="I670" s="121" t="s">
        <v>200</v>
      </c>
      <c r="J670" s="121" t="s">
        <v>200</v>
      </c>
      <c r="K670" s="120"/>
      <c r="L670" s="120"/>
      <c r="M670" s="120" t="str">
        <f>IF(ISBLANK(L670),"",VLOOKUP(L670,Lookups!$A:$B,2, FALSE))</f>
        <v/>
      </c>
      <c r="N670" s="121" t="s">
        <v>122</v>
      </c>
      <c r="O670" s="180" t="str">
        <f>IF(ISBLANK(N670),"",VLOOKUP(N670,Lookups!$D:$E,2, FALSE))</f>
        <v>http://linked.data.gov.au/def/tern-cv/60d7edf8-98c6-43e9-841c-e176c334d270</v>
      </c>
      <c r="P670" s="120"/>
      <c r="Q670" s="120"/>
      <c r="R670" s="120"/>
      <c r="S670" s="120"/>
      <c r="T670" s="121" t="s">
        <v>1215</v>
      </c>
      <c r="U670" s="120"/>
      <c r="V670" s="120"/>
      <c r="W670" s="120"/>
      <c r="X670" s="120"/>
      <c r="Y670" s="120"/>
      <c r="Z670" s="120"/>
      <c r="AA670" s="120"/>
      <c r="AB670" s="120"/>
      <c r="AC670" s="120"/>
      <c r="AD670" s="120"/>
      <c r="AE670" s="120"/>
      <c r="AF670" s="120"/>
      <c r="AG670" s="120"/>
      <c r="AH670" s="120"/>
      <c r="AI670" s="120"/>
      <c r="AJ670" s="120"/>
      <c r="AK670" s="120"/>
      <c r="AL670" s="120"/>
    </row>
    <row r="671">
      <c r="A671" s="177" t="s">
        <v>1602</v>
      </c>
      <c r="B671" s="118" t="s">
        <v>1606</v>
      </c>
      <c r="C671" s="120" t="b">
        <v>0</v>
      </c>
      <c r="D671" s="120"/>
      <c r="E671" s="119" t="s">
        <v>1656</v>
      </c>
      <c r="F671" s="121" t="s">
        <v>1657</v>
      </c>
      <c r="G671" s="120"/>
      <c r="H671" s="121" t="s">
        <v>1658</v>
      </c>
      <c r="I671" s="121" t="s">
        <v>32</v>
      </c>
      <c r="J671" s="121" t="s">
        <v>25</v>
      </c>
      <c r="K671" s="121" t="s">
        <v>1659</v>
      </c>
      <c r="L671" s="120"/>
      <c r="M671" s="120" t="str">
        <f>IF(ISBLANK(L671),"",VLOOKUP(L671,Lookups!$A:$B,2, FALSE))</f>
        <v/>
      </c>
      <c r="N671" s="120"/>
      <c r="O671" s="178" t="str">
        <f>IF(ISBLANK(N671),"",VLOOKUP(N671,Lookups!$D:$E,2, FALSE))</f>
        <v/>
      </c>
      <c r="P671" s="120"/>
      <c r="Q671" s="120"/>
      <c r="R671" s="120"/>
      <c r="S671" s="120"/>
      <c r="T671" s="121" t="s">
        <v>1215</v>
      </c>
      <c r="U671" s="120"/>
      <c r="V671" s="120"/>
      <c r="W671" s="120"/>
      <c r="X671" s="120"/>
      <c r="Y671" s="120"/>
      <c r="Z671" s="120"/>
      <c r="AA671" s="120"/>
      <c r="AB671" s="120"/>
      <c r="AC671" s="120"/>
      <c r="AD671" s="120"/>
      <c r="AE671" s="120"/>
      <c r="AF671" s="120"/>
      <c r="AG671" s="120"/>
      <c r="AH671" s="120"/>
      <c r="AI671" s="120"/>
      <c r="AJ671" s="120"/>
      <c r="AK671" s="120"/>
      <c r="AL671" s="120"/>
    </row>
    <row r="672">
      <c r="A672" s="177" t="s">
        <v>1602</v>
      </c>
      <c r="B672" s="118" t="s">
        <v>1606</v>
      </c>
      <c r="C672" s="119" t="b">
        <v>0</v>
      </c>
      <c r="D672" s="119" t="s">
        <v>1660</v>
      </c>
      <c r="E672" s="120"/>
      <c r="F672" s="118" t="s">
        <v>1661</v>
      </c>
      <c r="G672" s="118" t="s">
        <v>41</v>
      </c>
      <c r="H672" s="120"/>
      <c r="I672" s="121" t="s">
        <v>43</v>
      </c>
      <c r="J672" s="121" t="s">
        <v>43</v>
      </c>
      <c r="K672" s="120"/>
      <c r="L672" s="120"/>
      <c r="M672" s="120" t="str">
        <f>IF(ISBLANK(L672),"",VLOOKUP(L672,Lookups!$A:$B,2, FALSE))</f>
        <v/>
      </c>
      <c r="N672" s="121" t="s">
        <v>122</v>
      </c>
      <c r="O672" s="180" t="str">
        <f>IF(ISBLANK(N672),"",VLOOKUP(N672,Lookups!$D:$E,2, FALSE))</f>
        <v>http://linked.data.gov.au/def/tern-cv/60d7edf8-98c6-43e9-841c-e176c334d270</v>
      </c>
      <c r="P672" s="120"/>
      <c r="Q672" s="120"/>
      <c r="R672" s="120"/>
      <c r="S672" s="120"/>
      <c r="T672" s="121" t="s">
        <v>1215</v>
      </c>
      <c r="U672" s="120"/>
      <c r="V672" s="120"/>
      <c r="W672" s="120"/>
      <c r="X672" s="120"/>
      <c r="Y672" s="120"/>
      <c r="Z672" s="120"/>
      <c r="AA672" s="120"/>
      <c r="AB672" s="120"/>
      <c r="AC672" s="120"/>
      <c r="AD672" s="120"/>
      <c r="AE672" s="120"/>
      <c r="AF672" s="120"/>
      <c r="AG672" s="120"/>
      <c r="AH672" s="120"/>
      <c r="AI672" s="120"/>
      <c r="AJ672" s="120"/>
      <c r="AK672" s="120"/>
      <c r="AL672" s="120"/>
    </row>
    <row r="673">
      <c r="A673" s="177" t="s">
        <v>1602</v>
      </c>
      <c r="B673" s="118" t="s">
        <v>1606</v>
      </c>
      <c r="C673" s="119" t="b">
        <v>0</v>
      </c>
      <c r="D673" s="119" t="s">
        <v>1662</v>
      </c>
      <c r="E673" s="120"/>
      <c r="F673" s="118" t="s">
        <v>1663</v>
      </c>
      <c r="G673" s="118" t="s">
        <v>41</v>
      </c>
      <c r="H673" s="120"/>
      <c r="I673" s="121" t="s">
        <v>43</v>
      </c>
      <c r="J673" s="121" t="s">
        <v>43</v>
      </c>
      <c r="K673" s="120"/>
      <c r="L673" s="120"/>
      <c r="M673" s="120" t="str">
        <f>IF(ISBLANK(L673),"",VLOOKUP(L673,Lookups!$A:$B,2, FALSE))</f>
        <v/>
      </c>
      <c r="N673" s="121" t="s">
        <v>122</v>
      </c>
      <c r="O673" s="180" t="str">
        <f>IF(ISBLANK(N673),"",VLOOKUP(N673,Lookups!$D:$E,2, FALSE))</f>
        <v>http://linked.data.gov.au/def/tern-cv/60d7edf8-98c6-43e9-841c-e176c334d270</v>
      </c>
      <c r="P673" s="120"/>
      <c r="Q673" s="120"/>
      <c r="R673" s="120"/>
      <c r="S673" s="120"/>
      <c r="T673" s="121" t="s">
        <v>1215</v>
      </c>
      <c r="U673" s="120"/>
      <c r="V673" s="120"/>
      <c r="W673" s="120"/>
      <c r="X673" s="120"/>
      <c r="Y673" s="120"/>
      <c r="Z673" s="120"/>
      <c r="AA673" s="120"/>
      <c r="AB673" s="120"/>
      <c r="AC673" s="120"/>
      <c r="AD673" s="120"/>
      <c r="AE673" s="120"/>
      <c r="AF673" s="120"/>
      <c r="AG673" s="120"/>
      <c r="AH673" s="120"/>
      <c r="AI673" s="120"/>
      <c r="AJ673" s="120"/>
      <c r="AK673" s="120"/>
      <c r="AL673" s="120"/>
    </row>
    <row r="674">
      <c r="A674" s="177" t="s">
        <v>1602</v>
      </c>
      <c r="B674" s="118" t="s">
        <v>1606</v>
      </c>
      <c r="C674" s="119" t="b">
        <v>0</v>
      </c>
      <c r="D674" s="119" t="s">
        <v>1664</v>
      </c>
      <c r="E674" s="120"/>
      <c r="F674" s="118" t="s">
        <v>1665</v>
      </c>
      <c r="G674" s="118" t="s">
        <v>41</v>
      </c>
      <c r="H674" s="121" t="s">
        <v>1666</v>
      </c>
      <c r="I674" s="121" t="s">
        <v>32</v>
      </c>
      <c r="J674" s="121" t="s">
        <v>25</v>
      </c>
      <c r="K674" s="121" t="s">
        <v>1667</v>
      </c>
      <c r="L674" s="120"/>
      <c r="M674" s="120" t="str">
        <f>IF(ISBLANK(L674),"",VLOOKUP(L674,Lookups!$A:$B,2, FALSE))</f>
        <v/>
      </c>
      <c r="N674" s="121" t="s">
        <v>122</v>
      </c>
      <c r="O674" s="180" t="str">
        <f>IF(ISBLANK(N674),"",VLOOKUP(N674,Lookups!$D:$E,2, FALSE))</f>
        <v>http://linked.data.gov.au/def/tern-cv/60d7edf8-98c6-43e9-841c-e176c334d270</v>
      </c>
      <c r="P674" s="120"/>
      <c r="Q674" s="120"/>
      <c r="R674" s="120"/>
      <c r="S674" s="120"/>
      <c r="T674" s="121" t="s">
        <v>1215</v>
      </c>
      <c r="U674" s="120"/>
      <c r="V674" s="120"/>
      <c r="W674" s="120"/>
      <c r="X674" s="120"/>
      <c r="Y674" s="120"/>
      <c r="Z674" s="120"/>
      <c r="AA674" s="120"/>
      <c r="AB674" s="120"/>
      <c r="AC674" s="120"/>
      <c r="AD674" s="120"/>
      <c r="AE674" s="120"/>
      <c r="AF674" s="120"/>
      <c r="AG674" s="120"/>
      <c r="AH674" s="120"/>
      <c r="AI674" s="120"/>
      <c r="AJ674" s="120"/>
      <c r="AK674" s="120"/>
      <c r="AL674" s="120"/>
    </row>
    <row r="675">
      <c r="A675" s="177" t="s">
        <v>1602</v>
      </c>
      <c r="B675" s="118" t="s">
        <v>1606</v>
      </c>
      <c r="C675" s="120" t="b">
        <v>0</v>
      </c>
      <c r="D675" s="120"/>
      <c r="E675" s="119" t="s">
        <v>1668</v>
      </c>
      <c r="F675" s="118" t="s">
        <v>1669</v>
      </c>
      <c r="G675" s="120"/>
      <c r="H675" s="120"/>
      <c r="I675" s="121" t="s">
        <v>32</v>
      </c>
      <c r="J675" s="121" t="s">
        <v>32</v>
      </c>
      <c r="K675" s="120"/>
      <c r="L675" s="120"/>
      <c r="M675" s="120" t="str">
        <f>IF(ISBLANK(L675),"",VLOOKUP(L675,Lookups!$A:$B,2, FALSE))</f>
        <v/>
      </c>
      <c r="N675" s="120"/>
      <c r="O675" s="178" t="str">
        <f>IF(ISBLANK(N675),"",VLOOKUP(N675,Lookups!$D:$E,2, FALSE))</f>
        <v/>
      </c>
      <c r="P675" s="120"/>
      <c r="Q675" s="120"/>
      <c r="R675" s="120"/>
      <c r="S675" s="120"/>
      <c r="T675" s="121" t="s">
        <v>1215</v>
      </c>
      <c r="U675" s="120"/>
      <c r="V675" s="120"/>
      <c r="W675" s="120"/>
      <c r="X675" s="120"/>
      <c r="Y675" s="120"/>
      <c r="Z675" s="120"/>
      <c r="AA675" s="120"/>
      <c r="AB675" s="120"/>
      <c r="AC675" s="120"/>
      <c r="AD675" s="120"/>
      <c r="AE675" s="120"/>
      <c r="AF675" s="120"/>
      <c r="AG675" s="120"/>
      <c r="AH675" s="120"/>
      <c r="AI675" s="120"/>
      <c r="AJ675" s="120"/>
      <c r="AK675" s="120"/>
      <c r="AL675" s="120"/>
    </row>
    <row r="676">
      <c r="A676" s="177" t="s">
        <v>1602</v>
      </c>
      <c r="B676" s="118" t="s">
        <v>1606</v>
      </c>
      <c r="C676" s="120" t="b">
        <v>0</v>
      </c>
      <c r="D676" s="120"/>
      <c r="E676" s="119" t="s">
        <v>1670</v>
      </c>
      <c r="F676" s="118" t="s">
        <v>1671</v>
      </c>
      <c r="G676" s="120"/>
      <c r="H676" s="120"/>
      <c r="I676" s="121" t="s">
        <v>37</v>
      </c>
      <c r="J676" s="121" t="s">
        <v>37</v>
      </c>
      <c r="K676" s="120"/>
      <c r="L676" s="120"/>
      <c r="M676" s="120" t="str">
        <f>IF(ISBLANK(L676),"",VLOOKUP(L676,Lookups!$A:$B,2, FALSE))</f>
        <v/>
      </c>
      <c r="N676" s="120"/>
      <c r="O676" s="178" t="str">
        <f>IF(ISBLANK(N676),"",VLOOKUP(N676,Lookups!$D:$E,2, FALSE))</f>
        <v/>
      </c>
      <c r="P676" s="120"/>
      <c r="Q676" s="120"/>
      <c r="R676" s="120"/>
      <c r="S676" s="120"/>
      <c r="T676" s="121" t="s">
        <v>1215</v>
      </c>
      <c r="U676" s="120"/>
      <c r="V676" s="120"/>
      <c r="W676" s="120"/>
      <c r="X676" s="120"/>
      <c r="Y676" s="120"/>
      <c r="Z676" s="120"/>
      <c r="AA676" s="120"/>
      <c r="AB676" s="120"/>
      <c r="AC676" s="120"/>
      <c r="AD676" s="120"/>
      <c r="AE676" s="120"/>
      <c r="AF676" s="120"/>
      <c r="AG676" s="120"/>
      <c r="AH676" s="120"/>
      <c r="AI676" s="120"/>
      <c r="AJ676" s="120"/>
      <c r="AK676" s="120"/>
      <c r="AL676" s="120"/>
    </row>
    <row r="677">
      <c r="A677" s="177" t="s">
        <v>1602</v>
      </c>
      <c r="B677" s="118" t="s">
        <v>1606</v>
      </c>
      <c r="C677" s="120" t="b">
        <v>0</v>
      </c>
      <c r="D677" s="120"/>
      <c r="E677" s="119" t="s">
        <v>1672</v>
      </c>
      <c r="F677" s="118" t="s">
        <v>1673</v>
      </c>
      <c r="G677" s="120"/>
      <c r="H677" s="121" t="s">
        <v>1674</v>
      </c>
      <c r="I677" s="121" t="s">
        <v>32</v>
      </c>
      <c r="J677" s="121" t="s">
        <v>25</v>
      </c>
      <c r="K677" s="121" t="s">
        <v>1675</v>
      </c>
      <c r="L677" s="120"/>
      <c r="M677" s="120" t="str">
        <f>IF(ISBLANK(L677),"",VLOOKUP(L677,Lookups!$A:$B,2, FALSE))</f>
        <v/>
      </c>
      <c r="N677" s="120"/>
      <c r="O677" s="178" t="str">
        <f>IF(ISBLANK(N677),"",VLOOKUP(N677,Lookups!$D:$E,2, FALSE))</f>
        <v/>
      </c>
      <c r="P677" s="120"/>
      <c r="Q677" s="120"/>
      <c r="R677" s="120"/>
      <c r="S677" s="120"/>
      <c r="T677" s="121" t="s">
        <v>1215</v>
      </c>
      <c r="U677" s="120"/>
      <c r="V677" s="120"/>
      <c r="W677" s="120"/>
      <c r="X677" s="120"/>
      <c r="Y677" s="120"/>
      <c r="Z677" s="120"/>
      <c r="AA677" s="120"/>
      <c r="AB677" s="120"/>
      <c r="AC677" s="120"/>
      <c r="AD677" s="120"/>
      <c r="AE677" s="120"/>
      <c r="AF677" s="120"/>
      <c r="AG677" s="120"/>
      <c r="AH677" s="120"/>
      <c r="AI677" s="120"/>
      <c r="AJ677" s="120"/>
      <c r="AK677" s="120"/>
      <c r="AL677" s="120"/>
    </row>
    <row r="678">
      <c r="A678" s="177" t="s">
        <v>1602</v>
      </c>
      <c r="B678" s="118" t="s">
        <v>1606</v>
      </c>
      <c r="C678" s="120" t="b">
        <v>0</v>
      </c>
      <c r="D678" s="120"/>
      <c r="E678" s="119" t="s">
        <v>1676</v>
      </c>
      <c r="F678" s="118" t="s">
        <v>1677</v>
      </c>
      <c r="G678" s="120"/>
      <c r="H678" s="121" t="s">
        <v>1678</v>
      </c>
      <c r="I678" s="121" t="s">
        <v>32</v>
      </c>
      <c r="J678" s="121" t="s">
        <v>25</v>
      </c>
      <c r="K678" s="121" t="s">
        <v>1679</v>
      </c>
      <c r="L678" s="120"/>
      <c r="M678" s="120" t="str">
        <f>IF(ISBLANK(L678),"",VLOOKUP(L678,Lookups!$A:$B,2, FALSE))</f>
        <v/>
      </c>
      <c r="N678" s="120"/>
      <c r="O678" s="178" t="str">
        <f>IF(ISBLANK(N678),"",VLOOKUP(N678,Lookups!$D:$E,2, FALSE))</f>
        <v/>
      </c>
      <c r="P678" s="120"/>
      <c r="Q678" s="120"/>
      <c r="R678" s="120"/>
      <c r="S678" s="120"/>
      <c r="T678" s="121" t="s">
        <v>1215</v>
      </c>
      <c r="U678" s="120"/>
      <c r="V678" s="120"/>
      <c r="W678" s="120"/>
      <c r="X678" s="120"/>
      <c r="Y678" s="120"/>
      <c r="Z678" s="120"/>
      <c r="AA678" s="120"/>
      <c r="AB678" s="120"/>
      <c r="AC678" s="120"/>
      <c r="AD678" s="120"/>
      <c r="AE678" s="120"/>
      <c r="AF678" s="120"/>
      <c r="AG678" s="120"/>
      <c r="AH678" s="120"/>
      <c r="AI678" s="120"/>
      <c r="AJ678" s="120"/>
      <c r="AK678" s="120"/>
      <c r="AL678" s="120"/>
    </row>
    <row r="679">
      <c r="A679" s="177" t="s">
        <v>1602</v>
      </c>
      <c r="B679" s="118" t="s">
        <v>1270</v>
      </c>
      <c r="C679" s="120" t="b">
        <v>0</v>
      </c>
      <c r="D679" s="120"/>
      <c r="E679" s="119" t="s">
        <v>1597</v>
      </c>
      <c r="F679" s="118" t="s">
        <v>1680</v>
      </c>
      <c r="G679" s="120"/>
      <c r="H679" s="121" t="s">
        <v>1681</v>
      </c>
      <c r="I679" s="121" t="s">
        <v>32</v>
      </c>
      <c r="J679" s="121" t="s">
        <v>25</v>
      </c>
      <c r="K679" s="121" t="s">
        <v>1679</v>
      </c>
      <c r="L679" s="120"/>
      <c r="M679" s="120" t="str">
        <f>IF(ISBLANK(L679),"",VLOOKUP(L679,Lookups!$A:$B,2, FALSE))</f>
        <v/>
      </c>
      <c r="N679" s="120"/>
      <c r="O679" s="178" t="str">
        <f>IF(ISBLANK(N679),"",VLOOKUP(N679,Lookups!$D:$E,2, FALSE))</f>
        <v/>
      </c>
      <c r="P679" s="120"/>
      <c r="Q679" s="120"/>
      <c r="R679" s="120"/>
      <c r="S679" s="120"/>
      <c r="T679" s="121" t="s">
        <v>1215</v>
      </c>
      <c r="U679" s="120"/>
      <c r="V679" s="120"/>
      <c r="W679" s="120"/>
      <c r="X679" s="120"/>
      <c r="Y679" s="120"/>
      <c r="Z679" s="120"/>
      <c r="AA679" s="120"/>
      <c r="AB679" s="120"/>
      <c r="AC679" s="120"/>
      <c r="AD679" s="120"/>
      <c r="AE679" s="120"/>
      <c r="AF679" s="120"/>
      <c r="AG679" s="120"/>
      <c r="AH679" s="120"/>
      <c r="AI679" s="120"/>
      <c r="AJ679" s="120"/>
      <c r="AK679" s="120"/>
      <c r="AL679" s="120"/>
    </row>
    <row r="680">
      <c r="A680" s="177" t="s">
        <v>1602</v>
      </c>
      <c r="B680" s="118" t="s">
        <v>1606</v>
      </c>
      <c r="C680" s="120" t="b">
        <v>0</v>
      </c>
      <c r="D680" s="120"/>
      <c r="E680" s="119" t="s">
        <v>1600</v>
      </c>
      <c r="F680" s="118" t="s">
        <v>1682</v>
      </c>
      <c r="G680" s="120"/>
      <c r="H680" s="120"/>
      <c r="I680" s="121" t="s">
        <v>37</v>
      </c>
      <c r="J680" s="121" t="s">
        <v>37</v>
      </c>
      <c r="K680" s="120"/>
      <c r="L680" s="120"/>
      <c r="M680" s="120" t="str">
        <f>IF(ISBLANK(L680),"",VLOOKUP(L680,Lookups!$A:$B,2, FALSE))</f>
        <v/>
      </c>
      <c r="N680" s="120"/>
      <c r="O680" s="178" t="str">
        <f>IF(ISBLANK(N680),"",VLOOKUP(N680,Lookups!$D:$E,2, FALSE))</f>
        <v/>
      </c>
      <c r="P680" s="120"/>
      <c r="Q680" s="120"/>
      <c r="R680" s="120"/>
      <c r="S680" s="120"/>
      <c r="T680" s="121" t="s">
        <v>1215</v>
      </c>
      <c r="U680" s="120"/>
      <c r="V680" s="120"/>
      <c r="W680" s="120"/>
      <c r="X680" s="120"/>
      <c r="Y680" s="120"/>
      <c r="Z680" s="120"/>
      <c r="AA680" s="120"/>
      <c r="AB680" s="120"/>
      <c r="AC680" s="120"/>
      <c r="AD680" s="120"/>
      <c r="AE680" s="120"/>
      <c r="AF680" s="120"/>
      <c r="AG680" s="120"/>
      <c r="AH680" s="120"/>
      <c r="AI680" s="120"/>
      <c r="AJ680" s="120"/>
      <c r="AK680" s="120"/>
      <c r="AL680" s="120"/>
    </row>
    <row r="681">
      <c r="A681" s="177"/>
      <c r="B681" s="189"/>
      <c r="C681" s="120" t="b">
        <v>0</v>
      </c>
      <c r="D681" s="120"/>
      <c r="E681" s="120"/>
      <c r="F681" s="120"/>
      <c r="G681" s="120"/>
      <c r="H681" s="120"/>
      <c r="I681" s="120"/>
      <c r="J681" s="120"/>
      <c r="K681" s="120"/>
      <c r="L681" s="120"/>
      <c r="M681" s="120" t="str">
        <f>IF(ISBLANK(L681),"",VLOOKUP(L681,Lookups!$A:$B,2, FALSE))</f>
        <v/>
      </c>
      <c r="N681" s="120"/>
      <c r="O681" s="178" t="str">
        <f>IF(ISBLANK(N681),"",VLOOKUP(N681,Lookups!$D:$E,2, FALSE))</f>
        <v/>
      </c>
      <c r="P681" s="120"/>
      <c r="Q681" s="120"/>
      <c r="R681" s="120"/>
      <c r="S681" s="120"/>
      <c r="T681" s="121" t="s">
        <v>1215</v>
      </c>
      <c r="U681" s="120"/>
      <c r="V681" s="120"/>
      <c r="W681" s="120"/>
      <c r="X681" s="120"/>
      <c r="Y681" s="120"/>
      <c r="Z681" s="120"/>
      <c r="AA681" s="120"/>
      <c r="AB681" s="120"/>
      <c r="AC681" s="120"/>
      <c r="AD681" s="120"/>
      <c r="AE681" s="120"/>
      <c r="AF681" s="120"/>
      <c r="AG681" s="120"/>
      <c r="AH681" s="120"/>
      <c r="AI681" s="120"/>
      <c r="AJ681" s="120"/>
      <c r="AK681" s="120"/>
      <c r="AL681" s="120"/>
    </row>
    <row r="682">
      <c r="A682" s="177" t="s">
        <v>1683</v>
      </c>
      <c r="B682" s="118" t="s">
        <v>1684</v>
      </c>
      <c r="C682" s="120" t="b">
        <v>0</v>
      </c>
      <c r="D682" s="120"/>
      <c r="E682" s="119" t="s">
        <v>1217</v>
      </c>
      <c r="F682" s="121" t="s">
        <v>1685</v>
      </c>
      <c r="G682" s="120"/>
      <c r="H682" s="120"/>
      <c r="I682" s="121" t="s">
        <v>37</v>
      </c>
      <c r="J682" s="121" t="s">
        <v>37</v>
      </c>
      <c r="K682" s="120"/>
      <c r="L682" s="120"/>
      <c r="M682" s="120" t="str">
        <f>IF(ISBLANK(L682),"",VLOOKUP(L682,Lookups!$A:$B,2, FALSE))</f>
        <v/>
      </c>
      <c r="N682" s="120"/>
      <c r="O682" s="178" t="str">
        <f>IF(ISBLANK(N682),"",VLOOKUP(N682,Lookups!$D:$E,2, FALSE))</f>
        <v/>
      </c>
      <c r="P682" s="120"/>
      <c r="Q682" s="121" t="s">
        <v>1686</v>
      </c>
      <c r="R682" s="120"/>
      <c r="S682" s="120"/>
      <c r="T682" s="121" t="s">
        <v>1215</v>
      </c>
      <c r="U682" s="120"/>
      <c r="V682" s="120"/>
      <c r="W682" s="120"/>
      <c r="X682" s="120"/>
      <c r="Y682" s="120"/>
      <c r="Z682" s="120"/>
      <c r="AA682" s="120"/>
      <c r="AB682" s="120"/>
      <c r="AC682" s="120"/>
      <c r="AD682" s="120"/>
      <c r="AE682" s="120"/>
      <c r="AF682" s="120"/>
      <c r="AG682" s="120"/>
      <c r="AH682" s="120"/>
      <c r="AI682" s="120"/>
      <c r="AJ682" s="120"/>
      <c r="AK682" s="120"/>
      <c r="AL682" s="120"/>
    </row>
    <row r="683">
      <c r="A683" s="177" t="s">
        <v>1683</v>
      </c>
      <c r="B683" s="118" t="s">
        <v>1684</v>
      </c>
      <c r="C683" s="120" t="b">
        <v>0</v>
      </c>
      <c r="D683" s="120"/>
      <c r="E683" s="119" t="s">
        <v>1220</v>
      </c>
      <c r="F683" s="121" t="s">
        <v>1687</v>
      </c>
      <c r="G683" s="120"/>
      <c r="H683" s="120"/>
      <c r="I683" s="121" t="s">
        <v>32</v>
      </c>
      <c r="J683" s="121" t="s">
        <v>32</v>
      </c>
      <c r="K683" s="120"/>
      <c r="L683" s="120"/>
      <c r="M683" s="120" t="str">
        <f>IF(ISBLANK(L683),"",VLOOKUP(L683,Lookups!$A:$B,2, FALSE))</f>
        <v/>
      </c>
      <c r="N683" s="120"/>
      <c r="O683" s="178" t="str">
        <f>IF(ISBLANK(N683),"",VLOOKUP(N683,Lookups!$D:$E,2, FALSE))</f>
        <v/>
      </c>
      <c r="P683" s="120"/>
      <c r="Q683" s="120"/>
      <c r="R683" s="120"/>
      <c r="S683" s="120"/>
      <c r="T683" s="121" t="s">
        <v>1215</v>
      </c>
      <c r="U683" s="120"/>
      <c r="V683" s="120"/>
      <c r="W683" s="120"/>
      <c r="X683" s="120"/>
      <c r="Y683" s="120"/>
      <c r="Z683" s="120"/>
      <c r="AA683" s="120"/>
      <c r="AB683" s="120"/>
      <c r="AC683" s="120"/>
      <c r="AD683" s="120"/>
      <c r="AE683" s="120"/>
      <c r="AF683" s="120"/>
      <c r="AG683" s="120"/>
      <c r="AH683" s="120"/>
      <c r="AI683" s="120"/>
      <c r="AJ683" s="120"/>
      <c r="AK683" s="120"/>
      <c r="AL683" s="120"/>
    </row>
    <row r="684">
      <c r="A684" s="177" t="s">
        <v>1683</v>
      </c>
      <c r="B684" s="118" t="s">
        <v>1684</v>
      </c>
      <c r="C684" s="120" t="b">
        <v>0</v>
      </c>
      <c r="D684" s="120"/>
      <c r="E684" s="119" t="s">
        <v>1688</v>
      </c>
      <c r="F684" s="121" t="s">
        <v>1689</v>
      </c>
      <c r="G684" s="120"/>
      <c r="H684" s="121" t="s">
        <v>1690</v>
      </c>
      <c r="I684" s="121" t="s">
        <v>32</v>
      </c>
      <c r="J684" s="121" t="s">
        <v>25</v>
      </c>
      <c r="K684" s="121" t="s">
        <v>1691</v>
      </c>
      <c r="L684" s="120"/>
      <c r="M684" s="120" t="str">
        <f>IF(ISBLANK(L684),"",VLOOKUP(L684,Lookups!$A:$B,2, FALSE))</f>
        <v/>
      </c>
      <c r="N684" s="120"/>
      <c r="O684" s="178" t="str">
        <f>IF(ISBLANK(N684),"",VLOOKUP(N684,Lookups!$D:$E,2, FALSE))</f>
        <v/>
      </c>
      <c r="P684" s="120"/>
      <c r="Q684" s="120"/>
      <c r="R684" s="120"/>
      <c r="S684" s="120"/>
      <c r="T684" s="121" t="s">
        <v>1215</v>
      </c>
      <c r="U684" s="120"/>
      <c r="V684" s="120"/>
      <c r="W684" s="120"/>
      <c r="X684" s="120"/>
      <c r="Y684" s="120"/>
      <c r="Z684" s="120"/>
      <c r="AA684" s="120"/>
      <c r="AB684" s="120"/>
      <c r="AC684" s="120"/>
      <c r="AD684" s="120"/>
      <c r="AE684" s="120"/>
      <c r="AF684" s="120"/>
      <c r="AG684" s="120"/>
      <c r="AH684" s="120"/>
      <c r="AI684" s="120"/>
      <c r="AJ684" s="120"/>
      <c r="AK684" s="120"/>
      <c r="AL684" s="120"/>
    </row>
    <row r="685">
      <c r="A685" s="177" t="s">
        <v>1683</v>
      </c>
      <c r="B685" s="118" t="s">
        <v>1684</v>
      </c>
      <c r="C685" s="120" t="b">
        <v>0</v>
      </c>
      <c r="D685" s="120"/>
      <c r="E685" s="119" t="s">
        <v>1692</v>
      </c>
      <c r="F685" s="121" t="s">
        <v>1693</v>
      </c>
      <c r="G685" s="120"/>
      <c r="H685" s="121" t="s">
        <v>1694</v>
      </c>
      <c r="I685" s="121" t="s">
        <v>32</v>
      </c>
      <c r="J685" s="121" t="s">
        <v>25</v>
      </c>
      <c r="K685" s="121" t="s">
        <v>1691</v>
      </c>
      <c r="L685" s="120"/>
      <c r="M685" s="120" t="str">
        <f>IF(ISBLANK(L685),"",VLOOKUP(L685,Lookups!$A:$B,2, FALSE))</f>
        <v/>
      </c>
      <c r="N685" s="120"/>
      <c r="O685" s="178" t="str">
        <f>IF(ISBLANK(N685),"",VLOOKUP(N685,Lookups!$D:$E,2, FALSE))</f>
        <v/>
      </c>
      <c r="P685" s="120"/>
      <c r="Q685" s="120"/>
      <c r="R685" s="120"/>
      <c r="S685" s="120"/>
      <c r="T685" s="121" t="s">
        <v>1215</v>
      </c>
      <c r="U685" s="120"/>
      <c r="V685" s="120"/>
      <c r="W685" s="120"/>
      <c r="X685" s="120"/>
      <c r="Y685" s="120"/>
      <c r="Z685" s="120"/>
      <c r="AA685" s="120"/>
      <c r="AB685" s="120"/>
      <c r="AC685" s="120"/>
      <c r="AD685" s="120"/>
      <c r="AE685" s="120"/>
      <c r="AF685" s="120"/>
      <c r="AG685" s="120"/>
      <c r="AH685" s="120"/>
      <c r="AI685" s="120"/>
      <c r="AJ685" s="120"/>
      <c r="AK685" s="120"/>
      <c r="AL685" s="120"/>
    </row>
    <row r="686">
      <c r="A686" s="177" t="s">
        <v>1683</v>
      </c>
      <c r="B686" s="118" t="s">
        <v>1684</v>
      </c>
      <c r="C686" s="120" t="b">
        <v>0</v>
      </c>
      <c r="D686" s="120"/>
      <c r="E686" s="119" t="s">
        <v>1695</v>
      </c>
      <c r="F686" s="121" t="s">
        <v>1696</v>
      </c>
      <c r="G686" s="120"/>
      <c r="H686" s="121" t="s">
        <v>1697</v>
      </c>
      <c r="I686" s="121" t="s">
        <v>32</v>
      </c>
      <c r="J686" s="121" t="s">
        <v>25</v>
      </c>
      <c r="K686" s="121" t="s">
        <v>1691</v>
      </c>
      <c r="L686" s="120"/>
      <c r="M686" s="120" t="str">
        <f>IF(ISBLANK(L686),"",VLOOKUP(L686,Lookups!$A:$B,2, FALSE))</f>
        <v/>
      </c>
      <c r="N686" s="120"/>
      <c r="O686" s="178" t="str">
        <f>IF(ISBLANK(N686),"",VLOOKUP(N686,Lookups!$D:$E,2, FALSE))</f>
        <v/>
      </c>
      <c r="P686" s="120"/>
      <c r="Q686" s="120"/>
      <c r="R686" s="120"/>
      <c r="S686" s="120"/>
      <c r="T686" s="121" t="s">
        <v>1215</v>
      </c>
      <c r="U686" s="120"/>
      <c r="V686" s="120"/>
      <c r="W686" s="120"/>
      <c r="X686" s="120"/>
      <c r="Y686" s="120"/>
      <c r="Z686" s="120"/>
      <c r="AA686" s="120"/>
      <c r="AB686" s="120"/>
      <c r="AC686" s="120"/>
      <c r="AD686" s="120"/>
      <c r="AE686" s="120"/>
      <c r="AF686" s="120"/>
      <c r="AG686" s="120"/>
      <c r="AH686" s="120"/>
      <c r="AI686" s="120"/>
      <c r="AJ686" s="120"/>
      <c r="AK686" s="120"/>
      <c r="AL686" s="120"/>
    </row>
    <row r="687">
      <c r="A687" s="177" t="s">
        <v>1683</v>
      </c>
      <c r="B687" s="118" t="s">
        <v>1684</v>
      </c>
      <c r="C687" s="120" t="b">
        <v>0</v>
      </c>
      <c r="D687" s="120"/>
      <c r="E687" s="119" t="s">
        <v>1698</v>
      </c>
      <c r="F687" s="121" t="s">
        <v>1699</v>
      </c>
      <c r="G687" s="120"/>
      <c r="H687" s="121" t="s">
        <v>1700</v>
      </c>
      <c r="I687" s="121" t="s">
        <v>32</v>
      </c>
      <c r="J687" s="121" t="s">
        <v>25</v>
      </c>
      <c r="K687" s="121" t="s">
        <v>1691</v>
      </c>
      <c r="L687" s="120"/>
      <c r="M687" s="120" t="str">
        <f>IF(ISBLANK(L687),"",VLOOKUP(L687,Lookups!$A:$B,2, FALSE))</f>
        <v/>
      </c>
      <c r="N687" s="120"/>
      <c r="O687" s="178" t="str">
        <f>IF(ISBLANK(N687),"",VLOOKUP(N687,Lookups!$D:$E,2, FALSE))</f>
        <v/>
      </c>
      <c r="P687" s="120"/>
      <c r="Q687" s="120"/>
      <c r="R687" s="120"/>
      <c r="S687" s="120"/>
      <c r="T687" s="121" t="s">
        <v>1215</v>
      </c>
      <c r="U687" s="120"/>
      <c r="V687" s="120"/>
      <c r="W687" s="120"/>
      <c r="X687" s="120"/>
      <c r="Y687" s="120"/>
      <c r="Z687" s="120"/>
      <c r="AA687" s="120"/>
      <c r="AB687" s="120"/>
      <c r="AC687" s="120"/>
      <c r="AD687" s="120"/>
      <c r="AE687" s="120"/>
      <c r="AF687" s="120"/>
      <c r="AG687" s="120"/>
      <c r="AH687" s="120"/>
      <c r="AI687" s="120"/>
      <c r="AJ687" s="120"/>
      <c r="AK687" s="120"/>
      <c r="AL687" s="120"/>
    </row>
    <row r="688">
      <c r="A688" s="177" t="s">
        <v>1683</v>
      </c>
      <c r="B688" s="118" t="s">
        <v>1684</v>
      </c>
      <c r="C688" s="120" t="b">
        <v>0</v>
      </c>
      <c r="D688" s="120"/>
      <c r="E688" s="119" t="s">
        <v>1701</v>
      </c>
      <c r="F688" s="121" t="s">
        <v>1702</v>
      </c>
      <c r="G688" s="120"/>
      <c r="H688" s="121" t="s">
        <v>1703</v>
      </c>
      <c r="I688" s="121" t="s">
        <v>32</v>
      </c>
      <c r="J688" s="121" t="s">
        <v>25</v>
      </c>
      <c r="K688" s="121" t="s">
        <v>1691</v>
      </c>
      <c r="L688" s="120"/>
      <c r="M688" s="120" t="str">
        <f>IF(ISBLANK(L688),"",VLOOKUP(L688,Lookups!$A:$B,2, FALSE))</f>
        <v/>
      </c>
      <c r="N688" s="120"/>
      <c r="O688" s="178" t="str">
        <f>IF(ISBLANK(N688),"",VLOOKUP(N688,Lookups!$D:$E,2, FALSE))</f>
        <v/>
      </c>
      <c r="P688" s="120"/>
      <c r="Q688" s="120"/>
      <c r="R688" s="120"/>
      <c r="S688" s="120"/>
      <c r="T688" s="121" t="s">
        <v>1215</v>
      </c>
      <c r="U688" s="120"/>
      <c r="V688" s="120"/>
      <c r="W688" s="120"/>
      <c r="X688" s="120"/>
      <c r="Y688" s="120"/>
      <c r="Z688" s="120"/>
      <c r="AA688" s="120"/>
      <c r="AB688" s="120"/>
      <c r="AC688" s="120"/>
      <c r="AD688" s="120"/>
      <c r="AE688" s="120"/>
      <c r="AF688" s="120"/>
      <c r="AG688" s="120"/>
      <c r="AH688" s="120"/>
      <c r="AI688" s="120"/>
      <c r="AJ688" s="120"/>
      <c r="AK688" s="120"/>
      <c r="AL688" s="120"/>
    </row>
    <row r="689">
      <c r="A689" s="177" t="s">
        <v>1683</v>
      </c>
      <c r="B689" s="118" t="s">
        <v>1684</v>
      </c>
      <c r="C689" s="120" t="b">
        <v>0</v>
      </c>
      <c r="D689" s="120"/>
      <c r="E689" s="119" t="s">
        <v>1621</v>
      </c>
      <c r="F689" s="121" t="s">
        <v>1704</v>
      </c>
      <c r="G689" s="120"/>
      <c r="H689" s="120"/>
      <c r="I689" s="121" t="s">
        <v>37</v>
      </c>
      <c r="J689" s="121" t="s">
        <v>37</v>
      </c>
      <c r="K689" s="120"/>
      <c r="L689" s="120"/>
      <c r="M689" s="120" t="str">
        <f>IF(ISBLANK(L689),"",VLOOKUP(L689,Lookups!$A:$B,2, FALSE))</f>
        <v/>
      </c>
      <c r="N689" s="120"/>
      <c r="O689" s="178" t="str">
        <f>IF(ISBLANK(N689),"",VLOOKUP(N689,Lookups!$D:$E,2, FALSE))</f>
        <v/>
      </c>
      <c r="P689" s="120"/>
      <c r="Q689" s="120"/>
      <c r="R689" s="120"/>
      <c r="S689" s="120"/>
      <c r="T689" s="121" t="s">
        <v>1215</v>
      </c>
      <c r="U689" s="120"/>
      <c r="V689" s="120"/>
      <c r="W689" s="120"/>
      <c r="X689" s="120"/>
      <c r="Y689" s="120"/>
      <c r="Z689" s="120"/>
      <c r="AA689" s="120"/>
      <c r="AB689" s="120"/>
      <c r="AC689" s="120"/>
      <c r="AD689" s="120"/>
      <c r="AE689" s="120"/>
      <c r="AF689" s="120"/>
      <c r="AG689" s="120"/>
      <c r="AH689" s="120"/>
      <c r="AI689" s="120"/>
      <c r="AJ689" s="120"/>
      <c r="AK689" s="120"/>
      <c r="AL689" s="120"/>
    </row>
    <row r="690">
      <c r="A690" s="177" t="s">
        <v>1683</v>
      </c>
      <c r="B690" s="118" t="s">
        <v>1216</v>
      </c>
      <c r="C690" s="118" t="b">
        <v>0</v>
      </c>
      <c r="D690" s="118" t="s">
        <v>1222</v>
      </c>
      <c r="E690" s="120"/>
      <c r="F690" s="121" t="s">
        <v>1705</v>
      </c>
      <c r="G690" s="118" t="s">
        <v>41</v>
      </c>
      <c r="H690" s="120"/>
      <c r="I690" s="121" t="s">
        <v>43</v>
      </c>
      <c r="J690" s="121" t="s">
        <v>43</v>
      </c>
      <c r="K690" s="120"/>
      <c r="L690" s="120"/>
      <c r="M690" s="120" t="str">
        <f>IF(ISBLANK(L690),"",VLOOKUP(L690,Lookups!$A:$B,2, FALSE))</f>
        <v/>
      </c>
      <c r="N690" s="121" t="s">
        <v>1225</v>
      </c>
      <c r="O690" s="180" t="str">
        <f>IF(ISBLANK(N690),"",VLOOKUP(N690,Lookups!$D:$E,2, FALSE))</f>
        <v>http://linked.data.gov.au/def/tern-cv/6d40d71e-58cd-4f75-8304-40c01fe5f74c</v>
      </c>
      <c r="P690" s="120"/>
      <c r="Q690" s="120"/>
      <c r="R690" s="120"/>
      <c r="S690" s="120"/>
      <c r="T690" s="121" t="s">
        <v>1215</v>
      </c>
      <c r="U690" s="120"/>
      <c r="V690" s="120"/>
      <c r="W690" s="120"/>
      <c r="X690" s="120"/>
      <c r="Y690" s="120"/>
      <c r="Z690" s="120"/>
      <c r="AA690" s="120"/>
      <c r="AB690" s="120"/>
      <c r="AC690" s="120"/>
      <c r="AD690" s="120"/>
      <c r="AE690" s="120"/>
      <c r="AF690" s="120"/>
      <c r="AG690" s="120"/>
      <c r="AH690" s="120"/>
      <c r="AI690" s="120"/>
      <c r="AJ690" s="120"/>
      <c r="AK690" s="120"/>
      <c r="AL690" s="120"/>
    </row>
    <row r="691">
      <c r="A691" s="177" t="s">
        <v>1683</v>
      </c>
      <c r="B691" s="118" t="s">
        <v>1216</v>
      </c>
      <c r="C691" s="118" t="b">
        <v>0</v>
      </c>
      <c r="D691" s="118" t="s">
        <v>1227</v>
      </c>
      <c r="E691" s="120"/>
      <c r="F691" s="121" t="s">
        <v>1706</v>
      </c>
      <c r="G691" s="118" t="s">
        <v>41</v>
      </c>
      <c r="H691" s="120"/>
      <c r="I691" s="121" t="s">
        <v>43</v>
      </c>
      <c r="J691" s="121" t="s">
        <v>43</v>
      </c>
      <c r="K691" s="120"/>
      <c r="L691" s="120"/>
      <c r="M691" s="120" t="str">
        <f>IF(ISBLANK(L691),"",VLOOKUP(L691,Lookups!$A:$B,2, FALSE))</f>
        <v/>
      </c>
      <c r="N691" s="121" t="s">
        <v>1225</v>
      </c>
      <c r="O691" s="180" t="str">
        <f>IF(ISBLANK(N691),"",VLOOKUP(N691,Lookups!$D:$E,2, FALSE))</f>
        <v>http://linked.data.gov.au/def/tern-cv/6d40d71e-58cd-4f75-8304-40c01fe5f74c</v>
      </c>
      <c r="P691" s="120"/>
      <c r="Q691" s="120"/>
      <c r="R691" s="120"/>
      <c r="S691" s="120"/>
      <c r="T691" s="121" t="s">
        <v>1215</v>
      </c>
      <c r="U691" s="120"/>
      <c r="V691" s="120"/>
      <c r="W691" s="120"/>
      <c r="X691" s="120"/>
      <c r="Y691" s="120"/>
      <c r="Z691" s="120"/>
      <c r="AA691" s="120"/>
      <c r="AB691" s="120"/>
      <c r="AC691" s="120"/>
      <c r="AD691" s="120"/>
      <c r="AE691" s="120"/>
      <c r="AF691" s="120"/>
      <c r="AG691" s="120"/>
      <c r="AH691" s="120"/>
      <c r="AI691" s="120"/>
      <c r="AJ691" s="120"/>
      <c r="AK691" s="120"/>
      <c r="AL691" s="120"/>
    </row>
    <row r="692">
      <c r="A692" s="177" t="s">
        <v>1683</v>
      </c>
      <c r="B692" s="118" t="s">
        <v>1216</v>
      </c>
      <c r="C692" s="118" t="b">
        <v>0</v>
      </c>
      <c r="D692" s="118" t="s">
        <v>1231</v>
      </c>
      <c r="E692" s="120"/>
      <c r="F692" s="121" t="s">
        <v>1707</v>
      </c>
      <c r="G692" s="118" t="s">
        <v>41</v>
      </c>
      <c r="H692" s="120"/>
      <c r="I692" s="121" t="s">
        <v>43</v>
      </c>
      <c r="J692" s="121" t="s">
        <v>43</v>
      </c>
      <c r="K692" s="120"/>
      <c r="L692" s="120"/>
      <c r="M692" s="120" t="str">
        <f>IF(ISBLANK(L692),"",VLOOKUP(L692,Lookups!$A:$B,2, FALSE))</f>
        <v/>
      </c>
      <c r="N692" s="121" t="s">
        <v>1225</v>
      </c>
      <c r="O692" s="180" t="str">
        <f>IF(ISBLANK(N692),"",VLOOKUP(N692,Lookups!$D:$E,2, FALSE))</f>
        <v>http://linked.data.gov.au/def/tern-cv/6d40d71e-58cd-4f75-8304-40c01fe5f74c</v>
      </c>
      <c r="P692" s="120"/>
      <c r="Q692" s="120"/>
      <c r="R692" s="120"/>
      <c r="S692" s="120"/>
      <c r="T692" s="121" t="s">
        <v>1215</v>
      </c>
      <c r="U692" s="120"/>
      <c r="V692" s="120"/>
      <c r="W692" s="120"/>
      <c r="X692" s="120"/>
      <c r="Y692" s="120"/>
      <c r="Z692" s="120"/>
      <c r="AA692" s="120"/>
      <c r="AB692" s="120"/>
      <c r="AC692" s="120"/>
      <c r="AD692" s="120"/>
      <c r="AE692" s="120"/>
      <c r="AF692" s="120"/>
      <c r="AG692" s="120"/>
      <c r="AH692" s="120"/>
      <c r="AI692" s="120"/>
      <c r="AJ692" s="120"/>
      <c r="AK692" s="120"/>
      <c r="AL692" s="120"/>
    </row>
    <row r="693">
      <c r="A693" s="177" t="s">
        <v>1683</v>
      </c>
      <c r="B693" s="118" t="s">
        <v>1216</v>
      </c>
      <c r="C693" s="118" t="b">
        <v>0</v>
      </c>
      <c r="D693" s="118" t="s">
        <v>1235</v>
      </c>
      <c r="E693" s="120"/>
      <c r="F693" s="121" t="s">
        <v>1708</v>
      </c>
      <c r="G693" s="118" t="s">
        <v>41</v>
      </c>
      <c r="H693" s="120"/>
      <c r="I693" s="121" t="s">
        <v>43</v>
      </c>
      <c r="J693" s="121" t="s">
        <v>43</v>
      </c>
      <c r="K693" s="120"/>
      <c r="L693" s="120"/>
      <c r="M693" s="120" t="str">
        <f>IF(ISBLANK(L693),"",VLOOKUP(L693,Lookups!$A:$B,2, FALSE))</f>
        <v/>
      </c>
      <c r="N693" s="121" t="s">
        <v>1225</v>
      </c>
      <c r="O693" s="180" t="str">
        <f>IF(ISBLANK(N693),"",VLOOKUP(N693,Lookups!$D:$E,2, FALSE))</f>
        <v>http://linked.data.gov.au/def/tern-cv/6d40d71e-58cd-4f75-8304-40c01fe5f74c</v>
      </c>
      <c r="P693" s="120"/>
      <c r="Q693" s="120"/>
      <c r="R693" s="120"/>
      <c r="S693" s="120"/>
      <c r="T693" s="121" t="s">
        <v>1215</v>
      </c>
      <c r="U693" s="120"/>
      <c r="V693" s="120"/>
      <c r="W693" s="120"/>
      <c r="X693" s="120"/>
      <c r="Y693" s="120"/>
      <c r="Z693" s="120"/>
      <c r="AA693" s="120"/>
      <c r="AB693" s="120"/>
      <c r="AC693" s="120"/>
      <c r="AD693" s="120"/>
      <c r="AE693" s="120"/>
      <c r="AF693" s="120"/>
      <c r="AG693" s="120"/>
      <c r="AH693" s="120"/>
      <c r="AI693" s="120"/>
      <c r="AJ693" s="120"/>
      <c r="AK693" s="120"/>
      <c r="AL693" s="120"/>
    </row>
    <row r="694">
      <c r="A694" s="177" t="s">
        <v>1683</v>
      </c>
      <c r="B694" s="118" t="s">
        <v>1684</v>
      </c>
      <c r="C694" s="118" t="b">
        <v>0</v>
      </c>
      <c r="D694" s="118" t="s">
        <v>1709</v>
      </c>
      <c r="E694" s="120"/>
      <c r="F694" s="121" t="s">
        <v>1710</v>
      </c>
      <c r="G694" s="118" t="s">
        <v>41</v>
      </c>
      <c r="H694" s="120"/>
      <c r="I694" s="121" t="s">
        <v>32</v>
      </c>
      <c r="J694" s="121" t="s">
        <v>32</v>
      </c>
      <c r="K694" s="120"/>
      <c r="L694" s="121" t="s">
        <v>1629</v>
      </c>
      <c r="M694" s="179" t="str">
        <f>IF(ISBLANK(L694),"",VLOOKUP(L694,Lookups!$A:$B,2, FALSE))</f>
        <v>http://linked.data.gov.au/def/tern-cv/ea001a27-3217-45c2-a7b5-96a104986def</v>
      </c>
      <c r="N694" s="121" t="s">
        <v>1012</v>
      </c>
      <c r="O694" s="180" t="str">
        <f>IF(ISBLANK(N694),"",VLOOKUP(N694,Lookups!$D:$E,2, FALSE))</f>
        <v>http://linked.data.gov.au/def/tern-cv/ea3a4c64-dac3-4660-809a-8ad5ced8997b</v>
      </c>
      <c r="P694" s="120"/>
      <c r="Q694" s="120"/>
      <c r="R694" s="120"/>
      <c r="S694" s="120"/>
      <c r="T694" s="121" t="s">
        <v>1215</v>
      </c>
      <c r="U694" s="120"/>
      <c r="V694" s="120"/>
      <c r="W694" s="120"/>
      <c r="X694" s="120"/>
      <c r="Y694" s="120"/>
      <c r="Z694" s="120"/>
      <c r="AA694" s="120"/>
      <c r="AB694" s="120"/>
      <c r="AC694" s="120"/>
      <c r="AD694" s="120"/>
      <c r="AE694" s="120"/>
      <c r="AF694" s="120"/>
      <c r="AG694" s="120"/>
      <c r="AH694" s="120"/>
      <c r="AI694" s="120"/>
      <c r="AJ694" s="120"/>
      <c r="AK694" s="120"/>
      <c r="AL694" s="120"/>
    </row>
    <row r="695">
      <c r="A695" s="177" t="s">
        <v>1683</v>
      </c>
      <c r="B695" s="118" t="s">
        <v>1684</v>
      </c>
      <c r="C695" s="118" t="b">
        <v>0</v>
      </c>
      <c r="D695" s="118" t="s">
        <v>1711</v>
      </c>
      <c r="E695" s="120"/>
      <c r="F695" s="121" t="s">
        <v>1712</v>
      </c>
      <c r="G695" s="118" t="s">
        <v>41</v>
      </c>
      <c r="H695" s="120"/>
      <c r="I695" s="121" t="s">
        <v>32</v>
      </c>
      <c r="J695" s="121" t="s">
        <v>32</v>
      </c>
      <c r="K695" s="120"/>
      <c r="L695" s="121" t="s">
        <v>1629</v>
      </c>
      <c r="M695" s="179" t="str">
        <f>IF(ISBLANK(L695),"",VLOOKUP(L695,Lookups!$A:$B,2, FALSE))</f>
        <v>http://linked.data.gov.au/def/tern-cv/ea001a27-3217-45c2-a7b5-96a104986def</v>
      </c>
      <c r="N695" s="121" t="s">
        <v>1012</v>
      </c>
      <c r="O695" s="180" t="str">
        <f>IF(ISBLANK(N695),"",VLOOKUP(N695,Lookups!$D:$E,2, FALSE))</f>
        <v>http://linked.data.gov.au/def/tern-cv/ea3a4c64-dac3-4660-809a-8ad5ced8997b</v>
      </c>
      <c r="P695" s="120"/>
      <c r="Q695" s="120"/>
      <c r="R695" s="120"/>
      <c r="S695" s="120"/>
      <c r="T695" s="121" t="s">
        <v>1215</v>
      </c>
      <c r="U695" s="120"/>
      <c r="V695" s="120"/>
      <c r="W695" s="120"/>
      <c r="X695" s="120"/>
      <c r="Y695" s="120"/>
      <c r="Z695" s="120"/>
      <c r="AA695" s="120"/>
      <c r="AB695" s="120"/>
      <c r="AC695" s="120"/>
      <c r="AD695" s="120"/>
      <c r="AE695" s="120"/>
      <c r="AF695" s="120"/>
      <c r="AG695" s="120"/>
      <c r="AH695" s="120"/>
      <c r="AI695" s="120"/>
      <c r="AJ695" s="120"/>
      <c r="AK695" s="120"/>
      <c r="AL695" s="120"/>
    </row>
    <row r="696">
      <c r="A696" s="177" t="s">
        <v>1683</v>
      </c>
      <c r="B696" s="118" t="s">
        <v>1684</v>
      </c>
      <c r="C696" s="189" t="b">
        <v>0</v>
      </c>
      <c r="D696" s="189"/>
      <c r="E696" s="118" t="s">
        <v>1713</v>
      </c>
      <c r="F696" s="121" t="s">
        <v>1714</v>
      </c>
      <c r="G696" s="120"/>
      <c r="H696" s="120"/>
      <c r="I696" s="121" t="s">
        <v>37</v>
      </c>
      <c r="J696" s="121" t="s">
        <v>37</v>
      </c>
      <c r="K696" s="120"/>
      <c r="L696" s="120"/>
      <c r="M696" s="120" t="str">
        <f>IF(ISBLANK(L696),"",VLOOKUP(L696,Lookups!$A:$B,2, FALSE))</f>
        <v/>
      </c>
      <c r="N696" s="120"/>
      <c r="O696" s="178" t="str">
        <f>IF(ISBLANK(N696),"",VLOOKUP(N696,Lookups!$D:$E,2, FALSE))</f>
        <v/>
      </c>
      <c r="P696" s="120"/>
      <c r="Q696" s="120"/>
      <c r="R696" s="120"/>
      <c r="S696" s="120"/>
      <c r="T696" s="121" t="s">
        <v>1215</v>
      </c>
      <c r="U696" s="120"/>
      <c r="V696" s="120"/>
      <c r="W696" s="120"/>
      <c r="X696" s="120"/>
      <c r="Y696" s="120"/>
      <c r="Z696" s="120"/>
      <c r="AA696" s="120"/>
      <c r="AB696" s="120"/>
      <c r="AC696" s="120"/>
      <c r="AD696" s="120"/>
      <c r="AE696" s="120"/>
      <c r="AF696" s="120"/>
      <c r="AG696" s="120"/>
      <c r="AH696" s="120"/>
      <c r="AI696" s="120"/>
      <c r="AJ696" s="120"/>
      <c r="AK696" s="120"/>
      <c r="AL696" s="120"/>
    </row>
    <row r="697">
      <c r="A697" s="177" t="s">
        <v>1683</v>
      </c>
      <c r="B697" s="118" t="s">
        <v>1684</v>
      </c>
      <c r="C697" s="189" t="b">
        <v>0</v>
      </c>
      <c r="D697" s="189"/>
      <c r="E697" s="118" t="s">
        <v>294</v>
      </c>
      <c r="F697" s="121" t="s">
        <v>1715</v>
      </c>
      <c r="G697" s="120"/>
      <c r="H697" s="120"/>
      <c r="I697" s="121" t="s">
        <v>43</v>
      </c>
      <c r="J697" s="121" t="s">
        <v>43</v>
      </c>
      <c r="K697" s="120"/>
      <c r="L697" s="120"/>
      <c r="M697" s="120" t="str">
        <f>IF(ISBLANK(L697),"",VLOOKUP(L697,Lookups!$A:$B,2, FALSE))</f>
        <v/>
      </c>
      <c r="N697" s="120"/>
      <c r="O697" s="178" t="str">
        <f>IF(ISBLANK(N697),"",VLOOKUP(N697,Lookups!$D:$E,2, FALSE))</f>
        <v/>
      </c>
      <c r="P697" s="120"/>
      <c r="Q697" s="120"/>
      <c r="R697" s="120"/>
      <c r="S697" s="120"/>
      <c r="T697" s="121" t="s">
        <v>1215</v>
      </c>
      <c r="U697" s="120"/>
      <c r="V697" s="120"/>
      <c r="W697" s="120"/>
      <c r="X697" s="120"/>
      <c r="Y697" s="120"/>
      <c r="Z697" s="120"/>
      <c r="AA697" s="120"/>
      <c r="AB697" s="120"/>
      <c r="AC697" s="120"/>
      <c r="AD697" s="120"/>
      <c r="AE697" s="120"/>
      <c r="AF697" s="120"/>
      <c r="AG697" s="120"/>
      <c r="AH697" s="120"/>
      <c r="AI697" s="120"/>
      <c r="AJ697" s="120"/>
      <c r="AK697" s="120"/>
      <c r="AL697" s="120"/>
    </row>
    <row r="698">
      <c r="A698" s="177" t="s">
        <v>1683</v>
      </c>
      <c r="B698" s="118" t="s">
        <v>1684</v>
      </c>
      <c r="C698" s="118" t="b">
        <v>0</v>
      </c>
      <c r="D698" s="118" t="s">
        <v>1716</v>
      </c>
      <c r="E698" s="189"/>
      <c r="F698" s="121" t="s">
        <v>1717</v>
      </c>
      <c r="G698" s="118" t="s">
        <v>41</v>
      </c>
      <c r="H698" s="120"/>
      <c r="I698" s="121" t="s">
        <v>32</v>
      </c>
      <c r="J698" s="121" t="s">
        <v>32</v>
      </c>
      <c r="K698" s="120"/>
      <c r="L698" s="120"/>
      <c r="M698" s="120" t="str">
        <f>IF(ISBLANK(L698),"",VLOOKUP(L698,Lookups!$A:$B,2, FALSE))</f>
        <v/>
      </c>
      <c r="N698" s="121" t="s">
        <v>1012</v>
      </c>
      <c r="O698" s="180" t="str">
        <f>IF(ISBLANK(N698),"",VLOOKUP(N698,Lookups!$D:$E,2, FALSE))</f>
        <v>http://linked.data.gov.au/def/tern-cv/ea3a4c64-dac3-4660-809a-8ad5ced8997b</v>
      </c>
      <c r="P698" s="120"/>
      <c r="Q698" s="120"/>
      <c r="R698" s="120"/>
      <c r="S698" s="120"/>
      <c r="T698" s="121" t="s">
        <v>1215</v>
      </c>
      <c r="U698" s="120"/>
      <c r="V698" s="120"/>
      <c r="W698" s="120"/>
      <c r="X698" s="120"/>
      <c r="Y698" s="120"/>
      <c r="Z698" s="120"/>
      <c r="AA698" s="120"/>
      <c r="AB698" s="120"/>
      <c r="AC698" s="120"/>
      <c r="AD698" s="120"/>
      <c r="AE698" s="120"/>
      <c r="AF698" s="120"/>
      <c r="AG698" s="120"/>
      <c r="AH698" s="120"/>
      <c r="AI698" s="120"/>
      <c r="AJ698" s="120"/>
      <c r="AK698" s="120"/>
      <c r="AL698" s="120"/>
    </row>
    <row r="699">
      <c r="A699" s="177" t="s">
        <v>1683</v>
      </c>
      <c r="B699" s="118" t="s">
        <v>1684</v>
      </c>
      <c r="C699" s="118" t="b">
        <v>0</v>
      </c>
      <c r="D699" s="118"/>
      <c r="E699" s="118" t="s">
        <v>1718</v>
      </c>
      <c r="F699" s="121" t="s">
        <v>1719</v>
      </c>
      <c r="G699" s="120"/>
      <c r="H699" s="120"/>
      <c r="I699" s="121" t="s">
        <v>43</v>
      </c>
      <c r="J699" s="121" t="s">
        <v>43</v>
      </c>
      <c r="K699" s="120"/>
      <c r="L699" s="120"/>
      <c r="M699" s="120" t="str">
        <f>IF(ISBLANK(L699),"",VLOOKUP(L699,Lookups!$A:$B,2, FALSE))</f>
        <v/>
      </c>
      <c r="N699" s="120"/>
      <c r="O699" s="178" t="str">
        <f>IF(ISBLANK(N699),"",VLOOKUP(N699,Lookups!$D:$E,2, FALSE))</f>
        <v/>
      </c>
      <c r="P699" s="120"/>
      <c r="Q699" s="120"/>
      <c r="R699" s="120"/>
      <c r="S699" s="120"/>
      <c r="T699" s="121" t="s">
        <v>1215</v>
      </c>
      <c r="U699" s="120"/>
      <c r="V699" s="120"/>
      <c r="W699" s="120"/>
      <c r="X699" s="120"/>
      <c r="Y699" s="120"/>
      <c r="Z699" s="120"/>
      <c r="AA699" s="120"/>
      <c r="AB699" s="120"/>
      <c r="AC699" s="120"/>
      <c r="AD699" s="120"/>
      <c r="AE699" s="120"/>
      <c r="AF699" s="120"/>
      <c r="AG699" s="120"/>
      <c r="AH699" s="120"/>
      <c r="AI699" s="120"/>
      <c r="AJ699" s="120"/>
      <c r="AK699" s="120"/>
      <c r="AL699" s="120"/>
    </row>
    <row r="700">
      <c r="A700" s="177" t="s">
        <v>1683</v>
      </c>
      <c r="B700" s="118" t="s">
        <v>1684</v>
      </c>
      <c r="C700" s="189" t="b">
        <v>0</v>
      </c>
      <c r="D700" s="189"/>
      <c r="E700" s="118" t="s">
        <v>1720</v>
      </c>
      <c r="F700" s="121" t="s">
        <v>1721</v>
      </c>
      <c r="G700" s="120"/>
      <c r="H700" s="120"/>
      <c r="I700" s="121" t="s">
        <v>37</v>
      </c>
      <c r="J700" s="121" t="s">
        <v>37</v>
      </c>
      <c r="K700" s="120"/>
      <c r="L700" s="120"/>
      <c r="M700" s="120" t="str">
        <f>IF(ISBLANK(L700),"",VLOOKUP(L700,Lookups!$A:$B,2, FALSE))</f>
        <v/>
      </c>
      <c r="N700" s="120"/>
      <c r="O700" s="178" t="str">
        <f>IF(ISBLANK(N700),"",VLOOKUP(N700,Lookups!$D:$E,2, FALSE))</f>
        <v/>
      </c>
      <c r="P700" s="120"/>
      <c r="Q700" s="120"/>
      <c r="R700" s="120"/>
      <c r="S700" s="120"/>
      <c r="T700" s="121" t="s">
        <v>1215</v>
      </c>
      <c r="U700" s="120"/>
      <c r="V700" s="120"/>
      <c r="W700" s="120"/>
      <c r="X700" s="120"/>
      <c r="Y700" s="120"/>
      <c r="Z700" s="120"/>
      <c r="AA700" s="120"/>
      <c r="AB700" s="120"/>
      <c r="AC700" s="120"/>
      <c r="AD700" s="120"/>
      <c r="AE700" s="120"/>
      <c r="AF700" s="120"/>
      <c r="AG700" s="120"/>
      <c r="AH700" s="120"/>
      <c r="AI700" s="120"/>
      <c r="AJ700" s="120"/>
      <c r="AK700" s="120"/>
      <c r="AL700" s="120"/>
    </row>
    <row r="701">
      <c r="A701" s="177" t="s">
        <v>1683</v>
      </c>
      <c r="B701" s="118" t="s">
        <v>1684</v>
      </c>
      <c r="C701" s="189" t="b">
        <v>0</v>
      </c>
      <c r="D701" s="189"/>
      <c r="E701" s="118" t="s">
        <v>1722</v>
      </c>
      <c r="F701" s="121" t="s">
        <v>1723</v>
      </c>
      <c r="G701" s="120"/>
      <c r="H701" s="120"/>
      <c r="I701" s="121" t="s">
        <v>37</v>
      </c>
      <c r="J701" s="121" t="s">
        <v>37</v>
      </c>
      <c r="K701" s="120"/>
      <c r="L701" s="120"/>
      <c r="M701" s="120" t="str">
        <f>IF(ISBLANK(L701),"",VLOOKUP(L701,Lookups!$A:$B,2, FALSE))</f>
        <v/>
      </c>
      <c r="N701" s="120"/>
      <c r="O701" s="178" t="str">
        <f>IF(ISBLANK(N701),"",VLOOKUP(N701,Lookups!$D:$E,2, FALSE))</f>
        <v/>
      </c>
      <c r="P701" s="120"/>
      <c r="Q701" s="120"/>
      <c r="R701" s="120"/>
      <c r="S701" s="120"/>
      <c r="T701" s="121" t="s">
        <v>1215</v>
      </c>
      <c r="U701" s="120"/>
      <c r="V701" s="120"/>
      <c r="W701" s="120"/>
      <c r="X701" s="120"/>
      <c r="Y701" s="120"/>
      <c r="Z701" s="120"/>
      <c r="AA701" s="120"/>
      <c r="AB701" s="120"/>
      <c r="AC701" s="120"/>
      <c r="AD701" s="120"/>
      <c r="AE701" s="120"/>
      <c r="AF701" s="120"/>
      <c r="AG701" s="120"/>
      <c r="AH701" s="120"/>
      <c r="AI701" s="120"/>
      <c r="AJ701" s="120"/>
      <c r="AK701" s="120"/>
      <c r="AL701" s="120"/>
    </row>
    <row r="702">
      <c r="A702" s="177" t="s">
        <v>1683</v>
      </c>
      <c r="B702" s="118" t="s">
        <v>1684</v>
      </c>
      <c r="C702" s="118" t="b">
        <v>0</v>
      </c>
      <c r="D702" s="118" t="s">
        <v>1292</v>
      </c>
      <c r="E702" s="189"/>
      <c r="F702" s="121" t="s">
        <v>1724</v>
      </c>
      <c r="G702" s="118" t="s">
        <v>41</v>
      </c>
      <c r="H702" s="121" t="s">
        <v>1725</v>
      </c>
      <c r="I702" s="121" t="s">
        <v>32</v>
      </c>
      <c r="J702" s="121" t="s">
        <v>25</v>
      </c>
      <c r="K702" s="121" t="s">
        <v>1726</v>
      </c>
      <c r="L702" s="120"/>
      <c r="M702" s="120" t="str">
        <f>IF(ISBLANK(L702),"",VLOOKUP(L702,Lookups!$A:$B,2, FALSE))</f>
        <v/>
      </c>
      <c r="N702" s="121" t="s">
        <v>122</v>
      </c>
      <c r="O702" s="180" t="str">
        <f>IF(ISBLANK(N702),"",VLOOKUP(N702,Lookups!$D:$E,2, FALSE))</f>
        <v>http://linked.data.gov.au/def/tern-cv/60d7edf8-98c6-43e9-841c-e176c334d270</v>
      </c>
      <c r="P702" s="120"/>
      <c r="Q702" s="120"/>
      <c r="R702" s="120"/>
      <c r="S702" s="120"/>
      <c r="T702" s="121" t="s">
        <v>1215</v>
      </c>
      <c r="U702" s="120"/>
      <c r="V702" s="120"/>
      <c r="W702" s="120"/>
      <c r="X702" s="120"/>
      <c r="Y702" s="120"/>
      <c r="Z702" s="120"/>
      <c r="AA702" s="120"/>
      <c r="AB702" s="120"/>
      <c r="AC702" s="120"/>
      <c r="AD702" s="120"/>
      <c r="AE702" s="120"/>
      <c r="AF702" s="120"/>
      <c r="AG702" s="120"/>
      <c r="AH702" s="120"/>
      <c r="AI702" s="120"/>
      <c r="AJ702" s="120"/>
      <c r="AK702" s="120"/>
      <c r="AL702" s="120"/>
    </row>
    <row r="703">
      <c r="A703" s="177" t="s">
        <v>1683</v>
      </c>
      <c r="B703" s="118" t="s">
        <v>1684</v>
      </c>
      <c r="C703" s="118" t="b">
        <v>0</v>
      </c>
      <c r="D703" s="118" t="s">
        <v>189</v>
      </c>
      <c r="E703" s="189"/>
      <c r="F703" s="121" t="s">
        <v>1727</v>
      </c>
      <c r="G703" s="118" t="s">
        <v>41</v>
      </c>
      <c r="H703" s="120"/>
      <c r="I703" s="121" t="s">
        <v>43</v>
      </c>
      <c r="J703" s="121" t="s">
        <v>43</v>
      </c>
      <c r="K703" s="120"/>
      <c r="L703" s="120"/>
      <c r="M703" s="120" t="str">
        <f>IF(ISBLANK(L703),"",VLOOKUP(L703,Lookups!$A:$B,2, FALSE))</f>
        <v/>
      </c>
      <c r="N703" s="121" t="s">
        <v>122</v>
      </c>
      <c r="O703" s="180" t="str">
        <f>IF(ISBLANK(N703),"",VLOOKUP(N703,Lookups!$D:$E,2, FALSE))</f>
        <v>http://linked.data.gov.au/def/tern-cv/60d7edf8-98c6-43e9-841c-e176c334d270</v>
      </c>
      <c r="P703" s="120"/>
      <c r="Q703" s="120"/>
      <c r="R703" s="120"/>
      <c r="S703" s="120"/>
      <c r="T703" s="121" t="s">
        <v>1215</v>
      </c>
      <c r="U703" s="120"/>
      <c r="V703" s="120"/>
      <c r="W703" s="120"/>
      <c r="X703" s="120"/>
      <c r="Y703" s="120"/>
      <c r="Z703" s="120"/>
      <c r="AA703" s="120"/>
      <c r="AB703" s="120"/>
      <c r="AC703" s="120"/>
      <c r="AD703" s="120"/>
      <c r="AE703" s="120"/>
      <c r="AF703" s="120"/>
      <c r="AG703" s="120"/>
      <c r="AH703" s="120"/>
      <c r="AI703" s="120"/>
      <c r="AJ703" s="120"/>
      <c r="AK703" s="120"/>
      <c r="AL703" s="120"/>
    </row>
    <row r="704">
      <c r="A704" s="177" t="s">
        <v>1683</v>
      </c>
      <c r="B704" s="118" t="s">
        <v>1684</v>
      </c>
      <c r="C704" s="118" t="b">
        <v>0</v>
      </c>
      <c r="D704" s="118" t="s">
        <v>1654</v>
      </c>
      <c r="E704" s="189"/>
      <c r="F704" s="121" t="s">
        <v>1728</v>
      </c>
      <c r="G704" s="118" t="s">
        <v>41</v>
      </c>
      <c r="H704" s="120"/>
      <c r="I704" s="121" t="s">
        <v>200</v>
      </c>
      <c r="J704" s="121" t="s">
        <v>200</v>
      </c>
      <c r="K704" s="120"/>
      <c r="L704" s="120"/>
      <c r="M704" s="120" t="str">
        <f>IF(ISBLANK(L704),"",VLOOKUP(L704,Lookups!$A:$B,2, FALSE))</f>
        <v/>
      </c>
      <c r="N704" s="121" t="s">
        <v>122</v>
      </c>
      <c r="O704" s="180" t="str">
        <f>IF(ISBLANK(N704),"",VLOOKUP(N704,Lookups!$D:$E,2, FALSE))</f>
        <v>http://linked.data.gov.au/def/tern-cv/60d7edf8-98c6-43e9-841c-e176c334d270</v>
      </c>
      <c r="P704" s="120"/>
      <c r="Q704" s="120"/>
      <c r="R704" s="120"/>
      <c r="S704" s="120"/>
      <c r="T704" s="121" t="s">
        <v>1215</v>
      </c>
      <c r="U704" s="120"/>
      <c r="V704" s="120"/>
      <c r="W704" s="120"/>
      <c r="X704" s="120"/>
      <c r="Y704" s="120"/>
      <c r="Z704" s="120"/>
      <c r="AA704" s="120"/>
      <c r="AB704" s="120"/>
      <c r="AC704" s="120"/>
      <c r="AD704" s="120"/>
      <c r="AE704" s="120"/>
      <c r="AF704" s="120"/>
      <c r="AG704" s="120"/>
      <c r="AH704" s="120"/>
      <c r="AI704" s="120"/>
      <c r="AJ704" s="120"/>
      <c r="AK704" s="120"/>
      <c r="AL704" s="120"/>
    </row>
    <row r="705">
      <c r="A705" s="177" t="s">
        <v>1683</v>
      </c>
      <c r="B705" s="118" t="s">
        <v>1684</v>
      </c>
      <c r="C705" s="189" t="b">
        <v>0</v>
      </c>
      <c r="D705" s="189"/>
      <c r="E705" s="118" t="s">
        <v>1668</v>
      </c>
      <c r="F705" s="121" t="s">
        <v>1729</v>
      </c>
      <c r="G705" s="120"/>
      <c r="H705" s="120"/>
      <c r="I705" s="121" t="s">
        <v>32</v>
      </c>
      <c r="J705" s="121" t="s">
        <v>32</v>
      </c>
      <c r="K705" s="120"/>
      <c r="L705" s="120"/>
      <c r="M705" s="120" t="str">
        <f>IF(ISBLANK(L705),"",VLOOKUP(L705,Lookups!$A:$B,2, FALSE))</f>
        <v/>
      </c>
      <c r="N705" s="120"/>
      <c r="O705" s="178" t="str">
        <f>IF(ISBLANK(N705),"",VLOOKUP(N705,Lookups!$D:$E,2, FALSE))</f>
        <v/>
      </c>
      <c r="P705" s="120"/>
      <c r="Q705" s="120"/>
      <c r="R705" s="120"/>
      <c r="S705" s="120"/>
      <c r="T705" s="121" t="s">
        <v>1215</v>
      </c>
      <c r="U705" s="120"/>
      <c r="V705" s="120"/>
      <c r="W705" s="120"/>
      <c r="X705" s="120"/>
      <c r="Y705" s="120"/>
      <c r="Z705" s="120"/>
      <c r="AA705" s="120"/>
      <c r="AB705" s="120"/>
      <c r="AC705" s="120"/>
      <c r="AD705" s="120"/>
      <c r="AE705" s="120"/>
      <c r="AF705" s="120"/>
      <c r="AG705" s="120"/>
      <c r="AH705" s="120"/>
      <c r="AI705" s="120"/>
      <c r="AJ705" s="120"/>
      <c r="AK705" s="120"/>
      <c r="AL705" s="120"/>
    </row>
    <row r="706">
      <c r="A706" s="177" t="s">
        <v>1683</v>
      </c>
      <c r="B706" s="118" t="s">
        <v>1684</v>
      </c>
      <c r="C706" s="189" t="b">
        <v>0</v>
      </c>
      <c r="D706" s="189"/>
      <c r="E706" s="118" t="s">
        <v>1730</v>
      </c>
      <c r="F706" s="121" t="s">
        <v>1731</v>
      </c>
      <c r="G706" s="120"/>
      <c r="H706" s="120"/>
      <c r="I706" s="121" t="s">
        <v>37</v>
      </c>
      <c r="J706" s="121" t="s">
        <v>37</v>
      </c>
      <c r="K706" s="120"/>
      <c r="L706" s="120"/>
      <c r="M706" s="120" t="str">
        <f>IF(ISBLANK(L706),"",VLOOKUP(L706,Lookups!$A:$B,2, FALSE))</f>
        <v/>
      </c>
      <c r="N706" s="120"/>
      <c r="O706" s="178" t="str">
        <f>IF(ISBLANK(N706),"",VLOOKUP(N706,Lookups!$D:$E,2, FALSE))</f>
        <v/>
      </c>
      <c r="P706" s="120"/>
      <c r="Q706" s="120"/>
      <c r="R706" s="120"/>
      <c r="S706" s="120"/>
      <c r="T706" s="121" t="s">
        <v>1215</v>
      </c>
      <c r="U706" s="120"/>
      <c r="V706" s="120"/>
      <c r="W706" s="120"/>
      <c r="X706" s="120"/>
      <c r="Y706" s="120"/>
      <c r="Z706" s="120"/>
      <c r="AA706" s="120"/>
      <c r="AB706" s="120"/>
      <c r="AC706" s="120"/>
      <c r="AD706" s="120"/>
      <c r="AE706" s="120"/>
      <c r="AF706" s="120"/>
      <c r="AG706" s="120"/>
      <c r="AH706" s="120"/>
      <c r="AI706" s="120"/>
      <c r="AJ706" s="120"/>
      <c r="AK706" s="120"/>
      <c r="AL706" s="120"/>
    </row>
    <row r="707">
      <c r="A707" s="177" t="s">
        <v>1683</v>
      </c>
      <c r="B707" s="118" t="s">
        <v>1684</v>
      </c>
      <c r="C707" s="189" t="b">
        <v>0</v>
      </c>
      <c r="D707" s="189"/>
      <c r="E707" s="118" t="s">
        <v>1672</v>
      </c>
      <c r="F707" s="121" t="s">
        <v>1732</v>
      </c>
      <c r="G707" s="120"/>
      <c r="H707" s="121" t="s">
        <v>1733</v>
      </c>
      <c r="I707" s="121" t="s">
        <v>32</v>
      </c>
      <c r="J707" s="121" t="s">
        <v>25</v>
      </c>
      <c r="K707" s="121" t="s">
        <v>1734</v>
      </c>
      <c r="L707" s="120"/>
      <c r="M707" s="120" t="str">
        <f>IF(ISBLANK(L707),"",VLOOKUP(L707,Lookups!$A:$B,2, FALSE))</f>
        <v/>
      </c>
      <c r="N707" s="120"/>
      <c r="O707" s="178" t="str">
        <f>IF(ISBLANK(N707),"",VLOOKUP(N707,Lookups!$D:$E,2, FALSE))</f>
        <v/>
      </c>
      <c r="P707" s="120"/>
      <c r="Q707" s="120"/>
      <c r="R707" s="120"/>
      <c r="S707" s="120"/>
      <c r="T707" s="121" t="s">
        <v>1215</v>
      </c>
      <c r="U707" s="120"/>
      <c r="V707" s="120"/>
      <c r="W707" s="120"/>
      <c r="X707" s="120"/>
      <c r="Y707" s="120"/>
      <c r="Z707" s="120"/>
      <c r="AA707" s="120"/>
      <c r="AB707" s="120"/>
      <c r="AC707" s="120"/>
      <c r="AD707" s="120"/>
      <c r="AE707" s="120"/>
      <c r="AF707" s="120"/>
      <c r="AG707" s="120"/>
      <c r="AH707" s="120"/>
      <c r="AI707" s="120"/>
      <c r="AJ707" s="120"/>
      <c r="AK707" s="120"/>
      <c r="AL707" s="120"/>
    </row>
    <row r="708">
      <c r="A708" s="177" t="s">
        <v>1683</v>
      </c>
      <c r="B708" s="118" t="s">
        <v>1684</v>
      </c>
      <c r="C708" s="189" t="b">
        <v>0</v>
      </c>
      <c r="D708" s="189"/>
      <c r="E708" s="118" t="s">
        <v>1676</v>
      </c>
      <c r="F708" s="121" t="s">
        <v>1735</v>
      </c>
      <c r="G708" s="120"/>
      <c r="H708" s="121" t="s">
        <v>1736</v>
      </c>
      <c r="I708" s="121" t="s">
        <v>32</v>
      </c>
      <c r="J708" s="121" t="s">
        <v>25</v>
      </c>
      <c r="K708" s="121" t="s">
        <v>1734</v>
      </c>
      <c r="L708" s="120"/>
      <c r="M708" s="120" t="str">
        <f>IF(ISBLANK(L708),"",VLOOKUP(L708,Lookups!$A:$B,2, FALSE))</f>
        <v/>
      </c>
      <c r="N708" s="120"/>
      <c r="O708" s="178" t="str">
        <f>IF(ISBLANK(N708),"",VLOOKUP(N708,Lookups!$D:$E,2, FALSE))</f>
        <v/>
      </c>
      <c r="P708" s="120"/>
      <c r="Q708" s="120"/>
      <c r="R708" s="120"/>
      <c r="S708" s="120"/>
      <c r="T708" s="121" t="s">
        <v>1215</v>
      </c>
      <c r="U708" s="120"/>
      <c r="V708" s="120"/>
      <c r="W708" s="120"/>
      <c r="X708" s="120"/>
      <c r="Y708" s="120"/>
      <c r="Z708" s="120"/>
      <c r="AA708" s="120"/>
      <c r="AB708" s="120"/>
      <c r="AC708" s="120"/>
      <c r="AD708" s="120"/>
      <c r="AE708" s="120"/>
      <c r="AF708" s="120"/>
      <c r="AG708" s="120"/>
      <c r="AH708" s="120"/>
      <c r="AI708" s="120"/>
      <c r="AJ708" s="120"/>
      <c r="AK708" s="120"/>
      <c r="AL708" s="120"/>
    </row>
    <row r="709">
      <c r="A709" s="177" t="s">
        <v>1683</v>
      </c>
      <c r="B709" s="118" t="s">
        <v>1270</v>
      </c>
      <c r="C709" s="189" t="b">
        <v>0</v>
      </c>
      <c r="D709" s="189"/>
      <c r="E709" s="118" t="s">
        <v>1597</v>
      </c>
      <c r="F709" s="121" t="s">
        <v>1737</v>
      </c>
      <c r="G709" s="120"/>
      <c r="H709" s="121" t="s">
        <v>1738</v>
      </c>
      <c r="I709" s="121" t="s">
        <v>32</v>
      </c>
      <c r="J709" s="121" t="s">
        <v>25</v>
      </c>
      <c r="K709" s="121" t="s">
        <v>1734</v>
      </c>
      <c r="L709" s="120"/>
      <c r="M709" s="120" t="str">
        <f>IF(ISBLANK(L709),"",VLOOKUP(L709,Lookups!$A:$B,2, FALSE))</f>
        <v/>
      </c>
      <c r="N709" s="120"/>
      <c r="O709" s="178" t="str">
        <f>IF(ISBLANK(N709),"",VLOOKUP(N709,Lookups!$D:$E,2, FALSE))</f>
        <v/>
      </c>
      <c r="P709" s="120"/>
      <c r="Q709" s="120"/>
      <c r="R709" s="120"/>
      <c r="S709" s="120"/>
      <c r="T709" s="121" t="s">
        <v>1215</v>
      </c>
      <c r="U709" s="120"/>
      <c r="V709" s="120"/>
      <c r="W709" s="120"/>
      <c r="X709" s="120"/>
      <c r="Y709" s="120"/>
      <c r="Z709" s="120"/>
      <c r="AA709" s="120"/>
      <c r="AB709" s="120"/>
      <c r="AC709" s="120"/>
      <c r="AD709" s="120"/>
      <c r="AE709" s="120"/>
      <c r="AF709" s="120"/>
      <c r="AG709" s="120"/>
      <c r="AH709" s="120"/>
      <c r="AI709" s="120"/>
      <c r="AJ709" s="120"/>
      <c r="AK709" s="120"/>
      <c r="AL709" s="120"/>
    </row>
    <row r="710">
      <c r="A710" s="177" t="s">
        <v>1683</v>
      </c>
      <c r="B710" s="118" t="s">
        <v>1684</v>
      </c>
      <c r="C710" s="189" t="b">
        <v>0</v>
      </c>
      <c r="D710" s="189"/>
      <c r="E710" s="118" t="s">
        <v>1600</v>
      </c>
      <c r="F710" s="121" t="s">
        <v>1739</v>
      </c>
      <c r="G710" s="120"/>
      <c r="H710" s="120"/>
      <c r="I710" s="121" t="s">
        <v>37</v>
      </c>
      <c r="J710" s="121" t="s">
        <v>37</v>
      </c>
      <c r="K710" s="120"/>
      <c r="L710" s="120"/>
      <c r="M710" s="120" t="str">
        <f>IF(ISBLANK(L710),"",VLOOKUP(L710,Lookups!$A:$B,2, FALSE))</f>
        <v/>
      </c>
      <c r="N710" s="120"/>
      <c r="O710" s="178" t="str">
        <f>IF(ISBLANK(N710),"",VLOOKUP(N710,Lookups!$D:$E,2, FALSE))</f>
        <v/>
      </c>
      <c r="P710" s="120"/>
      <c r="Q710" s="120"/>
      <c r="R710" s="120"/>
      <c r="S710" s="120"/>
      <c r="T710" s="121" t="s">
        <v>1215</v>
      </c>
      <c r="U710" s="120"/>
      <c r="V710" s="120"/>
      <c r="W710" s="120"/>
      <c r="X710" s="120"/>
      <c r="Y710" s="120"/>
      <c r="Z710" s="120"/>
      <c r="AA710" s="120"/>
      <c r="AB710" s="120"/>
      <c r="AC710" s="120"/>
      <c r="AD710" s="120"/>
      <c r="AE710" s="120"/>
      <c r="AF710" s="120"/>
      <c r="AG710" s="120"/>
      <c r="AH710" s="120"/>
      <c r="AI710" s="120"/>
      <c r="AJ710" s="120"/>
      <c r="AK710" s="120"/>
      <c r="AL710" s="120"/>
    </row>
    <row r="711">
      <c r="A711" s="187"/>
      <c r="B711" s="58"/>
      <c r="C711" s="58" t="b">
        <v>0</v>
      </c>
      <c r="D711" s="58"/>
      <c r="E711" s="58"/>
      <c r="F711" s="59"/>
      <c r="G711" s="59"/>
      <c r="H711" s="59"/>
      <c r="I711" s="59"/>
      <c r="J711" s="59"/>
      <c r="K711" s="59"/>
      <c r="L711" s="59"/>
      <c r="M711" s="59" t="str">
        <f>IF(ISBLANK(L711),"",VLOOKUP(L711,Lookups!$A:$B,2, FALSE))</f>
        <v/>
      </c>
      <c r="N711" s="59"/>
      <c r="O711" s="95" t="str">
        <f>IF(ISBLANK(N711),"",VLOOKUP(N711,Lookups!$D:$E,2, FALSE))</f>
        <v/>
      </c>
      <c r="P711" s="59"/>
      <c r="Q711" s="59"/>
      <c r="R711" s="59"/>
      <c r="S711" s="59"/>
      <c r="T711" s="4" t="s">
        <v>1215</v>
      </c>
      <c r="U711" s="59"/>
      <c r="V711" s="59"/>
      <c r="W711" s="59"/>
      <c r="X711" s="59"/>
      <c r="Y711" s="59"/>
      <c r="Z711" s="59"/>
      <c r="AA711" s="59"/>
      <c r="AB711" s="59"/>
      <c r="AC711" s="59"/>
      <c r="AD711" s="59"/>
      <c r="AE711" s="59"/>
      <c r="AF711" s="59"/>
      <c r="AG711" s="59"/>
      <c r="AH711" s="59"/>
      <c r="AI711" s="59"/>
      <c r="AJ711" s="59"/>
      <c r="AK711" s="59"/>
      <c r="AL711" s="59"/>
    </row>
    <row r="712">
      <c r="A712" s="171" t="s">
        <v>1740</v>
      </c>
      <c r="B712" s="6" t="s">
        <v>1741</v>
      </c>
      <c r="C712" s="80" t="b">
        <v>0</v>
      </c>
      <c r="D712" s="80" t="s">
        <v>1742</v>
      </c>
      <c r="E712" s="173"/>
      <c r="F712" s="4" t="s">
        <v>1743</v>
      </c>
      <c r="G712" s="6" t="s">
        <v>1744</v>
      </c>
      <c r="I712" s="4" t="s">
        <v>91</v>
      </c>
      <c r="J712" s="4" t="s">
        <v>43</v>
      </c>
      <c r="L712" s="8"/>
      <c r="M712" s="8" t="str">
        <f>IF(ISBLANK(L712),"",VLOOKUP(L712,Lookups!$A:$B,2, FALSE))</f>
        <v/>
      </c>
      <c r="N712" s="4" t="s">
        <v>920</v>
      </c>
      <c r="O712" s="13" t="str">
        <f>IF(ISBLANK(N712),"",VLOOKUP(N712,Lookups!$D:$E,2, FALSE))</f>
        <v>http://linked.data.gov.au/def/tern-cv/8a68b4a9-167b-40f0-9222-293a2d20ffee</v>
      </c>
      <c r="Q712" s="4" t="s">
        <v>1745</v>
      </c>
      <c r="T712" s="4" t="s">
        <v>1215</v>
      </c>
    </row>
    <row r="713">
      <c r="A713" s="171" t="s">
        <v>1740</v>
      </c>
      <c r="B713" s="6" t="s">
        <v>1741</v>
      </c>
      <c r="C713" s="173" t="b">
        <v>0</v>
      </c>
      <c r="D713" s="173"/>
      <c r="E713" s="80" t="s">
        <v>1746</v>
      </c>
      <c r="F713" s="4" t="s">
        <v>1747</v>
      </c>
      <c r="I713" s="4" t="s">
        <v>32</v>
      </c>
      <c r="J713" s="4" t="s">
        <v>37</v>
      </c>
      <c r="L713" s="8"/>
      <c r="M713" s="8" t="str">
        <f>IF(ISBLANK(L713),"",VLOOKUP(L713,Lookups!$A:$B,2, FALSE))</f>
        <v/>
      </c>
      <c r="N713" s="8"/>
      <c r="O713" s="9" t="str">
        <f>IF(ISBLANK(N713),"",VLOOKUP(N713,Lookups!$D:$E,2, FALSE))</f>
        <v/>
      </c>
      <c r="T713" s="4" t="s">
        <v>1215</v>
      </c>
    </row>
    <row r="714">
      <c r="A714" s="171" t="s">
        <v>1740</v>
      </c>
      <c r="B714" s="6" t="s">
        <v>1270</v>
      </c>
      <c r="C714" s="173" t="b">
        <v>0</v>
      </c>
      <c r="D714" s="173"/>
      <c r="E714" s="80" t="s">
        <v>1271</v>
      </c>
      <c r="F714" s="4" t="s">
        <v>1748</v>
      </c>
      <c r="H714" s="4" t="s">
        <v>1273</v>
      </c>
      <c r="I714" s="4" t="s">
        <v>25</v>
      </c>
      <c r="J714" s="4" t="s">
        <v>25</v>
      </c>
      <c r="K714" s="4" t="s">
        <v>1749</v>
      </c>
      <c r="L714" s="8"/>
      <c r="M714" s="8" t="str">
        <f>IF(ISBLANK(L714),"",VLOOKUP(L714,Lookups!$A:$B,2, FALSE))</f>
        <v/>
      </c>
      <c r="N714" s="8"/>
      <c r="O714" s="9" t="str">
        <f>IF(ISBLANK(N714),"",VLOOKUP(N714,Lookups!$D:$E,2, FALSE))</f>
        <v/>
      </c>
      <c r="P714" s="10" t="s">
        <v>1275</v>
      </c>
      <c r="T714" s="4" t="s">
        <v>1215</v>
      </c>
    </row>
    <row r="715">
      <c r="A715" s="171" t="s">
        <v>1740</v>
      </c>
      <c r="B715" s="6" t="s">
        <v>1276</v>
      </c>
      <c r="C715" s="173" t="b">
        <v>0</v>
      </c>
      <c r="D715" s="173"/>
      <c r="E715" s="80" t="s">
        <v>1277</v>
      </c>
      <c r="F715" s="4" t="s">
        <v>1750</v>
      </c>
      <c r="I715" s="4" t="s">
        <v>42</v>
      </c>
      <c r="J715" s="4" t="s">
        <v>43</v>
      </c>
      <c r="L715" s="8"/>
      <c r="M715" s="8" t="str">
        <f>IF(ISBLANK(L715),"",VLOOKUP(L715,Lookups!$A:$B,2, FALSE))</f>
        <v/>
      </c>
      <c r="N715" s="8"/>
      <c r="O715" s="9" t="str">
        <f>IF(ISBLANK(N715),"",VLOOKUP(N715,Lookups!$D:$E,2, FALSE))</f>
        <v/>
      </c>
      <c r="T715" s="4" t="s">
        <v>1215</v>
      </c>
    </row>
    <row r="716">
      <c r="A716" s="171" t="s">
        <v>1740</v>
      </c>
      <c r="B716" s="6" t="s">
        <v>1741</v>
      </c>
      <c r="C716" s="80" t="b">
        <v>0</v>
      </c>
      <c r="D716" s="80" t="s">
        <v>1751</v>
      </c>
      <c r="E716" s="190"/>
      <c r="F716" s="4" t="s">
        <v>1752</v>
      </c>
      <c r="G716" s="6" t="s">
        <v>1744</v>
      </c>
      <c r="H716" s="4" t="s">
        <v>1753</v>
      </c>
      <c r="I716" s="4" t="s">
        <v>25</v>
      </c>
      <c r="J716" s="4" t="s">
        <v>25</v>
      </c>
      <c r="K716" s="4" t="s">
        <v>1754</v>
      </c>
      <c r="L716" s="8"/>
      <c r="N716" s="4" t="s">
        <v>168</v>
      </c>
      <c r="O716" s="13" t="str">
        <f>IF(ISBLANK(N716),"",VLOOKUP(N716,Lookups!$D:$E,2, FALSE))</f>
        <v>http://linked.data.gov.au/def/tern-cv/ecb855ed-50e1-4299-8491-861759ef40b7</v>
      </c>
      <c r="P716" s="108" t="s">
        <v>1755</v>
      </c>
      <c r="T716" s="4" t="s">
        <v>1215</v>
      </c>
    </row>
    <row r="717">
      <c r="A717" s="171" t="s">
        <v>1740</v>
      </c>
      <c r="B717" s="6" t="s">
        <v>1741</v>
      </c>
      <c r="C717" s="80" t="b">
        <v>0</v>
      </c>
      <c r="D717" s="80" t="s">
        <v>1756</v>
      </c>
      <c r="E717" s="190"/>
      <c r="F717" s="4" t="s">
        <v>1757</v>
      </c>
      <c r="G717" s="6" t="s">
        <v>1744</v>
      </c>
      <c r="H717" s="4" t="s">
        <v>1758</v>
      </c>
      <c r="I717" s="4" t="s">
        <v>25</v>
      </c>
      <c r="J717" s="4" t="s">
        <v>25</v>
      </c>
      <c r="K717" s="4" t="s">
        <v>1759</v>
      </c>
      <c r="L717" s="8"/>
      <c r="M717" s="8" t="str">
        <f>IF(ISBLANK(L717),"",VLOOKUP(L717,Lookups!$A:$B,2, FALSE))</f>
        <v/>
      </c>
      <c r="N717" s="4" t="s">
        <v>168</v>
      </c>
      <c r="O717" s="13" t="str">
        <f>IF(ISBLANK(N717),"",VLOOKUP(N717,Lookups!$D:$E,2, FALSE))</f>
        <v>http://linked.data.gov.au/def/tern-cv/ecb855ed-50e1-4299-8491-861759ef40b7</v>
      </c>
      <c r="P717" s="108" t="s">
        <v>1760</v>
      </c>
      <c r="T717" s="4" t="s">
        <v>1215</v>
      </c>
    </row>
    <row r="718">
      <c r="A718" s="171" t="s">
        <v>1740</v>
      </c>
      <c r="B718" s="6" t="s">
        <v>1741</v>
      </c>
      <c r="C718" s="80" t="b">
        <v>0</v>
      </c>
      <c r="D718" s="80" t="s">
        <v>1761</v>
      </c>
      <c r="E718" s="80"/>
      <c r="F718" s="4" t="s">
        <v>1762</v>
      </c>
      <c r="G718" s="6" t="s">
        <v>1744</v>
      </c>
      <c r="I718" s="4" t="s">
        <v>42</v>
      </c>
      <c r="J718" s="4" t="s">
        <v>43</v>
      </c>
      <c r="L718" s="8"/>
      <c r="M718" s="8" t="str">
        <f>IF(ISBLANK(L718),"",VLOOKUP(L718,Lookups!$A:$B,2, FALSE))</f>
        <v/>
      </c>
      <c r="N718" s="4" t="s">
        <v>168</v>
      </c>
      <c r="O718" s="13" t="str">
        <f>IF(ISBLANK(N718),"",VLOOKUP(N718,Lookups!$D:$E,2, FALSE))</f>
        <v>http://linked.data.gov.au/def/tern-cv/ecb855ed-50e1-4299-8491-861759ef40b7</v>
      </c>
      <c r="T718" s="4" t="s">
        <v>1215</v>
      </c>
    </row>
    <row r="719">
      <c r="A719" s="171" t="s">
        <v>1740</v>
      </c>
      <c r="B719" s="6" t="s">
        <v>1741</v>
      </c>
      <c r="C719" s="80" t="b">
        <v>0</v>
      </c>
      <c r="D719" s="80" t="s">
        <v>1763</v>
      </c>
      <c r="E719" s="173"/>
      <c r="F719" s="4" t="s">
        <v>1764</v>
      </c>
      <c r="G719" s="6" t="s">
        <v>1744</v>
      </c>
      <c r="I719" s="4" t="s">
        <v>91</v>
      </c>
      <c r="J719" s="4" t="s">
        <v>43</v>
      </c>
      <c r="L719" s="8"/>
      <c r="M719" s="8" t="str">
        <f>IF(ISBLANK(L719),"",VLOOKUP(L719,Lookups!$A:$B,2, FALSE))</f>
        <v/>
      </c>
      <c r="N719" s="4" t="s">
        <v>920</v>
      </c>
      <c r="O719" s="13" t="str">
        <f>IF(ISBLANK(N719),"",VLOOKUP(N719,Lookups!$D:$E,2, FALSE))</f>
        <v>http://linked.data.gov.au/def/tern-cv/8a68b4a9-167b-40f0-9222-293a2d20ffee</v>
      </c>
      <c r="T719" s="4" t="s">
        <v>1215</v>
      </c>
    </row>
    <row r="720">
      <c r="A720" s="171" t="s">
        <v>1740</v>
      </c>
      <c r="B720" s="6" t="s">
        <v>1741</v>
      </c>
      <c r="C720" s="173" t="b">
        <v>0</v>
      </c>
      <c r="D720" s="173"/>
      <c r="E720" s="80" t="s">
        <v>1765</v>
      </c>
      <c r="F720" s="4" t="s">
        <v>1766</v>
      </c>
      <c r="H720" s="4" t="s">
        <v>1767</v>
      </c>
      <c r="I720" s="4" t="s">
        <v>25</v>
      </c>
      <c r="J720" s="4" t="s">
        <v>25</v>
      </c>
      <c r="K720" s="4" t="s">
        <v>1768</v>
      </c>
      <c r="L720" s="8"/>
      <c r="M720" s="8" t="str">
        <f>IF(ISBLANK(L720),"",VLOOKUP(L720,Lookups!$A:$B,2, FALSE))</f>
        <v/>
      </c>
      <c r="N720" s="8"/>
      <c r="O720" s="9" t="str">
        <f>IF(ISBLANK(N720),"",VLOOKUP(N720,Lookups!$D:$E,2, FALSE))</f>
        <v/>
      </c>
      <c r="P720" s="10" t="s">
        <v>1769</v>
      </c>
      <c r="T720" s="4" t="s">
        <v>1215</v>
      </c>
    </row>
    <row r="721">
      <c r="A721" s="171" t="s">
        <v>1740</v>
      </c>
      <c r="B721" s="6" t="s">
        <v>1741</v>
      </c>
      <c r="C721" s="173" t="b">
        <v>0</v>
      </c>
      <c r="D721" s="173"/>
      <c r="E721" s="80" t="s">
        <v>1770</v>
      </c>
      <c r="F721" s="4" t="s">
        <v>1771</v>
      </c>
      <c r="I721" s="4" t="s">
        <v>32</v>
      </c>
      <c r="J721" s="4" t="s">
        <v>32</v>
      </c>
      <c r="L721" s="8"/>
      <c r="M721" s="8" t="str">
        <f>IF(ISBLANK(L721),"",VLOOKUP(L721,Lookups!$A:$B,2, FALSE))</f>
        <v/>
      </c>
      <c r="N721" s="8"/>
      <c r="O721" s="9" t="str">
        <f>IF(ISBLANK(N721),"",VLOOKUP(N721,Lookups!$D:$E,2, FALSE))</f>
        <v/>
      </c>
      <c r="T721" s="4" t="s">
        <v>1215</v>
      </c>
    </row>
    <row r="722">
      <c r="A722" s="171" t="s">
        <v>1740</v>
      </c>
      <c r="B722" s="6" t="s">
        <v>1741</v>
      </c>
      <c r="C722" s="173" t="b">
        <v>0</v>
      </c>
      <c r="D722" s="173"/>
      <c r="E722" s="80" t="s">
        <v>1772</v>
      </c>
      <c r="F722" s="4" t="s">
        <v>1773</v>
      </c>
      <c r="I722" s="4" t="s">
        <v>32</v>
      </c>
      <c r="J722" s="4" t="s">
        <v>37</v>
      </c>
      <c r="L722" s="8"/>
      <c r="M722" s="8" t="str">
        <f>IF(ISBLANK(L722),"",VLOOKUP(L722,Lookups!$A:$B,2, FALSE))</f>
        <v/>
      </c>
      <c r="N722" s="8"/>
      <c r="O722" s="9" t="str">
        <f>IF(ISBLANK(N722),"",VLOOKUP(N722,Lookups!$D:$E,2, FALSE))</f>
        <v/>
      </c>
      <c r="T722" s="4" t="s">
        <v>1215</v>
      </c>
    </row>
    <row r="723">
      <c r="A723" s="171" t="s">
        <v>1740</v>
      </c>
      <c r="B723" s="6" t="s">
        <v>1741</v>
      </c>
      <c r="C723" s="173" t="b">
        <v>0</v>
      </c>
      <c r="D723" s="173"/>
      <c r="E723" s="80" t="s">
        <v>1774</v>
      </c>
      <c r="F723" s="4" t="s">
        <v>1775</v>
      </c>
      <c r="I723" s="4" t="s">
        <v>32</v>
      </c>
      <c r="J723" s="4" t="s">
        <v>32</v>
      </c>
      <c r="L723" s="8"/>
      <c r="M723" s="8" t="str">
        <f>IF(ISBLANK(L723),"",VLOOKUP(L723,Lookups!$A:$B,2, FALSE))</f>
        <v/>
      </c>
      <c r="N723" s="8"/>
      <c r="O723" s="9" t="str">
        <f>IF(ISBLANK(N723),"",VLOOKUP(N723,Lookups!$D:$E,2, FALSE))</f>
        <v/>
      </c>
      <c r="T723" s="4" t="s">
        <v>1215</v>
      </c>
    </row>
    <row r="724">
      <c r="A724" s="94"/>
      <c r="B724" s="94"/>
      <c r="C724" s="94" t="b">
        <v>0</v>
      </c>
      <c r="D724" s="94"/>
      <c r="E724" s="58"/>
      <c r="F724" s="59"/>
      <c r="G724" s="94"/>
      <c r="H724" s="59"/>
      <c r="I724" s="59"/>
      <c r="J724" s="59"/>
      <c r="K724" s="59"/>
      <c r="L724" s="59"/>
      <c r="M724" s="59" t="str">
        <f>IF(ISBLANK(L724),"",VLOOKUP(L724,Lookups!$A:$B,2, FALSE))</f>
        <v/>
      </c>
      <c r="N724" s="59"/>
      <c r="O724" s="95" t="str">
        <f>IF(ISBLANK(N724),"",VLOOKUP(N724,Lookups!$D:$E,2, FALSE))</f>
        <v/>
      </c>
      <c r="P724" s="59"/>
      <c r="Q724" s="59"/>
      <c r="R724" s="59"/>
      <c r="S724" s="59"/>
      <c r="T724" s="59"/>
      <c r="U724" s="59"/>
      <c r="V724" s="59"/>
      <c r="W724" s="59"/>
      <c r="X724" s="59"/>
      <c r="Y724" s="59"/>
      <c r="Z724" s="59"/>
      <c r="AA724" s="59"/>
      <c r="AB724" s="59"/>
      <c r="AC724" s="59"/>
      <c r="AD724" s="59"/>
      <c r="AE724" s="59"/>
      <c r="AF724" s="59"/>
      <c r="AG724" s="59"/>
      <c r="AH724" s="59"/>
      <c r="AI724" s="59"/>
      <c r="AJ724" s="59"/>
      <c r="AK724" s="59"/>
      <c r="AL724" s="59"/>
    </row>
    <row r="725">
      <c r="A725" s="94"/>
      <c r="B725" s="94"/>
      <c r="C725" s="94" t="b">
        <v>0</v>
      </c>
      <c r="D725" s="94"/>
      <c r="E725" s="58"/>
      <c r="F725" s="59"/>
      <c r="G725" s="94"/>
      <c r="H725" s="59"/>
      <c r="I725" s="59"/>
      <c r="J725" s="59"/>
      <c r="K725" s="59"/>
      <c r="L725" s="59"/>
      <c r="M725" s="59"/>
      <c r="N725" s="59"/>
      <c r="O725" s="95"/>
      <c r="P725" s="59"/>
      <c r="Q725" s="59"/>
      <c r="R725" s="59"/>
      <c r="S725" s="59"/>
      <c r="T725" s="59"/>
      <c r="U725" s="59"/>
      <c r="V725" s="59"/>
      <c r="W725" s="59"/>
      <c r="X725" s="59"/>
      <c r="Y725" s="59"/>
      <c r="Z725" s="59"/>
      <c r="AA725" s="59"/>
      <c r="AB725" s="59"/>
      <c r="AC725" s="59"/>
      <c r="AD725" s="59"/>
      <c r="AE725" s="59"/>
      <c r="AF725" s="59"/>
      <c r="AG725" s="59"/>
      <c r="AH725" s="59"/>
      <c r="AI725" s="59"/>
      <c r="AJ725" s="59"/>
      <c r="AK725" s="59"/>
      <c r="AL725" s="59"/>
    </row>
    <row r="726">
      <c r="A726" s="171" t="s">
        <v>1776</v>
      </c>
      <c r="B726" s="6" t="s">
        <v>1777</v>
      </c>
      <c r="C726" s="173" t="b">
        <v>0</v>
      </c>
      <c r="D726" s="173"/>
      <c r="E726" s="80" t="s">
        <v>1778</v>
      </c>
      <c r="F726" s="4" t="s">
        <v>1779</v>
      </c>
      <c r="H726" s="4" t="s">
        <v>1780</v>
      </c>
      <c r="I726" s="4" t="s">
        <v>25</v>
      </c>
      <c r="J726" s="4" t="s">
        <v>25</v>
      </c>
      <c r="K726" s="4" t="s">
        <v>1781</v>
      </c>
      <c r="L726" s="8"/>
      <c r="M726" s="8" t="str">
        <f>IF(ISBLANK(L726),"",VLOOKUP(L726,Lookups!$A:$B,2, FALSE))</f>
        <v/>
      </c>
      <c r="N726" s="8"/>
      <c r="O726" s="9" t="str">
        <f>IF(ISBLANK(N726),"",VLOOKUP(N726,Lookups!$D:$E,2, FALSE))</f>
        <v/>
      </c>
      <c r="P726" s="110" t="s">
        <v>1782</v>
      </c>
      <c r="Q726" s="4" t="s">
        <v>1783</v>
      </c>
      <c r="T726" s="4" t="s">
        <v>1784</v>
      </c>
    </row>
    <row r="727">
      <c r="A727" s="171" t="s">
        <v>1776</v>
      </c>
      <c r="B727" s="6" t="s">
        <v>1777</v>
      </c>
      <c r="C727" s="173" t="b">
        <v>0</v>
      </c>
      <c r="D727" s="173"/>
      <c r="E727" s="80" t="s">
        <v>1785</v>
      </c>
      <c r="F727" s="4" t="s">
        <v>1786</v>
      </c>
      <c r="I727" s="4" t="s">
        <v>200</v>
      </c>
      <c r="J727" s="4" t="s">
        <v>200</v>
      </c>
      <c r="L727" s="8"/>
      <c r="M727" s="8" t="str">
        <f>IF(ISBLANK(L727),"",VLOOKUP(L727,Lookups!$A:$B,2, FALSE))</f>
        <v/>
      </c>
      <c r="N727" s="8"/>
      <c r="O727" s="9" t="str">
        <f>IF(ISBLANK(N727),"",VLOOKUP(N727,Lookups!$D:$E,2, FALSE))</f>
        <v/>
      </c>
      <c r="T727" s="4" t="s">
        <v>1784</v>
      </c>
    </row>
    <row r="728">
      <c r="A728" s="171" t="s">
        <v>1776</v>
      </c>
      <c r="B728" s="6" t="s">
        <v>1777</v>
      </c>
      <c r="C728" s="173" t="b">
        <v>0</v>
      </c>
      <c r="D728" s="173"/>
      <c r="E728" s="80" t="s">
        <v>1787</v>
      </c>
      <c r="F728" s="4" t="s">
        <v>1788</v>
      </c>
      <c r="I728" s="4" t="s">
        <v>200</v>
      </c>
      <c r="J728" s="4" t="s">
        <v>200</v>
      </c>
      <c r="L728" s="8"/>
      <c r="M728" s="8" t="str">
        <f>IF(ISBLANK(L728),"",VLOOKUP(L728,Lookups!$A:$B,2, FALSE))</f>
        <v/>
      </c>
      <c r="N728" s="8"/>
      <c r="O728" s="9" t="str">
        <f>IF(ISBLANK(N728),"",VLOOKUP(N728,Lookups!$D:$E,2, FALSE))</f>
        <v/>
      </c>
      <c r="T728" s="4" t="s">
        <v>1784</v>
      </c>
    </row>
    <row r="729">
      <c r="A729" s="171" t="s">
        <v>1776</v>
      </c>
      <c r="B729" s="6" t="s">
        <v>1777</v>
      </c>
      <c r="C729" s="173" t="b">
        <v>0</v>
      </c>
      <c r="D729" s="173"/>
      <c r="E729" s="80" t="s">
        <v>1789</v>
      </c>
      <c r="F729" s="4" t="s">
        <v>1790</v>
      </c>
      <c r="I729" s="4" t="s">
        <v>200</v>
      </c>
      <c r="J729" s="4" t="s">
        <v>200</v>
      </c>
      <c r="L729" s="8"/>
      <c r="M729" s="8" t="str">
        <f>IF(ISBLANK(L729),"",VLOOKUP(L729,Lookups!$A:$B,2, FALSE))</f>
        <v/>
      </c>
      <c r="N729" s="8"/>
      <c r="O729" s="9" t="str">
        <f>IF(ISBLANK(N729),"",VLOOKUP(N729,Lookups!$D:$E,2, FALSE))</f>
        <v/>
      </c>
      <c r="T729" s="4" t="s">
        <v>1784</v>
      </c>
    </row>
    <row r="730">
      <c r="A730" s="171" t="s">
        <v>1776</v>
      </c>
      <c r="B730" s="6" t="s">
        <v>1777</v>
      </c>
      <c r="C730" s="173" t="b">
        <v>0</v>
      </c>
      <c r="D730" s="173"/>
      <c r="E730" s="80" t="s">
        <v>1791</v>
      </c>
      <c r="F730" s="4" t="s">
        <v>1792</v>
      </c>
      <c r="I730" s="4" t="s">
        <v>42</v>
      </c>
      <c r="J730" s="4" t="s">
        <v>43</v>
      </c>
      <c r="L730" s="8"/>
      <c r="M730" s="8" t="str">
        <f>IF(ISBLANK(L730),"",VLOOKUP(L730,Lookups!$A:$B,2, FALSE))</f>
        <v/>
      </c>
      <c r="N730" s="4" t="s">
        <v>146</v>
      </c>
      <c r="O730" s="13" t="str">
        <f>IF(ISBLANK(N730),"",VLOOKUP(N730,Lookups!$D:$E,2, FALSE))</f>
        <v>http://linked.data.gov.au/def/tern-cv/e1c7c434-1321-4601-9079-e837b7ffc293</v>
      </c>
      <c r="T730" s="4" t="s">
        <v>1784</v>
      </c>
    </row>
    <row r="731">
      <c r="A731" s="171" t="s">
        <v>1776</v>
      </c>
      <c r="B731" s="6" t="s">
        <v>1777</v>
      </c>
      <c r="C731" s="173" t="b">
        <v>0</v>
      </c>
      <c r="D731" s="173"/>
      <c r="E731" s="80" t="s">
        <v>1793</v>
      </c>
      <c r="F731" s="4" t="s">
        <v>1794</v>
      </c>
      <c r="I731" s="4" t="s">
        <v>32</v>
      </c>
      <c r="J731" s="4" t="s">
        <v>32</v>
      </c>
      <c r="L731" s="8"/>
      <c r="M731" s="8" t="str">
        <f>IF(ISBLANK(L731),"",VLOOKUP(L731,Lookups!$A:$B,2, FALSE))</f>
        <v/>
      </c>
      <c r="N731" s="8"/>
      <c r="O731" s="9" t="str">
        <f>IF(ISBLANK(N731),"",VLOOKUP(N731,Lookups!$D:$E,2, FALSE))</f>
        <v/>
      </c>
      <c r="T731" s="4" t="s">
        <v>1784</v>
      </c>
    </row>
    <row r="732">
      <c r="A732" s="171" t="s">
        <v>1776</v>
      </c>
      <c r="B732" s="6" t="s">
        <v>1777</v>
      </c>
      <c r="C732" s="173" t="b">
        <v>0</v>
      </c>
      <c r="D732" s="173"/>
      <c r="E732" s="80" t="s">
        <v>1795</v>
      </c>
      <c r="F732" s="4" t="s">
        <v>1796</v>
      </c>
      <c r="I732" s="4" t="s">
        <v>32</v>
      </c>
      <c r="J732" s="4" t="s">
        <v>32</v>
      </c>
      <c r="L732" s="8"/>
      <c r="M732" s="8" t="str">
        <f>IF(ISBLANK(L732),"",VLOOKUP(L732,Lookups!$A:$B,2, FALSE))</f>
        <v/>
      </c>
      <c r="N732" s="8"/>
      <c r="O732" s="9" t="str">
        <f>IF(ISBLANK(N732),"",VLOOKUP(N732,Lookups!$D:$E,2, FALSE))</f>
        <v/>
      </c>
      <c r="T732" s="4" t="s">
        <v>1784</v>
      </c>
    </row>
    <row r="733">
      <c r="A733" s="171" t="s">
        <v>1776</v>
      </c>
      <c r="B733" s="6" t="s">
        <v>1777</v>
      </c>
      <c r="C733" s="173" t="b">
        <v>0</v>
      </c>
      <c r="D733" s="173"/>
      <c r="E733" s="80" t="s">
        <v>1797</v>
      </c>
      <c r="F733" s="4" t="s">
        <v>1798</v>
      </c>
      <c r="I733" s="4" t="s">
        <v>32</v>
      </c>
      <c r="J733" s="4" t="s">
        <v>32</v>
      </c>
      <c r="L733" s="8"/>
      <c r="M733" s="8" t="str">
        <f>IF(ISBLANK(L733),"",VLOOKUP(L733,Lookups!$A:$B,2, FALSE))</f>
        <v/>
      </c>
      <c r="N733" s="8"/>
      <c r="O733" s="9" t="str">
        <f>IF(ISBLANK(N733),"",VLOOKUP(N733,Lookups!$D:$E,2, FALSE))</f>
        <v/>
      </c>
      <c r="T733" s="4" t="s">
        <v>1784</v>
      </c>
    </row>
    <row r="734">
      <c r="A734" s="171" t="s">
        <v>1776</v>
      </c>
      <c r="B734" s="6" t="s">
        <v>1777</v>
      </c>
      <c r="C734" s="173" t="b">
        <v>0</v>
      </c>
      <c r="D734" s="173"/>
      <c r="E734" s="80" t="s">
        <v>1799</v>
      </c>
      <c r="F734" s="4" t="s">
        <v>1800</v>
      </c>
      <c r="I734" s="4" t="s">
        <v>32</v>
      </c>
      <c r="J734" s="4" t="s">
        <v>32</v>
      </c>
      <c r="L734" s="8"/>
      <c r="M734" s="8" t="str">
        <f>IF(ISBLANK(L734),"",VLOOKUP(L734,Lookups!$A:$B,2, FALSE))</f>
        <v/>
      </c>
      <c r="N734" s="8"/>
      <c r="O734" s="9" t="str">
        <f>IF(ISBLANK(N734),"",VLOOKUP(N734,Lookups!$D:$E,2, FALSE))</f>
        <v/>
      </c>
      <c r="T734" s="4" t="s">
        <v>1784</v>
      </c>
    </row>
    <row r="735">
      <c r="A735" s="171" t="s">
        <v>1776</v>
      </c>
      <c r="B735" s="6" t="s">
        <v>1777</v>
      </c>
      <c r="C735" s="80" t="b">
        <v>0</v>
      </c>
      <c r="D735" s="80" t="s">
        <v>1222</v>
      </c>
      <c r="F735" s="6" t="s">
        <v>1223</v>
      </c>
      <c r="H735" s="4" t="s">
        <v>1224</v>
      </c>
      <c r="I735" s="4" t="s">
        <v>25</v>
      </c>
      <c r="J735" s="4" t="s">
        <v>25</v>
      </c>
      <c r="K735" s="4" t="s">
        <v>1801</v>
      </c>
      <c r="L735" s="8"/>
      <c r="M735" s="8" t="str">
        <f>IF(ISBLANK(L735),"",VLOOKUP(L735,Lookups!$A:$B,2, FALSE))</f>
        <v/>
      </c>
      <c r="N735" s="4" t="s">
        <v>1225</v>
      </c>
      <c r="O735" s="13" t="str">
        <f>IF(ISBLANK(N735),"",VLOOKUP(N735,Lookups!$D:$E,2, FALSE))</f>
        <v>http://linked.data.gov.au/def/tern-cv/6d40d71e-58cd-4f75-8304-40c01fe5f74c</v>
      </c>
      <c r="P735" s="108" t="s">
        <v>1226</v>
      </c>
      <c r="T735" s="4" t="s">
        <v>1784</v>
      </c>
    </row>
    <row r="736">
      <c r="A736" s="171" t="s">
        <v>1776</v>
      </c>
      <c r="B736" s="6" t="s">
        <v>1777</v>
      </c>
      <c r="C736" s="80" t="b">
        <v>0</v>
      </c>
      <c r="D736" s="80" t="s">
        <v>1227</v>
      </c>
      <c r="F736" s="6" t="s">
        <v>1228</v>
      </c>
      <c r="H736" s="4" t="s">
        <v>1229</v>
      </c>
      <c r="I736" s="4" t="s">
        <v>25</v>
      </c>
      <c r="J736" s="4" t="s">
        <v>25</v>
      </c>
      <c r="K736" s="4" t="s">
        <v>1801</v>
      </c>
      <c r="L736" s="8"/>
      <c r="M736" s="8" t="str">
        <f>IF(ISBLANK(L736),"",VLOOKUP(L736,Lookups!$A:$B,2, FALSE))</f>
        <v/>
      </c>
      <c r="N736" s="4" t="s">
        <v>1225</v>
      </c>
      <c r="O736" s="13" t="str">
        <f>IF(ISBLANK(N736),"",VLOOKUP(N736,Lookups!$D:$E,2, FALSE))</f>
        <v>http://linked.data.gov.au/def/tern-cv/6d40d71e-58cd-4f75-8304-40c01fe5f74c</v>
      </c>
      <c r="P736" s="108" t="s">
        <v>1230</v>
      </c>
      <c r="T736" s="4" t="s">
        <v>1784</v>
      </c>
    </row>
    <row r="737">
      <c r="A737" s="171" t="s">
        <v>1776</v>
      </c>
      <c r="B737" s="6" t="s">
        <v>1777</v>
      </c>
      <c r="C737" s="80" t="b">
        <v>0</v>
      </c>
      <c r="D737" s="80" t="s">
        <v>1802</v>
      </c>
      <c r="F737" s="4" t="s">
        <v>1803</v>
      </c>
      <c r="H737" s="4" t="s">
        <v>1804</v>
      </c>
      <c r="I737" s="4" t="s">
        <v>25</v>
      </c>
      <c r="J737" s="4" t="s">
        <v>25</v>
      </c>
      <c r="K737" s="4" t="s">
        <v>1801</v>
      </c>
      <c r="L737" s="8"/>
      <c r="M737" s="8" t="str">
        <f>IF(ISBLANK(L737),"",VLOOKUP(L737,Lookups!$A:$B,2, FALSE))</f>
        <v/>
      </c>
      <c r="N737" s="4" t="s">
        <v>1225</v>
      </c>
      <c r="O737" s="13" t="str">
        <f>IF(ISBLANK(N737),"",VLOOKUP(N737,Lookups!$D:$E,2, FALSE))</f>
        <v>http://linked.data.gov.au/def/tern-cv/6d40d71e-58cd-4f75-8304-40c01fe5f74c</v>
      </c>
      <c r="P737" s="10" t="s">
        <v>1805</v>
      </c>
      <c r="T737" s="4" t="s">
        <v>1784</v>
      </c>
    </row>
    <row r="738">
      <c r="A738" s="171" t="s">
        <v>1776</v>
      </c>
      <c r="B738" s="6" t="s">
        <v>1777</v>
      </c>
      <c r="C738" s="80" t="b">
        <v>0</v>
      </c>
      <c r="D738" s="80" t="s">
        <v>1231</v>
      </c>
      <c r="F738" s="6" t="s">
        <v>1232</v>
      </c>
      <c r="H738" s="4" t="s">
        <v>1233</v>
      </c>
      <c r="I738" s="4" t="s">
        <v>25</v>
      </c>
      <c r="J738" s="4" t="s">
        <v>25</v>
      </c>
      <c r="K738" s="4" t="s">
        <v>1801</v>
      </c>
      <c r="L738" s="8"/>
      <c r="M738" s="8" t="str">
        <f>IF(ISBLANK(L738),"",VLOOKUP(L738,Lookups!$A:$B,2, FALSE))</f>
        <v/>
      </c>
      <c r="N738" s="4" t="s">
        <v>1225</v>
      </c>
      <c r="O738" s="13" t="str">
        <f>IF(ISBLANK(N738),"",VLOOKUP(N738,Lookups!$D:$E,2, FALSE))</f>
        <v>http://linked.data.gov.au/def/tern-cv/6d40d71e-58cd-4f75-8304-40c01fe5f74c</v>
      </c>
      <c r="P738" s="108" t="s">
        <v>1234</v>
      </c>
      <c r="T738" s="4" t="s">
        <v>1784</v>
      </c>
    </row>
    <row r="739">
      <c r="A739" s="171" t="s">
        <v>1776</v>
      </c>
      <c r="B739" s="6" t="s">
        <v>1777</v>
      </c>
      <c r="C739" s="80" t="b">
        <v>0</v>
      </c>
      <c r="D739" s="80" t="s">
        <v>1235</v>
      </c>
      <c r="E739" s="173"/>
      <c r="F739" s="6" t="s">
        <v>1236</v>
      </c>
      <c r="H739" s="4" t="s">
        <v>1237</v>
      </c>
      <c r="I739" s="4" t="s">
        <v>25</v>
      </c>
      <c r="J739" s="4" t="s">
        <v>25</v>
      </c>
      <c r="K739" s="4" t="s">
        <v>1801</v>
      </c>
      <c r="L739" s="8"/>
      <c r="M739" s="8" t="str">
        <f>IF(ISBLANK(L739),"",VLOOKUP(L739,Lookups!$A:$B,2, FALSE))</f>
        <v/>
      </c>
      <c r="N739" s="4" t="s">
        <v>1225</v>
      </c>
      <c r="O739" s="13" t="str">
        <f>IF(ISBLANK(N739),"",VLOOKUP(N739,Lookups!$D:$E,2, FALSE))</f>
        <v>http://linked.data.gov.au/def/tern-cv/6d40d71e-58cd-4f75-8304-40c01fe5f74c</v>
      </c>
      <c r="P739" s="108" t="s">
        <v>1238</v>
      </c>
      <c r="T739" s="4" t="s">
        <v>1784</v>
      </c>
    </row>
    <row r="740">
      <c r="A740" s="187"/>
      <c r="B740" s="59"/>
      <c r="C740" s="59" t="b">
        <v>0</v>
      </c>
      <c r="D740" s="59"/>
      <c r="E740" s="59"/>
      <c r="F740" s="59"/>
      <c r="G740" s="59"/>
      <c r="H740" s="59"/>
      <c r="I740" s="59"/>
      <c r="J740" s="59"/>
      <c r="K740" s="59"/>
      <c r="L740" s="59"/>
      <c r="M740" s="59"/>
      <c r="N740" s="59"/>
      <c r="O740" s="59"/>
      <c r="P740" s="59"/>
      <c r="Q740" s="59"/>
      <c r="R740" s="59"/>
      <c r="S740" s="59"/>
      <c r="T740" s="4" t="s">
        <v>1784</v>
      </c>
      <c r="U740" s="59"/>
      <c r="V740" s="59"/>
      <c r="W740" s="59"/>
      <c r="X740" s="59"/>
      <c r="Y740" s="59"/>
      <c r="Z740" s="59"/>
      <c r="AA740" s="59"/>
      <c r="AB740" s="59"/>
      <c r="AC740" s="59"/>
      <c r="AD740" s="59"/>
      <c r="AE740" s="59"/>
      <c r="AF740" s="59"/>
      <c r="AG740" s="59"/>
      <c r="AH740" s="59"/>
      <c r="AI740" s="59"/>
      <c r="AJ740" s="59"/>
      <c r="AK740" s="59"/>
      <c r="AL740" s="59"/>
    </row>
    <row r="741">
      <c r="A741" s="171" t="s">
        <v>1806</v>
      </c>
      <c r="B741" s="6" t="s">
        <v>1807</v>
      </c>
      <c r="C741" s="61" t="b">
        <v>0</v>
      </c>
      <c r="D741" s="61"/>
      <c r="E741" s="80" t="s">
        <v>1808</v>
      </c>
      <c r="F741" s="4" t="s">
        <v>1809</v>
      </c>
      <c r="H741" s="4" t="s">
        <v>1810</v>
      </c>
      <c r="I741" s="4" t="s">
        <v>25</v>
      </c>
      <c r="J741" s="4" t="s">
        <v>25</v>
      </c>
      <c r="K741" s="4" t="s">
        <v>1811</v>
      </c>
      <c r="L741" s="8"/>
      <c r="M741" s="8" t="str">
        <f>IF(ISBLANK(L741),"",VLOOKUP(L741,Lookups!$A:$B,2, FALSE))</f>
        <v/>
      </c>
      <c r="N741" s="8"/>
      <c r="O741" s="9" t="str">
        <f>IF(ISBLANK(N741),"",VLOOKUP(N741,Lookups!$D:$E,2, FALSE))</f>
        <v/>
      </c>
      <c r="P741" s="108" t="s">
        <v>1812</v>
      </c>
      <c r="T741" s="4" t="s">
        <v>1784</v>
      </c>
    </row>
    <row r="742">
      <c r="A742" s="171" t="s">
        <v>1806</v>
      </c>
      <c r="B742" s="6" t="s">
        <v>1813</v>
      </c>
      <c r="C742" s="8" t="b">
        <v>0</v>
      </c>
      <c r="E742" s="6" t="s">
        <v>1133</v>
      </c>
      <c r="F742" s="4" t="s">
        <v>1814</v>
      </c>
      <c r="I742" s="4" t="s">
        <v>32</v>
      </c>
      <c r="J742" s="4" t="s">
        <v>32</v>
      </c>
      <c r="L742" s="8"/>
      <c r="M742" s="8" t="str">
        <f>IF(ISBLANK(L742),"",VLOOKUP(L742,Lookups!$A:$B,2, FALSE))</f>
        <v/>
      </c>
      <c r="N742" s="4" t="s">
        <v>913</v>
      </c>
      <c r="O742" s="13" t="str">
        <f>IF(ISBLANK(N742),"",VLOOKUP(N742,Lookups!$D:$E,2, FALSE))</f>
        <v>http://linked.data.gov.au/def/tern-cv/2361dea8-598c-4b6f-a641-2b98ff199e9e</v>
      </c>
      <c r="T742" s="4" t="s">
        <v>1784</v>
      </c>
    </row>
    <row r="743">
      <c r="A743" s="175"/>
      <c r="B743" s="94"/>
      <c r="C743" s="94" t="b">
        <v>0</v>
      </c>
      <c r="D743" s="94"/>
      <c r="E743" s="58"/>
      <c r="F743" s="59"/>
      <c r="G743" s="59"/>
      <c r="H743" s="59"/>
      <c r="I743" s="115"/>
      <c r="J743" s="115"/>
      <c r="K743" s="115"/>
      <c r="L743" s="59"/>
      <c r="M743" s="59"/>
      <c r="N743" s="115"/>
      <c r="O743" s="95"/>
      <c r="P743" s="59"/>
      <c r="Q743" s="59"/>
      <c r="R743" s="59"/>
      <c r="S743" s="59"/>
      <c r="T743" s="4" t="s">
        <v>1784</v>
      </c>
      <c r="U743" s="59"/>
      <c r="V743" s="59"/>
      <c r="W743" s="59"/>
      <c r="X743" s="59"/>
      <c r="Y743" s="59"/>
      <c r="Z743" s="59"/>
      <c r="AA743" s="59"/>
      <c r="AB743" s="59"/>
      <c r="AC743" s="59"/>
      <c r="AD743" s="59"/>
      <c r="AE743" s="59"/>
      <c r="AF743" s="59"/>
      <c r="AG743" s="59"/>
      <c r="AH743" s="59"/>
      <c r="AI743" s="59"/>
      <c r="AJ743" s="59"/>
      <c r="AK743" s="59"/>
      <c r="AL743" s="59"/>
    </row>
    <row r="744">
      <c r="A744" s="171" t="s">
        <v>1815</v>
      </c>
      <c r="B744" s="6" t="s">
        <v>1816</v>
      </c>
      <c r="C744" s="173" t="b">
        <v>0</v>
      </c>
      <c r="D744" s="173"/>
      <c r="E744" s="80" t="s">
        <v>1817</v>
      </c>
      <c r="F744" s="4" t="s">
        <v>1818</v>
      </c>
      <c r="I744" s="4" t="s">
        <v>32</v>
      </c>
      <c r="J744" s="4" t="s">
        <v>318</v>
      </c>
      <c r="L744" s="8"/>
      <c r="M744" s="8" t="str">
        <f>IF(ISBLANK(L744),"",VLOOKUP(L744,Lookups!$A:$B,2, FALSE))</f>
        <v/>
      </c>
      <c r="N744" s="8"/>
      <c r="O744" s="9" t="str">
        <f>IF(ISBLANK(N744),"",VLOOKUP(N744,Lookups!$D:$E,2, FALSE))</f>
        <v/>
      </c>
      <c r="T744" s="4" t="s">
        <v>1784</v>
      </c>
    </row>
    <row r="745">
      <c r="A745" s="171" t="s">
        <v>1815</v>
      </c>
      <c r="B745" s="6" t="s">
        <v>1816</v>
      </c>
      <c r="C745" s="173" t="b">
        <v>0</v>
      </c>
      <c r="D745" s="173"/>
      <c r="E745" s="80" t="s">
        <v>1819</v>
      </c>
      <c r="F745" s="4" t="s">
        <v>1820</v>
      </c>
      <c r="I745" s="4" t="s">
        <v>294</v>
      </c>
      <c r="J745" s="4" t="s">
        <v>43</v>
      </c>
      <c r="L745" s="8"/>
      <c r="M745" s="8" t="str">
        <f>IF(ISBLANK(L745),"",VLOOKUP(L745,Lookups!$A:$B,2, FALSE))</f>
        <v/>
      </c>
      <c r="N745" s="8"/>
      <c r="O745" s="9" t="str">
        <f>IF(ISBLANK(N745),"",VLOOKUP(N745,Lookups!$D:$E,2, FALSE))</f>
        <v/>
      </c>
      <c r="T745" s="4" t="s">
        <v>1784</v>
      </c>
    </row>
    <row r="746">
      <c r="A746" s="171" t="s">
        <v>1815</v>
      </c>
      <c r="B746" s="6" t="s">
        <v>1816</v>
      </c>
      <c r="C746" s="173" t="b">
        <v>0</v>
      </c>
      <c r="D746" s="173"/>
      <c r="E746" s="80" t="s">
        <v>1821</v>
      </c>
      <c r="F746" s="4" t="s">
        <v>1822</v>
      </c>
      <c r="I746" s="4" t="s">
        <v>294</v>
      </c>
      <c r="J746" s="4" t="s">
        <v>318</v>
      </c>
      <c r="L746" s="8"/>
      <c r="M746" s="8" t="str">
        <f>IF(ISBLANK(L746),"",VLOOKUP(L746,Lookups!$A:$B,2, FALSE))</f>
        <v/>
      </c>
      <c r="N746" s="8"/>
      <c r="O746" s="9" t="str">
        <f>IF(ISBLANK(N746),"",VLOOKUP(N746,Lookups!$D:$E,2, FALSE))</f>
        <v/>
      </c>
      <c r="T746" s="4" t="s">
        <v>1784</v>
      </c>
    </row>
    <row r="747">
      <c r="A747" s="171" t="s">
        <v>1815</v>
      </c>
      <c r="B747" s="6" t="s">
        <v>1816</v>
      </c>
      <c r="C747" s="173" t="b">
        <v>0</v>
      </c>
      <c r="D747" s="173"/>
      <c r="E747" s="80" t="s">
        <v>1220</v>
      </c>
      <c r="F747" s="4" t="s">
        <v>1823</v>
      </c>
      <c r="I747" s="4" t="s">
        <v>32</v>
      </c>
      <c r="J747" s="4" t="s">
        <v>32</v>
      </c>
      <c r="L747" s="8"/>
      <c r="M747" s="8" t="str">
        <f>IF(ISBLANK(L747),"",VLOOKUP(L747,Lookups!$A:$B,2, FALSE))</f>
        <v/>
      </c>
      <c r="N747" s="8"/>
      <c r="O747" s="9" t="str">
        <f>IF(ISBLANK(N747),"",VLOOKUP(N747,Lookups!$D:$E,2, FALSE))</f>
        <v/>
      </c>
      <c r="T747" s="4" t="s">
        <v>1784</v>
      </c>
    </row>
    <row r="748">
      <c r="A748" s="171" t="s">
        <v>1815</v>
      </c>
      <c r="B748" s="6" t="s">
        <v>1816</v>
      </c>
      <c r="C748" s="80" t="b">
        <v>0</v>
      </c>
      <c r="D748" s="80" t="s">
        <v>1824</v>
      </c>
      <c r="E748" s="190"/>
      <c r="F748" s="4" t="s">
        <v>1825</v>
      </c>
      <c r="I748" s="4" t="s">
        <v>91</v>
      </c>
      <c r="J748" s="4" t="s">
        <v>43</v>
      </c>
      <c r="L748" s="8"/>
      <c r="M748" s="8" t="str">
        <f>IF(ISBLANK(L748),"",VLOOKUP(L748,Lookups!$A:$B,2, FALSE))</f>
        <v/>
      </c>
      <c r="N748" s="4" t="s">
        <v>920</v>
      </c>
      <c r="O748" s="13" t="str">
        <f>IF(ISBLANK(N748),"",VLOOKUP(N748,Lookups!$D:$E,2, FALSE))</f>
        <v>http://linked.data.gov.au/def/tern-cv/8a68b4a9-167b-40f0-9222-293a2d20ffee</v>
      </c>
      <c r="T748" s="4" t="s">
        <v>1784</v>
      </c>
    </row>
    <row r="749">
      <c r="A749" s="171" t="s">
        <v>1815</v>
      </c>
      <c r="B749" s="6" t="s">
        <v>1816</v>
      </c>
      <c r="C749" s="173" t="b">
        <v>0</v>
      </c>
      <c r="D749" s="173"/>
      <c r="E749" s="80" t="s">
        <v>1826</v>
      </c>
      <c r="F749" s="4" t="s">
        <v>1827</v>
      </c>
      <c r="H749" s="4" t="s">
        <v>1828</v>
      </c>
      <c r="I749" s="4" t="s">
        <v>25</v>
      </c>
      <c r="J749" s="4" t="s">
        <v>25</v>
      </c>
      <c r="K749" s="4" t="s">
        <v>1829</v>
      </c>
      <c r="L749" s="8"/>
      <c r="M749" s="8" t="str">
        <f>IF(ISBLANK(L749),"",VLOOKUP(L749,Lookups!$A:$B,2, FALSE))</f>
        <v/>
      </c>
      <c r="N749" s="8"/>
      <c r="O749" s="9" t="str">
        <f>IF(ISBLANK(N749),"",VLOOKUP(N749,Lookups!$D:$E,2, FALSE))</f>
        <v/>
      </c>
      <c r="P749" s="108" t="s">
        <v>1830</v>
      </c>
      <c r="T749" s="4" t="s">
        <v>1784</v>
      </c>
    </row>
    <row r="750">
      <c r="A750" s="171" t="s">
        <v>1815</v>
      </c>
      <c r="B750" s="6" t="s">
        <v>1816</v>
      </c>
      <c r="C750" s="173" t="b">
        <v>0</v>
      </c>
      <c r="D750" s="173"/>
      <c r="E750" s="80" t="s">
        <v>1831</v>
      </c>
      <c r="F750" s="4" t="s">
        <v>1832</v>
      </c>
      <c r="I750" s="4" t="s">
        <v>32</v>
      </c>
      <c r="J750" s="4" t="s">
        <v>32</v>
      </c>
      <c r="L750" s="8"/>
      <c r="M750" s="8" t="str">
        <f>IF(ISBLANK(L750),"",VLOOKUP(L750,Lookups!$A:$B,2, FALSE))</f>
        <v/>
      </c>
      <c r="N750" s="8"/>
      <c r="O750" s="9" t="str">
        <f>IF(ISBLANK(N750),"",VLOOKUP(N750,Lookups!$D:$E,2, FALSE))</f>
        <v/>
      </c>
      <c r="T750" s="4" t="s">
        <v>1784</v>
      </c>
    </row>
    <row r="751">
      <c r="A751" s="171" t="s">
        <v>1815</v>
      </c>
      <c r="B751" s="6" t="s">
        <v>1816</v>
      </c>
      <c r="C751" s="173" t="b">
        <v>0</v>
      </c>
      <c r="D751" s="173"/>
      <c r="E751" s="80" t="s">
        <v>1833</v>
      </c>
      <c r="F751" s="4" t="s">
        <v>1834</v>
      </c>
      <c r="I751" s="4" t="s">
        <v>32</v>
      </c>
      <c r="J751" s="4" t="s">
        <v>32</v>
      </c>
      <c r="L751" s="8"/>
      <c r="M751" s="8" t="str">
        <f>IF(ISBLANK(L751),"",VLOOKUP(L751,Lookups!$A:$B,2, FALSE))</f>
        <v/>
      </c>
      <c r="N751" s="8"/>
      <c r="O751" s="9" t="str">
        <f>IF(ISBLANK(N751),"",VLOOKUP(N751,Lookups!$D:$E,2, FALSE))</f>
        <v/>
      </c>
      <c r="T751" s="4" t="s">
        <v>1784</v>
      </c>
    </row>
    <row r="752">
      <c r="A752" s="171" t="s">
        <v>1815</v>
      </c>
      <c r="B752" s="6" t="s">
        <v>1813</v>
      </c>
      <c r="C752" s="173" t="b">
        <v>0</v>
      </c>
      <c r="D752" s="173"/>
      <c r="E752" s="80" t="s">
        <v>1835</v>
      </c>
      <c r="F752" s="4" t="s">
        <v>1836</v>
      </c>
      <c r="I752" s="4" t="s">
        <v>200</v>
      </c>
      <c r="J752" s="4" t="s">
        <v>200</v>
      </c>
      <c r="L752" s="8"/>
      <c r="M752" s="8" t="str">
        <f>IF(ISBLANK(L752),"",VLOOKUP(L752,Lookups!$A:$B,2, FALSE))</f>
        <v/>
      </c>
      <c r="N752" s="8"/>
      <c r="O752" s="9" t="str">
        <f>IF(ISBLANK(N752),"",VLOOKUP(N752,Lookups!$D:$E,2, FALSE))</f>
        <v/>
      </c>
      <c r="T752" s="4" t="s">
        <v>1784</v>
      </c>
    </row>
    <row r="753">
      <c r="A753" s="171" t="s">
        <v>1815</v>
      </c>
      <c r="B753" s="6" t="s">
        <v>1816</v>
      </c>
      <c r="C753" s="173" t="b">
        <v>0</v>
      </c>
      <c r="D753" s="173"/>
      <c r="E753" s="80" t="s">
        <v>1837</v>
      </c>
      <c r="F753" s="4" t="s">
        <v>1838</v>
      </c>
      <c r="I753" s="4" t="s">
        <v>32</v>
      </c>
      <c r="J753" s="4" t="s">
        <v>318</v>
      </c>
      <c r="L753" s="8"/>
      <c r="M753" s="8" t="str">
        <f>IF(ISBLANK(L753),"",VLOOKUP(L753,Lookups!$A:$B,2, FALSE))</f>
        <v/>
      </c>
      <c r="N753" s="8"/>
      <c r="O753" s="9" t="str">
        <f>IF(ISBLANK(N753),"",VLOOKUP(N753,Lookups!$D:$E,2, FALSE))</f>
        <v/>
      </c>
      <c r="T753" s="4" t="s">
        <v>1784</v>
      </c>
    </row>
    <row r="754">
      <c r="A754" s="171" t="s">
        <v>1815</v>
      </c>
      <c r="B754" s="6" t="s">
        <v>1816</v>
      </c>
      <c r="C754" s="173" t="b">
        <v>0</v>
      </c>
      <c r="D754" s="173"/>
      <c r="E754" s="80" t="s">
        <v>1839</v>
      </c>
      <c r="F754" s="4" t="s">
        <v>1840</v>
      </c>
      <c r="I754" s="4" t="s">
        <v>32</v>
      </c>
      <c r="J754" s="4" t="s">
        <v>32</v>
      </c>
      <c r="L754" s="8"/>
      <c r="M754" s="8" t="str">
        <f>IF(ISBLANK(L754),"",VLOOKUP(L754,Lookups!$A:$B,2, FALSE))</f>
        <v/>
      </c>
      <c r="N754" s="8"/>
      <c r="O754" s="9" t="str">
        <f>IF(ISBLANK(N754),"",VLOOKUP(N754,Lookups!$D:$E,2, FALSE))</f>
        <v/>
      </c>
      <c r="T754" s="4" t="s">
        <v>1784</v>
      </c>
    </row>
    <row r="755">
      <c r="A755" s="171" t="s">
        <v>1815</v>
      </c>
      <c r="B755" s="6" t="s">
        <v>1813</v>
      </c>
      <c r="C755" s="173" t="b">
        <v>0</v>
      </c>
      <c r="D755" s="173"/>
      <c r="E755" s="80" t="s">
        <v>1841</v>
      </c>
      <c r="F755" s="4" t="s">
        <v>1842</v>
      </c>
      <c r="I755" s="4" t="s">
        <v>200</v>
      </c>
      <c r="J755" s="4" t="s">
        <v>200</v>
      </c>
      <c r="L755" s="8"/>
      <c r="M755" s="8" t="str">
        <f>IF(ISBLANK(L755),"",VLOOKUP(L755,Lookups!$A:$B,2, FALSE))</f>
        <v/>
      </c>
      <c r="N755" s="8"/>
      <c r="O755" s="9" t="str">
        <f>IF(ISBLANK(N755),"",VLOOKUP(N755,Lookups!$D:$E,2, FALSE))</f>
        <v/>
      </c>
      <c r="T755" s="4" t="s">
        <v>1784</v>
      </c>
    </row>
    <row r="756">
      <c r="A756" s="171" t="s">
        <v>1815</v>
      </c>
      <c r="B756" s="6" t="s">
        <v>1813</v>
      </c>
      <c r="C756" s="173" t="b">
        <v>0</v>
      </c>
      <c r="D756" s="173"/>
      <c r="E756" s="80" t="s">
        <v>1843</v>
      </c>
      <c r="F756" s="4" t="s">
        <v>1844</v>
      </c>
      <c r="I756" s="4" t="s">
        <v>32</v>
      </c>
      <c r="J756" s="4" t="s">
        <v>318</v>
      </c>
      <c r="L756" s="8"/>
      <c r="M756" s="8" t="str">
        <f>IF(ISBLANK(L756),"",VLOOKUP(L756,Lookups!$A:$B,2, FALSE))</f>
        <v/>
      </c>
      <c r="N756" s="8"/>
      <c r="O756" s="9" t="str">
        <f>IF(ISBLANK(N756),"",VLOOKUP(N756,Lookups!$D:$E,2, FALSE))</f>
        <v/>
      </c>
      <c r="T756" s="4" t="s">
        <v>1784</v>
      </c>
    </row>
    <row r="757">
      <c r="A757" s="171" t="s">
        <v>1815</v>
      </c>
      <c r="B757" s="6" t="s">
        <v>1813</v>
      </c>
      <c r="C757" s="173" t="b">
        <v>0</v>
      </c>
      <c r="D757" s="173"/>
      <c r="E757" s="80" t="s">
        <v>1845</v>
      </c>
      <c r="F757" s="4" t="s">
        <v>1846</v>
      </c>
      <c r="H757" s="4" t="s">
        <v>1847</v>
      </c>
      <c r="I757" s="4" t="s">
        <v>25</v>
      </c>
      <c r="J757" s="4" t="s">
        <v>25</v>
      </c>
      <c r="L757" s="8"/>
      <c r="M757" s="8" t="str">
        <f>IF(ISBLANK(L757),"",VLOOKUP(L757,Lookups!$A:$B,2, FALSE))</f>
        <v/>
      </c>
      <c r="N757" s="8"/>
      <c r="O757" s="9" t="str">
        <f>IF(ISBLANK(N757),"",VLOOKUP(N757,Lookups!$D:$E,2, FALSE))</f>
        <v/>
      </c>
      <c r="P757" s="110" t="s">
        <v>1848</v>
      </c>
      <c r="T757" s="4" t="s">
        <v>1784</v>
      </c>
    </row>
    <row r="758">
      <c r="A758" s="171" t="s">
        <v>1815</v>
      </c>
      <c r="B758" s="6" t="s">
        <v>1813</v>
      </c>
      <c r="C758" s="173" t="b">
        <v>0</v>
      </c>
      <c r="D758" s="173"/>
      <c r="E758" s="80" t="s">
        <v>1849</v>
      </c>
      <c r="F758" s="4" t="s">
        <v>1850</v>
      </c>
      <c r="I758" s="4" t="s">
        <v>32</v>
      </c>
      <c r="J758" s="4" t="s">
        <v>32</v>
      </c>
      <c r="L758" s="8"/>
      <c r="M758" s="8" t="str">
        <f>IF(ISBLANK(L758),"",VLOOKUP(L758,Lookups!$A:$B,2, FALSE))</f>
        <v/>
      </c>
      <c r="N758" s="8"/>
      <c r="O758" s="9" t="str">
        <f>IF(ISBLANK(N758),"",VLOOKUP(N758,Lookups!$D:$E,2, FALSE))</f>
        <v/>
      </c>
      <c r="T758" s="4" t="s">
        <v>1784</v>
      </c>
    </row>
    <row r="759">
      <c r="A759" s="171" t="s">
        <v>1815</v>
      </c>
      <c r="B759" s="6" t="s">
        <v>1813</v>
      </c>
      <c r="C759" s="173" t="b">
        <v>0</v>
      </c>
      <c r="D759" s="173"/>
      <c r="E759" s="80" t="s">
        <v>1851</v>
      </c>
      <c r="F759" s="4" t="s">
        <v>1852</v>
      </c>
      <c r="I759" s="4" t="s">
        <v>200</v>
      </c>
      <c r="J759" s="4" t="s">
        <v>200</v>
      </c>
      <c r="L759" s="8"/>
      <c r="M759" s="8" t="str">
        <f>IF(ISBLANK(L759),"",VLOOKUP(L759,Lookups!$A:$B,2, FALSE))</f>
        <v/>
      </c>
      <c r="N759" s="8"/>
      <c r="O759" s="9" t="str">
        <f>IF(ISBLANK(N759),"",VLOOKUP(N759,Lookups!$D:$E,2, FALSE))</f>
        <v/>
      </c>
      <c r="T759" s="4" t="s">
        <v>1784</v>
      </c>
    </row>
    <row r="760">
      <c r="A760" s="171" t="s">
        <v>1815</v>
      </c>
      <c r="B760" s="6" t="s">
        <v>1816</v>
      </c>
      <c r="C760" s="173" t="b">
        <v>0</v>
      </c>
      <c r="D760" s="173"/>
      <c r="E760" s="80" t="s">
        <v>1853</v>
      </c>
      <c r="F760" s="4" t="s">
        <v>1854</v>
      </c>
      <c r="I760" s="4" t="s">
        <v>32</v>
      </c>
      <c r="J760" s="4" t="s">
        <v>32</v>
      </c>
      <c r="K760" s="4" t="s">
        <v>1855</v>
      </c>
      <c r="L760" s="8"/>
      <c r="M760" s="8" t="str">
        <f>IF(ISBLANK(L760),"",VLOOKUP(L760,Lookups!$A:$B,2, FALSE))</f>
        <v/>
      </c>
      <c r="N760" s="8"/>
      <c r="O760" s="9" t="str">
        <f>IF(ISBLANK(N760),"",VLOOKUP(N760,Lookups!$D:$E,2, FALSE))</f>
        <v/>
      </c>
      <c r="T760" s="4" t="s">
        <v>1784</v>
      </c>
    </row>
    <row r="761">
      <c r="A761" s="171" t="s">
        <v>1815</v>
      </c>
      <c r="B761" s="6" t="s">
        <v>1816</v>
      </c>
      <c r="C761" s="173" t="b">
        <v>0</v>
      </c>
      <c r="D761" s="173"/>
      <c r="E761" s="80" t="s">
        <v>1856</v>
      </c>
      <c r="F761" s="4" t="s">
        <v>1857</v>
      </c>
      <c r="I761" s="4" t="s">
        <v>32</v>
      </c>
      <c r="J761" s="4" t="s">
        <v>318</v>
      </c>
      <c r="K761" s="4" t="s">
        <v>1858</v>
      </c>
      <c r="L761" s="8"/>
      <c r="M761" s="8" t="str">
        <f>IF(ISBLANK(L761),"",VLOOKUP(L761,Lookups!$A:$B,2, FALSE))</f>
        <v/>
      </c>
      <c r="N761" s="4" t="s">
        <v>38</v>
      </c>
      <c r="O761" s="13" t="str">
        <f>IF(ISBLANK(N761),"",VLOOKUP(N761,Lookups!$D:$E,2, FALSE))</f>
        <v>http://linked.data.gov.au/def/tern-cv/13dec53e-1062-4060-9281-f133c8269afb</v>
      </c>
      <c r="T761" s="4" t="s">
        <v>1784</v>
      </c>
    </row>
    <row r="762">
      <c r="A762" s="171" t="s">
        <v>1815</v>
      </c>
      <c r="B762" s="6" t="s">
        <v>1816</v>
      </c>
      <c r="C762" s="173" t="b">
        <v>0</v>
      </c>
      <c r="D762" s="173"/>
      <c r="E762" s="80" t="s">
        <v>1859</v>
      </c>
      <c r="F762" s="4" t="s">
        <v>1860</v>
      </c>
      <c r="I762" s="4" t="s">
        <v>32</v>
      </c>
      <c r="J762" s="4" t="s">
        <v>43</v>
      </c>
      <c r="L762" s="8"/>
      <c r="M762" s="8" t="str">
        <f>IF(ISBLANK(L762),"",VLOOKUP(L762,Lookups!$A:$B,2, FALSE))</f>
        <v/>
      </c>
      <c r="N762" s="4" t="s">
        <v>146</v>
      </c>
      <c r="O762" s="13" t="str">
        <f>IF(ISBLANK(N762),"",VLOOKUP(N762,Lookups!$D:$E,2, FALSE))</f>
        <v>http://linked.data.gov.au/def/tern-cv/e1c7c434-1321-4601-9079-e837b7ffc293</v>
      </c>
      <c r="T762" s="4" t="s">
        <v>1784</v>
      </c>
    </row>
    <row r="763">
      <c r="A763" s="171" t="s">
        <v>1815</v>
      </c>
      <c r="B763" s="6" t="s">
        <v>1816</v>
      </c>
      <c r="C763" s="173" t="b">
        <v>0</v>
      </c>
      <c r="D763" s="173"/>
      <c r="E763" s="80" t="s">
        <v>1861</v>
      </c>
      <c r="F763" s="4" t="s">
        <v>1862</v>
      </c>
      <c r="I763" s="4" t="s">
        <v>32</v>
      </c>
      <c r="J763" s="4" t="s">
        <v>32</v>
      </c>
      <c r="L763" s="8"/>
      <c r="M763" s="8" t="str">
        <f>IF(ISBLANK(L763),"",VLOOKUP(L763,Lookups!$A:$B,2, FALSE))</f>
        <v/>
      </c>
      <c r="N763" s="8"/>
      <c r="O763" s="9" t="str">
        <f>IF(ISBLANK(N763),"",VLOOKUP(N763,Lookups!$D:$E,2, FALSE))</f>
        <v/>
      </c>
      <c r="T763" s="4" t="s">
        <v>1784</v>
      </c>
    </row>
    <row r="764">
      <c r="A764" s="171" t="s">
        <v>1815</v>
      </c>
      <c r="B764" s="6" t="s">
        <v>1816</v>
      </c>
      <c r="C764" s="173" t="b">
        <v>0</v>
      </c>
      <c r="D764" s="173"/>
      <c r="E764" s="80" t="s">
        <v>1863</v>
      </c>
      <c r="F764" s="4" t="s">
        <v>1864</v>
      </c>
      <c r="I764" s="4" t="s">
        <v>32</v>
      </c>
      <c r="J764" s="4" t="s">
        <v>43</v>
      </c>
      <c r="L764" s="8"/>
      <c r="M764" s="8" t="str">
        <f>IF(ISBLANK(L764),"",VLOOKUP(L764,Lookups!$A:$B,2, FALSE))</f>
        <v/>
      </c>
      <c r="N764" s="8"/>
      <c r="O764" s="9" t="str">
        <f>IF(ISBLANK(N764),"",VLOOKUP(N764,Lookups!$D:$E,2, FALSE))</f>
        <v/>
      </c>
      <c r="T764" s="4" t="s">
        <v>1784</v>
      </c>
    </row>
    <row r="765">
      <c r="A765" s="171" t="s">
        <v>1815</v>
      </c>
      <c r="B765" s="6" t="s">
        <v>1816</v>
      </c>
      <c r="C765" s="173" t="b">
        <v>0</v>
      </c>
      <c r="D765" s="173"/>
      <c r="E765" s="80" t="s">
        <v>1865</v>
      </c>
      <c r="F765" s="4" t="s">
        <v>1866</v>
      </c>
      <c r="I765" s="4" t="s">
        <v>32</v>
      </c>
      <c r="J765" s="4" t="s">
        <v>318</v>
      </c>
      <c r="L765" s="8"/>
      <c r="M765" s="8" t="str">
        <f>IF(ISBLANK(L765),"",VLOOKUP(L765,Lookups!$A:$B,2, FALSE))</f>
        <v/>
      </c>
      <c r="N765" s="8"/>
      <c r="O765" s="9" t="str">
        <f>IF(ISBLANK(N765),"",VLOOKUP(N765,Lookups!$D:$E,2, FALSE))</f>
        <v/>
      </c>
      <c r="T765" s="4" t="s">
        <v>1784</v>
      </c>
    </row>
    <row r="766">
      <c r="A766" s="187"/>
      <c r="B766" s="58"/>
      <c r="C766" s="58" t="b">
        <v>0</v>
      </c>
      <c r="D766" s="58"/>
      <c r="E766" s="58"/>
      <c r="F766" s="59"/>
      <c r="G766" s="59"/>
      <c r="H766" s="59"/>
      <c r="I766" s="59"/>
      <c r="J766" s="59"/>
      <c r="K766" s="59"/>
      <c r="L766" s="59"/>
      <c r="M766" s="59" t="str">
        <f>IF(ISBLANK(L766),"",VLOOKUP(L766,Lookups!$A:$B,2, FALSE))</f>
        <v/>
      </c>
      <c r="N766" s="59"/>
      <c r="O766" s="95" t="str">
        <f>IF(ISBLANK(N766),"",VLOOKUP(N766,Lookups!$D:$E,2, FALSE))</f>
        <v/>
      </c>
      <c r="P766" s="59"/>
      <c r="Q766" s="59"/>
      <c r="R766" s="59"/>
      <c r="S766" s="59"/>
      <c r="T766" s="59"/>
      <c r="U766" s="59"/>
      <c r="V766" s="59"/>
      <c r="W766" s="59"/>
      <c r="X766" s="59"/>
      <c r="Y766" s="59"/>
      <c r="Z766" s="59"/>
      <c r="AA766" s="59"/>
      <c r="AB766" s="59"/>
      <c r="AC766" s="59"/>
      <c r="AD766" s="59"/>
      <c r="AE766" s="59"/>
      <c r="AF766" s="59"/>
      <c r="AG766" s="59"/>
      <c r="AH766" s="59"/>
      <c r="AI766" s="59"/>
      <c r="AJ766" s="59"/>
      <c r="AK766" s="59"/>
      <c r="AL766" s="59"/>
    </row>
    <row r="767">
      <c r="A767" s="171" t="s">
        <v>1867</v>
      </c>
      <c r="B767" s="6" t="s">
        <v>1868</v>
      </c>
      <c r="C767" s="173" t="b">
        <v>0</v>
      </c>
      <c r="D767" s="173"/>
      <c r="E767" s="80" t="s">
        <v>1869</v>
      </c>
      <c r="F767" s="4" t="s">
        <v>1870</v>
      </c>
      <c r="I767" s="4" t="s">
        <v>200</v>
      </c>
      <c r="J767" s="4" t="s">
        <v>200</v>
      </c>
      <c r="L767" s="8"/>
      <c r="M767" s="8" t="str">
        <f>IF(ISBLANK(L767),"",VLOOKUP(L767,Lookups!$A:$B,2, FALSE))</f>
        <v/>
      </c>
      <c r="N767" s="8"/>
      <c r="O767" s="9" t="str">
        <f>IF(ISBLANK(N767),"",VLOOKUP(N767,Lookups!$D:$E,2, FALSE))</f>
        <v/>
      </c>
      <c r="T767" s="4" t="s">
        <v>1784</v>
      </c>
    </row>
    <row r="768">
      <c r="A768" s="171" t="s">
        <v>1867</v>
      </c>
      <c r="B768" s="6" t="s">
        <v>1868</v>
      </c>
      <c r="C768" s="173" t="b">
        <v>0</v>
      </c>
      <c r="D768" s="173"/>
      <c r="E768" s="80" t="s">
        <v>1871</v>
      </c>
      <c r="F768" s="4" t="s">
        <v>1872</v>
      </c>
      <c r="I768" s="4" t="s">
        <v>200</v>
      </c>
      <c r="J768" s="4" t="s">
        <v>200</v>
      </c>
      <c r="L768" s="8"/>
      <c r="M768" s="8" t="str">
        <f>IF(ISBLANK(L768),"",VLOOKUP(L768,Lookups!$A:$B,2, FALSE))</f>
        <v/>
      </c>
      <c r="N768" s="8"/>
      <c r="O768" s="9" t="str">
        <f>IF(ISBLANK(N768),"",VLOOKUP(N768,Lookups!$D:$E,2, FALSE))</f>
        <v/>
      </c>
      <c r="T768" s="4" t="s">
        <v>1784</v>
      </c>
    </row>
    <row r="769">
      <c r="A769" s="171" t="s">
        <v>1867</v>
      </c>
      <c r="B769" s="6" t="s">
        <v>1868</v>
      </c>
      <c r="C769" s="173" t="b">
        <v>0</v>
      </c>
      <c r="D769" s="173"/>
      <c r="E769" s="80" t="s">
        <v>1873</v>
      </c>
      <c r="F769" s="4" t="s">
        <v>1874</v>
      </c>
      <c r="I769" s="4" t="s">
        <v>200</v>
      </c>
      <c r="J769" s="4" t="s">
        <v>200</v>
      </c>
      <c r="L769" s="8"/>
      <c r="M769" s="8" t="str">
        <f>IF(ISBLANK(L769),"",VLOOKUP(L769,Lookups!$A:$B,2, FALSE))</f>
        <v/>
      </c>
      <c r="N769" s="8"/>
      <c r="O769" s="9" t="str">
        <f>IF(ISBLANK(N769),"",VLOOKUP(N769,Lookups!$D:$E,2, FALSE))</f>
        <v/>
      </c>
      <c r="T769" s="4" t="s">
        <v>1784</v>
      </c>
    </row>
    <row r="770">
      <c r="A770" s="171" t="s">
        <v>1867</v>
      </c>
      <c r="B770" s="6" t="s">
        <v>1868</v>
      </c>
      <c r="C770" s="173" t="b">
        <v>0</v>
      </c>
      <c r="D770" s="173"/>
      <c r="E770" s="80" t="s">
        <v>1875</v>
      </c>
      <c r="F770" s="4" t="s">
        <v>1876</v>
      </c>
      <c r="I770" s="4" t="s">
        <v>294</v>
      </c>
      <c r="J770" s="4" t="s">
        <v>37</v>
      </c>
      <c r="L770" s="8"/>
      <c r="M770" s="8" t="str">
        <f>IF(ISBLANK(L770),"",VLOOKUP(L770,Lookups!$A:$B,2, FALSE))</f>
        <v/>
      </c>
      <c r="N770" s="8"/>
      <c r="O770" s="9" t="str">
        <f>IF(ISBLANK(N770),"",VLOOKUP(N770,Lookups!$D:$E,2, FALSE))</f>
        <v/>
      </c>
      <c r="T770" s="4" t="s">
        <v>1784</v>
      </c>
    </row>
    <row r="771">
      <c r="A771" s="171" t="s">
        <v>1867</v>
      </c>
      <c r="B771" s="6" t="s">
        <v>1868</v>
      </c>
      <c r="C771" s="173" t="b">
        <v>0</v>
      </c>
      <c r="D771" s="173"/>
      <c r="E771" s="80" t="s">
        <v>1877</v>
      </c>
      <c r="F771" s="4" t="s">
        <v>1878</v>
      </c>
      <c r="I771" s="4" t="s">
        <v>32</v>
      </c>
      <c r="J771" s="4" t="s">
        <v>37</v>
      </c>
      <c r="L771" s="8"/>
      <c r="M771" s="8" t="str">
        <f>IF(ISBLANK(L771),"",VLOOKUP(L771,Lookups!$A:$B,2, FALSE))</f>
        <v/>
      </c>
      <c r="N771" s="8"/>
      <c r="O771" s="9" t="str">
        <f>IF(ISBLANK(N771),"",VLOOKUP(N771,Lookups!$D:$E,2, FALSE))</f>
        <v/>
      </c>
      <c r="T771" s="4" t="s">
        <v>1784</v>
      </c>
    </row>
    <row r="772">
      <c r="A772" s="171" t="s">
        <v>1867</v>
      </c>
      <c r="B772" s="6" t="s">
        <v>1868</v>
      </c>
      <c r="C772" s="173" t="b">
        <v>0</v>
      </c>
      <c r="D772" s="173"/>
      <c r="E772" s="80" t="s">
        <v>1220</v>
      </c>
      <c r="F772" s="4" t="s">
        <v>1879</v>
      </c>
      <c r="I772" s="4" t="s">
        <v>32</v>
      </c>
      <c r="J772" s="4" t="s">
        <v>32</v>
      </c>
      <c r="L772" s="8"/>
      <c r="M772" s="8" t="str">
        <f>IF(ISBLANK(L772),"",VLOOKUP(L772,Lookups!$A:$B,2, FALSE))</f>
        <v/>
      </c>
      <c r="N772" s="8"/>
      <c r="O772" s="9" t="str">
        <f>IF(ISBLANK(N772),"",VLOOKUP(N772,Lookups!$D:$E,2, FALSE))</f>
        <v/>
      </c>
      <c r="T772" s="4" t="s">
        <v>1784</v>
      </c>
    </row>
    <row r="773">
      <c r="A773" s="171" t="s">
        <v>1867</v>
      </c>
      <c r="B773" s="6" t="s">
        <v>1868</v>
      </c>
      <c r="C773" s="173" t="b">
        <v>0</v>
      </c>
      <c r="D773" s="173"/>
      <c r="E773" s="80" t="s">
        <v>1880</v>
      </c>
      <c r="F773" s="4" t="s">
        <v>1881</v>
      </c>
      <c r="H773" s="4" t="s">
        <v>1882</v>
      </c>
      <c r="I773" s="4" t="s">
        <v>25</v>
      </c>
      <c r="J773" s="4" t="s">
        <v>25</v>
      </c>
      <c r="K773" s="4" t="s">
        <v>1883</v>
      </c>
      <c r="L773" s="8"/>
      <c r="M773" s="8" t="str">
        <f>IF(ISBLANK(L773),"",VLOOKUP(L773,Lookups!$A:$B,2, FALSE))</f>
        <v/>
      </c>
      <c r="N773" s="8"/>
      <c r="O773" s="9" t="str">
        <f>IF(ISBLANK(N773),"",VLOOKUP(N773,Lookups!$D:$E,2, FALSE))</f>
        <v/>
      </c>
      <c r="P773" s="110" t="s">
        <v>1884</v>
      </c>
      <c r="T773" s="4" t="s">
        <v>1784</v>
      </c>
    </row>
    <row r="774">
      <c r="A774" s="171" t="s">
        <v>1867</v>
      </c>
      <c r="B774" s="6" t="s">
        <v>1868</v>
      </c>
      <c r="C774" s="173" t="b">
        <v>0</v>
      </c>
      <c r="D774" s="173"/>
      <c r="E774" s="80" t="s">
        <v>1885</v>
      </c>
      <c r="F774" s="4" t="s">
        <v>1886</v>
      </c>
      <c r="I774" s="4" t="s">
        <v>32</v>
      </c>
      <c r="J774" s="4" t="s">
        <v>37</v>
      </c>
      <c r="L774" s="8"/>
      <c r="M774" s="8" t="str">
        <f>IF(ISBLANK(L774),"",VLOOKUP(L774,Lookups!$A:$B,2, FALSE))</f>
        <v/>
      </c>
      <c r="N774" s="8"/>
      <c r="O774" s="9" t="str">
        <f>IF(ISBLANK(N774),"",VLOOKUP(N774,Lookups!$D:$E,2, FALSE))</f>
        <v/>
      </c>
      <c r="T774" s="4" t="s">
        <v>1784</v>
      </c>
    </row>
    <row r="775">
      <c r="A775" s="171" t="s">
        <v>1867</v>
      </c>
      <c r="B775" s="6" t="s">
        <v>1868</v>
      </c>
      <c r="C775" s="173" t="b">
        <v>0</v>
      </c>
      <c r="D775" s="173"/>
      <c r="E775" s="80" t="s">
        <v>1887</v>
      </c>
      <c r="F775" s="4" t="s">
        <v>1888</v>
      </c>
      <c r="I775" s="4" t="s">
        <v>91</v>
      </c>
      <c r="J775" s="4" t="s">
        <v>43</v>
      </c>
      <c r="L775" s="8"/>
      <c r="M775" s="8" t="str">
        <f>IF(ISBLANK(L775),"",VLOOKUP(L775,Lookups!$A:$B,2, FALSE))</f>
        <v/>
      </c>
      <c r="N775" s="8"/>
      <c r="O775" s="9" t="str">
        <f>IF(ISBLANK(N775),"",VLOOKUP(N775,Lookups!$D:$E,2, FALSE))</f>
        <v/>
      </c>
      <c r="T775" s="4" t="s">
        <v>1784</v>
      </c>
    </row>
    <row r="776">
      <c r="A776" s="171" t="s">
        <v>1867</v>
      </c>
      <c r="B776" s="6" t="s">
        <v>1868</v>
      </c>
      <c r="C776" s="173" t="b">
        <v>0</v>
      </c>
      <c r="D776" s="173"/>
      <c r="E776" s="80" t="s">
        <v>1889</v>
      </c>
      <c r="F776" s="4" t="s">
        <v>1890</v>
      </c>
      <c r="H776" s="4" t="s">
        <v>1891</v>
      </c>
      <c r="I776" s="4" t="s">
        <v>25</v>
      </c>
      <c r="J776" s="4" t="s">
        <v>25</v>
      </c>
      <c r="K776" s="4" t="s">
        <v>1883</v>
      </c>
      <c r="L776" s="8"/>
      <c r="M776" s="8" t="str">
        <f>IF(ISBLANK(L776),"",VLOOKUP(L776,Lookups!$A:$B,2, FALSE))</f>
        <v/>
      </c>
      <c r="N776" s="4" t="s">
        <v>804</v>
      </c>
      <c r="O776" s="13" t="str">
        <f>IF(ISBLANK(N776),"",VLOOKUP(N776,Lookups!$D:$E,2, FALSE))</f>
        <v>http://linked.data.gov.au/def/tern-cv/6fb57064-7198-4df9-bf7c-86b73f69da66</v>
      </c>
      <c r="P776" s="110" t="s">
        <v>1892</v>
      </c>
      <c r="T776" s="4" t="s">
        <v>1784</v>
      </c>
    </row>
    <row r="777">
      <c r="A777" s="171" t="s">
        <v>1867</v>
      </c>
      <c r="B777" s="6" t="s">
        <v>1868</v>
      </c>
      <c r="C777" s="173" t="b">
        <v>0</v>
      </c>
      <c r="D777" s="173"/>
      <c r="E777" s="80" t="s">
        <v>1893</v>
      </c>
      <c r="F777" s="4" t="s">
        <v>1894</v>
      </c>
      <c r="H777" s="4"/>
      <c r="I777" s="4" t="s">
        <v>32</v>
      </c>
      <c r="J777" s="4" t="s">
        <v>32</v>
      </c>
      <c r="K777" s="4" t="s">
        <v>1883</v>
      </c>
      <c r="L777" s="8"/>
      <c r="M777" s="8" t="str">
        <f>IF(ISBLANK(L777),"",VLOOKUP(L777,Lookups!$A:$B,2, FALSE))</f>
        <v/>
      </c>
      <c r="N777" s="8"/>
      <c r="O777" s="9" t="str">
        <f>IF(ISBLANK(N777),"",VLOOKUP(N777,Lookups!$D:$E,2, FALSE))</f>
        <v/>
      </c>
      <c r="T777" s="4" t="s">
        <v>1784</v>
      </c>
    </row>
    <row r="778">
      <c r="A778" s="171" t="s">
        <v>1867</v>
      </c>
      <c r="B778" s="6" t="s">
        <v>1868</v>
      </c>
      <c r="C778" s="173" t="b">
        <v>0</v>
      </c>
      <c r="D778" s="173"/>
      <c r="E778" s="80" t="s">
        <v>1895</v>
      </c>
      <c r="F778" s="4" t="s">
        <v>1896</v>
      </c>
      <c r="I778" s="4" t="s">
        <v>32</v>
      </c>
      <c r="J778" s="4" t="s">
        <v>32</v>
      </c>
      <c r="L778" s="8"/>
      <c r="M778" s="8" t="str">
        <f>IF(ISBLANK(L778),"",VLOOKUP(L778,Lookups!$A:$B,2, FALSE))</f>
        <v/>
      </c>
      <c r="N778" s="8"/>
      <c r="O778" s="9" t="str">
        <f>IF(ISBLANK(N778),"",VLOOKUP(N778,Lookups!$D:$E,2, FALSE))</f>
        <v/>
      </c>
      <c r="T778" s="4" t="s">
        <v>1784</v>
      </c>
    </row>
    <row r="779">
      <c r="A779" s="171" t="s">
        <v>1867</v>
      </c>
      <c r="B779" s="6" t="s">
        <v>1868</v>
      </c>
      <c r="C779" s="173" t="b">
        <v>0</v>
      </c>
      <c r="D779" s="173"/>
      <c r="E779" s="80" t="s">
        <v>1897</v>
      </c>
      <c r="F779" s="4" t="s">
        <v>1898</v>
      </c>
      <c r="I779" s="4" t="s">
        <v>32</v>
      </c>
      <c r="J779" s="4" t="s">
        <v>37</v>
      </c>
      <c r="L779" s="8"/>
      <c r="M779" s="8" t="str">
        <f>IF(ISBLANK(L779),"",VLOOKUP(L779,Lookups!$A:$B,2, FALSE))</f>
        <v/>
      </c>
      <c r="N779" s="8"/>
      <c r="O779" s="9" t="str">
        <f>IF(ISBLANK(N779),"",VLOOKUP(N779,Lookups!$D:$E,2, FALSE))</f>
        <v/>
      </c>
      <c r="T779" s="4" t="s">
        <v>1784</v>
      </c>
    </row>
    <row r="780">
      <c r="A780" s="171" t="s">
        <v>1867</v>
      </c>
      <c r="B780" s="6" t="s">
        <v>1868</v>
      </c>
      <c r="C780" s="173" t="b">
        <v>0</v>
      </c>
      <c r="D780" s="173"/>
      <c r="E780" s="80" t="s">
        <v>1899</v>
      </c>
      <c r="F780" s="4" t="s">
        <v>1900</v>
      </c>
      <c r="I780" s="4" t="s">
        <v>294</v>
      </c>
      <c r="J780" s="4" t="s">
        <v>43</v>
      </c>
      <c r="L780" s="8"/>
      <c r="M780" s="8" t="str">
        <f>IF(ISBLANK(L780),"",VLOOKUP(L780,Lookups!$A:$B,2, FALSE))</f>
        <v/>
      </c>
      <c r="N780" s="8"/>
      <c r="O780" s="9" t="str">
        <f>IF(ISBLANK(N780),"",VLOOKUP(N780,Lookups!$D:$E,2, FALSE))</f>
        <v/>
      </c>
      <c r="T780" s="4" t="s">
        <v>1784</v>
      </c>
    </row>
    <row r="781">
      <c r="A781" s="171" t="s">
        <v>1867</v>
      </c>
      <c r="B781" s="6" t="s">
        <v>1868</v>
      </c>
      <c r="C781" s="173" t="b">
        <v>0</v>
      </c>
      <c r="D781" s="173"/>
      <c r="E781" s="80" t="s">
        <v>1901</v>
      </c>
      <c r="F781" s="4" t="s">
        <v>1902</v>
      </c>
      <c r="H781" s="4"/>
      <c r="I781" s="4" t="s">
        <v>32</v>
      </c>
      <c r="J781" s="4" t="s">
        <v>32</v>
      </c>
      <c r="L781" s="8"/>
      <c r="M781" s="8" t="str">
        <f>IF(ISBLANK(L781),"",VLOOKUP(L781,Lookups!$A:$B,2, FALSE))</f>
        <v/>
      </c>
      <c r="N781" s="8"/>
      <c r="O781" s="9" t="str">
        <f>IF(ISBLANK(N781),"",VLOOKUP(N781,Lookups!$D:$E,2, FALSE))</f>
        <v/>
      </c>
      <c r="T781" s="4" t="s">
        <v>1784</v>
      </c>
    </row>
    <row r="782">
      <c r="A782" s="171" t="s">
        <v>1867</v>
      </c>
      <c r="B782" s="6" t="s">
        <v>1868</v>
      </c>
      <c r="C782" s="173" t="b">
        <v>0</v>
      </c>
      <c r="D782" s="173"/>
      <c r="E782" s="80" t="s">
        <v>1903</v>
      </c>
      <c r="F782" s="4" t="s">
        <v>1904</v>
      </c>
      <c r="H782" s="4"/>
      <c r="I782" s="4" t="s">
        <v>32</v>
      </c>
      <c r="J782" s="4" t="s">
        <v>32</v>
      </c>
      <c r="K782" s="4" t="s">
        <v>1905</v>
      </c>
      <c r="L782" s="8"/>
      <c r="M782" s="8" t="str">
        <f>IF(ISBLANK(L782),"",VLOOKUP(L782,Lookups!$A:$B,2, FALSE))</f>
        <v/>
      </c>
      <c r="N782" s="8"/>
      <c r="O782" s="9" t="str">
        <f>IF(ISBLANK(N782),"",VLOOKUP(N782,Lookups!$D:$E,2, FALSE))</f>
        <v/>
      </c>
      <c r="T782" s="4" t="s">
        <v>1784</v>
      </c>
    </row>
    <row r="783">
      <c r="A783" s="171" t="s">
        <v>1867</v>
      </c>
      <c r="B783" s="6" t="s">
        <v>1868</v>
      </c>
      <c r="C783" s="173" t="b">
        <v>0</v>
      </c>
      <c r="D783" s="173"/>
      <c r="E783" s="80" t="s">
        <v>1835</v>
      </c>
      <c r="F783" s="4" t="s">
        <v>1906</v>
      </c>
      <c r="I783" s="4" t="s">
        <v>200</v>
      </c>
      <c r="J783" s="4" t="s">
        <v>200</v>
      </c>
      <c r="L783" s="8"/>
      <c r="M783" s="8" t="str">
        <f>IF(ISBLANK(L783),"",VLOOKUP(L783,Lookups!$A:$B,2, FALSE))</f>
        <v/>
      </c>
      <c r="N783" s="8"/>
      <c r="O783" s="9" t="str">
        <f>IF(ISBLANK(N783),"",VLOOKUP(N783,Lookups!$D:$E,2, FALSE))</f>
        <v/>
      </c>
      <c r="T783" s="4" t="s">
        <v>1784</v>
      </c>
    </row>
    <row r="784">
      <c r="A784" s="171" t="s">
        <v>1867</v>
      </c>
      <c r="B784" s="6" t="s">
        <v>1868</v>
      </c>
      <c r="C784" s="6" t="b">
        <v>0</v>
      </c>
      <c r="D784" s="6" t="s">
        <v>1907</v>
      </c>
      <c r="E784" s="61"/>
      <c r="F784" s="4" t="s">
        <v>1908</v>
      </c>
      <c r="H784" s="4" t="s">
        <v>1909</v>
      </c>
      <c r="I784" s="4" t="s">
        <v>25</v>
      </c>
      <c r="J784" s="4" t="s">
        <v>25</v>
      </c>
      <c r="L784" s="4" t="s">
        <v>1910</v>
      </c>
      <c r="M784" s="107" t="str">
        <f>IF(ISBLANK(L784),"",VLOOKUP(L784,Lookups!$A:$B,2, FALSE))</f>
        <v>http://linked.data.gov.au/def/tern-cv/05cbf534-c233-4aa8-a08c-00b28976ed36</v>
      </c>
      <c r="N784" s="4" t="s">
        <v>168</v>
      </c>
      <c r="O784" s="13" t="str">
        <f>IF(ISBLANK(N784),"",VLOOKUP(N784,Lookups!$D:$E,2, FALSE))</f>
        <v>http://linked.data.gov.au/def/tern-cv/ecb855ed-50e1-4299-8491-861759ef40b7</v>
      </c>
      <c r="P784" s="110" t="s">
        <v>1911</v>
      </c>
      <c r="T784" s="4" t="s">
        <v>1784</v>
      </c>
    </row>
    <row r="785">
      <c r="A785" s="171" t="s">
        <v>1867</v>
      </c>
      <c r="B785" s="6" t="s">
        <v>1868</v>
      </c>
      <c r="C785" s="6" t="b">
        <v>0</v>
      </c>
      <c r="D785" s="6" t="s">
        <v>1912</v>
      </c>
      <c r="E785" s="6"/>
      <c r="F785" s="4" t="s">
        <v>1913</v>
      </c>
      <c r="H785" s="4" t="s">
        <v>1914</v>
      </c>
      <c r="I785" s="4" t="s">
        <v>25</v>
      </c>
      <c r="J785" s="4" t="s">
        <v>25</v>
      </c>
      <c r="L785" s="4" t="s">
        <v>1915</v>
      </c>
      <c r="M785" s="107" t="str">
        <f>IF(ISBLANK(L785),"",VLOOKUP(L785,Lookups!$A:$B,2, FALSE))</f>
        <v>http://linked.data.gov.au/def/tern-cv/01fca79a-7f1a-4279-840b-d513c63e3b04</v>
      </c>
      <c r="N785" s="4" t="s">
        <v>168</v>
      </c>
      <c r="O785" s="13" t="str">
        <f>IF(ISBLANK(N785),"",VLOOKUP(N785,Lookups!$D:$E,2, FALSE))</f>
        <v>http://linked.data.gov.au/def/tern-cv/ecb855ed-50e1-4299-8491-861759ef40b7</v>
      </c>
      <c r="P785" s="10" t="s">
        <v>1916</v>
      </c>
      <c r="T785" s="4" t="s">
        <v>1784</v>
      </c>
    </row>
    <row r="786">
      <c r="A786" s="171" t="s">
        <v>1867</v>
      </c>
      <c r="B786" s="6" t="s">
        <v>1868</v>
      </c>
      <c r="C786" s="6" t="b">
        <v>0</v>
      </c>
      <c r="D786" s="6" t="s">
        <v>1917</v>
      </c>
      <c r="E786" s="61"/>
      <c r="F786" s="4" t="s">
        <v>1918</v>
      </c>
      <c r="I786" s="4" t="s">
        <v>32</v>
      </c>
      <c r="J786" s="4" t="s">
        <v>32</v>
      </c>
      <c r="L786" s="8"/>
      <c r="M786" s="8" t="str">
        <f>IF(ISBLANK(L786),"",VLOOKUP(L786,Lookups!$A:$B,2, FALSE))</f>
        <v/>
      </c>
      <c r="N786" s="4" t="s">
        <v>168</v>
      </c>
      <c r="O786" s="13" t="str">
        <f>IF(ISBLANK(N786),"",VLOOKUP(N786,Lookups!$D:$E,2, FALSE))</f>
        <v>http://linked.data.gov.au/def/tern-cv/ecb855ed-50e1-4299-8491-861759ef40b7</v>
      </c>
      <c r="T786" s="4" t="s">
        <v>1784</v>
      </c>
    </row>
    <row r="787">
      <c r="A787" s="171" t="s">
        <v>1867</v>
      </c>
      <c r="B787" s="6" t="s">
        <v>1868</v>
      </c>
      <c r="C787" s="6" t="b">
        <v>0</v>
      </c>
      <c r="D787" s="6" t="s">
        <v>1919</v>
      </c>
      <c r="E787" s="61"/>
      <c r="F787" s="4" t="s">
        <v>1920</v>
      </c>
      <c r="I787" s="4" t="s">
        <v>32</v>
      </c>
      <c r="J787" s="4" t="s">
        <v>32</v>
      </c>
      <c r="L787" s="4" t="s">
        <v>1921</v>
      </c>
      <c r="M787" s="107" t="str">
        <f>IF(ISBLANK(L787),"",VLOOKUP(L787,Lookups!$A:$B,2, FALSE))</f>
        <v>http://linked.data.gov.au/def/tern-cv/fc2dcb5b-94a5-440f-9104-efaa640246cc</v>
      </c>
      <c r="N787" s="4" t="s">
        <v>168</v>
      </c>
      <c r="O787" s="13" t="str">
        <f>IF(ISBLANK(N787),"",VLOOKUP(N787,Lookups!$D:$E,2, FALSE))</f>
        <v>http://linked.data.gov.au/def/tern-cv/ecb855ed-50e1-4299-8491-861759ef40b7</v>
      </c>
      <c r="T787" s="4" t="s">
        <v>1784</v>
      </c>
    </row>
    <row r="788">
      <c r="A788" s="171" t="s">
        <v>1867</v>
      </c>
      <c r="B788" s="6" t="s">
        <v>1813</v>
      </c>
      <c r="C788" s="61" t="b">
        <v>0</v>
      </c>
      <c r="D788" s="61"/>
      <c r="E788" s="80" t="s">
        <v>1841</v>
      </c>
      <c r="F788" s="4" t="s">
        <v>1922</v>
      </c>
      <c r="I788" s="4" t="s">
        <v>200</v>
      </c>
      <c r="J788" s="4" t="s">
        <v>200</v>
      </c>
      <c r="L788" s="8"/>
      <c r="M788" s="8" t="str">
        <f>IF(ISBLANK(L788),"",VLOOKUP(L788,Lookups!$A:$B,2, FALSE))</f>
        <v/>
      </c>
      <c r="N788" s="8"/>
      <c r="O788" s="9" t="str">
        <f>IF(ISBLANK(N788),"",VLOOKUP(N788,Lookups!$D:$E,2, FALSE))</f>
        <v/>
      </c>
      <c r="T788" s="4" t="s">
        <v>1784</v>
      </c>
    </row>
    <row r="789">
      <c r="A789" s="171" t="s">
        <v>1867</v>
      </c>
      <c r="B789" s="6" t="s">
        <v>1813</v>
      </c>
      <c r="C789" s="61" t="b">
        <v>0</v>
      </c>
      <c r="D789" s="61"/>
      <c r="E789" s="80" t="s">
        <v>1843</v>
      </c>
      <c r="F789" s="4" t="s">
        <v>1923</v>
      </c>
      <c r="I789" s="4" t="s">
        <v>32</v>
      </c>
      <c r="J789" s="4" t="s">
        <v>37</v>
      </c>
      <c r="L789" s="8"/>
      <c r="M789" s="8" t="str">
        <f>IF(ISBLANK(L789),"",VLOOKUP(L789,Lookups!$A:$B,2, FALSE))</f>
        <v/>
      </c>
      <c r="N789" s="8"/>
      <c r="O789" s="9" t="str">
        <f>IF(ISBLANK(N789),"",VLOOKUP(N789,Lookups!$D:$E,2, FALSE))</f>
        <v/>
      </c>
      <c r="T789" s="4" t="s">
        <v>1784</v>
      </c>
    </row>
    <row r="790">
      <c r="A790" s="171" t="s">
        <v>1867</v>
      </c>
      <c r="B790" s="6" t="s">
        <v>1813</v>
      </c>
      <c r="C790" s="61" t="b">
        <v>0</v>
      </c>
      <c r="D790" s="61"/>
      <c r="E790" s="80" t="s">
        <v>1845</v>
      </c>
      <c r="F790" s="4" t="s">
        <v>1846</v>
      </c>
      <c r="H790" s="4" t="s">
        <v>1847</v>
      </c>
      <c r="I790" s="4" t="s">
        <v>25</v>
      </c>
      <c r="J790" s="4" t="s">
        <v>25</v>
      </c>
      <c r="K790" s="4" t="s">
        <v>1905</v>
      </c>
      <c r="L790" s="8"/>
      <c r="M790" s="8" t="str">
        <f>IF(ISBLANK(L790),"",VLOOKUP(L790,Lookups!$A:$B,2, FALSE))</f>
        <v/>
      </c>
      <c r="N790" s="8"/>
      <c r="O790" s="9" t="str">
        <f>IF(ISBLANK(N790),"",VLOOKUP(N790,Lookups!$D:$E,2, FALSE))</f>
        <v/>
      </c>
      <c r="P790" s="10" t="s">
        <v>1848</v>
      </c>
      <c r="T790" s="4" t="s">
        <v>1784</v>
      </c>
    </row>
    <row r="791">
      <c r="A791" s="171" t="s">
        <v>1867</v>
      </c>
      <c r="B791" s="6" t="s">
        <v>1813</v>
      </c>
      <c r="C791" s="61" t="b">
        <v>0</v>
      </c>
      <c r="D791" s="61"/>
      <c r="E791" s="80" t="s">
        <v>1849</v>
      </c>
      <c r="F791" s="4" t="s">
        <v>1924</v>
      </c>
      <c r="I791" s="4" t="s">
        <v>32</v>
      </c>
      <c r="J791" s="4" t="s">
        <v>32</v>
      </c>
      <c r="K791" s="4" t="s">
        <v>1905</v>
      </c>
      <c r="L791" s="8"/>
      <c r="M791" s="8" t="str">
        <f>IF(ISBLANK(L791),"",VLOOKUP(L791,Lookups!$A:$B,2, FALSE))</f>
        <v/>
      </c>
      <c r="N791" s="8"/>
      <c r="O791" s="9" t="str">
        <f>IF(ISBLANK(N791),"",VLOOKUP(N791,Lookups!$D:$E,2, FALSE))</f>
        <v/>
      </c>
      <c r="T791" s="4" t="s">
        <v>1784</v>
      </c>
    </row>
    <row r="792">
      <c r="A792" s="171" t="s">
        <v>1867</v>
      </c>
      <c r="B792" s="6" t="s">
        <v>1813</v>
      </c>
      <c r="C792" s="61" t="b">
        <v>0</v>
      </c>
      <c r="D792" s="61"/>
      <c r="E792" s="80" t="s">
        <v>1925</v>
      </c>
      <c r="F792" s="4" t="s">
        <v>1926</v>
      </c>
      <c r="I792" s="4" t="s">
        <v>200</v>
      </c>
      <c r="J792" s="4" t="s">
        <v>200</v>
      </c>
      <c r="L792" s="8"/>
      <c r="M792" s="8" t="str">
        <f>IF(ISBLANK(L792),"",VLOOKUP(L792,Lookups!$A:$B,2, FALSE))</f>
        <v/>
      </c>
      <c r="N792" s="8"/>
      <c r="O792" s="9" t="str">
        <f>IF(ISBLANK(N792),"",VLOOKUP(N792,Lookups!$D:$E,2, FALSE))</f>
        <v/>
      </c>
      <c r="T792" s="4" t="s">
        <v>1784</v>
      </c>
    </row>
    <row r="793">
      <c r="A793" s="171" t="s">
        <v>1867</v>
      </c>
      <c r="B793" s="6" t="s">
        <v>1868</v>
      </c>
      <c r="C793" s="61" t="b">
        <v>0</v>
      </c>
      <c r="D793" s="61"/>
      <c r="E793" s="80" t="s">
        <v>1927</v>
      </c>
      <c r="F793" s="4" t="s">
        <v>1928</v>
      </c>
      <c r="I793" s="4" t="s">
        <v>200</v>
      </c>
      <c r="J793" s="4" t="s">
        <v>200</v>
      </c>
      <c r="L793" s="8"/>
      <c r="M793" s="8" t="str">
        <f>IF(ISBLANK(L793),"",VLOOKUP(L793,Lookups!$A:$B,2, FALSE))</f>
        <v/>
      </c>
      <c r="N793" s="8"/>
      <c r="O793" s="9" t="str">
        <f>IF(ISBLANK(N793),"",VLOOKUP(N793,Lookups!$D:$E,2, FALSE))</f>
        <v/>
      </c>
      <c r="T793" s="4" t="s">
        <v>1784</v>
      </c>
    </row>
    <row r="794">
      <c r="A794" s="171" t="s">
        <v>1867</v>
      </c>
      <c r="B794" s="6" t="s">
        <v>1868</v>
      </c>
      <c r="C794" s="61" t="b">
        <v>0</v>
      </c>
      <c r="D794" s="61"/>
      <c r="E794" s="80" t="s">
        <v>1929</v>
      </c>
      <c r="F794" s="4" t="s">
        <v>1930</v>
      </c>
      <c r="I794" s="4" t="s">
        <v>200</v>
      </c>
      <c r="J794" s="4" t="s">
        <v>200</v>
      </c>
      <c r="T794" s="4" t="s">
        <v>1784</v>
      </c>
    </row>
    <row r="795">
      <c r="A795" s="171" t="s">
        <v>1867</v>
      </c>
      <c r="B795" s="6" t="s">
        <v>1868</v>
      </c>
      <c r="C795" s="61" t="b">
        <v>0</v>
      </c>
      <c r="D795" s="61"/>
      <c r="E795" s="80" t="s">
        <v>1931</v>
      </c>
      <c r="F795" s="4" t="s">
        <v>1932</v>
      </c>
      <c r="I795" s="4" t="s">
        <v>32</v>
      </c>
      <c r="J795" s="4" t="s">
        <v>32</v>
      </c>
      <c r="L795" s="8"/>
      <c r="M795" s="8" t="str">
        <f>IF(ISBLANK(L795),"",VLOOKUP(L795,Lookups!$A:$B,2, FALSE))</f>
        <v/>
      </c>
      <c r="N795" s="8"/>
      <c r="O795" s="9" t="str">
        <f>IF(ISBLANK(N795),"",VLOOKUP(N795,Lookups!$D:$E,2, FALSE))</f>
        <v/>
      </c>
      <c r="T795" s="4" t="s">
        <v>1784</v>
      </c>
    </row>
    <row r="796">
      <c r="A796" s="171" t="s">
        <v>1867</v>
      </c>
      <c r="B796" s="6" t="s">
        <v>1868</v>
      </c>
      <c r="C796" s="8" t="b">
        <v>0</v>
      </c>
      <c r="E796" s="80" t="s">
        <v>1933</v>
      </c>
      <c r="F796" s="4" t="s">
        <v>1934</v>
      </c>
      <c r="H796" s="4"/>
      <c r="I796" s="4" t="s">
        <v>32</v>
      </c>
      <c r="J796" s="4" t="s">
        <v>32</v>
      </c>
      <c r="K796" s="4" t="s">
        <v>1935</v>
      </c>
      <c r="T796" s="4" t="s">
        <v>1784</v>
      </c>
    </row>
    <row r="797">
      <c r="A797" s="171" t="s">
        <v>1867</v>
      </c>
      <c r="B797" s="6" t="s">
        <v>1868</v>
      </c>
      <c r="C797" s="61" t="b">
        <v>0</v>
      </c>
      <c r="D797" s="61"/>
      <c r="E797" s="80" t="s">
        <v>1936</v>
      </c>
      <c r="F797" s="4" t="s">
        <v>1937</v>
      </c>
      <c r="I797" s="4" t="s">
        <v>32</v>
      </c>
      <c r="J797" s="4" t="s">
        <v>32</v>
      </c>
      <c r="L797" s="8"/>
      <c r="M797" s="8" t="str">
        <f>IF(ISBLANK(L797),"",VLOOKUP(L797,Lookups!$A:$B,2, FALSE))</f>
        <v/>
      </c>
      <c r="N797" s="8"/>
      <c r="O797" s="9" t="str">
        <f>IF(ISBLANK(N797),"",VLOOKUP(N797,Lookups!$D:$E,2, FALSE))</f>
        <v/>
      </c>
      <c r="T797" s="4" t="s">
        <v>1784</v>
      </c>
    </row>
    <row r="798">
      <c r="A798" s="171" t="s">
        <v>1867</v>
      </c>
      <c r="B798" s="6" t="s">
        <v>1868</v>
      </c>
      <c r="C798" s="61" t="b">
        <v>0</v>
      </c>
      <c r="D798" s="61"/>
      <c r="E798" s="80" t="s">
        <v>1938</v>
      </c>
      <c r="F798" s="4" t="s">
        <v>1939</v>
      </c>
      <c r="I798" s="4" t="s">
        <v>200</v>
      </c>
      <c r="J798" s="4" t="s">
        <v>200</v>
      </c>
      <c r="L798" s="8"/>
      <c r="M798" s="8" t="str">
        <f>IF(ISBLANK(L798),"",VLOOKUP(L798,Lookups!$A:$B,2, FALSE))</f>
        <v/>
      </c>
      <c r="N798" s="8"/>
      <c r="O798" s="9" t="str">
        <f>IF(ISBLANK(N798),"",VLOOKUP(N798,Lookups!$D:$E,2, FALSE))</f>
        <v/>
      </c>
      <c r="T798" s="4" t="s">
        <v>1784</v>
      </c>
    </row>
    <row r="799">
      <c r="A799" s="171" t="s">
        <v>1867</v>
      </c>
      <c r="B799" s="6" t="s">
        <v>1868</v>
      </c>
      <c r="C799" s="61" t="b">
        <v>0</v>
      </c>
      <c r="D799" s="61"/>
      <c r="E799" s="80" t="s">
        <v>1940</v>
      </c>
      <c r="F799" s="4" t="s">
        <v>1941</v>
      </c>
      <c r="I799" s="4" t="s">
        <v>200</v>
      </c>
      <c r="J799" s="4" t="s">
        <v>200</v>
      </c>
      <c r="L799" s="8"/>
      <c r="M799" s="8" t="str">
        <f>IF(ISBLANK(L799),"",VLOOKUP(L799,Lookups!$A:$B,2, FALSE))</f>
        <v/>
      </c>
      <c r="N799" s="8"/>
      <c r="O799" s="9" t="str">
        <f>IF(ISBLANK(N799),"",VLOOKUP(N799,Lookups!$D:$E,2, FALSE))</f>
        <v/>
      </c>
      <c r="T799" s="4" t="s">
        <v>1784</v>
      </c>
    </row>
    <row r="800">
      <c r="A800" s="175"/>
      <c r="B800" s="94"/>
      <c r="C800" s="58" t="b">
        <v>0</v>
      </c>
      <c r="D800" s="58"/>
      <c r="E800" s="58"/>
      <c r="F800" s="59"/>
      <c r="G800" s="59"/>
      <c r="H800" s="59"/>
      <c r="I800" s="59"/>
      <c r="J800" s="59"/>
      <c r="K800" s="59"/>
      <c r="L800" s="59"/>
      <c r="M800" s="59" t="str">
        <f>IF(ISBLANK(L800),"",VLOOKUP(L800,Lookups!$A:$B,2, FALSE))</f>
        <v/>
      </c>
      <c r="N800" s="59"/>
      <c r="O800" s="95" t="str">
        <f>IF(ISBLANK(N800),"",VLOOKUP(N800,Lookups!$D:$E,2, FALSE))</f>
        <v/>
      </c>
      <c r="P800" s="59"/>
      <c r="Q800" s="59"/>
      <c r="R800" s="59"/>
      <c r="S800" s="59"/>
      <c r="T800" s="59"/>
      <c r="U800" s="59"/>
      <c r="V800" s="59"/>
      <c r="W800" s="59"/>
      <c r="X800" s="59"/>
      <c r="Y800" s="59"/>
      <c r="Z800" s="59"/>
      <c r="AA800" s="59"/>
      <c r="AB800" s="59"/>
      <c r="AC800" s="59"/>
      <c r="AD800" s="59"/>
      <c r="AE800" s="59"/>
      <c r="AF800" s="59"/>
      <c r="AG800" s="59"/>
      <c r="AH800" s="59"/>
      <c r="AI800" s="59"/>
      <c r="AJ800" s="59"/>
      <c r="AK800" s="59"/>
      <c r="AL800" s="59"/>
    </row>
    <row r="801">
      <c r="A801" s="171" t="s">
        <v>1942</v>
      </c>
      <c r="B801" s="6" t="s">
        <v>1943</v>
      </c>
      <c r="C801" s="8" t="b">
        <v>0</v>
      </c>
      <c r="E801" s="6" t="s">
        <v>1133</v>
      </c>
      <c r="F801" s="4" t="s">
        <v>1944</v>
      </c>
      <c r="I801" s="4" t="s">
        <v>32</v>
      </c>
      <c r="J801" s="4" t="s">
        <v>32</v>
      </c>
      <c r="L801" s="8"/>
      <c r="M801" s="8" t="str">
        <f>IF(ISBLANK(L801),"",VLOOKUP(L801,Lookups!$A:$B,2, FALSE))</f>
        <v/>
      </c>
      <c r="N801" s="4" t="s">
        <v>33</v>
      </c>
      <c r="O801" s="13" t="str">
        <f>IF(ISBLANK(N801),"",VLOOKUP(N801,Lookups!$D:$E,2, FALSE))</f>
        <v>http://linked.data.gov.au/def/tern-cv/b311c0d3-4a1a-4932-a39c-f5cdc1afa611</v>
      </c>
      <c r="Q801" s="4" t="s">
        <v>1945</v>
      </c>
      <c r="T801" s="4" t="s">
        <v>1784</v>
      </c>
    </row>
    <row r="802">
      <c r="A802" s="175"/>
      <c r="B802" s="94"/>
      <c r="C802" s="94" t="b">
        <v>0</v>
      </c>
      <c r="D802" s="94"/>
      <c r="E802" s="58"/>
      <c r="F802" s="59"/>
      <c r="G802" s="59"/>
      <c r="H802" s="59"/>
      <c r="I802" s="115"/>
      <c r="J802" s="115"/>
      <c r="K802" s="115"/>
      <c r="L802" s="59"/>
      <c r="M802" s="59"/>
      <c r="N802" s="115"/>
      <c r="O802" s="95"/>
      <c r="P802" s="59"/>
      <c r="Q802" s="115"/>
      <c r="R802" s="59"/>
      <c r="S802" s="59"/>
      <c r="T802" s="59"/>
      <c r="U802" s="59"/>
      <c r="V802" s="59"/>
      <c r="W802" s="59"/>
      <c r="X802" s="59"/>
      <c r="Y802" s="59"/>
      <c r="Z802" s="59"/>
      <c r="AA802" s="59"/>
      <c r="AB802" s="59"/>
      <c r="AC802" s="59"/>
      <c r="AD802" s="59"/>
      <c r="AE802" s="59"/>
      <c r="AF802" s="59"/>
      <c r="AG802" s="59"/>
      <c r="AH802" s="59"/>
      <c r="AI802" s="59"/>
      <c r="AJ802" s="59"/>
      <c r="AK802" s="59"/>
      <c r="AL802" s="59"/>
    </row>
    <row r="803">
      <c r="A803" s="171" t="s">
        <v>1946</v>
      </c>
      <c r="B803" s="6" t="s">
        <v>1947</v>
      </c>
      <c r="C803" s="173" t="b">
        <v>0</v>
      </c>
      <c r="D803" s="173"/>
      <c r="E803" s="80" t="s">
        <v>1948</v>
      </c>
      <c r="F803" s="4" t="s">
        <v>1949</v>
      </c>
      <c r="I803" s="4" t="s">
        <v>32</v>
      </c>
      <c r="J803" s="4" t="s">
        <v>32</v>
      </c>
      <c r="L803" s="8"/>
      <c r="M803" s="8" t="str">
        <f>IF(ISBLANK(L803),"",VLOOKUP(L803,Lookups!$A:$B,2, FALSE))</f>
        <v/>
      </c>
      <c r="N803" s="8"/>
      <c r="O803" s="9" t="str">
        <f>IF(ISBLANK(N803),"",VLOOKUP(N803,Lookups!$D:$E,2, FALSE))</f>
        <v/>
      </c>
      <c r="T803" s="4" t="s">
        <v>1784</v>
      </c>
    </row>
    <row r="804">
      <c r="A804" s="171" t="s">
        <v>1946</v>
      </c>
      <c r="B804" s="6" t="s">
        <v>1947</v>
      </c>
      <c r="C804" s="173" t="b">
        <v>0</v>
      </c>
      <c r="D804" s="173"/>
      <c r="E804" s="80" t="s">
        <v>1950</v>
      </c>
      <c r="F804" s="4" t="s">
        <v>1951</v>
      </c>
      <c r="I804" s="4" t="s">
        <v>200</v>
      </c>
      <c r="J804" s="4" t="s">
        <v>200</v>
      </c>
      <c r="L804" s="8"/>
      <c r="M804" s="8" t="str">
        <f>IF(ISBLANK(L804),"",VLOOKUP(L804,Lookups!$A:$B,2, FALSE))</f>
        <v/>
      </c>
      <c r="N804" s="8"/>
      <c r="O804" s="9" t="str">
        <f>IF(ISBLANK(N804),"",VLOOKUP(N804,Lookups!$D:$E,2, FALSE))</f>
        <v/>
      </c>
      <c r="T804" s="4" t="s">
        <v>1784</v>
      </c>
    </row>
    <row r="805">
      <c r="A805" s="171" t="s">
        <v>1946</v>
      </c>
      <c r="B805" s="6" t="s">
        <v>1947</v>
      </c>
      <c r="C805" s="173" t="b">
        <v>0</v>
      </c>
      <c r="D805" s="173"/>
      <c r="E805" s="80" t="s">
        <v>1817</v>
      </c>
      <c r="F805" s="4" t="s">
        <v>1952</v>
      </c>
      <c r="I805" s="4" t="s">
        <v>32</v>
      </c>
      <c r="J805" s="4" t="s">
        <v>37</v>
      </c>
      <c r="L805" s="8"/>
      <c r="M805" s="8" t="str">
        <f>IF(ISBLANK(L805),"",VLOOKUP(L805,Lookups!$A:$B,2, FALSE))</f>
        <v/>
      </c>
      <c r="N805" s="8"/>
      <c r="O805" s="9" t="str">
        <f>IF(ISBLANK(N805),"",VLOOKUP(N805,Lookups!$D:$E,2, FALSE))</f>
        <v/>
      </c>
      <c r="T805" s="4" t="s">
        <v>1784</v>
      </c>
    </row>
    <row r="806">
      <c r="A806" s="171" t="s">
        <v>1946</v>
      </c>
      <c r="B806" s="6" t="s">
        <v>1947</v>
      </c>
      <c r="C806" s="173" t="b">
        <v>0</v>
      </c>
      <c r="D806" s="173"/>
      <c r="E806" s="80" t="s">
        <v>1819</v>
      </c>
      <c r="F806" s="4" t="s">
        <v>1953</v>
      </c>
      <c r="I806" s="4" t="s">
        <v>32</v>
      </c>
      <c r="J806" s="4" t="s">
        <v>43</v>
      </c>
      <c r="L806" s="8"/>
      <c r="M806" s="8" t="str">
        <f>IF(ISBLANK(L806),"",VLOOKUP(L806,Lookups!$A:$B,2, FALSE))</f>
        <v/>
      </c>
      <c r="N806" s="8"/>
      <c r="O806" s="9" t="str">
        <f>IF(ISBLANK(N806),"",VLOOKUP(N806,Lookups!$D:$E,2, FALSE))</f>
        <v/>
      </c>
      <c r="T806" s="4" t="s">
        <v>1784</v>
      </c>
    </row>
    <row r="807">
      <c r="A807" s="171" t="s">
        <v>1946</v>
      </c>
      <c r="B807" s="6" t="s">
        <v>1947</v>
      </c>
      <c r="C807" s="173" t="b">
        <v>0</v>
      </c>
      <c r="D807" s="173"/>
      <c r="E807" s="80" t="s">
        <v>1821</v>
      </c>
      <c r="F807" s="4" t="s">
        <v>1954</v>
      </c>
      <c r="I807" s="4" t="s">
        <v>294</v>
      </c>
      <c r="J807" s="4" t="s">
        <v>37</v>
      </c>
      <c r="L807" s="8"/>
      <c r="M807" s="8" t="str">
        <f>IF(ISBLANK(L807),"",VLOOKUP(L807,Lookups!$A:$B,2, FALSE))</f>
        <v/>
      </c>
      <c r="N807" s="8"/>
      <c r="O807" s="9" t="str">
        <f>IF(ISBLANK(N807),"",VLOOKUP(N807,Lookups!$D:$E,2, FALSE))</f>
        <v/>
      </c>
      <c r="T807" s="4" t="s">
        <v>1784</v>
      </c>
    </row>
    <row r="808">
      <c r="A808" s="171" t="s">
        <v>1946</v>
      </c>
      <c r="B808" s="6" t="s">
        <v>1947</v>
      </c>
      <c r="C808" s="173" t="b">
        <v>0</v>
      </c>
      <c r="D808" s="173"/>
      <c r="E808" s="80" t="s">
        <v>1220</v>
      </c>
      <c r="F808" s="4" t="s">
        <v>1955</v>
      </c>
      <c r="I808" s="4" t="s">
        <v>32</v>
      </c>
      <c r="J808" s="4" t="s">
        <v>32</v>
      </c>
      <c r="L808" s="8"/>
      <c r="M808" s="8" t="str">
        <f>IF(ISBLANK(L808),"",VLOOKUP(L808,Lookups!$A:$B,2, FALSE))</f>
        <v/>
      </c>
      <c r="N808" s="8"/>
      <c r="O808" s="9" t="str">
        <f>IF(ISBLANK(N808),"",VLOOKUP(N808,Lookups!$D:$E,2, FALSE))</f>
        <v/>
      </c>
      <c r="T808" s="4" t="s">
        <v>1784</v>
      </c>
    </row>
    <row r="809">
      <c r="A809" s="171" t="s">
        <v>1946</v>
      </c>
      <c r="B809" s="6" t="s">
        <v>1947</v>
      </c>
      <c r="C809" s="80" t="b">
        <v>0</v>
      </c>
      <c r="D809" s="80" t="s">
        <v>1824</v>
      </c>
      <c r="E809" s="173"/>
      <c r="F809" s="4" t="s">
        <v>1956</v>
      </c>
      <c r="I809" s="4" t="s">
        <v>91</v>
      </c>
      <c r="J809" s="4" t="s">
        <v>43</v>
      </c>
      <c r="L809" s="8"/>
      <c r="M809" s="8" t="str">
        <f>IF(ISBLANK(L809),"",VLOOKUP(L809,Lookups!$A:$B,2, FALSE))</f>
        <v/>
      </c>
      <c r="N809" s="4" t="s">
        <v>94</v>
      </c>
      <c r="O809" s="13" t="str">
        <f>IF(ISBLANK(N809),"",VLOOKUP(N809,Lookups!$D:$E,2, FALSE))</f>
        <v>http://linked.data.gov.au/def/tern-cv/ae71c3f6-d430-400f-a1d4-97a333b4ee02</v>
      </c>
      <c r="T809" s="4" t="s">
        <v>1784</v>
      </c>
    </row>
    <row r="810">
      <c r="A810" s="171" t="s">
        <v>1946</v>
      </c>
      <c r="B810" s="6" t="s">
        <v>1947</v>
      </c>
      <c r="C810" s="173" t="b">
        <v>0</v>
      </c>
      <c r="D810" s="173"/>
      <c r="E810" s="80" t="s">
        <v>1765</v>
      </c>
      <c r="F810" s="4" t="s">
        <v>1957</v>
      </c>
      <c r="H810" s="4" t="s">
        <v>1958</v>
      </c>
      <c r="I810" s="4" t="s">
        <v>25</v>
      </c>
      <c r="J810" s="4" t="s">
        <v>25</v>
      </c>
      <c r="K810" s="4" t="s">
        <v>1768</v>
      </c>
      <c r="L810" s="8"/>
      <c r="M810" s="8" t="str">
        <f>IF(ISBLANK(L810),"",VLOOKUP(L810,Lookups!$A:$B,2, FALSE))</f>
        <v/>
      </c>
      <c r="N810" s="8"/>
      <c r="O810" s="9" t="str">
        <f>IF(ISBLANK(N810),"",VLOOKUP(N810,Lookups!$D:$E,2, FALSE))</f>
        <v/>
      </c>
      <c r="P810" s="10" t="s">
        <v>1769</v>
      </c>
      <c r="T810" s="4" t="s">
        <v>1784</v>
      </c>
    </row>
    <row r="811">
      <c r="A811" s="171" t="s">
        <v>1946</v>
      </c>
      <c r="B811" s="6" t="s">
        <v>1947</v>
      </c>
      <c r="C811" s="173" t="b">
        <v>0</v>
      </c>
      <c r="D811" s="173"/>
      <c r="E811" s="80" t="s">
        <v>1903</v>
      </c>
      <c r="F811" s="4" t="s">
        <v>1959</v>
      </c>
      <c r="I811" s="4" t="s">
        <v>32</v>
      </c>
      <c r="J811" s="4" t="s">
        <v>32</v>
      </c>
      <c r="L811" s="8"/>
      <c r="M811" s="8" t="str">
        <f>IF(ISBLANK(L811),"",VLOOKUP(L811,Lookups!$A:$B,2, FALSE))</f>
        <v/>
      </c>
      <c r="N811" s="8"/>
      <c r="O811" s="9" t="str">
        <f>IF(ISBLANK(N811),"",VLOOKUP(N811,Lookups!$D:$E,2, FALSE))</f>
        <v/>
      </c>
      <c r="T811" s="4" t="s">
        <v>1784</v>
      </c>
    </row>
    <row r="812">
      <c r="A812" s="171" t="s">
        <v>1946</v>
      </c>
      <c r="B812" s="6" t="s">
        <v>1947</v>
      </c>
      <c r="C812" s="61" t="b">
        <v>0</v>
      </c>
      <c r="D812" s="61"/>
      <c r="E812" s="80" t="s">
        <v>1831</v>
      </c>
      <c r="F812" s="4" t="s">
        <v>1960</v>
      </c>
      <c r="I812" s="4" t="s">
        <v>32</v>
      </c>
      <c r="J812" s="4" t="s">
        <v>32</v>
      </c>
      <c r="L812" s="8"/>
      <c r="M812" s="8" t="str">
        <f>IF(ISBLANK(L812),"",VLOOKUP(L812,Lookups!$A:$B,2, FALSE))</f>
        <v/>
      </c>
      <c r="N812" s="8"/>
      <c r="O812" s="9" t="str">
        <f>IF(ISBLANK(N812),"",VLOOKUP(N812,Lookups!$D:$E,2, FALSE))</f>
        <v/>
      </c>
      <c r="T812" s="4" t="s">
        <v>1784</v>
      </c>
    </row>
    <row r="813">
      <c r="A813" s="171" t="s">
        <v>1946</v>
      </c>
      <c r="B813" s="6" t="s">
        <v>1947</v>
      </c>
      <c r="C813" s="6" t="b">
        <v>0</v>
      </c>
      <c r="D813" s="6" t="s">
        <v>1961</v>
      </c>
      <c r="E813" s="61"/>
      <c r="F813" s="4" t="s">
        <v>1962</v>
      </c>
      <c r="H813" s="4" t="s">
        <v>1963</v>
      </c>
      <c r="I813" s="4" t="s">
        <v>25</v>
      </c>
      <c r="J813" s="4" t="s">
        <v>25</v>
      </c>
      <c r="K813" s="4" t="s">
        <v>1964</v>
      </c>
      <c r="L813" s="4" t="s">
        <v>266</v>
      </c>
      <c r="M813" s="107" t="str">
        <f>IF(ISBLANK(L813),"",VLOOKUP(L813,Lookups!$A:$B,2, FALSE))</f>
        <v>http://linked.data.gov.au/def/tern-cv/f81aa91e-5f57-4e49-bc6e-4d821d1f9de2</v>
      </c>
      <c r="N813" s="4" t="s">
        <v>122</v>
      </c>
      <c r="O813" s="13" t="str">
        <f>IF(ISBLANK(N813),"",VLOOKUP(N813,Lookups!$D:$E,2, FALSE))</f>
        <v>http://linked.data.gov.au/def/tern-cv/60d7edf8-98c6-43e9-841c-e176c334d270</v>
      </c>
      <c r="P813" s="110" t="s">
        <v>1965</v>
      </c>
      <c r="T813" s="4" t="s">
        <v>1784</v>
      </c>
    </row>
    <row r="814">
      <c r="A814" s="191" t="s">
        <v>1946</v>
      </c>
      <c r="B814" s="192" t="s">
        <v>1947</v>
      </c>
      <c r="C814" s="192" t="b">
        <v>0</v>
      </c>
      <c r="D814" s="192" t="s">
        <v>1966</v>
      </c>
      <c r="E814" s="193"/>
      <c r="F814" s="194" t="s">
        <v>1967</v>
      </c>
      <c r="G814" s="195"/>
      <c r="H814" s="194" t="s">
        <v>1968</v>
      </c>
      <c r="I814" s="194" t="s">
        <v>25</v>
      </c>
      <c r="J814" s="194" t="s">
        <v>25</v>
      </c>
      <c r="K814" s="194" t="s">
        <v>1969</v>
      </c>
      <c r="L814" s="195"/>
      <c r="M814" s="195" t="str">
        <f>IF(ISBLANK(L814),"",VLOOKUP(L814,Lookups!$A:$B,2, FALSE))</f>
        <v/>
      </c>
      <c r="N814" s="194" t="s">
        <v>122</v>
      </c>
      <c r="O814" s="196" t="str">
        <f>IF(ISBLANK(N814),"",VLOOKUP(N814,Lookups!$D:$E,2, FALSE))</f>
        <v>http://linked.data.gov.au/def/tern-cv/60d7edf8-98c6-43e9-841c-e176c334d270</v>
      </c>
      <c r="P814" s="197" t="s">
        <v>1970</v>
      </c>
      <c r="Q814" s="195"/>
      <c r="R814" s="195"/>
      <c r="S814" s="195"/>
      <c r="T814" s="194" t="s">
        <v>1784</v>
      </c>
      <c r="U814" s="195"/>
      <c r="V814" s="195"/>
      <c r="W814" s="195"/>
      <c r="X814" s="195"/>
      <c r="Y814" s="195"/>
      <c r="Z814" s="195"/>
      <c r="AA814" s="195"/>
      <c r="AB814" s="195"/>
      <c r="AC814" s="195"/>
      <c r="AD814" s="195"/>
      <c r="AE814" s="195"/>
      <c r="AF814" s="195"/>
      <c r="AG814" s="195"/>
      <c r="AH814" s="195"/>
      <c r="AI814" s="195"/>
      <c r="AJ814" s="195"/>
      <c r="AK814" s="195"/>
      <c r="AL814" s="195"/>
    </row>
    <row r="815">
      <c r="A815" s="171" t="s">
        <v>1946</v>
      </c>
      <c r="B815" s="6" t="s">
        <v>1947</v>
      </c>
      <c r="C815" s="6" t="b">
        <v>0</v>
      </c>
      <c r="D815" s="6" t="s">
        <v>1971</v>
      </c>
      <c r="E815" s="61"/>
      <c r="F815" s="4" t="s">
        <v>1972</v>
      </c>
      <c r="H815" s="4" t="s">
        <v>1973</v>
      </c>
      <c r="I815" s="4" t="s">
        <v>25</v>
      </c>
      <c r="J815" s="4" t="s">
        <v>25</v>
      </c>
      <c r="K815" s="4" t="s">
        <v>1969</v>
      </c>
      <c r="L815" s="4" t="s">
        <v>1974</v>
      </c>
      <c r="M815" s="107" t="str">
        <f>IF(ISBLANK(L815),"",VLOOKUP(L815,Lookups!$A:$B,2, FALSE))</f>
        <v>http://linked.data.gov.au/def/tern-cv/abb0ee19-b2e8-42f3-8a25-d1f39ca3ebc3</v>
      </c>
      <c r="N815" s="4" t="s">
        <v>122</v>
      </c>
      <c r="O815" s="13" t="str">
        <f>IF(ISBLANK(N815),"",VLOOKUP(N815,Lookups!$D:$E,2, FALSE))</f>
        <v>http://linked.data.gov.au/def/tern-cv/60d7edf8-98c6-43e9-841c-e176c334d270</v>
      </c>
      <c r="P815" s="108" t="s">
        <v>1975</v>
      </c>
      <c r="T815" s="4" t="s">
        <v>1784</v>
      </c>
    </row>
    <row r="816">
      <c r="A816" s="171" t="s">
        <v>1946</v>
      </c>
      <c r="B816" s="6" t="s">
        <v>1947</v>
      </c>
      <c r="C816" s="6" t="b">
        <v>0</v>
      </c>
      <c r="D816" s="6" t="s">
        <v>1976</v>
      </c>
      <c r="E816" s="61"/>
      <c r="F816" s="4" t="s">
        <v>1977</v>
      </c>
      <c r="H816" s="4" t="s">
        <v>178</v>
      </c>
      <c r="I816" s="4" t="s">
        <v>25</v>
      </c>
      <c r="J816" s="4" t="s">
        <v>25</v>
      </c>
      <c r="K816" s="4" t="s">
        <v>1969</v>
      </c>
      <c r="L816" s="8"/>
      <c r="M816" s="8" t="str">
        <f>IF(ISBLANK(L816),"",VLOOKUP(L816,Lookups!$A:$B,2, FALSE))</f>
        <v/>
      </c>
      <c r="N816" s="4" t="s">
        <v>122</v>
      </c>
      <c r="O816" s="13" t="str">
        <f>IF(ISBLANK(N816),"",VLOOKUP(N816,Lookups!$D:$E,2, FALSE))</f>
        <v>http://linked.data.gov.au/def/tern-cv/60d7edf8-98c6-43e9-841c-e176c334d270</v>
      </c>
      <c r="P816" s="108" t="s">
        <v>179</v>
      </c>
      <c r="T816" s="4" t="s">
        <v>1784</v>
      </c>
    </row>
    <row r="817">
      <c r="A817" s="171" t="s">
        <v>1946</v>
      </c>
      <c r="B817" s="6" t="s">
        <v>1947</v>
      </c>
      <c r="C817" s="6" t="b">
        <v>0</v>
      </c>
      <c r="D817" s="6" t="s">
        <v>39</v>
      </c>
      <c r="E817" s="61"/>
      <c r="F817" s="4" t="s">
        <v>40</v>
      </c>
      <c r="I817" s="4" t="s">
        <v>42</v>
      </c>
      <c r="J817" s="4" t="s">
        <v>43</v>
      </c>
      <c r="L817" s="8"/>
      <c r="M817" s="8" t="str">
        <f>IF(ISBLANK(L817),"",VLOOKUP(L817,Lookups!$A:$B,2, FALSE))</f>
        <v/>
      </c>
      <c r="N817" s="4" t="s">
        <v>122</v>
      </c>
      <c r="O817" s="13" t="str">
        <f>IF(ISBLANK(N817),"",VLOOKUP(N817,Lookups!$D:$E,2, FALSE))</f>
        <v>http://linked.data.gov.au/def/tern-cv/60d7edf8-98c6-43e9-841c-e176c334d270</v>
      </c>
      <c r="T817" s="4" t="s">
        <v>1784</v>
      </c>
    </row>
    <row r="818">
      <c r="A818" s="171" t="s">
        <v>1946</v>
      </c>
      <c r="B818" s="6" t="s">
        <v>1947</v>
      </c>
      <c r="C818" s="6" t="b">
        <v>0</v>
      </c>
      <c r="D818" s="6" t="s">
        <v>1978</v>
      </c>
      <c r="E818" s="61"/>
      <c r="F818" s="4" t="s">
        <v>1979</v>
      </c>
      <c r="I818" s="4" t="s">
        <v>42</v>
      </c>
      <c r="J818" s="4" t="s">
        <v>43</v>
      </c>
      <c r="L818" s="8"/>
      <c r="M818" s="8" t="str">
        <f>IF(ISBLANK(L818),"",VLOOKUP(L818,Lookups!$A:$B,2, FALSE))</f>
        <v/>
      </c>
      <c r="N818" s="4" t="s">
        <v>122</v>
      </c>
      <c r="O818" s="13" t="str">
        <f>IF(ISBLANK(N818),"",VLOOKUP(N818,Lookups!$D:$E,2, FALSE))</f>
        <v>http://linked.data.gov.au/def/tern-cv/60d7edf8-98c6-43e9-841c-e176c334d270</v>
      </c>
      <c r="T818" s="4" t="s">
        <v>1784</v>
      </c>
    </row>
    <row r="819">
      <c r="A819" s="171" t="s">
        <v>1946</v>
      </c>
      <c r="B819" s="6" t="s">
        <v>1947</v>
      </c>
      <c r="C819" s="6" t="b">
        <v>0</v>
      </c>
      <c r="D819" s="6" t="s">
        <v>1980</v>
      </c>
      <c r="E819" s="61"/>
      <c r="F819" s="4" t="s">
        <v>1981</v>
      </c>
      <c r="I819" s="4" t="s">
        <v>42</v>
      </c>
      <c r="J819" s="4" t="s">
        <v>43</v>
      </c>
      <c r="L819" s="8"/>
      <c r="M819" s="8" t="str">
        <f>IF(ISBLANK(L819),"",VLOOKUP(L819,Lookups!$A:$B,2, FALSE))</f>
        <v/>
      </c>
      <c r="N819" s="4" t="s">
        <v>122</v>
      </c>
      <c r="O819" s="13" t="str">
        <f>IF(ISBLANK(N819),"",VLOOKUP(N819,Lookups!$D:$E,2, FALSE))</f>
        <v>http://linked.data.gov.au/def/tern-cv/60d7edf8-98c6-43e9-841c-e176c334d270</v>
      </c>
      <c r="T819" s="4" t="s">
        <v>1784</v>
      </c>
    </row>
    <row r="820">
      <c r="A820" s="171" t="s">
        <v>1946</v>
      </c>
      <c r="B820" s="6" t="s">
        <v>1982</v>
      </c>
      <c r="C820" s="61" t="b">
        <v>0</v>
      </c>
      <c r="D820" s="61"/>
      <c r="E820" s="80" t="s">
        <v>1983</v>
      </c>
      <c r="F820" s="4" t="s">
        <v>1984</v>
      </c>
      <c r="I820" s="4" t="s">
        <v>32</v>
      </c>
      <c r="J820" s="4" t="s">
        <v>37</v>
      </c>
      <c r="L820" s="8"/>
      <c r="M820" s="8" t="str">
        <f>IF(ISBLANK(L820),"",VLOOKUP(L820,Lookups!$A:$B,2, FALSE))</f>
        <v/>
      </c>
      <c r="N820" s="8"/>
      <c r="O820" s="9" t="str">
        <f>IF(ISBLANK(N820),"",VLOOKUP(N820,Lookups!$D:$E,2, FALSE))</f>
        <v/>
      </c>
      <c r="T820" s="4" t="s">
        <v>1784</v>
      </c>
    </row>
    <row r="821">
      <c r="A821" s="171" t="s">
        <v>1946</v>
      </c>
      <c r="B821" s="6" t="s">
        <v>1982</v>
      </c>
      <c r="C821" s="61" t="b">
        <v>0</v>
      </c>
      <c r="D821" s="61"/>
      <c r="E821" s="80" t="s">
        <v>1841</v>
      </c>
      <c r="F821" s="4" t="s">
        <v>1985</v>
      </c>
      <c r="I821" s="4" t="s">
        <v>200</v>
      </c>
      <c r="J821" s="4" t="s">
        <v>200</v>
      </c>
      <c r="L821" s="8"/>
      <c r="M821" s="8" t="str">
        <f>IF(ISBLANK(L821),"",VLOOKUP(L821,Lookups!$A:$B,2, FALSE))</f>
        <v/>
      </c>
      <c r="N821" s="8"/>
      <c r="O821" s="9" t="str">
        <f>IF(ISBLANK(N821),"",VLOOKUP(N821,Lookups!$D:$E,2, FALSE))</f>
        <v/>
      </c>
      <c r="T821" s="4" t="s">
        <v>1784</v>
      </c>
    </row>
    <row r="822">
      <c r="A822" s="171" t="s">
        <v>1946</v>
      </c>
      <c r="B822" s="6" t="s">
        <v>1982</v>
      </c>
      <c r="C822" s="61" t="b">
        <v>0</v>
      </c>
      <c r="D822" s="61"/>
      <c r="E822" s="80" t="s">
        <v>1843</v>
      </c>
      <c r="F822" s="4" t="s">
        <v>1986</v>
      </c>
      <c r="I822" s="4" t="s">
        <v>32</v>
      </c>
      <c r="J822" s="4" t="s">
        <v>37</v>
      </c>
      <c r="L822" s="8"/>
      <c r="M822" s="8" t="str">
        <f>IF(ISBLANK(L822),"",VLOOKUP(L822,Lookups!$A:$B,2, FALSE))</f>
        <v/>
      </c>
      <c r="N822" s="8"/>
      <c r="O822" s="9" t="str">
        <f>IF(ISBLANK(N822),"",VLOOKUP(N822,Lookups!$D:$E,2, FALSE))</f>
        <v/>
      </c>
      <c r="T822" s="4" t="s">
        <v>1784</v>
      </c>
    </row>
    <row r="823">
      <c r="A823" s="171" t="s">
        <v>1946</v>
      </c>
      <c r="B823" s="6" t="s">
        <v>1982</v>
      </c>
      <c r="C823" s="61" t="b">
        <v>0</v>
      </c>
      <c r="D823" s="61"/>
      <c r="E823" s="80" t="s">
        <v>1845</v>
      </c>
      <c r="F823" s="4" t="s">
        <v>1846</v>
      </c>
      <c r="H823" s="4" t="s">
        <v>1987</v>
      </c>
      <c r="I823" s="4" t="s">
        <v>25</v>
      </c>
      <c r="J823" s="4" t="s">
        <v>25</v>
      </c>
      <c r="K823" s="4" t="s">
        <v>1988</v>
      </c>
      <c r="L823" s="8"/>
      <c r="M823" s="8" t="str">
        <f>IF(ISBLANK(L823),"",VLOOKUP(L823,Lookups!$A:$B,2, FALSE))</f>
        <v/>
      </c>
      <c r="N823" s="8"/>
      <c r="O823" s="9" t="str">
        <f>IF(ISBLANK(N823),"",VLOOKUP(N823,Lookups!$D:$E,2, FALSE))</f>
        <v/>
      </c>
      <c r="P823" s="10" t="s">
        <v>1989</v>
      </c>
      <c r="T823" s="4" t="s">
        <v>1784</v>
      </c>
    </row>
    <row r="824">
      <c r="A824" s="171" t="s">
        <v>1946</v>
      </c>
      <c r="B824" s="6" t="s">
        <v>1982</v>
      </c>
      <c r="C824" s="61" t="b">
        <v>0</v>
      </c>
      <c r="D824" s="61"/>
      <c r="E824" s="80" t="s">
        <v>1849</v>
      </c>
      <c r="F824" s="4" t="s">
        <v>1990</v>
      </c>
      <c r="I824" s="4" t="s">
        <v>32</v>
      </c>
      <c r="J824" s="4" t="s">
        <v>32</v>
      </c>
      <c r="L824" s="8"/>
      <c r="M824" s="8" t="str">
        <f>IF(ISBLANK(L824),"",VLOOKUP(L824,Lookups!$A:$B,2, FALSE))</f>
        <v/>
      </c>
      <c r="N824" s="8"/>
      <c r="O824" s="9" t="str">
        <f>IF(ISBLANK(N824),"",VLOOKUP(N824,Lookups!$D:$E,2, FALSE))</f>
        <v/>
      </c>
      <c r="T824" s="4" t="s">
        <v>1784</v>
      </c>
    </row>
    <row r="825">
      <c r="A825" s="171" t="s">
        <v>1946</v>
      </c>
      <c r="B825" s="6" t="s">
        <v>1982</v>
      </c>
      <c r="C825" s="61" t="b">
        <v>0</v>
      </c>
      <c r="D825" s="61"/>
      <c r="E825" s="80" t="s">
        <v>1851</v>
      </c>
      <c r="F825" s="4" t="s">
        <v>1991</v>
      </c>
      <c r="I825" s="4" t="s">
        <v>200</v>
      </c>
      <c r="J825" s="4" t="s">
        <v>200</v>
      </c>
      <c r="L825" s="8"/>
      <c r="M825" s="8" t="str">
        <f>IF(ISBLANK(L825),"",VLOOKUP(L825,Lookups!$A:$B,2, FALSE))</f>
        <v/>
      </c>
      <c r="N825" s="8"/>
      <c r="O825" s="9" t="str">
        <f>IF(ISBLANK(N825),"",VLOOKUP(N825,Lookups!$D:$E,2, FALSE))</f>
        <v/>
      </c>
      <c r="T825" s="4" t="s">
        <v>1784</v>
      </c>
    </row>
    <row r="826">
      <c r="A826" s="175"/>
      <c r="B826" s="94"/>
      <c r="C826" s="58" t="b">
        <v>0</v>
      </c>
      <c r="D826" s="58"/>
      <c r="E826" s="94"/>
      <c r="F826" s="59"/>
      <c r="G826" s="59"/>
      <c r="H826" s="59"/>
      <c r="I826" s="115"/>
      <c r="J826" s="115"/>
      <c r="K826" s="59"/>
      <c r="L826" s="59"/>
      <c r="M826" s="59"/>
      <c r="N826" s="59"/>
      <c r="O826" s="95"/>
      <c r="P826" s="59"/>
      <c r="Q826" s="59"/>
      <c r="R826" s="59"/>
      <c r="S826" s="59"/>
      <c r="T826" s="59"/>
      <c r="U826" s="59"/>
      <c r="V826" s="59"/>
      <c r="W826" s="59"/>
      <c r="X826" s="59"/>
      <c r="Y826" s="59"/>
      <c r="Z826" s="59"/>
      <c r="AA826" s="59"/>
      <c r="AB826" s="59"/>
      <c r="AC826" s="59"/>
      <c r="AD826" s="59"/>
      <c r="AE826" s="59"/>
      <c r="AF826" s="59"/>
      <c r="AG826" s="59"/>
      <c r="AH826" s="59"/>
      <c r="AI826" s="59"/>
      <c r="AJ826" s="59"/>
      <c r="AK826" s="59"/>
      <c r="AL826" s="59"/>
    </row>
    <row r="827">
      <c r="A827" s="171" t="s">
        <v>1992</v>
      </c>
      <c r="B827" s="6" t="s">
        <v>1993</v>
      </c>
      <c r="C827" s="173" t="b">
        <v>0</v>
      </c>
      <c r="D827" s="173"/>
      <c r="E827" s="80" t="s">
        <v>1994</v>
      </c>
      <c r="F827" s="4" t="s">
        <v>1995</v>
      </c>
      <c r="I827" s="4" t="s">
        <v>32</v>
      </c>
      <c r="J827" s="4" t="s">
        <v>37</v>
      </c>
      <c r="L827" s="8"/>
      <c r="M827" s="8" t="str">
        <f>IF(ISBLANK(L827),"",VLOOKUP(L827,Lookups!$A:$B,2, FALSE))</f>
        <v/>
      </c>
      <c r="N827" s="8"/>
      <c r="O827" s="9" t="str">
        <f>IF(ISBLANK(N827),"",VLOOKUP(N827,Lookups!$D:$E,2, FALSE))</f>
        <v/>
      </c>
      <c r="T827" s="4" t="s">
        <v>1784</v>
      </c>
    </row>
    <row r="828">
      <c r="A828" s="171" t="s">
        <v>1992</v>
      </c>
      <c r="B828" s="6" t="s">
        <v>1993</v>
      </c>
      <c r="C828" s="173" t="b">
        <v>0</v>
      </c>
      <c r="D828" s="173"/>
      <c r="E828" s="80" t="s">
        <v>1821</v>
      </c>
      <c r="F828" s="4" t="s">
        <v>1996</v>
      </c>
      <c r="I828" s="4" t="s">
        <v>294</v>
      </c>
      <c r="J828" s="4" t="s">
        <v>37</v>
      </c>
      <c r="L828" s="8"/>
      <c r="M828" s="8" t="str">
        <f>IF(ISBLANK(L828),"",VLOOKUP(L828,Lookups!$A:$B,2, FALSE))</f>
        <v/>
      </c>
      <c r="N828" s="8"/>
      <c r="O828" s="9" t="str">
        <f>IF(ISBLANK(N828),"",VLOOKUP(N828,Lookups!$D:$E,2, FALSE))</f>
        <v/>
      </c>
      <c r="T828" s="4" t="s">
        <v>1784</v>
      </c>
    </row>
    <row r="829">
      <c r="A829" s="171" t="s">
        <v>1992</v>
      </c>
      <c r="B829" s="6" t="s">
        <v>1993</v>
      </c>
      <c r="C829" s="173" t="b">
        <v>0</v>
      </c>
      <c r="D829" s="173"/>
      <c r="E829" s="80" t="s">
        <v>1220</v>
      </c>
      <c r="F829" s="4" t="s">
        <v>1997</v>
      </c>
      <c r="I829" s="4" t="s">
        <v>32</v>
      </c>
      <c r="J829" s="4" t="s">
        <v>32</v>
      </c>
      <c r="L829" s="8"/>
      <c r="M829" s="8" t="str">
        <f>IF(ISBLANK(L829),"",VLOOKUP(L829,Lookups!$A:$B,2, FALSE))</f>
        <v/>
      </c>
      <c r="N829" s="8"/>
      <c r="O829" s="9" t="str">
        <f>IF(ISBLANK(N829),"",VLOOKUP(N829,Lookups!$D:$E,2, FALSE))</f>
        <v/>
      </c>
      <c r="T829" s="4" t="s">
        <v>1784</v>
      </c>
    </row>
    <row r="830">
      <c r="A830" s="171" t="s">
        <v>1992</v>
      </c>
      <c r="B830" s="6" t="s">
        <v>1993</v>
      </c>
      <c r="C830" s="80" t="b">
        <v>0</v>
      </c>
      <c r="D830" s="80" t="s">
        <v>1824</v>
      </c>
      <c r="E830" s="173"/>
      <c r="F830" s="4" t="s">
        <v>1998</v>
      </c>
      <c r="I830" s="4" t="s">
        <v>91</v>
      </c>
      <c r="J830" s="4" t="s">
        <v>43</v>
      </c>
      <c r="L830" s="8"/>
      <c r="M830" s="8" t="str">
        <f>IF(ISBLANK(L830),"",VLOOKUP(L830,Lookups!$A:$B,2, FALSE))</f>
        <v/>
      </c>
      <c r="N830" s="4" t="s">
        <v>94</v>
      </c>
      <c r="O830" s="13" t="str">
        <f>IF(ISBLANK(N830),"",VLOOKUP(N830,Lookups!$D:$E,2, FALSE))</f>
        <v>http://linked.data.gov.au/def/tern-cv/ae71c3f6-d430-400f-a1d4-97a333b4ee02</v>
      </c>
      <c r="T830" s="4" t="s">
        <v>1784</v>
      </c>
    </row>
    <row r="831">
      <c r="A831" s="171" t="s">
        <v>1992</v>
      </c>
      <c r="B831" s="6" t="s">
        <v>1993</v>
      </c>
      <c r="C831" s="173" t="b">
        <v>0</v>
      </c>
      <c r="D831" s="173"/>
      <c r="E831" s="80" t="s">
        <v>1765</v>
      </c>
      <c r="F831" s="4" t="s">
        <v>1999</v>
      </c>
      <c r="H831" s="4" t="s">
        <v>2000</v>
      </c>
      <c r="I831" s="4" t="s">
        <v>25</v>
      </c>
      <c r="J831" s="4" t="s">
        <v>25</v>
      </c>
      <c r="K831" s="4" t="s">
        <v>2001</v>
      </c>
      <c r="L831" s="8"/>
      <c r="M831" s="8" t="str">
        <f>IF(ISBLANK(L831),"",VLOOKUP(L831,Lookups!$A:$B,2, FALSE))</f>
        <v/>
      </c>
      <c r="N831" s="8"/>
      <c r="O831" s="9" t="str">
        <f>IF(ISBLANK(N831),"",VLOOKUP(N831,Lookups!$D:$E,2, FALSE))</f>
        <v/>
      </c>
      <c r="P831" s="10" t="s">
        <v>1769</v>
      </c>
      <c r="T831" s="4" t="s">
        <v>1784</v>
      </c>
    </row>
    <row r="832">
      <c r="A832" s="171" t="s">
        <v>1992</v>
      </c>
      <c r="B832" s="6" t="s">
        <v>1993</v>
      </c>
      <c r="C832" s="173" t="b">
        <v>0</v>
      </c>
      <c r="D832" s="173"/>
      <c r="E832" s="80" t="s">
        <v>1903</v>
      </c>
      <c r="F832" s="4" t="s">
        <v>2002</v>
      </c>
      <c r="I832" s="4" t="s">
        <v>32</v>
      </c>
      <c r="J832" s="4" t="s">
        <v>32</v>
      </c>
      <c r="L832" s="8"/>
      <c r="M832" s="8" t="str">
        <f>IF(ISBLANK(L832),"",VLOOKUP(L832,Lookups!$A:$B,2, FALSE))</f>
        <v/>
      </c>
      <c r="N832" s="8"/>
      <c r="O832" s="9" t="str">
        <f>IF(ISBLANK(N832),"",VLOOKUP(N832,Lookups!$D:$E,2, FALSE))</f>
        <v/>
      </c>
      <c r="T832" s="4" t="s">
        <v>1784</v>
      </c>
    </row>
    <row r="833">
      <c r="A833" s="171" t="s">
        <v>1992</v>
      </c>
      <c r="B833" s="6" t="s">
        <v>1993</v>
      </c>
      <c r="C833" s="173" t="b">
        <v>0</v>
      </c>
      <c r="D833" s="173"/>
      <c r="E833" s="80" t="s">
        <v>1831</v>
      </c>
      <c r="F833" s="4" t="s">
        <v>2003</v>
      </c>
      <c r="I833" s="4" t="s">
        <v>32</v>
      </c>
      <c r="J833" s="4" t="s">
        <v>32</v>
      </c>
      <c r="L833" s="8"/>
      <c r="M833" s="8" t="str">
        <f>IF(ISBLANK(L833),"",VLOOKUP(L833,Lookups!$A:$B,2, FALSE))</f>
        <v/>
      </c>
      <c r="N833" s="8"/>
      <c r="O833" s="9" t="str">
        <f>IF(ISBLANK(N833),"",VLOOKUP(N833,Lookups!$D:$E,2, FALSE))</f>
        <v/>
      </c>
      <c r="T833" s="4" t="s">
        <v>1784</v>
      </c>
    </row>
    <row r="834">
      <c r="A834" s="171" t="s">
        <v>1992</v>
      </c>
      <c r="B834" s="6" t="s">
        <v>1993</v>
      </c>
      <c r="C834" s="6" t="b">
        <v>0</v>
      </c>
      <c r="D834" s="6" t="s">
        <v>1961</v>
      </c>
      <c r="E834" s="61"/>
      <c r="F834" s="4" t="s">
        <v>2004</v>
      </c>
      <c r="H834" s="4" t="s">
        <v>2005</v>
      </c>
      <c r="I834" s="4" t="s">
        <v>25</v>
      </c>
      <c r="J834" s="4" t="s">
        <v>25</v>
      </c>
      <c r="K834" s="4" t="s">
        <v>1964</v>
      </c>
      <c r="L834" s="8"/>
      <c r="M834" s="8" t="str">
        <f>IF(ISBLANK(L834),"",VLOOKUP(L834,Lookups!$A:$B,2, FALSE))</f>
        <v/>
      </c>
      <c r="N834" s="4" t="s">
        <v>122</v>
      </c>
      <c r="O834" s="13" t="str">
        <f>IF(ISBLANK(N834),"",VLOOKUP(N834,Lookups!$D:$E,2, FALSE))</f>
        <v>http://linked.data.gov.au/def/tern-cv/60d7edf8-98c6-43e9-841c-e176c334d270</v>
      </c>
      <c r="P834" s="110" t="s">
        <v>1965</v>
      </c>
      <c r="T834" s="4" t="s">
        <v>1784</v>
      </c>
    </row>
    <row r="835">
      <c r="A835" s="191" t="s">
        <v>1992</v>
      </c>
      <c r="B835" s="192" t="s">
        <v>1993</v>
      </c>
      <c r="C835" s="192" t="b">
        <v>0</v>
      </c>
      <c r="D835" s="192" t="s">
        <v>1966</v>
      </c>
      <c r="E835" s="193"/>
      <c r="F835" s="194" t="s">
        <v>2006</v>
      </c>
      <c r="G835" s="195"/>
      <c r="H835" s="194" t="s">
        <v>2007</v>
      </c>
      <c r="I835" s="194" t="s">
        <v>25</v>
      </c>
      <c r="J835" s="194" t="s">
        <v>25</v>
      </c>
      <c r="K835" s="194" t="s">
        <v>1969</v>
      </c>
      <c r="L835" s="195"/>
      <c r="M835" s="195" t="str">
        <f>IF(ISBLANK(L835),"",VLOOKUP(L835,Lookups!$A:$B,2, FALSE))</f>
        <v/>
      </c>
      <c r="N835" s="194" t="s">
        <v>122</v>
      </c>
      <c r="O835" s="196" t="str">
        <f>IF(ISBLANK(N835),"",VLOOKUP(N835,Lookups!$D:$E,2, FALSE))</f>
        <v>http://linked.data.gov.au/def/tern-cv/60d7edf8-98c6-43e9-841c-e176c334d270</v>
      </c>
      <c r="P835" s="198" t="s">
        <v>1970</v>
      </c>
      <c r="Q835" s="195"/>
      <c r="R835" s="195"/>
      <c r="S835" s="195"/>
      <c r="T835" s="194" t="s">
        <v>1784</v>
      </c>
      <c r="U835" s="195"/>
      <c r="V835" s="195"/>
      <c r="W835" s="195"/>
      <c r="X835" s="195"/>
      <c r="Y835" s="195"/>
      <c r="Z835" s="195"/>
      <c r="AA835" s="195"/>
      <c r="AB835" s="195"/>
      <c r="AC835" s="195"/>
      <c r="AD835" s="195"/>
      <c r="AE835" s="195"/>
      <c r="AF835" s="195"/>
      <c r="AG835" s="195"/>
      <c r="AH835" s="195"/>
      <c r="AI835" s="195"/>
      <c r="AJ835" s="195"/>
      <c r="AK835" s="195"/>
      <c r="AL835" s="195"/>
    </row>
    <row r="836">
      <c r="A836" s="171" t="s">
        <v>1992</v>
      </c>
      <c r="B836" s="6" t="s">
        <v>1993</v>
      </c>
      <c r="C836" s="6" t="b">
        <v>0</v>
      </c>
      <c r="D836" s="6" t="s">
        <v>1971</v>
      </c>
      <c r="E836" s="61"/>
      <c r="F836" s="4" t="s">
        <v>2008</v>
      </c>
      <c r="H836" s="4" t="s">
        <v>2009</v>
      </c>
      <c r="I836" s="4" t="s">
        <v>25</v>
      </c>
      <c r="J836" s="4" t="s">
        <v>25</v>
      </c>
      <c r="K836" s="4" t="s">
        <v>1969</v>
      </c>
      <c r="L836" s="8"/>
      <c r="M836" s="8" t="str">
        <f>IF(ISBLANK(L836),"",VLOOKUP(L836,Lookups!$A:$B,2, FALSE))</f>
        <v/>
      </c>
      <c r="N836" s="4" t="s">
        <v>122</v>
      </c>
      <c r="O836" s="13" t="str">
        <f>IF(ISBLANK(N836),"",VLOOKUP(N836,Lookups!$D:$E,2, FALSE))</f>
        <v>http://linked.data.gov.au/def/tern-cv/60d7edf8-98c6-43e9-841c-e176c334d270</v>
      </c>
      <c r="P836" s="108" t="s">
        <v>1975</v>
      </c>
      <c r="T836" s="4" t="s">
        <v>1784</v>
      </c>
    </row>
    <row r="837">
      <c r="A837" s="171" t="s">
        <v>1992</v>
      </c>
      <c r="B837" s="6" t="s">
        <v>1993</v>
      </c>
      <c r="C837" s="6" t="b">
        <v>0</v>
      </c>
      <c r="D837" s="6" t="s">
        <v>1976</v>
      </c>
      <c r="F837" s="4" t="s">
        <v>2010</v>
      </c>
      <c r="H837" s="4" t="s">
        <v>178</v>
      </c>
      <c r="I837" s="4" t="s">
        <v>25</v>
      </c>
      <c r="J837" s="4" t="s">
        <v>25</v>
      </c>
      <c r="K837" s="4" t="s">
        <v>1969</v>
      </c>
      <c r="L837" s="8"/>
      <c r="M837" s="8" t="str">
        <f>IF(ISBLANK(L837),"",VLOOKUP(L837,Lookups!$A:$B,2, FALSE))</f>
        <v/>
      </c>
      <c r="N837" s="4" t="s">
        <v>122</v>
      </c>
      <c r="O837" s="13" t="str">
        <f>IF(ISBLANK(N837),"",VLOOKUP(N837,Lookups!$D:$E,2, FALSE))</f>
        <v>http://linked.data.gov.au/def/tern-cv/60d7edf8-98c6-43e9-841c-e176c334d270</v>
      </c>
      <c r="P837" s="108" t="s">
        <v>179</v>
      </c>
      <c r="T837" s="4" t="s">
        <v>1784</v>
      </c>
    </row>
    <row r="838">
      <c r="A838" s="171" t="s">
        <v>1992</v>
      </c>
      <c r="B838" s="6" t="s">
        <v>1993</v>
      </c>
      <c r="C838" s="61" t="b">
        <v>0</v>
      </c>
      <c r="D838" s="61"/>
      <c r="E838" s="199" t="s">
        <v>2011</v>
      </c>
      <c r="F838" s="4" t="s">
        <v>2012</v>
      </c>
      <c r="I838" s="4" t="s">
        <v>32</v>
      </c>
      <c r="J838" s="4" t="s">
        <v>37</v>
      </c>
      <c r="L838" s="8"/>
      <c r="M838" s="8" t="str">
        <f>IF(ISBLANK(L838),"",VLOOKUP(L838,Lookups!$A:$B,2, FALSE))</f>
        <v/>
      </c>
      <c r="N838" s="8"/>
      <c r="O838" s="9" t="str">
        <f>IF(ISBLANK(N838),"",VLOOKUP(N838,Lookups!$D:$E,2, FALSE))</f>
        <v/>
      </c>
      <c r="T838" s="4" t="s">
        <v>1784</v>
      </c>
    </row>
    <row r="839">
      <c r="A839" s="171" t="s">
        <v>1992</v>
      </c>
      <c r="B839" s="6" t="s">
        <v>1993</v>
      </c>
      <c r="C839" s="61" t="b">
        <v>0</v>
      </c>
      <c r="D839" s="61"/>
      <c r="E839" s="80" t="s">
        <v>2013</v>
      </c>
      <c r="F839" s="4" t="s">
        <v>2014</v>
      </c>
      <c r="I839" s="4" t="s">
        <v>32</v>
      </c>
      <c r="J839" s="4" t="s">
        <v>32</v>
      </c>
      <c r="L839" s="8"/>
      <c r="M839" s="8" t="str">
        <f>IF(ISBLANK(L839),"",VLOOKUP(L839,Lookups!$A:$B,2, FALSE))</f>
        <v/>
      </c>
      <c r="N839" s="8"/>
      <c r="O839" s="9" t="str">
        <f>IF(ISBLANK(N839),"",VLOOKUP(N839,Lookups!$D:$E,2, FALSE))</f>
        <v/>
      </c>
      <c r="T839" s="4" t="s">
        <v>1784</v>
      </c>
    </row>
    <row r="840">
      <c r="A840" s="171" t="s">
        <v>1992</v>
      </c>
      <c r="B840" s="6" t="s">
        <v>1982</v>
      </c>
      <c r="C840" s="61" t="b">
        <v>0</v>
      </c>
      <c r="D840" s="61"/>
      <c r="E840" s="80" t="s">
        <v>1841</v>
      </c>
      <c r="F840" s="4" t="s">
        <v>2015</v>
      </c>
      <c r="I840" s="4" t="s">
        <v>200</v>
      </c>
      <c r="J840" s="4" t="s">
        <v>200</v>
      </c>
      <c r="L840" s="8"/>
      <c r="M840" s="8" t="str">
        <f>IF(ISBLANK(L840),"",VLOOKUP(L840,Lookups!$A:$B,2, FALSE))</f>
        <v/>
      </c>
      <c r="N840" s="8"/>
      <c r="O840" s="9" t="str">
        <f>IF(ISBLANK(N840),"",VLOOKUP(N840,Lookups!$D:$E,2, FALSE))</f>
        <v/>
      </c>
      <c r="T840" s="4" t="s">
        <v>1784</v>
      </c>
    </row>
    <row r="841">
      <c r="A841" s="171" t="s">
        <v>1992</v>
      </c>
      <c r="B841" s="6" t="s">
        <v>1982</v>
      </c>
      <c r="C841" s="61" t="b">
        <v>0</v>
      </c>
      <c r="D841" s="61"/>
      <c r="E841" s="80" t="s">
        <v>1843</v>
      </c>
      <c r="F841" s="4" t="s">
        <v>2016</v>
      </c>
      <c r="I841" s="4" t="s">
        <v>32</v>
      </c>
      <c r="J841" s="4" t="s">
        <v>37</v>
      </c>
      <c r="L841" s="8"/>
      <c r="M841" s="8" t="str">
        <f>IF(ISBLANK(L841),"",VLOOKUP(L841,Lookups!$A:$B,2, FALSE))</f>
        <v/>
      </c>
      <c r="N841" s="8"/>
      <c r="O841" s="9" t="str">
        <f>IF(ISBLANK(N841),"",VLOOKUP(N841,Lookups!$D:$E,2, FALSE))</f>
        <v/>
      </c>
      <c r="T841" s="4" t="s">
        <v>1784</v>
      </c>
    </row>
    <row r="842">
      <c r="A842" s="171" t="s">
        <v>1992</v>
      </c>
      <c r="B842" s="6" t="s">
        <v>1982</v>
      </c>
      <c r="C842" s="61" t="b">
        <v>0</v>
      </c>
      <c r="D842" s="61"/>
      <c r="E842" s="80" t="s">
        <v>1845</v>
      </c>
      <c r="F842" s="4" t="s">
        <v>1846</v>
      </c>
      <c r="H842" s="4" t="s">
        <v>1987</v>
      </c>
      <c r="I842" s="4" t="s">
        <v>25</v>
      </c>
      <c r="J842" s="4" t="s">
        <v>25</v>
      </c>
      <c r="K842" s="4" t="s">
        <v>2017</v>
      </c>
      <c r="L842" s="8"/>
      <c r="M842" s="8" t="str">
        <f>IF(ISBLANK(L842),"",VLOOKUP(L842,Lookups!$A:$B,2, FALSE))</f>
        <v/>
      </c>
      <c r="N842" s="8"/>
      <c r="O842" s="9" t="str">
        <f>IF(ISBLANK(N842),"",VLOOKUP(N842,Lookups!$D:$E,2, FALSE))</f>
        <v/>
      </c>
      <c r="P842" s="110" t="s">
        <v>1989</v>
      </c>
      <c r="T842" s="4" t="s">
        <v>1784</v>
      </c>
    </row>
    <row r="843">
      <c r="A843" s="171" t="s">
        <v>1992</v>
      </c>
      <c r="B843" s="6" t="s">
        <v>1982</v>
      </c>
      <c r="C843" s="61" t="b">
        <v>0</v>
      </c>
      <c r="D843" s="61"/>
      <c r="E843" s="80" t="s">
        <v>1849</v>
      </c>
      <c r="F843" s="4" t="s">
        <v>2018</v>
      </c>
      <c r="I843" s="4" t="s">
        <v>32</v>
      </c>
      <c r="J843" s="4" t="s">
        <v>32</v>
      </c>
      <c r="L843" s="8"/>
      <c r="M843" s="8" t="str">
        <f>IF(ISBLANK(L843),"",VLOOKUP(L843,Lookups!$A:$B,2, FALSE))</f>
        <v/>
      </c>
      <c r="N843" s="8"/>
      <c r="O843" s="9" t="str">
        <f>IF(ISBLANK(N843),"",VLOOKUP(N843,Lookups!$D:$E,2, FALSE))</f>
        <v/>
      </c>
      <c r="T843" s="4" t="s">
        <v>1784</v>
      </c>
    </row>
    <row r="844">
      <c r="A844" s="171" t="s">
        <v>1992</v>
      </c>
      <c r="B844" s="6" t="s">
        <v>1982</v>
      </c>
      <c r="C844" s="8" t="b">
        <v>0</v>
      </c>
      <c r="E844" s="80" t="s">
        <v>1851</v>
      </c>
      <c r="F844" s="4" t="s">
        <v>2019</v>
      </c>
      <c r="I844" s="4" t="s">
        <v>200</v>
      </c>
      <c r="J844" s="4" t="s">
        <v>200</v>
      </c>
      <c r="L844" s="8"/>
      <c r="M844" s="8" t="str">
        <f>IF(ISBLANK(L844),"",VLOOKUP(L844,Lookups!$A:$B,2, FALSE))</f>
        <v/>
      </c>
      <c r="N844" s="8"/>
      <c r="O844" s="9" t="str">
        <f>IF(ISBLANK(N844),"",VLOOKUP(N844,Lookups!$D:$E,2, FALSE))</f>
        <v/>
      </c>
      <c r="T844" s="4" t="s">
        <v>1784</v>
      </c>
    </row>
    <row r="845">
      <c r="A845" s="171" t="s">
        <v>1992</v>
      </c>
      <c r="B845" s="6" t="s">
        <v>1993</v>
      </c>
      <c r="C845" s="8" t="b">
        <v>0</v>
      </c>
      <c r="E845" s="80" t="s">
        <v>2020</v>
      </c>
      <c r="F845" s="4" t="s">
        <v>2021</v>
      </c>
      <c r="I845" s="4" t="s">
        <v>200</v>
      </c>
      <c r="J845" s="4" t="s">
        <v>200</v>
      </c>
      <c r="L845" s="8"/>
      <c r="M845" s="8" t="str">
        <f>IF(ISBLANK(L845),"",VLOOKUP(L845,Lookups!$A:$B,2, FALSE))</f>
        <v/>
      </c>
      <c r="N845" s="8"/>
      <c r="O845" s="9" t="str">
        <f>IF(ISBLANK(N845),"",VLOOKUP(N845,Lookups!$D:$E,2, FALSE))</f>
        <v/>
      </c>
      <c r="T845" s="4" t="s">
        <v>1784</v>
      </c>
    </row>
    <row r="846">
      <c r="A846" s="171" t="s">
        <v>1992</v>
      </c>
      <c r="B846" s="6" t="s">
        <v>1993</v>
      </c>
      <c r="C846" s="8" t="b">
        <v>0</v>
      </c>
      <c r="E846" s="80" t="s">
        <v>1853</v>
      </c>
      <c r="F846" s="4" t="s">
        <v>2022</v>
      </c>
      <c r="I846" s="4" t="s">
        <v>32</v>
      </c>
      <c r="J846" s="4" t="s">
        <v>32</v>
      </c>
      <c r="L846" s="8"/>
      <c r="M846" s="8" t="str">
        <f>IF(ISBLANK(L846),"",VLOOKUP(L846,Lookups!$A:$B,2, FALSE))</f>
        <v/>
      </c>
      <c r="N846" s="8"/>
      <c r="O846" s="9" t="str">
        <f>IF(ISBLANK(N846),"",VLOOKUP(N846,Lookups!$D:$E,2, FALSE))</f>
        <v/>
      </c>
      <c r="T846" s="4" t="s">
        <v>1784</v>
      </c>
    </row>
    <row r="847">
      <c r="A847" s="171" t="s">
        <v>1992</v>
      </c>
      <c r="B847" s="6" t="s">
        <v>1993</v>
      </c>
      <c r="C847" s="8" t="b">
        <v>0</v>
      </c>
      <c r="E847" s="80" t="s">
        <v>2023</v>
      </c>
      <c r="F847" s="4" t="s">
        <v>2024</v>
      </c>
      <c r="I847" s="4" t="s">
        <v>32</v>
      </c>
      <c r="J847" s="4" t="s">
        <v>37</v>
      </c>
      <c r="L847" s="8"/>
      <c r="M847" s="8" t="str">
        <f>IF(ISBLANK(L847),"",VLOOKUP(L847,Lookups!$A:$B,2, FALSE))</f>
        <v/>
      </c>
      <c r="N847" s="8"/>
      <c r="O847" s="9" t="str">
        <f>IF(ISBLANK(N847),"",VLOOKUP(N847,Lookups!$D:$E,2, FALSE))</f>
        <v/>
      </c>
      <c r="T847" s="4" t="s">
        <v>1784</v>
      </c>
    </row>
    <row r="848">
      <c r="A848" s="175"/>
      <c r="B848" s="94"/>
      <c r="C848" s="59" t="b">
        <v>0</v>
      </c>
      <c r="D848" s="59"/>
      <c r="E848" s="94"/>
      <c r="F848" s="59"/>
      <c r="G848" s="59"/>
      <c r="H848" s="59"/>
      <c r="I848" s="59"/>
      <c r="J848" s="59"/>
      <c r="K848" s="59"/>
      <c r="L848" s="59"/>
      <c r="M848" s="59" t="str">
        <f>IF(ISBLANK(L848),"",VLOOKUP(L848,Lookups!$A:$B,2, FALSE))</f>
        <v/>
      </c>
      <c r="N848" s="59"/>
      <c r="O848" s="95" t="str">
        <f>IF(ISBLANK(N848),"",VLOOKUP(N848,Lookups!$D:$E,2, FALSE))</f>
        <v/>
      </c>
      <c r="P848" s="59"/>
      <c r="Q848" s="59"/>
      <c r="R848" s="59"/>
      <c r="S848" s="59"/>
      <c r="T848" s="59"/>
      <c r="U848" s="59"/>
      <c r="V848" s="59"/>
      <c r="W848" s="59"/>
      <c r="X848" s="59"/>
      <c r="Y848" s="59"/>
      <c r="Z848" s="59"/>
      <c r="AA848" s="59"/>
      <c r="AB848" s="59"/>
      <c r="AC848" s="59"/>
      <c r="AD848" s="59"/>
      <c r="AE848" s="59"/>
      <c r="AF848" s="59"/>
      <c r="AG848" s="59"/>
      <c r="AH848" s="59"/>
      <c r="AI848" s="59"/>
      <c r="AJ848" s="59"/>
      <c r="AK848" s="59"/>
      <c r="AL848" s="59"/>
    </row>
    <row r="849">
      <c r="A849" s="171" t="s">
        <v>2025</v>
      </c>
      <c r="B849" s="6" t="s">
        <v>2026</v>
      </c>
      <c r="C849" s="80" t="b">
        <v>0</v>
      </c>
      <c r="D849" s="80" t="s">
        <v>2027</v>
      </c>
      <c r="E849" s="173"/>
      <c r="F849" s="4" t="s">
        <v>2028</v>
      </c>
      <c r="H849" s="4" t="s">
        <v>2029</v>
      </c>
      <c r="I849" s="4" t="s">
        <v>25</v>
      </c>
      <c r="J849" s="4" t="s">
        <v>25</v>
      </c>
      <c r="K849" s="4" t="s">
        <v>2030</v>
      </c>
      <c r="L849" s="8"/>
      <c r="M849" s="8" t="str">
        <f>IF(ISBLANK(L849),"",VLOOKUP(L849,Lookups!$A:$B,2, FALSE))</f>
        <v/>
      </c>
      <c r="N849" s="4" t="s">
        <v>1012</v>
      </c>
      <c r="O849" s="13" t="str">
        <f>IF(ISBLANK(N849),"",VLOOKUP(N849,Lookups!$D:$E,2, FALSE))</f>
        <v>http://linked.data.gov.au/def/tern-cv/ea3a4c64-dac3-4660-809a-8ad5ced8997b</v>
      </c>
      <c r="P849" s="110" t="s">
        <v>1013</v>
      </c>
      <c r="Q849" s="4" t="s">
        <v>2031</v>
      </c>
      <c r="T849" s="4" t="s">
        <v>1784</v>
      </c>
    </row>
    <row r="850">
      <c r="A850" s="171" t="s">
        <v>2025</v>
      </c>
      <c r="B850" s="6" t="s">
        <v>2026</v>
      </c>
      <c r="C850" s="173" t="b">
        <v>0</v>
      </c>
      <c r="D850" s="173"/>
      <c r="E850" s="80" t="s">
        <v>1950</v>
      </c>
      <c r="F850" s="4" t="s">
        <v>2032</v>
      </c>
      <c r="I850" s="4" t="s">
        <v>200</v>
      </c>
      <c r="J850" s="4" t="s">
        <v>200</v>
      </c>
      <c r="L850" s="8"/>
      <c r="M850" s="8" t="str">
        <f>IF(ISBLANK(L850),"",VLOOKUP(L850,Lookups!$A:$B,2, FALSE))</f>
        <v/>
      </c>
      <c r="N850" s="8"/>
      <c r="O850" s="9" t="str">
        <f>IF(ISBLANK(N850),"",VLOOKUP(N850,Lookups!$D:$E,2, FALSE))</f>
        <v/>
      </c>
      <c r="T850" s="4" t="s">
        <v>1784</v>
      </c>
    </row>
    <row r="851">
      <c r="A851" s="171" t="s">
        <v>2025</v>
      </c>
      <c r="B851" s="6" t="s">
        <v>2026</v>
      </c>
      <c r="C851" s="173" t="b">
        <v>0</v>
      </c>
      <c r="D851" s="173"/>
      <c r="E851" s="80" t="s">
        <v>2033</v>
      </c>
      <c r="F851" s="4" t="s">
        <v>2034</v>
      </c>
      <c r="I851" s="4" t="s">
        <v>32</v>
      </c>
      <c r="J851" s="4" t="s">
        <v>37</v>
      </c>
      <c r="L851" s="8"/>
      <c r="M851" s="8" t="str">
        <f>IF(ISBLANK(L851),"",VLOOKUP(L851,Lookups!$A:$B,2, FALSE))</f>
        <v/>
      </c>
      <c r="N851" s="8"/>
      <c r="O851" s="9" t="str">
        <f>IF(ISBLANK(N851),"",VLOOKUP(N851,Lookups!$D:$E,2, FALSE))</f>
        <v/>
      </c>
      <c r="T851" s="4" t="s">
        <v>1784</v>
      </c>
    </row>
    <row r="852">
      <c r="A852" s="171" t="s">
        <v>2025</v>
      </c>
      <c r="B852" s="6" t="s">
        <v>2026</v>
      </c>
      <c r="C852" s="173" t="b">
        <v>0</v>
      </c>
      <c r="D852" s="173"/>
      <c r="E852" s="80" t="s">
        <v>2035</v>
      </c>
      <c r="F852" s="4" t="s">
        <v>2036</v>
      </c>
      <c r="I852" s="4" t="s">
        <v>32</v>
      </c>
      <c r="J852" s="4" t="s">
        <v>43</v>
      </c>
      <c r="L852" s="8"/>
      <c r="M852" s="8" t="str">
        <f>IF(ISBLANK(L852),"",VLOOKUP(L852,Lookups!$A:$B,2, FALSE))</f>
        <v/>
      </c>
      <c r="N852" s="8"/>
      <c r="O852" s="9" t="str">
        <f>IF(ISBLANK(N852),"",VLOOKUP(N852,Lookups!$D:$E,2, FALSE))</f>
        <v/>
      </c>
      <c r="T852" s="4" t="s">
        <v>1784</v>
      </c>
    </row>
    <row r="853">
      <c r="A853" s="171" t="s">
        <v>2025</v>
      </c>
      <c r="B853" s="6" t="s">
        <v>2026</v>
      </c>
      <c r="C853" s="190" t="b">
        <v>0</v>
      </c>
      <c r="D853" s="190"/>
      <c r="E853" s="80" t="s">
        <v>2037</v>
      </c>
      <c r="F853" s="4" t="s">
        <v>2038</v>
      </c>
      <c r="I853" s="4" t="s">
        <v>32</v>
      </c>
      <c r="J853" s="4" t="s">
        <v>32</v>
      </c>
      <c r="L853" s="8"/>
      <c r="M853" s="8" t="str">
        <f>IF(ISBLANK(L853),"",VLOOKUP(L853,Lookups!$A:$B,2, FALSE))</f>
        <v/>
      </c>
      <c r="N853" s="8"/>
      <c r="O853" s="9" t="str">
        <f>IF(ISBLANK(N853),"",VLOOKUP(N853,Lookups!$D:$E,2, FALSE))</f>
        <v/>
      </c>
      <c r="T853" s="4" t="s">
        <v>1784</v>
      </c>
    </row>
    <row r="854">
      <c r="A854" s="171" t="s">
        <v>2025</v>
      </c>
      <c r="B854" s="6" t="s">
        <v>2026</v>
      </c>
      <c r="C854" s="173" t="b">
        <v>0</v>
      </c>
      <c r="D854" s="173"/>
      <c r="E854" s="80" t="s">
        <v>2039</v>
      </c>
      <c r="F854" s="4" t="s">
        <v>2040</v>
      </c>
      <c r="I854" s="4" t="s">
        <v>32</v>
      </c>
      <c r="J854" s="4" t="s">
        <v>37</v>
      </c>
      <c r="L854" s="8"/>
      <c r="M854" s="8" t="str">
        <f>IF(ISBLANK(L854),"",VLOOKUP(L854,Lookups!$A:$B,2, FALSE))</f>
        <v/>
      </c>
      <c r="N854" s="8"/>
      <c r="O854" s="9" t="str">
        <f>IF(ISBLANK(N854),"",VLOOKUP(N854,Lookups!$D:$E,2, FALSE))</f>
        <v/>
      </c>
      <c r="T854" s="4" t="s">
        <v>1784</v>
      </c>
    </row>
    <row r="855">
      <c r="A855" s="171" t="s">
        <v>2025</v>
      </c>
      <c r="B855" s="6" t="s">
        <v>2026</v>
      </c>
      <c r="C855" s="173" t="b">
        <v>0</v>
      </c>
      <c r="D855" s="173"/>
      <c r="E855" s="80" t="s">
        <v>2041</v>
      </c>
      <c r="F855" s="4" t="s">
        <v>2042</v>
      </c>
      <c r="I855" s="4" t="s">
        <v>32</v>
      </c>
      <c r="J855" s="4" t="s">
        <v>37</v>
      </c>
      <c r="L855" s="8"/>
      <c r="M855" s="8" t="str">
        <f>IF(ISBLANK(L855),"",VLOOKUP(L855,Lookups!$A:$B,2, FALSE))</f>
        <v/>
      </c>
      <c r="N855" s="8"/>
      <c r="O855" s="9" t="str">
        <f>IF(ISBLANK(N855),"",VLOOKUP(N855,Lookups!$D:$E,2, FALSE))</f>
        <v/>
      </c>
      <c r="T855" s="4" t="s">
        <v>1784</v>
      </c>
    </row>
    <row r="856">
      <c r="A856" s="171" t="s">
        <v>2025</v>
      </c>
      <c r="B856" s="6" t="s">
        <v>2026</v>
      </c>
      <c r="C856" s="173" t="b">
        <v>0</v>
      </c>
      <c r="D856" s="173"/>
      <c r="E856" s="80" t="s">
        <v>2043</v>
      </c>
      <c r="F856" s="4" t="s">
        <v>2044</v>
      </c>
      <c r="I856" s="4" t="s">
        <v>32</v>
      </c>
      <c r="J856" s="4" t="s">
        <v>37</v>
      </c>
      <c r="L856" s="8"/>
      <c r="M856" s="8" t="str">
        <f>IF(ISBLANK(L856),"",VLOOKUP(L856,Lookups!$A:$B,2, FALSE))</f>
        <v/>
      </c>
      <c r="N856" s="8"/>
      <c r="O856" s="9" t="str">
        <f>IF(ISBLANK(N856),"",VLOOKUP(N856,Lookups!$D:$E,2, FALSE))</f>
        <v/>
      </c>
      <c r="T856" s="4" t="s">
        <v>1784</v>
      </c>
    </row>
    <row r="857">
      <c r="A857" s="171" t="s">
        <v>2025</v>
      </c>
      <c r="B857" s="6" t="s">
        <v>2026</v>
      </c>
      <c r="C857" s="173" t="b">
        <v>0</v>
      </c>
      <c r="D857" s="173"/>
      <c r="E857" s="80" t="s">
        <v>2045</v>
      </c>
      <c r="F857" s="4" t="s">
        <v>2046</v>
      </c>
      <c r="I857" s="4" t="s">
        <v>32</v>
      </c>
      <c r="J857" s="4" t="s">
        <v>37</v>
      </c>
      <c r="L857" s="8"/>
      <c r="M857" s="8" t="str">
        <f>IF(ISBLANK(L857),"",VLOOKUP(L857,Lookups!$A:$B,2, FALSE))</f>
        <v/>
      </c>
      <c r="N857" s="8"/>
      <c r="O857" s="9" t="str">
        <f>IF(ISBLANK(N857),"",VLOOKUP(N857,Lookups!$D:$E,2, FALSE))</f>
        <v/>
      </c>
      <c r="T857" s="4" t="s">
        <v>1784</v>
      </c>
    </row>
    <row r="858">
      <c r="A858" s="171" t="s">
        <v>2025</v>
      </c>
      <c r="B858" s="6" t="s">
        <v>2026</v>
      </c>
      <c r="C858" s="173" t="b">
        <v>0</v>
      </c>
      <c r="D858" s="173"/>
      <c r="E858" s="80" t="s">
        <v>1821</v>
      </c>
      <c r="F858" s="4" t="s">
        <v>2047</v>
      </c>
      <c r="I858" s="4" t="s">
        <v>294</v>
      </c>
      <c r="J858" s="4" t="s">
        <v>37</v>
      </c>
      <c r="L858" s="8"/>
      <c r="M858" s="8" t="str">
        <f>IF(ISBLANK(L858),"",VLOOKUP(L858,Lookups!$A:$B,2, FALSE))</f>
        <v/>
      </c>
      <c r="N858" s="8"/>
      <c r="O858" s="9" t="str">
        <f>IF(ISBLANK(N858),"",VLOOKUP(N858,Lookups!$D:$E,2, FALSE))</f>
        <v/>
      </c>
      <c r="T858" s="4" t="s">
        <v>1784</v>
      </c>
    </row>
    <row r="859">
      <c r="A859" s="171" t="s">
        <v>2025</v>
      </c>
      <c r="B859" s="6" t="s">
        <v>2026</v>
      </c>
      <c r="C859" s="173" t="b">
        <v>0</v>
      </c>
      <c r="D859" s="173"/>
      <c r="E859" s="80" t="s">
        <v>1220</v>
      </c>
      <c r="F859" s="4" t="s">
        <v>2048</v>
      </c>
      <c r="I859" s="4" t="s">
        <v>32</v>
      </c>
      <c r="J859" s="4" t="s">
        <v>32</v>
      </c>
      <c r="L859" s="8"/>
      <c r="M859" s="8" t="str">
        <f>IF(ISBLANK(L859),"",VLOOKUP(L859,Lookups!$A:$B,2, FALSE))</f>
        <v/>
      </c>
      <c r="N859" s="8"/>
      <c r="O859" s="9" t="str">
        <f>IF(ISBLANK(N859),"",VLOOKUP(N859,Lookups!$D:$E,2, FALSE))</f>
        <v/>
      </c>
      <c r="T859" s="4" t="s">
        <v>1784</v>
      </c>
    </row>
    <row r="860">
      <c r="A860" s="171" t="s">
        <v>2025</v>
      </c>
      <c r="B860" s="6" t="s">
        <v>2026</v>
      </c>
      <c r="C860" s="173" t="b">
        <v>0</v>
      </c>
      <c r="D860" s="173"/>
      <c r="E860" s="80" t="s">
        <v>2049</v>
      </c>
      <c r="F860" s="4" t="s">
        <v>2050</v>
      </c>
      <c r="I860" s="4" t="s">
        <v>32</v>
      </c>
      <c r="J860" s="4" t="s">
        <v>32</v>
      </c>
      <c r="L860" s="8"/>
      <c r="M860" s="8" t="str">
        <f>IF(ISBLANK(L860),"",VLOOKUP(L860,Lookups!$A:$B,2, FALSE))</f>
        <v/>
      </c>
      <c r="N860" s="8"/>
      <c r="O860" s="9" t="str">
        <f>IF(ISBLANK(N860),"",VLOOKUP(N860,Lookups!$D:$E,2, FALSE))</f>
        <v/>
      </c>
      <c r="T860" s="4" t="s">
        <v>1784</v>
      </c>
    </row>
    <row r="861">
      <c r="A861" s="171" t="s">
        <v>2025</v>
      </c>
      <c r="B861" s="6" t="s">
        <v>2026</v>
      </c>
      <c r="C861" s="80" t="b">
        <v>0</v>
      </c>
      <c r="D861" s="80" t="s">
        <v>2051</v>
      </c>
      <c r="E861" s="173"/>
      <c r="F861" s="4" t="s">
        <v>2052</v>
      </c>
      <c r="H861" s="4" t="s">
        <v>2053</v>
      </c>
      <c r="I861" s="4" t="s">
        <v>32</v>
      </c>
      <c r="J861" s="4" t="s">
        <v>32</v>
      </c>
      <c r="L861" s="8"/>
      <c r="M861" s="8" t="str">
        <f>IF(ISBLANK(L861),"",VLOOKUP(L861,Lookups!$A:$B,2, FALSE))</f>
        <v/>
      </c>
      <c r="N861" s="4" t="s">
        <v>33</v>
      </c>
      <c r="O861" s="13" t="str">
        <f>IF(ISBLANK(N861),"",VLOOKUP(N861,Lookups!$D:$E,2, FALSE))</f>
        <v>http://linked.data.gov.au/def/tern-cv/b311c0d3-4a1a-4932-a39c-f5cdc1afa611</v>
      </c>
      <c r="T861" s="4" t="s">
        <v>1784</v>
      </c>
    </row>
    <row r="862">
      <c r="A862" s="171" t="s">
        <v>2025</v>
      </c>
      <c r="B862" s="6" t="s">
        <v>2026</v>
      </c>
      <c r="C862" s="6" t="b">
        <v>0</v>
      </c>
      <c r="D862" s="6" t="s">
        <v>2054</v>
      </c>
      <c r="E862" s="61"/>
      <c r="F862" s="4" t="s">
        <v>2055</v>
      </c>
      <c r="H862" s="4" t="s">
        <v>2056</v>
      </c>
      <c r="I862" s="4" t="s">
        <v>32</v>
      </c>
      <c r="J862" s="4" t="s">
        <v>25</v>
      </c>
      <c r="K862" s="4" t="s">
        <v>2057</v>
      </c>
      <c r="L862" s="8"/>
      <c r="M862" s="8" t="str">
        <f>IF(ISBLANK(L862),"",VLOOKUP(L862,Lookups!$A:$B,2, FALSE))</f>
        <v/>
      </c>
      <c r="N862" s="4" t="s">
        <v>1012</v>
      </c>
      <c r="O862" s="13" t="str">
        <f>IF(ISBLANK(N862),"",VLOOKUP(N862,Lookups!$D:$E,2, FALSE))</f>
        <v>http://linked.data.gov.au/def/tern-cv/ea3a4c64-dac3-4660-809a-8ad5ced8997b</v>
      </c>
      <c r="T862" s="4" t="s">
        <v>1784</v>
      </c>
    </row>
    <row r="863">
      <c r="A863" s="171" t="s">
        <v>2025</v>
      </c>
      <c r="B863" s="6" t="s">
        <v>2026</v>
      </c>
      <c r="C863" s="80" t="b">
        <v>0</v>
      </c>
      <c r="D863" s="80" t="s">
        <v>2058</v>
      </c>
      <c r="E863" s="61"/>
      <c r="F863" s="4" t="s">
        <v>2059</v>
      </c>
      <c r="I863" s="4" t="s">
        <v>32</v>
      </c>
      <c r="J863" s="4" t="s">
        <v>32</v>
      </c>
      <c r="L863" s="8"/>
      <c r="M863" s="8" t="str">
        <f>IF(ISBLANK(L863),"",VLOOKUP(L863,Lookups!$A:$B,2, FALSE))</f>
        <v/>
      </c>
      <c r="N863" s="4" t="s">
        <v>1012</v>
      </c>
      <c r="O863" s="13" t="str">
        <f>IF(ISBLANK(N863),"",VLOOKUP(N863,Lookups!$D:$E,2, FALSE))</f>
        <v>http://linked.data.gov.au/def/tern-cv/ea3a4c64-dac3-4660-809a-8ad5ced8997b</v>
      </c>
      <c r="T863" s="4" t="s">
        <v>1784</v>
      </c>
    </row>
    <row r="864">
      <c r="A864" s="171" t="s">
        <v>2025</v>
      </c>
      <c r="B864" s="6" t="s">
        <v>2026</v>
      </c>
      <c r="C864" s="6" t="b">
        <v>0</v>
      </c>
      <c r="D864" s="6" t="s">
        <v>2060</v>
      </c>
      <c r="E864" s="61"/>
      <c r="F864" s="4" t="s">
        <v>2061</v>
      </c>
      <c r="H864" s="4" t="s">
        <v>178</v>
      </c>
      <c r="I864" s="4" t="s">
        <v>25</v>
      </c>
      <c r="J864" s="4" t="s">
        <v>25</v>
      </c>
      <c r="K864" s="4" t="s">
        <v>2057</v>
      </c>
      <c r="L864" s="8"/>
      <c r="M864" s="8" t="str">
        <f>IF(ISBLANK(L864),"",VLOOKUP(L864,Lookups!$A:$B,2, FALSE))</f>
        <v/>
      </c>
      <c r="N864" s="4" t="s">
        <v>1012</v>
      </c>
      <c r="O864" s="13" t="str">
        <f>IF(ISBLANK(N864),"",VLOOKUP(N864,Lookups!$D:$E,2, FALSE))</f>
        <v>http://linked.data.gov.au/def/tern-cv/ea3a4c64-dac3-4660-809a-8ad5ced8997b</v>
      </c>
      <c r="P864" s="108" t="s">
        <v>179</v>
      </c>
      <c r="T864" s="4" t="s">
        <v>1784</v>
      </c>
    </row>
    <row r="865">
      <c r="A865" s="171" t="s">
        <v>2025</v>
      </c>
      <c r="B865" s="6" t="s">
        <v>2026</v>
      </c>
      <c r="C865" s="6" t="b">
        <v>0</v>
      </c>
      <c r="D865" s="6" t="s">
        <v>2062</v>
      </c>
      <c r="E865" s="61"/>
      <c r="F865" s="4" t="s">
        <v>2063</v>
      </c>
      <c r="H865" s="4" t="s">
        <v>2064</v>
      </c>
      <c r="I865" s="4" t="s">
        <v>25</v>
      </c>
      <c r="J865" s="4" t="s">
        <v>25</v>
      </c>
      <c r="K865" s="4" t="s">
        <v>2057</v>
      </c>
      <c r="L865" s="8"/>
      <c r="M865" s="8" t="str">
        <f>IF(ISBLANK(L865),"",VLOOKUP(L865,Lookups!$A:$B,2, FALSE))</f>
        <v/>
      </c>
      <c r="N865" s="4" t="s">
        <v>2065</v>
      </c>
      <c r="O865" s="13" t="str">
        <f>IF(ISBLANK(N865),"",VLOOKUP(N865,Lookups!$D:$E,2, FALSE))</f>
        <v>http://linked.data.gov.au/def/tern-cv/d4fc54b1-0ad3-4512-86b7-d42b121ece45</v>
      </c>
      <c r="P865" s="108" t="s">
        <v>467</v>
      </c>
      <c r="T865" s="4" t="s">
        <v>1784</v>
      </c>
    </row>
    <row r="866">
      <c r="A866" s="171" t="s">
        <v>2025</v>
      </c>
      <c r="B866" s="6" t="s">
        <v>2026</v>
      </c>
      <c r="C866" s="61" t="b">
        <v>0</v>
      </c>
      <c r="D866" s="61"/>
      <c r="E866" s="80" t="s">
        <v>2066</v>
      </c>
      <c r="F866" s="4" t="s">
        <v>2067</v>
      </c>
      <c r="I866" s="4" t="s">
        <v>32</v>
      </c>
      <c r="J866" s="4" t="s">
        <v>37</v>
      </c>
      <c r="L866" s="8"/>
      <c r="M866" s="8" t="str">
        <f>IF(ISBLANK(L866),"",VLOOKUP(L866,Lookups!$A:$B,2, FALSE))</f>
        <v/>
      </c>
      <c r="N866" s="8"/>
      <c r="O866" s="9" t="str">
        <f>IF(ISBLANK(N866),"",VLOOKUP(N866,Lookups!$D:$E,2, FALSE))</f>
        <v/>
      </c>
      <c r="T866" s="4" t="s">
        <v>1784</v>
      </c>
    </row>
    <row r="867">
      <c r="A867" s="171" t="s">
        <v>2025</v>
      </c>
      <c r="B867" s="6" t="s">
        <v>2026</v>
      </c>
      <c r="C867" s="61" t="b">
        <v>0</v>
      </c>
      <c r="D867" s="61"/>
      <c r="E867" s="80" t="s">
        <v>1841</v>
      </c>
      <c r="F867" s="4" t="s">
        <v>2068</v>
      </c>
      <c r="I867" s="4" t="s">
        <v>200</v>
      </c>
      <c r="J867" s="4" t="s">
        <v>200</v>
      </c>
      <c r="L867" s="8"/>
      <c r="M867" s="8" t="str">
        <f>IF(ISBLANK(L867),"",VLOOKUP(L867,Lookups!$A:$B,2, FALSE))</f>
        <v/>
      </c>
      <c r="N867" s="8"/>
      <c r="O867" s="9" t="str">
        <f>IF(ISBLANK(N867),"",VLOOKUP(N867,Lookups!$D:$E,2, FALSE))</f>
        <v/>
      </c>
      <c r="T867" s="4" t="s">
        <v>1784</v>
      </c>
    </row>
    <row r="868">
      <c r="A868" s="171" t="s">
        <v>2025</v>
      </c>
      <c r="B868" s="6" t="s">
        <v>2026</v>
      </c>
      <c r="C868" s="61" t="b">
        <v>0</v>
      </c>
      <c r="D868" s="61"/>
      <c r="E868" s="80" t="s">
        <v>1843</v>
      </c>
      <c r="F868" s="4" t="s">
        <v>2069</v>
      </c>
      <c r="I868" s="4" t="s">
        <v>32</v>
      </c>
      <c r="J868" s="4" t="s">
        <v>37</v>
      </c>
      <c r="L868" s="8"/>
      <c r="M868" s="8" t="str">
        <f>IF(ISBLANK(L868),"",VLOOKUP(L868,Lookups!$A:$B,2, FALSE))</f>
        <v/>
      </c>
      <c r="N868" s="8"/>
      <c r="O868" s="9" t="str">
        <f>IF(ISBLANK(N868),"",VLOOKUP(N868,Lookups!$D:$E,2, FALSE))</f>
        <v/>
      </c>
      <c r="T868" s="4" t="s">
        <v>1784</v>
      </c>
    </row>
    <row r="869">
      <c r="A869" s="171" t="s">
        <v>2025</v>
      </c>
      <c r="B869" s="6" t="s">
        <v>2026</v>
      </c>
      <c r="C869" s="61" t="b">
        <v>0</v>
      </c>
      <c r="D869" s="61"/>
      <c r="E869" s="80" t="s">
        <v>1845</v>
      </c>
      <c r="F869" s="4" t="s">
        <v>1846</v>
      </c>
      <c r="H869" s="4" t="s">
        <v>1987</v>
      </c>
      <c r="I869" s="4" t="s">
        <v>25</v>
      </c>
      <c r="J869" s="4" t="s">
        <v>25</v>
      </c>
      <c r="K869" s="4" t="s">
        <v>2057</v>
      </c>
      <c r="L869" s="8"/>
      <c r="M869" s="8" t="str">
        <f>IF(ISBLANK(L869),"",VLOOKUP(L869,Lookups!$A:$B,2, FALSE))</f>
        <v/>
      </c>
      <c r="N869" s="8"/>
      <c r="O869" s="9" t="str">
        <f>IF(ISBLANK(N869),"",VLOOKUP(N869,Lookups!$D:$E,2, FALSE))</f>
        <v/>
      </c>
      <c r="P869" s="10" t="s">
        <v>1989</v>
      </c>
      <c r="T869" s="4" t="s">
        <v>1784</v>
      </c>
    </row>
    <row r="870">
      <c r="A870" s="171" t="s">
        <v>2025</v>
      </c>
      <c r="B870" s="6" t="s">
        <v>2026</v>
      </c>
      <c r="C870" s="61" t="b">
        <v>0</v>
      </c>
      <c r="D870" s="61"/>
      <c r="E870" s="80" t="s">
        <v>1849</v>
      </c>
      <c r="F870" s="4" t="s">
        <v>2070</v>
      </c>
      <c r="I870" s="4" t="s">
        <v>32</v>
      </c>
      <c r="J870" s="4" t="s">
        <v>32</v>
      </c>
      <c r="L870" s="8"/>
      <c r="M870" s="8" t="str">
        <f>IF(ISBLANK(L870),"",VLOOKUP(L870,Lookups!$A:$B,2, FALSE))</f>
        <v/>
      </c>
      <c r="N870" s="8"/>
      <c r="O870" s="9" t="str">
        <f>IF(ISBLANK(N870),"",VLOOKUP(N870,Lookups!$D:$E,2, FALSE))</f>
        <v/>
      </c>
      <c r="T870" s="4" t="s">
        <v>1784</v>
      </c>
    </row>
    <row r="871">
      <c r="A871" s="171" t="s">
        <v>2025</v>
      </c>
      <c r="B871" s="6" t="s">
        <v>2026</v>
      </c>
      <c r="C871" s="61" t="b">
        <v>0</v>
      </c>
      <c r="D871" s="61"/>
      <c r="E871" s="80" t="s">
        <v>1851</v>
      </c>
      <c r="F871" s="4" t="s">
        <v>2071</v>
      </c>
      <c r="I871" s="4" t="s">
        <v>200</v>
      </c>
      <c r="J871" s="4" t="s">
        <v>200</v>
      </c>
      <c r="L871" s="8"/>
      <c r="M871" s="8" t="str">
        <f>IF(ISBLANK(L871),"",VLOOKUP(L871,Lookups!$A:$B,2, FALSE))</f>
        <v/>
      </c>
      <c r="N871" s="8"/>
      <c r="O871" s="9" t="str">
        <f>IF(ISBLANK(N871),"",VLOOKUP(N871,Lookups!$D:$E,2, FALSE))</f>
        <v/>
      </c>
      <c r="T871" s="4" t="s">
        <v>1784</v>
      </c>
    </row>
    <row r="872">
      <c r="A872" s="171" t="s">
        <v>2025</v>
      </c>
      <c r="B872" s="6" t="s">
        <v>2026</v>
      </c>
      <c r="C872" s="61" t="b">
        <v>0</v>
      </c>
      <c r="D872" s="61"/>
      <c r="E872" s="80" t="s">
        <v>2072</v>
      </c>
      <c r="F872" s="4" t="s">
        <v>2073</v>
      </c>
      <c r="I872" s="4" t="s">
        <v>200</v>
      </c>
      <c r="J872" s="4" t="s">
        <v>200</v>
      </c>
      <c r="L872" s="8"/>
      <c r="M872" s="8" t="str">
        <f>IF(ISBLANK(L872),"",VLOOKUP(L872,Lookups!$A:$B,2, FALSE))</f>
        <v/>
      </c>
      <c r="N872" s="8"/>
      <c r="O872" s="9" t="str">
        <f>IF(ISBLANK(N872),"",VLOOKUP(N872,Lookups!$D:$E,2, FALSE))</f>
        <v/>
      </c>
      <c r="T872" s="4" t="s">
        <v>1784</v>
      </c>
    </row>
    <row r="873">
      <c r="A873" s="59"/>
      <c r="B873" s="58"/>
      <c r="C873" s="59" t="b">
        <v>0</v>
      </c>
      <c r="D873" s="59"/>
      <c r="E873" s="59"/>
      <c r="F873" s="59"/>
      <c r="G873" s="59"/>
      <c r="H873" s="59"/>
      <c r="I873" s="59"/>
      <c r="J873" s="59"/>
      <c r="K873" s="59"/>
      <c r="L873" s="59"/>
      <c r="M873" s="59" t="str">
        <f>IF(ISBLANK(L873),"",VLOOKUP(L873,Lookups!$A:$B,2, FALSE))</f>
        <v/>
      </c>
      <c r="N873" s="59"/>
      <c r="O873" s="95" t="str">
        <f>IF(ISBLANK(N873),"",VLOOKUP(N873,Lookups!$D:$E,2, FALSE))</f>
        <v/>
      </c>
      <c r="P873" s="59"/>
      <c r="Q873" s="59"/>
      <c r="R873" s="59"/>
      <c r="S873" s="59"/>
      <c r="T873" s="59"/>
      <c r="U873" s="59"/>
      <c r="V873" s="59"/>
      <c r="W873" s="59"/>
      <c r="X873" s="59"/>
      <c r="Y873" s="59"/>
      <c r="Z873" s="59"/>
      <c r="AA873" s="59"/>
      <c r="AB873" s="59"/>
      <c r="AC873" s="59"/>
      <c r="AD873" s="59"/>
      <c r="AE873" s="59"/>
      <c r="AF873" s="59"/>
      <c r="AG873" s="59"/>
      <c r="AH873" s="59"/>
      <c r="AI873" s="59"/>
      <c r="AJ873" s="59"/>
      <c r="AK873" s="59"/>
      <c r="AL873" s="59"/>
    </row>
    <row r="874">
      <c r="A874" s="59"/>
      <c r="B874" s="58"/>
      <c r="C874" s="59" t="b">
        <v>0</v>
      </c>
      <c r="D874" s="59"/>
      <c r="E874" s="59"/>
      <c r="F874" s="59"/>
      <c r="G874" s="59"/>
      <c r="H874" s="59"/>
      <c r="I874" s="59"/>
      <c r="J874" s="59"/>
      <c r="K874" s="59"/>
      <c r="L874" s="59"/>
      <c r="M874" s="59" t="str">
        <f>IF(ISBLANK(L874),"",VLOOKUP(L874,Lookups!$A:$B,2, FALSE))</f>
        <v/>
      </c>
      <c r="N874" s="59"/>
      <c r="O874" s="95" t="str">
        <f>IF(ISBLANK(N874),"",VLOOKUP(N874,Lookups!$D:$E,2, FALSE))</f>
        <v/>
      </c>
      <c r="P874" s="59"/>
      <c r="Q874" s="59"/>
      <c r="R874" s="59"/>
      <c r="S874" s="59"/>
      <c r="T874" s="59"/>
      <c r="U874" s="59"/>
      <c r="V874" s="59"/>
      <c r="W874" s="59"/>
      <c r="X874" s="59"/>
      <c r="Y874" s="59"/>
      <c r="Z874" s="59"/>
      <c r="AA874" s="59"/>
      <c r="AB874" s="59"/>
      <c r="AC874" s="59"/>
      <c r="AD874" s="59"/>
      <c r="AE874" s="59"/>
      <c r="AF874" s="59"/>
      <c r="AG874" s="59"/>
      <c r="AH874" s="59"/>
      <c r="AI874" s="59"/>
      <c r="AJ874" s="59"/>
      <c r="AK874" s="59"/>
      <c r="AL874" s="59"/>
    </row>
    <row r="875">
      <c r="A875" s="171" t="s">
        <v>2074</v>
      </c>
      <c r="B875" s="6" t="s">
        <v>2075</v>
      </c>
      <c r="C875" s="61" t="b">
        <v>0</v>
      </c>
      <c r="D875" s="61"/>
      <c r="E875" s="80" t="s">
        <v>2076</v>
      </c>
      <c r="F875" s="6" t="s">
        <v>2077</v>
      </c>
      <c r="I875" s="4" t="s">
        <v>32</v>
      </c>
      <c r="J875" s="4" t="s">
        <v>32</v>
      </c>
      <c r="L875" s="8"/>
      <c r="M875" s="8" t="str">
        <f>IF(ISBLANK(L875),"",VLOOKUP(L875,Lookups!$A:$B,2, FALSE))</f>
        <v/>
      </c>
      <c r="N875" s="8"/>
      <c r="O875" s="9" t="str">
        <f>IF(ISBLANK(N875),"",VLOOKUP(N875,Lookups!$D:$E,2, FALSE))</f>
        <v/>
      </c>
      <c r="Q875" s="4" t="s">
        <v>2078</v>
      </c>
      <c r="T875" s="4" t="s">
        <v>2079</v>
      </c>
    </row>
    <row r="876">
      <c r="A876" s="171" t="s">
        <v>2074</v>
      </c>
      <c r="B876" s="6" t="s">
        <v>2075</v>
      </c>
      <c r="C876" s="61" t="b">
        <v>0</v>
      </c>
      <c r="D876" s="61"/>
      <c r="E876" s="6" t="s">
        <v>2080</v>
      </c>
      <c r="F876" s="6" t="s">
        <v>2081</v>
      </c>
      <c r="I876" s="4" t="s">
        <v>200</v>
      </c>
      <c r="J876" s="4" t="s">
        <v>200</v>
      </c>
      <c r="L876" s="8"/>
      <c r="M876" s="8" t="str">
        <f>IF(ISBLANK(L876),"",VLOOKUP(L876,Lookups!$A:$B,2, FALSE))</f>
        <v/>
      </c>
      <c r="N876" s="8"/>
      <c r="O876" s="9" t="str">
        <f>IF(ISBLANK(N876),"",VLOOKUP(N876,Lookups!$D:$E,2, FALSE))</f>
        <v/>
      </c>
      <c r="T876" s="4" t="s">
        <v>2079</v>
      </c>
    </row>
    <row r="877">
      <c r="A877" s="171" t="s">
        <v>2074</v>
      </c>
      <c r="B877" s="6" t="s">
        <v>2075</v>
      </c>
      <c r="C877" s="61" t="b">
        <v>0</v>
      </c>
      <c r="D877" s="61"/>
      <c r="E877" s="80" t="s">
        <v>2082</v>
      </c>
      <c r="F877" s="6" t="s">
        <v>2083</v>
      </c>
      <c r="I877" s="4" t="s">
        <v>91</v>
      </c>
      <c r="J877" s="4" t="s">
        <v>43</v>
      </c>
      <c r="L877" s="8"/>
      <c r="M877" s="8" t="str">
        <f>IF(ISBLANK(L877),"",VLOOKUP(L877,Lookups!$A:$B,2, FALSE))</f>
        <v/>
      </c>
      <c r="N877" s="8"/>
      <c r="O877" s="9" t="str">
        <f>IF(ISBLANK(N877),"",VLOOKUP(N877,Lookups!$D:$E,2, FALSE))</f>
        <v/>
      </c>
      <c r="T877" s="4" t="s">
        <v>2079</v>
      </c>
    </row>
    <row r="878">
      <c r="A878" s="171" t="s">
        <v>2074</v>
      </c>
      <c r="B878" s="6" t="s">
        <v>2075</v>
      </c>
      <c r="C878" s="61" t="b">
        <v>0</v>
      </c>
      <c r="D878" s="61"/>
      <c r="E878" s="80" t="s">
        <v>2084</v>
      </c>
      <c r="F878" s="6" t="s">
        <v>2085</v>
      </c>
      <c r="I878" s="4" t="s">
        <v>200</v>
      </c>
      <c r="J878" s="4" t="s">
        <v>200</v>
      </c>
      <c r="L878" s="8"/>
      <c r="M878" s="8" t="str">
        <f>IF(ISBLANK(L878),"",VLOOKUP(L878,Lookups!$A:$B,2, FALSE))</f>
        <v/>
      </c>
      <c r="N878" s="8"/>
      <c r="O878" s="9" t="str">
        <f>IF(ISBLANK(N878),"",VLOOKUP(N878,Lookups!$D:$E,2, FALSE))</f>
        <v/>
      </c>
      <c r="T878" s="4" t="s">
        <v>2079</v>
      </c>
    </row>
    <row r="879">
      <c r="A879" s="171" t="s">
        <v>2074</v>
      </c>
      <c r="B879" s="6" t="s">
        <v>2075</v>
      </c>
      <c r="C879" s="61" t="b">
        <v>0</v>
      </c>
      <c r="D879" s="61"/>
      <c r="E879" s="80" t="s">
        <v>2086</v>
      </c>
      <c r="F879" s="6" t="s">
        <v>2087</v>
      </c>
      <c r="H879" s="4" t="s">
        <v>2088</v>
      </c>
      <c r="I879" s="4" t="s">
        <v>25</v>
      </c>
      <c r="J879" s="4" t="s">
        <v>25</v>
      </c>
      <c r="K879" s="4" t="s">
        <v>2089</v>
      </c>
      <c r="L879" s="8"/>
      <c r="M879" s="8" t="str">
        <f>IF(ISBLANK(L879),"",VLOOKUP(L879,Lookups!$A:$B,2, FALSE))</f>
        <v/>
      </c>
      <c r="N879" s="8"/>
      <c r="O879" s="9" t="str">
        <f>IF(ISBLANK(N879),"",VLOOKUP(N879,Lookups!$D:$E,2, FALSE))</f>
        <v/>
      </c>
      <c r="P879" s="10" t="s">
        <v>2090</v>
      </c>
      <c r="T879" s="4" t="s">
        <v>2079</v>
      </c>
    </row>
    <row r="880">
      <c r="A880" s="171" t="s">
        <v>2074</v>
      </c>
      <c r="B880" s="6" t="s">
        <v>2075</v>
      </c>
      <c r="C880" s="61" t="b">
        <v>0</v>
      </c>
      <c r="D880" s="61"/>
      <c r="E880" s="80" t="s">
        <v>2091</v>
      </c>
      <c r="F880" s="6" t="s">
        <v>2092</v>
      </c>
      <c r="H880" s="4" t="s">
        <v>2088</v>
      </c>
      <c r="I880" s="4" t="s">
        <v>25</v>
      </c>
      <c r="J880" s="4" t="s">
        <v>25</v>
      </c>
      <c r="K880" s="4" t="s">
        <v>2093</v>
      </c>
      <c r="L880" s="8"/>
      <c r="M880" s="8" t="str">
        <f>IF(ISBLANK(L880),"",VLOOKUP(L880,Lookups!$A:$B,2, FALSE))</f>
        <v/>
      </c>
      <c r="N880" s="8"/>
      <c r="O880" s="9" t="str">
        <f>IF(ISBLANK(N880),"",VLOOKUP(N880,Lookups!$D:$E,2, FALSE))</f>
        <v/>
      </c>
      <c r="P880" s="10" t="s">
        <v>2090</v>
      </c>
      <c r="T880" s="4" t="s">
        <v>2079</v>
      </c>
    </row>
    <row r="881">
      <c r="A881" s="171" t="s">
        <v>2074</v>
      </c>
      <c r="B881" s="6" t="s">
        <v>2075</v>
      </c>
      <c r="C881" s="61" t="b">
        <v>0</v>
      </c>
      <c r="D881" s="61"/>
      <c r="E881" s="6" t="s">
        <v>143</v>
      </c>
      <c r="F881" s="6" t="s">
        <v>2094</v>
      </c>
      <c r="I881" s="4" t="s">
        <v>91</v>
      </c>
      <c r="J881" s="4" t="s">
        <v>43</v>
      </c>
      <c r="L881" s="8"/>
      <c r="M881" s="8" t="str">
        <f>IF(ISBLANK(L881),"",VLOOKUP(L881,Lookups!$A:$B,2, FALSE))</f>
        <v/>
      </c>
      <c r="N881" s="4" t="s">
        <v>146</v>
      </c>
      <c r="O881" s="200"/>
      <c r="T881" s="4" t="s">
        <v>2079</v>
      </c>
    </row>
    <row r="882">
      <c r="A882" s="171" t="s">
        <v>2074</v>
      </c>
      <c r="B882" s="6" t="s">
        <v>2075</v>
      </c>
      <c r="C882" s="61" t="b">
        <v>0</v>
      </c>
      <c r="D882" s="61"/>
      <c r="E882" s="6" t="s">
        <v>2095</v>
      </c>
      <c r="F882" s="6" t="s">
        <v>2096</v>
      </c>
      <c r="H882" s="4" t="s">
        <v>115</v>
      </c>
      <c r="I882" s="4" t="s">
        <v>25</v>
      </c>
      <c r="J882" s="4" t="s">
        <v>25</v>
      </c>
      <c r="K882" s="4" t="s">
        <v>2097</v>
      </c>
      <c r="L882" s="8"/>
      <c r="M882" s="8" t="str">
        <f>IF(ISBLANK(L882),"",VLOOKUP(L882,Lookups!$A:$B,2, FALSE))</f>
        <v/>
      </c>
      <c r="N882" s="8"/>
      <c r="O882" s="9" t="str">
        <f>IF(ISBLANK(N882),"",VLOOKUP(N882,Lookups!$D:$E,2, FALSE))</f>
        <v/>
      </c>
      <c r="P882" s="10" t="s">
        <v>116</v>
      </c>
      <c r="T882" s="4" t="s">
        <v>2079</v>
      </c>
    </row>
    <row r="883">
      <c r="A883" s="171" t="s">
        <v>2074</v>
      </c>
      <c r="B883" s="6" t="s">
        <v>2075</v>
      </c>
      <c r="C883" s="61" t="b">
        <v>0</v>
      </c>
      <c r="D883" s="61"/>
      <c r="E883" s="80" t="s">
        <v>2098</v>
      </c>
      <c r="F883" s="6" t="s">
        <v>2099</v>
      </c>
      <c r="H883" s="4" t="s">
        <v>2100</v>
      </c>
      <c r="I883" s="4" t="s">
        <v>32</v>
      </c>
      <c r="J883" s="4" t="s">
        <v>32</v>
      </c>
      <c r="K883" s="4" t="s">
        <v>2101</v>
      </c>
      <c r="L883" s="8"/>
      <c r="M883" s="8" t="str">
        <f>IF(ISBLANK(L883),"",VLOOKUP(L883,Lookups!$A:$B,2, FALSE))</f>
        <v/>
      </c>
      <c r="N883" s="8"/>
      <c r="O883" s="9" t="str">
        <f>IF(ISBLANK(N883),"",VLOOKUP(N883,Lookups!$D:$E,2, FALSE))</f>
        <v/>
      </c>
      <c r="T883" s="4" t="s">
        <v>2079</v>
      </c>
    </row>
    <row r="884">
      <c r="A884" s="171" t="s">
        <v>2074</v>
      </c>
      <c r="B884" s="6" t="s">
        <v>2075</v>
      </c>
      <c r="C884" s="61" t="b">
        <v>0</v>
      </c>
      <c r="D884" s="61"/>
      <c r="E884" s="80" t="s">
        <v>2102</v>
      </c>
      <c r="F884" s="6" t="s">
        <v>2103</v>
      </c>
      <c r="I884" s="4" t="s">
        <v>32</v>
      </c>
      <c r="J884" s="4" t="s">
        <v>37</v>
      </c>
      <c r="L884" s="8"/>
      <c r="M884" s="8" t="str">
        <f>IF(ISBLANK(L884),"",VLOOKUP(L884,Lookups!$A:$B,2, FALSE))</f>
        <v/>
      </c>
      <c r="N884" s="4" t="s">
        <v>804</v>
      </c>
      <c r="O884" s="13" t="str">
        <f>IF(ISBLANK(N884),"",VLOOKUP(N884,Lookups!$D:$E,2, FALSE))</f>
        <v>http://linked.data.gov.au/def/tern-cv/6fb57064-7198-4df9-bf7c-86b73f69da66</v>
      </c>
      <c r="T884" s="4" t="s">
        <v>2079</v>
      </c>
    </row>
    <row r="885">
      <c r="A885" s="171" t="s">
        <v>2074</v>
      </c>
      <c r="B885" s="6" t="s">
        <v>2075</v>
      </c>
      <c r="C885" s="61" t="b">
        <v>0</v>
      </c>
      <c r="D885" s="61"/>
      <c r="E885" s="80" t="s">
        <v>2104</v>
      </c>
      <c r="F885" s="6" t="s">
        <v>2105</v>
      </c>
      <c r="I885" s="4" t="s">
        <v>32</v>
      </c>
      <c r="J885" s="4" t="s">
        <v>37</v>
      </c>
      <c r="L885" s="8"/>
      <c r="M885" s="8" t="str">
        <f>IF(ISBLANK(L885),"",VLOOKUP(L885,Lookups!$A:$B,2, FALSE))</f>
        <v/>
      </c>
      <c r="N885" s="4" t="s">
        <v>804</v>
      </c>
      <c r="O885" s="13" t="str">
        <f>IF(ISBLANK(N885),"",VLOOKUP(N885,Lookups!$D:$E,2, FALSE))</f>
        <v>http://linked.data.gov.au/def/tern-cv/6fb57064-7198-4df9-bf7c-86b73f69da66</v>
      </c>
      <c r="T885" s="4" t="s">
        <v>2079</v>
      </c>
    </row>
    <row r="886">
      <c r="A886" s="171" t="s">
        <v>2074</v>
      </c>
      <c r="B886" s="6" t="s">
        <v>2075</v>
      </c>
      <c r="C886" s="61" t="b">
        <v>0</v>
      </c>
      <c r="D886" s="61"/>
      <c r="E886" s="80" t="s">
        <v>2106</v>
      </c>
      <c r="F886" s="6" t="s">
        <v>2107</v>
      </c>
      <c r="I886" s="4" t="s">
        <v>32</v>
      </c>
      <c r="J886" s="4" t="s">
        <v>37</v>
      </c>
      <c r="L886" s="8"/>
      <c r="M886" s="8" t="str">
        <f>IF(ISBLANK(L886),"",VLOOKUP(L886,Lookups!$A:$B,2, FALSE))</f>
        <v/>
      </c>
      <c r="N886" s="4" t="s">
        <v>804</v>
      </c>
      <c r="O886" s="13" t="str">
        <f>IF(ISBLANK(N886),"",VLOOKUP(N886,Lookups!$D:$E,2, FALSE))</f>
        <v>http://linked.data.gov.au/def/tern-cv/6fb57064-7198-4df9-bf7c-86b73f69da66</v>
      </c>
      <c r="T886" s="4" t="s">
        <v>2079</v>
      </c>
    </row>
    <row r="887">
      <c r="A887" s="171" t="s">
        <v>2074</v>
      </c>
      <c r="B887" s="6" t="s">
        <v>2075</v>
      </c>
      <c r="C887" s="61" t="b">
        <v>0</v>
      </c>
      <c r="D887" s="61"/>
      <c r="E887" s="80" t="s">
        <v>2108</v>
      </c>
      <c r="F887" s="6" t="s">
        <v>2109</v>
      </c>
      <c r="I887" s="4" t="s">
        <v>32</v>
      </c>
      <c r="J887" s="4" t="s">
        <v>37</v>
      </c>
      <c r="L887" s="8"/>
      <c r="M887" s="8" t="str">
        <f>IF(ISBLANK(L887),"",VLOOKUP(L887,Lookups!$A:$B,2, FALSE))</f>
        <v/>
      </c>
      <c r="N887" s="4" t="s">
        <v>804</v>
      </c>
      <c r="O887" s="13" t="str">
        <f>IF(ISBLANK(N887),"",VLOOKUP(N887,Lookups!$D:$E,2, FALSE))</f>
        <v>http://linked.data.gov.au/def/tern-cv/6fb57064-7198-4df9-bf7c-86b73f69da66</v>
      </c>
      <c r="T887" s="4" t="s">
        <v>2079</v>
      </c>
    </row>
    <row r="888">
      <c r="A888" s="171" t="s">
        <v>2074</v>
      </c>
      <c r="B888" s="6" t="s">
        <v>2075</v>
      </c>
      <c r="C888" s="61" t="b">
        <v>0</v>
      </c>
      <c r="D888" s="61"/>
      <c r="E888" s="80" t="s">
        <v>2110</v>
      </c>
      <c r="F888" s="6" t="s">
        <v>2111</v>
      </c>
      <c r="I888" s="4" t="s">
        <v>32</v>
      </c>
      <c r="J888" s="4" t="s">
        <v>37</v>
      </c>
      <c r="L888" s="8"/>
      <c r="M888" s="8" t="str">
        <f>IF(ISBLANK(L888),"",VLOOKUP(L888,Lookups!$A:$B,2, FALSE))</f>
        <v/>
      </c>
      <c r="N888" s="4" t="s">
        <v>804</v>
      </c>
      <c r="O888" s="13" t="str">
        <f>IF(ISBLANK(N888),"",VLOOKUP(N888,Lookups!$D:$E,2, FALSE))</f>
        <v>http://linked.data.gov.au/def/tern-cv/6fb57064-7198-4df9-bf7c-86b73f69da66</v>
      </c>
      <c r="T888" s="4" t="s">
        <v>2079</v>
      </c>
    </row>
    <row r="889">
      <c r="A889" s="171" t="s">
        <v>2074</v>
      </c>
      <c r="B889" s="6" t="s">
        <v>2075</v>
      </c>
      <c r="C889" s="61" t="b">
        <v>0</v>
      </c>
      <c r="D889" s="61"/>
      <c r="E889" s="80" t="s">
        <v>2112</v>
      </c>
      <c r="F889" s="6" t="s">
        <v>2113</v>
      </c>
      <c r="I889" s="4" t="s">
        <v>32</v>
      </c>
      <c r="J889" s="4" t="s">
        <v>37</v>
      </c>
      <c r="L889" s="8"/>
      <c r="M889" s="8" t="str">
        <f>IF(ISBLANK(L889),"",VLOOKUP(L889,Lookups!$A:$B,2, FALSE))</f>
        <v/>
      </c>
      <c r="N889" s="4" t="s">
        <v>804</v>
      </c>
      <c r="O889" s="13" t="str">
        <f>IF(ISBLANK(N889),"",VLOOKUP(N889,Lookups!$D:$E,2, FALSE))</f>
        <v>http://linked.data.gov.au/def/tern-cv/6fb57064-7198-4df9-bf7c-86b73f69da66</v>
      </c>
      <c r="T889" s="4" t="s">
        <v>2079</v>
      </c>
    </row>
    <row r="890">
      <c r="A890" s="171" t="s">
        <v>2074</v>
      </c>
      <c r="B890" s="6" t="s">
        <v>2075</v>
      </c>
      <c r="C890" s="61" t="b">
        <v>0</v>
      </c>
      <c r="D890" s="61"/>
      <c r="E890" s="80" t="s">
        <v>2114</v>
      </c>
      <c r="F890" s="6" t="s">
        <v>2115</v>
      </c>
      <c r="H890" s="4" t="s">
        <v>2088</v>
      </c>
      <c r="I890" s="4" t="s">
        <v>25</v>
      </c>
      <c r="J890" s="4" t="s">
        <v>25</v>
      </c>
      <c r="K890" s="4" t="s">
        <v>2116</v>
      </c>
      <c r="L890" s="8"/>
      <c r="M890" s="8" t="str">
        <f>IF(ISBLANK(L890),"",VLOOKUP(L890,Lookups!$A:$B,2, FALSE))</f>
        <v/>
      </c>
      <c r="N890" s="4" t="s">
        <v>804</v>
      </c>
      <c r="O890" s="13" t="str">
        <f>IF(ISBLANK(N890),"",VLOOKUP(N890,Lookups!$D:$E,2, FALSE))</f>
        <v>http://linked.data.gov.au/def/tern-cv/6fb57064-7198-4df9-bf7c-86b73f69da66</v>
      </c>
      <c r="P890" s="10" t="s">
        <v>2090</v>
      </c>
      <c r="T890" s="4" t="s">
        <v>2079</v>
      </c>
    </row>
    <row r="891">
      <c r="A891" s="175"/>
      <c r="B891" s="94"/>
      <c r="C891" s="58" t="b">
        <v>0</v>
      </c>
      <c r="D891" s="58"/>
      <c r="E891" s="94"/>
      <c r="F891" s="58"/>
      <c r="G891" s="59"/>
      <c r="H891" s="59"/>
      <c r="I891" s="115"/>
      <c r="J891" s="115"/>
      <c r="K891" s="115"/>
      <c r="L891" s="59"/>
      <c r="M891" s="59"/>
      <c r="N891" s="115"/>
      <c r="O891" s="95"/>
      <c r="P891" s="59"/>
      <c r="Q891" s="59"/>
      <c r="R891" s="59"/>
      <c r="S891" s="59"/>
      <c r="T891" s="115"/>
      <c r="U891" s="59"/>
      <c r="V891" s="59"/>
      <c r="W891" s="59"/>
      <c r="X891" s="59"/>
      <c r="Y891" s="59"/>
      <c r="Z891" s="59"/>
      <c r="AA891" s="59"/>
      <c r="AB891" s="59"/>
      <c r="AC891" s="59"/>
      <c r="AD891" s="59"/>
      <c r="AE891" s="59"/>
      <c r="AF891" s="59"/>
      <c r="AG891" s="59"/>
      <c r="AH891" s="59"/>
      <c r="AI891" s="59"/>
      <c r="AJ891" s="59"/>
      <c r="AK891" s="59"/>
      <c r="AL891" s="59"/>
    </row>
    <row r="892">
      <c r="A892" s="171" t="s">
        <v>2117</v>
      </c>
      <c r="B892" s="6" t="s">
        <v>2118</v>
      </c>
      <c r="C892" s="61" t="b">
        <v>0</v>
      </c>
      <c r="D892" s="61"/>
      <c r="E892" s="80" t="s">
        <v>2119</v>
      </c>
      <c r="F892" s="6" t="s">
        <v>2120</v>
      </c>
      <c r="I892" s="4" t="s">
        <v>32</v>
      </c>
      <c r="J892" s="4" t="s">
        <v>37</v>
      </c>
      <c r="L892" s="8"/>
      <c r="M892" s="8" t="str">
        <f>IF(ISBLANK(L892),"",VLOOKUP(L892,Lookups!$A:$B,2, FALSE))</f>
        <v/>
      </c>
      <c r="N892" s="4" t="s">
        <v>804</v>
      </c>
      <c r="O892" s="13" t="str">
        <f>IF(ISBLANK(N892),"",VLOOKUP(N892,Lookups!$D:$E,2, FALSE))</f>
        <v>http://linked.data.gov.au/def/tern-cv/6fb57064-7198-4df9-bf7c-86b73f69da66</v>
      </c>
      <c r="T892" s="4" t="s">
        <v>2079</v>
      </c>
    </row>
    <row r="893">
      <c r="A893" s="171" t="s">
        <v>2117</v>
      </c>
      <c r="B893" s="6" t="s">
        <v>2118</v>
      </c>
      <c r="C893" s="61" t="b">
        <v>0</v>
      </c>
      <c r="D893" s="61"/>
      <c r="E893" s="80" t="s">
        <v>2121</v>
      </c>
      <c r="F893" s="6" t="s">
        <v>2122</v>
      </c>
      <c r="I893" s="4" t="s">
        <v>32</v>
      </c>
      <c r="J893" s="4" t="s">
        <v>37</v>
      </c>
      <c r="L893" s="8"/>
      <c r="M893" s="8" t="str">
        <f>IF(ISBLANK(L893),"",VLOOKUP(L893,Lookups!$A:$B,2, FALSE))</f>
        <v/>
      </c>
      <c r="N893" s="4" t="s">
        <v>804</v>
      </c>
      <c r="O893" s="13" t="str">
        <f>IF(ISBLANK(N893),"",VLOOKUP(N893,Lookups!$D:$E,2, FALSE))</f>
        <v>http://linked.data.gov.au/def/tern-cv/6fb57064-7198-4df9-bf7c-86b73f69da66</v>
      </c>
      <c r="T893" s="4" t="s">
        <v>2079</v>
      </c>
    </row>
    <row r="894">
      <c r="A894" s="171" t="s">
        <v>2117</v>
      </c>
      <c r="B894" s="6" t="s">
        <v>2118</v>
      </c>
      <c r="C894" s="61" t="b">
        <v>0</v>
      </c>
      <c r="D894" s="61"/>
      <c r="E894" s="80" t="s">
        <v>2123</v>
      </c>
      <c r="F894" s="6" t="s">
        <v>2124</v>
      </c>
      <c r="I894" s="4" t="s">
        <v>32</v>
      </c>
      <c r="J894" s="4" t="s">
        <v>37</v>
      </c>
      <c r="L894" s="8"/>
      <c r="M894" s="8" t="str">
        <f>IF(ISBLANK(L894),"",VLOOKUP(L894,Lookups!$A:$B,2, FALSE))</f>
        <v/>
      </c>
      <c r="N894" s="4" t="s">
        <v>804</v>
      </c>
      <c r="O894" s="13" t="str">
        <f>IF(ISBLANK(N894),"",VLOOKUP(N894,Lookups!$D:$E,2, FALSE))</f>
        <v>http://linked.data.gov.au/def/tern-cv/6fb57064-7198-4df9-bf7c-86b73f69da66</v>
      </c>
      <c r="T894" s="4" t="s">
        <v>2079</v>
      </c>
    </row>
    <row r="895">
      <c r="A895" s="171" t="s">
        <v>2117</v>
      </c>
      <c r="B895" s="6" t="s">
        <v>2118</v>
      </c>
      <c r="C895" s="61" t="b">
        <v>0</v>
      </c>
      <c r="D895" s="61"/>
      <c r="E895" s="80" t="s">
        <v>2125</v>
      </c>
      <c r="F895" s="6" t="s">
        <v>2126</v>
      </c>
      <c r="I895" s="4" t="s">
        <v>32</v>
      </c>
      <c r="J895" s="4" t="s">
        <v>37</v>
      </c>
      <c r="L895" s="8"/>
      <c r="M895" s="8" t="str">
        <f>IF(ISBLANK(L895),"",VLOOKUP(L895,Lookups!$A:$B,2, FALSE))</f>
        <v/>
      </c>
      <c r="N895" s="4" t="s">
        <v>804</v>
      </c>
      <c r="O895" s="13" t="str">
        <f>IF(ISBLANK(N895),"",VLOOKUP(N895,Lookups!$D:$E,2, FALSE))</f>
        <v>http://linked.data.gov.au/def/tern-cv/6fb57064-7198-4df9-bf7c-86b73f69da66</v>
      </c>
      <c r="T895" s="4" t="s">
        <v>2079</v>
      </c>
    </row>
    <row r="896">
      <c r="A896" s="171" t="s">
        <v>2117</v>
      </c>
      <c r="B896" s="6" t="s">
        <v>2118</v>
      </c>
      <c r="C896" s="61" t="b">
        <v>0</v>
      </c>
      <c r="D896" s="61"/>
      <c r="E896" s="80" t="s">
        <v>2127</v>
      </c>
      <c r="F896" s="6" t="s">
        <v>2128</v>
      </c>
      <c r="I896" s="4" t="s">
        <v>294</v>
      </c>
      <c r="J896" s="4" t="s">
        <v>37</v>
      </c>
      <c r="L896" s="8"/>
      <c r="M896" s="8" t="str">
        <f>IF(ISBLANK(L896),"",VLOOKUP(L896,Lookups!$A:$B,2, FALSE))</f>
        <v/>
      </c>
      <c r="N896" s="8"/>
      <c r="O896" s="9" t="str">
        <f>IF(ISBLANK(N896),"",VLOOKUP(N896,Lookups!$D:$E,2, FALSE))</f>
        <v/>
      </c>
      <c r="T896" s="4" t="s">
        <v>2079</v>
      </c>
    </row>
    <row r="897">
      <c r="A897" s="171" t="s">
        <v>2117</v>
      </c>
      <c r="B897" s="6" t="s">
        <v>2118</v>
      </c>
      <c r="C897" s="8" t="b">
        <v>0</v>
      </c>
      <c r="E897" s="80" t="s">
        <v>2129</v>
      </c>
      <c r="F897" s="4" t="s">
        <v>2130</v>
      </c>
      <c r="I897" s="4" t="s">
        <v>32</v>
      </c>
      <c r="J897" s="4" t="s">
        <v>37</v>
      </c>
      <c r="L897" s="8"/>
      <c r="M897" s="8" t="str">
        <f>IF(ISBLANK(L897),"",VLOOKUP(L897,Lookups!$A:$B,2, FALSE))</f>
        <v/>
      </c>
      <c r="N897" s="8"/>
      <c r="O897" s="9" t="str">
        <f>IF(ISBLANK(N897),"",VLOOKUP(N897,Lookups!$D:$E,2, FALSE))</f>
        <v/>
      </c>
      <c r="T897" s="4" t="s">
        <v>2079</v>
      </c>
    </row>
    <row r="898">
      <c r="A898" s="171" t="s">
        <v>2117</v>
      </c>
      <c r="B898" s="6" t="s">
        <v>2118</v>
      </c>
      <c r="C898" s="8" t="b">
        <v>0</v>
      </c>
      <c r="E898" s="80" t="s">
        <v>2131</v>
      </c>
      <c r="F898" s="4" t="s">
        <v>2132</v>
      </c>
      <c r="H898" s="4" t="s">
        <v>2133</v>
      </c>
      <c r="I898" s="4" t="s">
        <v>25</v>
      </c>
      <c r="J898" s="4" t="s">
        <v>25</v>
      </c>
      <c r="K898" s="4" t="s">
        <v>1883</v>
      </c>
      <c r="L898" s="8"/>
      <c r="M898" s="8" t="str">
        <f>IF(ISBLANK(L898),"",VLOOKUP(L898,Lookups!$A:$B,2, FALSE))</f>
        <v/>
      </c>
      <c r="N898" s="8"/>
      <c r="O898" s="9" t="str">
        <f>IF(ISBLANK(N898),"",VLOOKUP(N898,Lookups!$D:$E,2, FALSE))</f>
        <v/>
      </c>
      <c r="P898" s="10" t="s">
        <v>2134</v>
      </c>
      <c r="T898" s="4" t="s">
        <v>2079</v>
      </c>
    </row>
    <row r="899">
      <c r="A899" s="171" t="s">
        <v>2117</v>
      </c>
      <c r="B899" s="6" t="s">
        <v>2118</v>
      </c>
      <c r="C899" s="8" t="b">
        <v>0</v>
      </c>
      <c r="E899" s="80" t="s">
        <v>2135</v>
      </c>
      <c r="F899" s="4" t="s">
        <v>2136</v>
      </c>
      <c r="I899" s="4" t="s">
        <v>42</v>
      </c>
      <c r="J899" s="4" t="s">
        <v>43</v>
      </c>
      <c r="L899" s="8"/>
      <c r="M899" s="8" t="str">
        <f>IF(ISBLANK(L899),"",VLOOKUP(L899,Lookups!$A:$B,2, FALSE))</f>
        <v/>
      </c>
      <c r="N899" s="8"/>
      <c r="O899" s="9" t="str">
        <f>IF(ISBLANK(N899),"",VLOOKUP(N899,Lookups!$D:$E,2, FALSE))</f>
        <v/>
      </c>
      <c r="T899" s="4" t="s">
        <v>2079</v>
      </c>
    </row>
    <row r="900">
      <c r="A900" s="171" t="s">
        <v>2117</v>
      </c>
      <c r="B900" s="6" t="s">
        <v>2118</v>
      </c>
      <c r="C900" s="8" t="b">
        <v>0</v>
      </c>
      <c r="E900" s="80" t="s">
        <v>2137</v>
      </c>
      <c r="F900" s="4" t="s">
        <v>2138</v>
      </c>
      <c r="I900" s="4" t="s">
        <v>42</v>
      </c>
      <c r="J900" s="4" t="s">
        <v>43</v>
      </c>
      <c r="L900" s="8"/>
      <c r="M900" s="8" t="str">
        <f>IF(ISBLANK(L900),"",VLOOKUP(L900,Lookups!$A:$B,2, FALSE))</f>
        <v/>
      </c>
      <c r="N900" s="8"/>
      <c r="O900" s="9" t="str">
        <f>IF(ISBLANK(N900),"",VLOOKUP(N900,Lookups!$D:$E,2, FALSE))</f>
        <v/>
      </c>
      <c r="T900" s="4" t="s">
        <v>2079</v>
      </c>
    </row>
    <row r="901">
      <c r="A901" s="171" t="s">
        <v>2117</v>
      </c>
      <c r="B901" s="6" t="s">
        <v>2118</v>
      </c>
      <c r="C901" s="8" t="b">
        <v>0</v>
      </c>
      <c r="E901" s="80" t="s">
        <v>2139</v>
      </c>
      <c r="F901" s="4" t="s">
        <v>2140</v>
      </c>
      <c r="I901" s="4" t="s">
        <v>32</v>
      </c>
      <c r="J901" s="4" t="s">
        <v>32</v>
      </c>
      <c r="L901" s="8"/>
      <c r="M901" s="8" t="str">
        <f>IF(ISBLANK(L901),"",VLOOKUP(L901,Lookups!$A:$B,2, FALSE))</f>
        <v/>
      </c>
      <c r="N901" s="8"/>
      <c r="O901" s="9" t="str">
        <f>IF(ISBLANK(N901),"",VLOOKUP(N901,Lookups!$D:$E,2, FALSE))</f>
        <v/>
      </c>
      <c r="T901" s="4" t="s">
        <v>2079</v>
      </c>
    </row>
    <row r="902">
      <c r="A902" s="171" t="s">
        <v>2117</v>
      </c>
      <c r="B902" s="6" t="s">
        <v>2118</v>
      </c>
      <c r="C902" s="8" t="b">
        <v>0</v>
      </c>
      <c r="E902" s="80" t="s">
        <v>2141</v>
      </c>
      <c r="F902" s="4" t="s">
        <v>2142</v>
      </c>
      <c r="I902" s="4" t="s">
        <v>32</v>
      </c>
      <c r="J902" s="4" t="s">
        <v>37</v>
      </c>
      <c r="L902" s="8"/>
      <c r="M902" s="8" t="str">
        <f>IF(ISBLANK(L902),"",VLOOKUP(L902,Lookups!$A:$B,2, FALSE))</f>
        <v/>
      </c>
      <c r="N902" s="8"/>
      <c r="O902" s="9" t="str">
        <f>IF(ISBLANK(N902),"",VLOOKUP(N902,Lookups!$D:$E,2, FALSE))</f>
        <v/>
      </c>
      <c r="T902" s="4" t="s">
        <v>2079</v>
      </c>
    </row>
    <row r="903">
      <c r="A903" s="171" t="s">
        <v>2117</v>
      </c>
      <c r="B903" s="6" t="s">
        <v>2118</v>
      </c>
      <c r="C903" s="8" t="b">
        <v>0</v>
      </c>
      <c r="E903" s="80" t="s">
        <v>2143</v>
      </c>
      <c r="F903" s="4" t="s">
        <v>2144</v>
      </c>
      <c r="I903" s="4" t="s">
        <v>32</v>
      </c>
      <c r="J903" s="4" t="s">
        <v>37</v>
      </c>
      <c r="L903" s="8"/>
      <c r="M903" s="8" t="str">
        <f>IF(ISBLANK(L903),"",VLOOKUP(L903,Lookups!$A:$B,2, FALSE))</f>
        <v/>
      </c>
      <c r="N903" s="8"/>
      <c r="O903" s="9" t="str">
        <f>IF(ISBLANK(N903),"",VLOOKUP(N903,Lookups!$D:$E,2, FALSE))</f>
        <v/>
      </c>
      <c r="T903" s="4" t="s">
        <v>2079</v>
      </c>
    </row>
    <row r="904">
      <c r="A904" s="171" t="s">
        <v>2117</v>
      </c>
      <c r="B904" s="6" t="s">
        <v>2118</v>
      </c>
      <c r="C904" s="8" t="b">
        <v>0</v>
      </c>
      <c r="E904" s="80" t="s">
        <v>2145</v>
      </c>
      <c r="F904" s="4" t="s">
        <v>2146</v>
      </c>
      <c r="H904" s="4" t="s">
        <v>2147</v>
      </c>
      <c r="I904" s="4" t="s">
        <v>32</v>
      </c>
      <c r="J904" s="4" t="s">
        <v>25</v>
      </c>
      <c r="K904" s="4" t="s">
        <v>1883</v>
      </c>
      <c r="L904" s="8"/>
      <c r="M904" s="8" t="str">
        <f>IF(ISBLANK(L904),"",VLOOKUP(L904,Lookups!$A:$B,2, FALSE))</f>
        <v/>
      </c>
      <c r="N904" s="8"/>
      <c r="O904" s="9" t="str">
        <f>IF(ISBLANK(N904),"",VLOOKUP(N904,Lookups!$D:$E,2, FALSE))</f>
        <v/>
      </c>
      <c r="T904" s="4" t="s">
        <v>2079</v>
      </c>
    </row>
    <row r="905">
      <c r="A905" s="171" t="s">
        <v>2117</v>
      </c>
      <c r="B905" s="6" t="s">
        <v>2118</v>
      </c>
      <c r="C905" s="8" t="b">
        <v>0</v>
      </c>
      <c r="E905" s="80" t="s">
        <v>2148</v>
      </c>
      <c r="F905" s="4" t="s">
        <v>2149</v>
      </c>
      <c r="I905" s="4" t="s">
        <v>32</v>
      </c>
      <c r="J905" s="4" t="s">
        <v>43</v>
      </c>
      <c r="L905" s="8"/>
      <c r="M905" s="8" t="str">
        <f>IF(ISBLANK(L905),"",VLOOKUP(L905,Lookups!$A:$B,2, FALSE))</f>
        <v/>
      </c>
      <c r="N905" s="8"/>
      <c r="O905" s="9" t="str">
        <f>IF(ISBLANK(N905),"",VLOOKUP(N905,Lookups!$D:$E,2, FALSE))</f>
        <v/>
      </c>
      <c r="T905" s="4" t="s">
        <v>2079</v>
      </c>
    </row>
    <row r="906">
      <c r="A906" s="171" t="s">
        <v>2117</v>
      </c>
      <c r="B906" s="6" t="s">
        <v>2118</v>
      </c>
      <c r="C906" s="8" t="b">
        <v>0</v>
      </c>
      <c r="E906" s="80" t="s">
        <v>2150</v>
      </c>
      <c r="F906" s="4" t="s">
        <v>2151</v>
      </c>
      <c r="I906" s="4" t="s">
        <v>32</v>
      </c>
      <c r="J906" s="4" t="s">
        <v>43</v>
      </c>
      <c r="L906" s="8"/>
      <c r="M906" s="8" t="str">
        <f>IF(ISBLANK(L906),"",VLOOKUP(L906,Lookups!$A:$B,2, FALSE))</f>
        <v/>
      </c>
      <c r="N906" s="8"/>
      <c r="O906" s="9" t="str">
        <f>IF(ISBLANK(N906),"",VLOOKUP(N906,Lookups!$D:$E,2, FALSE))</f>
        <v/>
      </c>
      <c r="T906" s="4" t="s">
        <v>2079</v>
      </c>
    </row>
    <row r="907">
      <c r="A907" s="171" t="s">
        <v>2117</v>
      </c>
      <c r="B907" s="6" t="s">
        <v>2118</v>
      </c>
      <c r="C907" s="8" t="b">
        <v>0</v>
      </c>
      <c r="E907" s="80" t="s">
        <v>2152</v>
      </c>
      <c r="F907" s="4" t="s">
        <v>2153</v>
      </c>
      <c r="I907" s="4" t="s">
        <v>42</v>
      </c>
      <c r="J907" s="4" t="s">
        <v>43</v>
      </c>
      <c r="L907" s="8"/>
      <c r="M907" s="8" t="str">
        <f>IF(ISBLANK(L907),"",VLOOKUP(L907,Lookups!$A:$B,2, FALSE))</f>
        <v/>
      </c>
      <c r="N907" s="8"/>
      <c r="O907" s="9" t="str">
        <f>IF(ISBLANK(N907),"",VLOOKUP(N907,Lookups!$D:$E,2, FALSE))</f>
        <v/>
      </c>
      <c r="T907" s="4" t="s">
        <v>2079</v>
      </c>
    </row>
    <row r="908">
      <c r="A908" s="171" t="s">
        <v>2117</v>
      </c>
      <c r="B908" s="6" t="s">
        <v>2118</v>
      </c>
      <c r="C908" s="8" t="b">
        <v>0</v>
      </c>
      <c r="E908" s="80" t="s">
        <v>2154</v>
      </c>
      <c r="F908" s="4" t="s">
        <v>2155</v>
      </c>
      <c r="I908" s="4" t="s">
        <v>32</v>
      </c>
      <c r="J908" s="4" t="s">
        <v>32</v>
      </c>
      <c r="L908" s="8"/>
      <c r="M908" s="8" t="str">
        <f>IF(ISBLANK(L908),"",VLOOKUP(L908,Lookups!$A:$B,2, FALSE))</f>
        <v/>
      </c>
      <c r="N908" s="8"/>
      <c r="O908" s="9" t="str">
        <f>IF(ISBLANK(N908),"",VLOOKUP(N908,Lookups!$D:$E,2, FALSE))</f>
        <v/>
      </c>
      <c r="T908" s="4" t="s">
        <v>2079</v>
      </c>
    </row>
    <row r="909">
      <c r="A909" s="171" t="s">
        <v>2117</v>
      </c>
      <c r="B909" s="6" t="s">
        <v>2118</v>
      </c>
      <c r="C909" s="8" t="b">
        <v>0</v>
      </c>
      <c r="E909" s="80" t="s">
        <v>2156</v>
      </c>
      <c r="F909" s="4" t="s">
        <v>2157</v>
      </c>
      <c r="I909" s="4" t="s">
        <v>32</v>
      </c>
      <c r="J909" s="4" t="s">
        <v>37</v>
      </c>
      <c r="L909" s="8"/>
      <c r="N909" s="8"/>
      <c r="O909" s="9"/>
      <c r="T909" s="4" t="s">
        <v>2079</v>
      </c>
    </row>
    <row r="910">
      <c r="A910" s="171" t="s">
        <v>2117</v>
      </c>
      <c r="B910" s="6" t="s">
        <v>2118</v>
      </c>
      <c r="C910" s="8" t="b">
        <v>0</v>
      </c>
      <c r="E910" s="80" t="s">
        <v>2158</v>
      </c>
      <c r="F910" s="4" t="s">
        <v>2159</v>
      </c>
      <c r="I910" s="4" t="s">
        <v>32</v>
      </c>
      <c r="J910" s="4" t="s">
        <v>37</v>
      </c>
      <c r="L910" s="8"/>
      <c r="M910" s="8" t="str">
        <f>IF(ISBLANK(L910),"",VLOOKUP(L910,Lookups!$A:$B,2, FALSE))</f>
        <v/>
      </c>
      <c r="N910" s="8"/>
      <c r="O910" s="9" t="str">
        <f>IF(ISBLANK(N910),"",VLOOKUP(N910,Lookups!$D:$E,2, FALSE))</f>
        <v/>
      </c>
      <c r="T910" s="4" t="s">
        <v>2079</v>
      </c>
    </row>
    <row r="911">
      <c r="A911" s="171" t="s">
        <v>2117</v>
      </c>
      <c r="B911" s="6" t="s">
        <v>2118</v>
      </c>
      <c r="C911" s="8" t="b">
        <v>0</v>
      </c>
      <c r="E911" s="80" t="s">
        <v>2160</v>
      </c>
      <c r="F911" s="4" t="s">
        <v>2161</v>
      </c>
      <c r="H911" s="4" t="s">
        <v>2162</v>
      </c>
      <c r="I911" s="4" t="s">
        <v>32</v>
      </c>
      <c r="J911" s="4" t="s">
        <v>25</v>
      </c>
      <c r="K911" s="4" t="s">
        <v>1883</v>
      </c>
      <c r="L911" s="8"/>
      <c r="M911" s="8" t="str">
        <f>IF(ISBLANK(L911),"",VLOOKUP(L911,Lookups!$A:$B,2, FALSE))</f>
        <v/>
      </c>
      <c r="N911" s="8"/>
      <c r="O911" s="9" t="str">
        <f>IF(ISBLANK(N911),"",VLOOKUP(N911,Lookups!$D:$E,2, FALSE))</f>
        <v/>
      </c>
      <c r="T911" s="4" t="s">
        <v>2079</v>
      </c>
    </row>
    <row r="912">
      <c r="A912" s="171" t="s">
        <v>2117</v>
      </c>
      <c r="B912" s="6" t="s">
        <v>2118</v>
      </c>
      <c r="C912" s="8" t="b">
        <v>0</v>
      </c>
      <c r="E912" s="80" t="s">
        <v>2163</v>
      </c>
      <c r="F912" s="4" t="s">
        <v>2164</v>
      </c>
      <c r="H912" s="4" t="s">
        <v>2162</v>
      </c>
      <c r="I912" s="4" t="s">
        <v>32</v>
      </c>
      <c r="J912" s="4" t="s">
        <v>43</v>
      </c>
      <c r="L912" s="8"/>
      <c r="M912" s="8" t="str">
        <f>IF(ISBLANK(L912),"",VLOOKUP(L912,Lookups!$A:$B,2, FALSE))</f>
        <v/>
      </c>
      <c r="N912" s="8"/>
      <c r="O912" s="9" t="str">
        <f>IF(ISBLANK(N912),"",VLOOKUP(N912,Lookups!$D:$E,2, FALSE))</f>
        <v/>
      </c>
      <c r="T912" s="4" t="s">
        <v>2079</v>
      </c>
    </row>
    <row r="913">
      <c r="A913" s="171" t="s">
        <v>2117</v>
      </c>
      <c r="B913" s="6" t="s">
        <v>2118</v>
      </c>
      <c r="C913" s="8" t="b">
        <v>0</v>
      </c>
      <c r="E913" s="80" t="s">
        <v>2165</v>
      </c>
      <c r="F913" s="4" t="s">
        <v>2166</v>
      </c>
      <c r="I913" s="4" t="s">
        <v>32</v>
      </c>
      <c r="J913" s="4" t="s">
        <v>43</v>
      </c>
      <c r="L913" s="8"/>
      <c r="M913" s="8" t="str">
        <f>IF(ISBLANK(L913),"",VLOOKUP(L913,Lookups!$A:$B,2, FALSE))</f>
        <v/>
      </c>
      <c r="N913" s="8"/>
      <c r="O913" s="9" t="str">
        <f>IF(ISBLANK(N913),"",VLOOKUP(N913,Lookups!$D:$E,2, FALSE))</f>
        <v/>
      </c>
      <c r="T913" s="4" t="s">
        <v>2079</v>
      </c>
    </row>
    <row r="914">
      <c r="A914" s="171" t="s">
        <v>2117</v>
      </c>
      <c r="B914" s="6" t="s">
        <v>2118</v>
      </c>
      <c r="C914" s="8" t="b">
        <v>0</v>
      </c>
      <c r="E914" s="80" t="s">
        <v>2167</v>
      </c>
      <c r="F914" s="4" t="s">
        <v>2168</v>
      </c>
      <c r="I914" s="4" t="s">
        <v>32</v>
      </c>
      <c r="J914" s="4" t="s">
        <v>43</v>
      </c>
      <c r="L914" s="8"/>
      <c r="M914" s="8" t="str">
        <f>IF(ISBLANK(L914),"",VLOOKUP(L914,Lookups!$A:$B,2, FALSE))</f>
        <v/>
      </c>
      <c r="N914" s="8"/>
      <c r="O914" s="9" t="str">
        <f>IF(ISBLANK(N914),"",VLOOKUP(N914,Lookups!$D:$E,2, FALSE))</f>
        <v/>
      </c>
      <c r="T914" s="4" t="s">
        <v>2079</v>
      </c>
    </row>
    <row r="915">
      <c r="A915" s="171" t="s">
        <v>2117</v>
      </c>
      <c r="B915" s="6" t="s">
        <v>2118</v>
      </c>
      <c r="C915" s="8" t="b">
        <v>0</v>
      </c>
      <c r="E915" s="80" t="s">
        <v>2169</v>
      </c>
      <c r="F915" s="4" t="s">
        <v>2170</v>
      </c>
      <c r="I915" s="4" t="s">
        <v>32</v>
      </c>
      <c r="J915" s="4" t="s">
        <v>37</v>
      </c>
      <c r="L915" s="8"/>
      <c r="M915" s="8" t="str">
        <f>IF(ISBLANK(L915),"",VLOOKUP(L915,Lookups!$A:$B,2, FALSE))</f>
        <v/>
      </c>
      <c r="N915" s="8"/>
      <c r="O915" s="9" t="str">
        <f>IF(ISBLANK(N915),"",VLOOKUP(N915,Lookups!$D:$E,2, FALSE))</f>
        <v/>
      </c>
      <c r="T915" s="4" t="s">
        <v>2079</v>
      </c>
    </row>
    <row r="916">
      <c r="A916" s="171" t="s">
        <v>2117</v>
      </c>
      <c r="B916" s="6" t="s">
        <v>2118</v>
      </c>
      <c r="C916" s="8" t="b">
        <v>0</v>
      </c>
      <c r="E916" s="80" t="s">
        <v>2171</v>
      </c>
      <c r="F916" s="4" t="s">
        <v>2172</v>
      </c>
      <c r="I916" s="4" t="s">
        <v>32</v>
      </c>
      <c r="J916" s="4" t="s">
        <v>32</v>
      </c>
      <c r="L916" s="8"/>
      <c r="M916" s="8" t="str">
        <f>IF(ISBLANK(L916),"",VLOOKUP(L916,Lookups!$A:$B,2, FALSE))</f>
        <v/>
      </c>
      <c r="N916" s="8"/>
      <c r="O916" s="9" t="str">
        <f>IF(ISBLANK(N916),"",VLOOKUP(N916,Lookups!$D:$E,2, FALSE))</f>
        <v/>
      </c>
      <c r="T916" s="4" t="s">
        <v>2079</v>
      </c>
    </row>
    <row r="917">
      <c r="A917" s="171" t="s">
        <v>2117</v>
      </c>
      <c r="B917" s="6" t="s">
        <v>2118</v>
      </c>
      <c r="C917" s="8" t="b">
        <v>0</v>
      </c>
      <c r="E917" s="80" t="s">
        <v>2173</v>
      </c>
      <c r="F917" s="4" t="s">
        <v>2174</v>
      </c>
      <c r="I917" s="4" t="s">
        <v>32</v>
      </c>
      <c r="J917" s="4" t="s">
        <v>37</v>
      </c>
      <c r="L917" s="8"/>
      <c r="M917" s="8" t="str">
        <f>IF(ISBLANK(L917),"",VLOOKUP(L917,Lookups!$A:$B,2, FALSE))</f>
        <v/>
      </c>
      <c r="N917" s="8"/>
      <c r="O917" s="9" t="str">
        <f>IF(ISBLANK(N917),"",VLOOKUP(N917,Lookups!$D:$E,2, FALSE))</f>
        <v/>
      </c>
      <c r="T917" s="4" t="s">
        <v>2079</v>
      </c>
    </row>
    <row r="918">
      <c r="A918" s="171" t="s">
        <v>2117</v>
      </c>
      <c r="B918" s="6" t="s">
        <v>2118</v>
      </c>
      <c r="C918" s="8" t="b">
        <v>0</v>
      </c>
      <c r="E918" s="80" t="s">
        <v>2175</v>
      </c>
      <c r="F918" s="4" t="s">
        <v>2176</v>
      </c>
      <c r="I918" s="4" t="s">
        <v>42</v>
      </c>
      <c r="J918" s="4" t="s">
        <v>43</v>
      </c>
      <c r="L918" s="8"/>
      <c r="M918" s="8" t="str">
        <f>IF(ISBLANK(L918),"",VLOOKUP(L918,Lookups!$A:$B,2, FALSE))</f>
        <v/>
      </c>
      <c r="N918" s="8"/>
      <c r="O918" s="9" t="str">
        <f>IF(ISBLANK(N918),"",VLOOKUP(N918,Lookups!$D:$E,2, FALSE))</f>
        <v/>
      </c>
      <c r="T918" s="4" t="s">
        <v>2079</v>
      </c>
    </row>
    <row r="919">
      <c r="A919" s="171" t="s">
        <v>2117</v>
      </c>
      <c r="B919" s="6" t="s">
        <v>2118</v>
      </c>
      <c r="C919" s="8" t="b">
        <v>0</v>
      </c>
      <c r="E919" s="80" t="s">
        <v>2177</v>
      </c>
      <c r="F919" s="4" t="s">
        <v>2178</v>
      </c>
      <c r="I919" s="4" t="s">
        <v>42</v>
      </c>
      <c r="J919" s="4" t="s">
        <v>43</v>
      </c>
      <c r="L919" s="8"/>
      <c r="M919" s="8" t="str">
        <f>IF(ISBLANK(L919),"",VLOOKUP(L919,Lookups!$A:$B,2, FALSE))</f>
        <v/>
      </c>
      <c r="N919" s="8"/>
      <c r="O919" s="9" t="str">
        <f>IF(ISBLANK(N919),"",VLOOKUP(N919,Lookups!$D:$E,2, FALSE))</f>
        <v/>
      </c>
      <c r="T919" s="4" t="s">
        <v>2079</v>
      </c>
    </row>
    <row r="920">
      <c r="A920" s="171" t="s">
        <v>2117</v>
      </c>
      <c r="B920" s="6" t="s">
        <v>2118</v>
      </c>
      <c r="C920" s="8" t="b">
        <v>0</v>
      </c>
      <c r="E920" s="80" t="s">
        <v>2179</v>
      </c>
      <c r="F920" s="4" t="s">
        <v>2180</v>
      </c>
      <c r="I920" s="4" t="s">
        <v>42</v>
      </c>
      <c r="J920" s="4" t="s">
        <v>43</v>
      </c>
      <c r="L920" s="8"/>
      <c r="M920" s="8" t="str">
        <f>IF(ISBLANK(L920),"",VLOOKUP(L920,Lookups!$A:$B,2, FALSE))</f>
        <v/>
      </c>
      <c r="N920" s="8"/>
      <c r="O920" s="9" t="str">
        <f>IF(ISBLANK(N920),"",VLOOKUP(N920,Lookups!$D:$E,2, FALSE))</f>
        <v/>
      </c>
      <c r="T920" s="4" t="s">
        <v>2079</v>
      </c>
    </row>
    <row r="921">
      <c r="A921" s="171" t="s">
        <v>2117</v>
      </c>
      <c r="B921" s="6" t="s">
        <v>2118</v>
      </c>
      <c r="C921" s="8" t="b">
        <v>0</v>
      </c>
      <c r="E921" s="80" t="s">
        <v>2181</v>
      </c>
      <c r="F921" s="4" t="s">
        <v>2182</v>
      </c>
      <c r="I921" s="4" t="s">
        <v>32</v>
      </c>
      <c r="J921" s="4" t="s">
        <v>32</v>
      </c>
      <c r="L921" s="8"/>
      <c r="M921" s="8" t="str">
        <f>IF(ISBLANK(L921),"",VLOOKUP(L921,Lookups!$A:$B,2, FALSE))</f>
        <v/>
      </c>
      <c r="N921" s="8"/>
      <c r="O921" s="9" t="str">
        <f>IF(ISBLANK(N921),"",VLOOKUP(N921,Lookups!$D:$E,2, FALSE))</f>
        <v/>
      </c>
      <c r="T921" s="4" t="s">
        <v>2079</v>
      </c>
    </row>
    <row r="922">
      <c r="A922" s="171" t="s">
        <v>2117</v>
      </c>
      <c r="B922" s="6" t="s">
        <v>2118</v>
      </c>
      <c r="C922" s="8" t="b">
        <v>0</v>
      </c>
      <c r="E922" s="80" t="s">
        <v>2183</v>
      </c>
      <c r="F922" s="4" t="s">
        <v>2184</v>
      </c>
      <c r="I922" s="4" t="s">
        <v>32</v>
      </c>
      <c r="J922" s="4" t="s">
        <v>37</v>
      </c>
      <c r="L922" s="8"/>
      <c r="M922" s="8" t="str">
        <f>IF(ISBLANK(L922),"",VLOOKUP(L922,Lookups!$A:$B,2, FALSE))</f>
        <v/>
      </c>
      <c r="N922" s="8"/>
      <c r="O922" s="9" t="str">
        <f>IF(ISBLANK(N922),"",VLOOKUP(N922,Lookups!$D:$E,2, FALSE))</f>
        <v/>
      </c>
      <c r="T922" s="4" t="s">
        <v>2079</v>
      </c>
    </row>
    <row r="923">
      <c r="A923" s="171" t="s">
        <v>2117</v>
      </c>
      <c r="B923" s="6" t="s">
        <v>2118</v>
      </c>
      <c r="C923" s="8" t="b">
        <v>0</v>
      </c>
      <c r="E923" s="80" t="s">
        <v>2185</v>
      </c>
      <c r="F923" s="4" t="s">
        <v>2186</v>
      </c>
      <c r="I923" s="4" t="s">
        <v>32</v>
      </c>
      <c r="J923" s="4" t="s">
        <v>37</v>
      </c>
      <c r="L923" s="8"/>
      <c r="M923" s="8" t="str">
        <f>IF(ISBLANK(L923),"",VLOOKUP(L923,Lookups!$A:$B,2, FALSE))</f>
        <v/>
      </c>
      <c r="N923" s="8"/>
      <c r="O923" s="9" t="str">
        <f>IF(ISBLANK(N923),"",VLOOKUP(N923,Lookups!$D:$E,2, FALSE))</f>
        <v/>
      </c>
      <c r="T923" s="4" t="s">
        <v>2079</v>
      </c>
    </row>
    <row r="924">
      <c r="A924" s="171" t="s">
        <v>2117</v>
      </c>
      <c r="B924" s="6" t="s">
        <v>2118</v>
      </c>
      <c r="C924" s="8" t="b">
        <v>0</v>
      </c>
      <c r="E924" s="80" t="s">
        <v>2187</v>
      </c>
      <c r="F924" s="4" t="s">
        <v>2188</v>
      </c>
      <c r="I924" s="4" t="s">
        <v>32</v>
      </c>
      <c r="J924" s="4" t="s">
        <v>37</v>
      </c>
      <c r="L924" s="8"/>
      <c r="M924" s="8" t="str">
        <f>IF(ISBLANK(L924),"",VLOOKUP(L924,Lookups!$A:$B,2, FALSE))</f>
        <v/>
      </c>
      <c r="N924" s="8"/>
      <c r="O924" s="9" t="str">
        <f>IF(ISBLANK(N924),"",VLOOKUP(N924,Lookups!$D:$E,2, FALSE))</f>
        <v/>
      </c>
      <c r="T924" s="4" t="s">
        <v>2079</v>
      </c>
    </row>
    <row r="925">
      <c r="A925" s="171" t="s">
        <v>2117</v>
      </c>
      <c r="B925" s="6" t="s">
        <v>2118</v>
      </c>
      <c r="C925" s="8" t="b">
        <v>0</v>
      </c>
      <c r="E925" s="80" t="s">
        <v>2189</v>
      </c>
      <c r="F925" s="4" t="s">
        <v>2190</v>
      </c>
      <c r="I925" s="4" t="s">
        <v>91</v>
      </c>
      <c r="J925" s="4" t="s">
        <v>43</v>
      </c>
      <c r="L925" s="8"/>
      <c r="M925" s="8" t="str">
        <f>IF(ISBLANK(L925),"",VLOOKUP(L925,Lookups!$A:$B,2, FALSE))</f>
        <v/>
      </c>
      <c r="N925" s="8"/>
      <c r="O925" s="9" t="str">
        <f>IF(ISBLANK(N925),"",VLOOKUP(N925,Lookups!$D:$E,2, FALSE))</f>
        <v/>
      </c>
      <c r="T925" s="4" t="s">
        <v>2079</v>
      </c>
    </row>
    <row r="926">
      <c r="A926" s="171" t="s">
        <v>2117</v>
      </c>
      <c r="B926" s="6" t="s">
        <v>2118</v>
      </c>
      <c r="C926" s="8" t="b">
        <v>0</v>
      </c>
      <c r="E926" s="80" t="s">
        <v>2191</v>
      </c>
      <c r="F926" s="4" t="s">
        <v>2192</v>
      </c>
      <c r="H926" s="4" t="s">
        <v>2193</v>
      </c>
      <c r="I926" s="4" t="s">
        <v>25</v>
      </c>
      <c r="J926" s="4" t="s">
        <v>25</v>
      </c>
      <c r="L926" s="8"/>
      <c r="M926" s="8" t="str">
        <f>IF(ISBLANK(L926),"",VLOOKUP(L926,Lookups!$A:$B,2, FALSE))</f>
        <v/>
      </c>
      <c r="N926" s="8"/>
      <c r="O926" s="9" t="str">
        <f>IF(ISBLANK(N926),"",VLOOKUP(N926,Lookups!$D:$E,2, FALSE))</f>
        <v/>
      </c>
      <c r="P926" s="110" t="s">
        <v>2194</v>
      </c>
      <c r="T926" s="4" t="s">
        <v>2079</v>
      </c>
    </row>
    <row r="927">
      <c r="A927" s="171" t="s">
        <v>2117</v>
      </c>
      <c r="B927" s="6" t="s">
        <v>2118</v>
      </c>
      <c r="C927" s="8" t="b">
        <v>0</v>
      </c>
      <c r="E927" s="80" t="s">
        <v>1281</v>
      </c>
      <c r="F927" s="4" t="s">
        <v>2195</v>
      </c>
      <c r="I927" s="4" t="s">
        <v>32</v>
      </c>
      <c r="J927" s="4" t="s">
        <v>37</v>
      </c>
      <c r="L927" s="8"/>
      <c r="M927" s="8" t="str">
        <f>IF(ISBLANK(L927),"",VLOOKUP(L927,Lookups!$A:$B,2, FALSE))</f>
        <v/>
      </c>
      <c r="N927" s="8"/>
      <c r="O927" s="9" t="str">
        <f>IF(ISBLANK(N927),"",VLOOKUP(N927,Lookups!$D:$E,2, FALSE))</f>
        <v/>
      </c>
      <c r="T927" s="4" t="s">
        <v>2079</v>
      </c>
    </row>
    <row r="928">
      <c r="A928" s="175"/>
      <c r="B928" s="94"/>
      <c r="C928" s="59" t="b">
        <v>0</v>
      </c>
      <c r="D928" s="59"/>
      <c r="E928" s="58"/>
      <c r="F928" s="59"/>
      <c r="G928" s="59"/>
      <c r="H928" s="59"/>
      <c r="I928" s="59"/>
      <c r="J928" s="59"/>
      <c r="K928" s="59"/>
      <c r="L928" s="59"/>
      <c r="M928" s="59" t="str">
        <f>IF(ISBLANK(L928),"",VLOOKUP(L928,Lookups!$A:$B,2, FALSE))</f>
        <v/>
      </c>
      <c r="N928" s="59"/>
      <c r="O928" s="95" t="str">
        <f>IF(ISBLANK(N928),"",VLOOKUP(N928,Lookups!$D:$E,2, FALSE))</f>
        <v/>
      </c>
      <c r="P928" s="59"/>
      <c r="Q928" s="59"/>
      <c r="R928" s="59"/>
      <c r="S928" s="59"/>
      <c r="T928" s="115" t="s">
        <v>2079</v>
      </c>
      <c r="U928" s="59"/>
      <c r="V928" s="59"/>
      <c r="W928" s="59"/>
      <c r="X928" s="59"/>
      <c r="Y928" s="59"/>
      <c r="Z928" s="59"/>
      <c r="AA928" s="59"/>
      <c r="AB928" s="59"/>
      <c r="AC928" s="59"/>
      <c r="AD928" s="59"/>
      <c r="AE928" s="59"/>
      <c r="AF928" s="59"/>
      <c r="AG928" s="59"/>
      <c r="AH928" s="59"/>
      <c r="AI928" s="59"/>
      <c r="AJ928" s="59"/>
      <c r="AK928" s="59"/>
      <c r="AL928" s="59"/>
    </row>
    <row r="929">
      <c r="A929" s="171" t="s">
        <v>2196</v>
      </c>
      <c r="B929" s="87" t="s">
        <v>2197</v>
      </c>
      <c r="C929" s="61" t="b">
        <v>0</v>
      </c>
      <c r="D929" s="61"/>
      <c r="E929" s="80" t="s">
        <v>2198</v>
      </c>
      <c r="F929" s="4" t="s">
        <v>2199</v>
      </c>
      <c r="I929" s="4" t="s">
        <v>32</v>
      </c>
      <c r="J929" s="4" t="s">
        <v>37</v>
      </c>
      <c r="L929" s="8"/>
      <c r="M929" s="8" t="str">
        <f>IF(ISBLANK(L929),"",VLOOKUP(L929,Lookups!$A:$B,2, FALSE))</f>
        <v/>
      </c>
      <c r="N929" s="8"/>
      <c r="O929" s="9" t="str">
        <f>IF(ISBLANK(N929),"",VLOOKUP(N929,Lookups!$D:$E,2, FALSE))</f>
        <v/>
      </c>
      <c r="T929" s="4" t="s">
        <v>2079</v>
      </c>
    </row>
    <row r="930">
      <c r="A930" s="171" t="s">
        <v>2196</v>
      </c>
      <c r="B930" s="87" t="s">
        <v>2197</v>
      </c>
      <c r="C930" s="8" t="b">
        <v>0</v>
      </c>
      <c r="E930" s="80" t="s">
        <v>2200</v>
      </c>
      <c r="F930" s="4" t="s">
        <v>2201</v>
      </c>
      <c r="I930" s="4" t="s">
        <v>32</v>
      </c>
      <c r="J930" s="4" t="s">
        <v>37</v>
      </c>
      <c r="L930" s="8"/>
      <c r="M930" s="8" t="str">
        <f>IF(ISBLANK(L930),"",VLOOKUP(L930,Lookups!$A:$B,2, FALSE))</f>
        <v/>
      </c>
      <c r="N930" s="8"/>
      <c r="O930" s="9" t="str">
        <f>IF(ISBLANK(N930),"",VLOOKUP(N930,Lookups!$D:$E,2, FALSE))</f>
        <v/>
      </c>
      <c r="T930" s="4" t="s">
        <v>2079</v>
      </c>
    </row>
    <row r="931">
      <c r="A931" s="171" t="s">
        <v>2196</v>
      </c>
      <c r="B931" s="87" t="s">
        <v>2197</v>
      </c>
      <c r="C931" s="8" t="b">
        <v>0</v>
      </c>
      <c r="E931" s="80" t="s">
        <v>1217</v>
      </c>
      <c r="F931" s="4" t="s">
        <v>2202</v>
      </c>
      <c r="I931" s="4" t="s">
        <v>32</v>
      </c>
      <c r="J931" s="4" t="s">
        <v>37</v>
      </c>
      <c r="L931" s="8"/>
      <c r="M931" s="8" t="str">
        <f>IF(ISBLANK(L931),"",VLOOKUP(L931,Lookups!$A:$B,2, FALSE))</f>
        <v/>
      </c>
      <c r="N931" s="8"/>
      <c r="O931" s="9" t="str">
        <f>IF(ISBLANK(N931),"",VLOOKUP(N931,Lookups!$D:$E,2, FALSE))</f>
        <v/>
      </c>
      <c r="T931" s="4" t="s">
        <v>2079</v>
      </c>
    </row>
    <row r="932">
      <c r="A932" s="171" t="s">
        <v>2196</v>
      </c>
      <c r="B932" s="87" t="s">
        <v>2197</v>
      </c>
      <c r="C932" s="8" t="b">
        <v>0</v>
      </c>
      <c r="E932" s="80" t="s">
        <v>2203</v>
      </c>
      <c r="F932" s="4" t="s">
        <v>2204</v>
      </c>
      <c r="I932" s="4" t="s">
        <v>32</v>
      </c>
      <c r="J932" s="4" t="s">
        <v>32</v>
      </c>
      <c r="L932" s="8"/>
      <c r="M932" s="8" t="str">
        <f>IF(ISBLANK(L932),"",VLOOKUP(L932,Lookups!$A:$B,2, FALSE))</f>
        <v/>
      </c>
      <c r="N932" s="8"/>
      <c r="O932" s="9" t="str">
        <f>IF(ISBLANK(N932),"",VLOOKUP(N932,Lookups!$D:$E,2, FALSE))</f>
        <v/>
      </c>
      <c r="T932" s="4" t="s">
        <v>2079</v>
      </c>
    </row>
    <row r="933">
      <c r="A933" s="171" t="s">
        <v>2196</v>
      </c>
      <c r="B933" s="87" t="s">
        <v>2197</v>
      </c>
      <c r="C933" s="8" t="b">
        <v>0</v>
      </c>
      <c r="E933" s="80" t="s">
        <v>2205</v>
      </c>
      <c r="F933" s="4" t="s">
        <v>2206</v>
      </c>
      <c r="I933" s="4" t="s">
        <v>200</v>
      </c>
      <c r="J933" s="4" t="s">
        <v>200</v>
      </c>
      <c r="L933" s="8"/>
      <c r="M933" s="8" t="str">
        <f>IF(ISBLANK(L933),"",VLOOKUP(L933,Lookups!$A:$B,2, FALSE))</f>
        <v/>
      </c>
      <c r="N933" s="8"/>
      <c r="O933" s="9" t="str">
        <f>IF(ISBLANK(N933),"",VLOOKUP(N933,Lookups!$D:$E,2, FALSE))</f>
        <v/>
      </c>
      <c r="T933" s="4" t="s">
        <v>2079</v>
      </c>
    </row>
    <row r="934">
      <c r="A934" s="171" t="s">
        <v>2196</v>
      </c>
      <c r="B934" s="87" t="s">
        <v>2197</v>
      </c>
      <c r="C934" s="8" t="b">
        <v>0</v>
      </c>
      <c r="E934" s="80" t="s">
        <v>2207</v>
      </c>
      <c r="F934" s="4" t="s">
        <v>2208</v>
      </c>
      <c r="I934" s="4" t="s">
        <v>200</v>
      </c>
      <c r="J934" s="4" t="s">
        <v>200</v>
      </c>
      <c r="L934" s="8"/>
      <c r="M934" s="8" t="str">
        <f>IF(ISBLANK(L934),"",VLOOKUP(L934,Lookups!$A:$B,2, FALSE))</f>
        <v/>
      </c>
      <c r="N934" s="8"/>
      <c r="O934" s="9" t="str">
        <f>IF(ISBLANK(N934),"",VLOOKUP(N934,Lookups!$D:$E,2, FALSE))</f>
        <v/>
      </c>
      <c r="T934" s="4" t="s">
        <v>2079</v>
      </c>
    </row>
    <row r="935">
      <c r="A935" s="171" t="s">
        <v>2196</v>
      </c>
      <c r="B935" s="87" t="s">
        <v>2197</v>
      </c>
      <c r="C935" s="8" t="b">
        <v>0</v>
      </c>
      <c r="E935" s="80" t="s">
        <v>2209</v>
      </c>
      <c r="F935" s="4" t="s">
        <v>2210</v>
      </c>
      <c r="I935" s="4" t="s">
        <v>200</v>
      </c>
      <c r="J935" s="4" t="s">
        <v>200</v>
      </c>
      <c r="L935" s="8"/>
      <c r="M935" s="8" t="str">
        <f>IF(ISBLANK(L935),"",VLOOKUP(L935,Lookups!$A:$B,2, FALSE))</f>
        <v/>
      </c>
      <c r="N935" s="8"/>
      <c r="O935" s="9" t="str">
        <f>IF(ISBLANK(N935),"",VLOOKUP(N935,Lookups!$D:$E,2, FALSE))</f>
        <v/>
      </c>
      <c r="T935" s="4" t="s">
        <v>2079</v>
      </c>
    </row>
    <row r="936">
      <c r="A936" s="171" t="s">
        <v>2196</v>
      </c>
      <c r="B936" s="87" t="s">
        <v>2197</v>
      </c>
      <c r="C936" s="8" t="b">
        <v>0</v>
      </c>
      <c r="E936" s="6" t="s">
        <v>2211</v>
      </c>
      <c r="F936" s="4" t="s">
        <v>2212</v>
      </c>
      <c r="H936" s="4" t="s">
        <v>2213</v>
      </c>
      <c r="I936" s="4" t="s">
        <v>25</v>
      </c>
      <c r="J936" s="4" t="s">
        <v>25</v>
      </c>
      <c r="K936" s="4" t="s">
        <v>2214</v>
      </c>
      <c r="L936" s="8"/>
      <c r="M936" s="8" t="str">
        <f>IF(ISBLANK(L936),"",VLOOKUP(L936,Lookups!$A:$B,2, FALSE))</f>
        <v/>
      </c>
      <c r="N936" s="8"/>
      <c r="O936" s="9" t="str">
        <f>IF(ISBLANK(N936),"",VLOOKUP(N936,Lookups!$D:$E,2, FALSE))</f>
        <v/>
      </c>
      <c r="P936" s="110" t="s">
        <v>2215</v>
      </c>
      <c r="T936" s="4" t="s">
        <v>2079</v>
      </c>
    </row>
    <row r="937">
      <c r="A937" s="171" t="s">
        <v>2196</v>
      </c>
      <c r="B937" s="87" t="s">
        <v>2197</v>
      </c>
      <c r="C937" s="8" t="b">
        <v>0</v>
      </c>
      <c r="E937" s="80" t="s">
        <v>2216</v>
      </c>
      <c r="F937" s="4" t="s">
        <v>2217</v>
      </c>
      <c r="I937" s="4" t="s">
        <v>200</v>
      </c>
      <c r="J937" s="4" t="s">
        <v>200</v>
      </c>
      <c r="L937" s="8"/>
      <c r="M937" s="8" t="str">
        <f>IF(ISBLANK(L937),"",VLOOKUP(L937,Lookups!$A:$B,2, FALSE))</f>
        <v/>
      </c>
      <c r="N937" s="8"/>
      <c r="O937" s="9" t="str">
        <f>IF(ISBLANK(N937),"",VLOOKUP(N937,Lookups!$D:$E,2, FALSE))</f>
        <v/>
      </c>
      <c r="T937" s="4" t="s">
        <v>2079</v>
      </c>
    </row>
    <row r="938">
      <c r="A938" s="171" t="s">
        <v>2196</v>
      </c>
      <c r="B938" s="87" t="s">
        <v>2197</v>
      </c>
      <c r="C938" s="8" t="b">
        <v>0</v>
      </c>
      <c r="E938" s="80" t="s">
        <v>2218</v>
      </c>
      <c r="F938" s="4" t="s">
        <v>2219</v>
      </c>
      <c r="I938" s="4" t="s">
        <v>32</v>
      </c>
      <c r="J938" s="4" t="s">
        <v>32</v>
      </c>
      <c r="L938" s="8"/>
      <c r="M938" s="8" t="str">
        <f>IF(ISBLANK(L938),"",VLOOKUP(L938,Lookups!$A:$B,2, FALSE))</f>
        <v/>
      </c>
      <c r="N938" s="8"/>
      <c r="O938" s="9" t="str">
        <f>IF(ISBLANK(N938),"",VLOOKUP(N938,Lookups!$D:$E,2, FALSE))</f>
        <v/>
      </c>
      <c r="T938" s="4" t="s">
        <v>2079</v>
      </c>
    </row>
    <row r="939">
      <c r="A939" s="171" t="s">
        <v>2196</v>
      </c>
      <c r="B939" s="87" t="s">
        <v>2197</v>
      </c>
      <c r="C939" s="8" t="b">
        <v>0</v>
      </c>
      <c r="E939" s="80" t="s">
        <v>2220</v>
      </c>
      <c r="F939" s="4" t="s">
        <v>2221</v>
      </c>
      <c r="I939" s="4" t="s">
        <v>32</v>
      </c>
      <c r="J939" s="4" t="s">
        <v>32</v>
      </c>
      <c r="L939" s="8"/>
      <c r="M939" s="8" t="str">
        <f>IF(ISBLANK(L939),"",VLOOKUP(L939,Lookups!$A:$B,2, FALSE))</f>
        <v/>
      </c>
      <c r="N939" s="8"/>
      <c r="O939" s="9" t="str">
        <f>IF(ISBLANK(N939),"",VLOOKUP(N939,Lookups!$D:$E,2, FALSE))</f>
        <v/>
      </c>
      <c r="T939" s="4" t="s">
        <v>2079</v>
      </c>
    </row>
    <row r="940">
      <c r="A940" s="171" t="s">
        <v>2196</v>
      </c>
      <c r="B940" s="87" t="s">
        <v>2197</v>
      </c>
      <c r="C940" s="8" t="b">
        <v>0</v>
      </c>
      <c r="E940" s="80" t="s">
        <v>2222</v>
      </c>
      <c r="F940" s="4" t="s">
        <v>2223</v>
      </c>
      <c r="I940" s="4" t="s">
        <v>32</v>
      </c>
      <c r="J940" s="4" t="s">
        <v>32</v>
      </c>
      <c r="L940" s="8"/>
      <c r="M940" s="8" t="str">
        <f>IF(ISBLANK(L940),"",VLOOKUP(L940,Lookups!$A:$B,2, FALSE))</f>
        <v/>
      </c>
      <c r="N940" s="8"/>
      <c r="O940" s="9" t="str">
        <f>IF(ISBLANK(N940),"",VLOOKUP(N940,Lookups!$D:$E,2, FALSE))</f>
        <v/>
      </c>
      <c r="T940" s="4" t="s">
        <v>2079</v>
      </c>
    </row>
    <row r="941">
      <c r="A941" s="171" t="s">
        <v>2196</v>
      </c>
      <c r="B941" s="87" t="s">
        <v>2197</v>
      </c>
      <c r="C941" s="80" t="b">
        <v>0</v>
      </c>
      <c r="D941" s="80" t="s">
        <v>2224</v>
      </c>
      <c r="E941" s="61"/>
      <c r="F941" s="6" t="s">
        <v>2225</v>
      </c>
      <c r="G941" s="6" t="s">
        <v>41</v>
      </c>
      <c r="I941" s="4" t="s">
        <v>32</v>
      </c>
      <c r="J941" s="4" t="s">
        <v>32</v>
      </c>
      <c r="L941" s="8"/>
      <c r="M941" s="8" t="str">
        <f>IF(ISBLANK(L941),"",VLOOKUP(L941,Lookups!$A:$B,2, FALSE))</f>
        <v/>
      </c>
      <c r="N941" s="4" t="s">
        <v>168</v>
      </c>
      <c r="O941" s="13" t="str">
        <f>IF(ISBLANK(N941),"",VLOOKUP(N941,Lookups!$D:$E,2, FALSE))</f>
        <v>http://linked.data.gov.au/def/tern-cv/ecb855ed-50e1-4299-8491-861759ef40b7</v>
      </c>
      <c r="T941" s="4" t="s">
        <v>2079</v>
      </c>
    </row>
    <row r="942">
      <c r="A942" s="171" t="s">
        <v>2196</v>
      </c>
      <c r="B942" s="87" t="s">
        <v>2197</v>
      </c>
      <c r="C942" s="6" t="b">
        <v>0</v>
      </c>
      <c r="D942" s="6" t="s">
        <v>30</v>
      </c>
      <c r="F942" s="6" t="s">
        <v>31</v>
      </c>
      <c r="G942" s="6"/>
      <c r="H942" s="6"/>
      <c r="I942" s="6" t="s">
        <v>32</v>
      </c>
      <c r="J942" s="6" t="s">
        <v>32</v>
      </c>
      <c r="K942" s="6"/>
      <c r="L942" s="4" t="s">
        <v>30</v>
      </c>
      <c r="N942" s="4" t="s">
        <v>33</v>
      </c>
      <c r="O942" s="12" t="s">
        <v>34</v>
      </c>
      <c r="S942" s="11" t="s">
        <v>28</v>
      </c>
    </row>
    <row r="943">
      <c r="A943" s="171" t="s">
        <v>2196</v>
      </c>
      <c r="B943" s="87" t="s">
        <v>2197</v>
      </c>
      <c r="C943" s="8" t="b">
        <v>0</v>
      </c>
      <c r="E943" s="80" t="s">
        <v>2226</v>
      </c>
      <c r="F943" s="4" t="s">
        <v>2227</v>
      </c>
      <c r="I943" s="4" t="s">
        <v>200</v>
      </c>
      <c r="J943" s="4" t="s">
        <v>200</v>
      </c>
      <c r="L943" s="8"/>
      <c r="M943" s="8" t="str">
        <f>IF(ISBLANK(L943),"",VLOOKUP(L943,Lookups!$A:$B,2, FALSE))</f>
        <v/>
      </c>
      <c r="N943" s="8"/>
      <c r="O943" s="9" t="str">
        <f>IF(ISBLANK(N943),"",VLOOKUP(N943,Lookups!$D:$E,2, FALSE))</f>
        <v/>
      </c>
    </row>
    <row r="944">
      <c r="A944" s="171" t="s">
        <v>2196</v>
      </c>
      <c r="B944" s="87" t="s">
        <v>2197</v>
      </c>
      <c r="C944" s="8" t="b">
        <v>0</v>
      </c>
      <c r="E944" s="80" t="s">
        <v>2228</v>
      </c>
      <c r="F944" s="4" t="s">
        <v>2229</v>
      </c>
      <c r="I944" s="4" t="s">
        <v>91</v>
      </c>
      <c r="J944" s="4" t="s">
        <v>43</v>
      </c>
      <c r="L944" s="8"/>
      <c r="M944" s="8" t="str">
        <f>IF(ISBLANK(L944),"",VLOOKUP(L944,Lookups!$A:$B,2, FALSE))</f>
        <v/>
      </c>
      <c r="N944" s="8"/>
      <c r="O944" s="9" t="str">
        <f>IF(ISBLANK(N944),"",VLOOKUP(N944,Lookups!$D:$E,2, FALSE))</f>
        <v/>
      </c>
    </row>
    <row r="945">
      <c r="A945" s="171" t="s">
        <v>2196</v>
      </c>
      <c r="B945" s="87" t="s">
        <v>2197</v>
      </c>
      <c r="C945" s="8" t="b">
        <v>0</v>
      </c>
      <c r="E945" s="80" t="s">
        <v>2230</v>
      </c>
      <c r="F945" s="4" t="s">
        <v>2231</v>
      </c>
      <c r="I945" s="4" t="s">
        <v>32</v>
      </c>
      <c r="J945" s="4" t="s">
        <v>32</v>
      </c>
      <c r="L945" s="8"/>
      <c r="M945" s="8" t="str">
        <f>IF(ISBLANK(L945),"",VLOOKUP(L945,Lookups!$A:$B,2, FALSE))</f>
        <v/>
      </c>
      <c r="N945" s="8"/>
      <c r="O945" s="9" t="str">
        <f>IF(ISBLANK(N945),"",VLOOKUP(N945,Lookups!$D:$E,2, FALSE))</f>
        <v/>
      </c>
    </row>
    <row r="946">
      <c r="A946" s="171" t="s">
        <v>2196</v>
      </c>
      <c r="B946" s="87" t="s">
        <v>2197</v>
      </c>
      <c r="C946" s="8" t="b">
        <v>0</v>
      </c>
      <c r="E946" s="80" t="s">
        <v>2232</v>
      </c>
      <c r="F946" s="4" t="s">
        <v>2233</v>
      </c>
      <c r="I946" s="4" t="s">
        <v>32</v>
      </c>
      <c r="J946" s="4" t="s">
        <v>32</v>
      </c>
      <c r="L946" s="8"/>
      <c r="M946" s="8" t="str">
        <f>IF(ISBLANK(L946),"",VLOOKUP(L946,Lookups!$A:$B,2, FALSE))</f>
        <v/>
      </c>
      <c r="N946" s="8"/>
      <c r="O946" s="9" t="str">
        <f>IF(ISBLANK(N946),"",VLOOKUP(N946,Lookups!$D:$E,2, FALSE))</f>
        <v/>
      </c>
    </row>
    <row r="947">
      <c r="A947" s="171" t="s">
        <v>2196</v>
      </c>
      <c r="B947" s="87" t="s">
        <v>2197</v>
      </c>
      <c r="C947" s="61" t="b">
        <v>0</v>
      </c>
      <c r="D947" s="61"/>
      <c r="E947" s="80" t="s">
        <v>2234</v>
      </c>
      <c r="F947" s="4" t="s">
        <v>2235</v>
      </c>
      <c r="I947" s="4" t="s">
        <v>32</v>
      </c>
      <c r="J947" s="4" t="s">
        <v>32</v>
      </c>
      <c r="L947" s="8"/>
      <c r="M947" s="8" t="str">
        <f>IF(ISBLANK(L947),"",VLOOKUP(L947,Lookups!$A:$B,2, FALSE))</f>
        <v/>
      </c>
      <c r="N947" s="8"/>
      <c r="O947" s="9" t="str">
        <f>IF(ISBLANK(N947),"",VLOOKUP(N947,Lookups!$D:$E,2, FALSE))</f>
        <v/>
      </c>
    </row>
    <row r="948">
      <c r="A948" s="171" t="s">
        <v>2196</v>
      </c>
      <c r="B948" s="87" t="s">
        <v>2197</v>
      </c>
      <c r="C948" s="6" t="b">
        <v>0</v>
      </c>
      <c r="D948" s="6" t="s">
        <v>2236</v>
      </c>
      <c r="E948" s="173"/>
      <c r="F948" s="4" t="s">
        <v>2237</v>
      </c>
      <c r="G948" s="6" t="s">
        <v>41</v>
      </c>
      <c r="I948" s="4" t="s">
        <v>42</v>
      </c>
      <c r="J948" s="4" t="s">
        <v>43</v>
      </c>
      <c r="L948" s="8"/>
      <c r="M948" s="8" t="str">
        <f>IF(ISBLANK(L948),"",VLOOKUP(L948,Lookups!$A:$B,2, FALSE))</f>
        <v/>
      </c>
      <c r="N948" s="4" t="s">
        <v>168</v>
      </c>
      <c r="O948" s="13" t="str">
        <f>IF(ISBLANK(N948),"",VLOOKUP(N948,Lookups!$D:$E,2, FALSE))</f>
        <v>http://linked.data.gov.au/def/tern-cv/ecb855ed-50e1-4299-8491-861759ef40b7</v>
      </c>
    </row>
    <row r="949">
      <c r="A949" s="171" t="s">
        <v>2196</v>
      </c>
      <c r="B949" s="87" t="s">
        <v>2197</v>
      </c>
      <c r="C949" s="80" t="b">
        <v>0</v>
      </c>
      <c r="D949" s="80" t="s">
        <v>2238</v>
      </c>
      <c r="F949" s="4" t="s">
        <v>2239</v>
      </c>
      <c r="G949" s="6" t="s">
        <v>41</v>
      </c>
      <c r="I949" s="4" t="s">
        <v>42</v>
      </c>
      <c r="J949" s="4" t="s">
        <v>43</v>
      </c>
      <c r="L949" s="8"/>
      <c r="M949" s="8" t="str">
        <f>IF(ISBLANK(L949),"",VLOOKUP(L949,Lookups!$A:$B,2, FALSE))</f>
        <v/>
      </c>
      <c r="N949" s="4" t="s">
        <v>168</v>
      </c>
      <c r="O949" s="13" t="str">
        <f>IF(ISBLANK(N949),"",VLOOKUP(N949,Lookups!$D:$E,2, FALSE))</f>
        <v>http://linked.data.gov.au/def/tern-cv/ecb855ed-50e1-4299-8491-861759ef40b7</v>
      </c>
    </row>
    <row r="950">
      <c r="A950" s="171" t="s">
        <v>2196</v>
      </c>
      <c r="B950" s="87" t="s">
        <v>2197</v>
      </c>
      <c r="C950" s="80" t="b">
        <v>0</v>
      </c>
      <c r="D950" s="80" t="s">
        <v>2240</v>
      </c>
      <c r="F950" s="4" t="s">
        <v>2241</v>
      </c>
      <c r="G950" s="6" t="s">
        <v>41</v>
      </c>
      <c r="I950" s="4" t="s">
        <v>42</v>
      </c>
      <c r="J950" s="4" t="s">
        <v>43</v>
      </c>
      <c r="L950" s="8"/>
      <c r="M950" s="8" t="str">
        <f>IF(ISBLANK(L950),"",VLOOKUP(L950,Lookups!$A:$B,2, FALSE))</f>
        <v/>
      </c>
      <c r="N950" s="4" t="s">
        <v>168</v>
      </c>
      <c r="O950" s="13" t="str">
        <f>IF(ISBLANK(N950),"",VLOOKUP(N950,Lookups!$D:$E,2, FALSE))</f>
        <v>http://linked.data.gov.au/def/tern-cv/ecb855ed-50e1-4299-8491-861759ef40b7</v>
      </c>
    </row>
    <row r="951">
      <c r="A951" s="171" t="s">
        <v>2196</v>
      </c>
      <c r="B951" s="87" t="s">
        <v>2197</v>
      </c>
      <c r="C951" s="80" t="b">
        <v>0</v>
      </c>
      <c r="D951" s="80" t="s">
        <v>2242</v>
      </c>
      <c r="F951" s="4" t="s">
        <v>2243</v>
      </c>
      <c r="G951" s="6" t="s">
        <v>41</v>
      </c>
      <c r="I951" s="4" t="s">
        <v>42</v>
      </c>
      <c r="J951" s="4" t="s">
        <v>43</v>
      </c>
      <c r="L951" s="8"/>
      <c r="M951" s="8" t="str">
        <f>IF(ISBLANK(L951),"",VLOOKUP(L951,Lookups!$A:$B,2, FALSE))</f>
        <v/>
      </c>
      <c r="N951" s="4" t="s">
        <v>168</v>
      </c>
      <c r="O951" s="13" t="str">
        <f>IF(ISBLANK(N951),"",VLOOKUP(N951,Lookups!$D:$E,2, FALSE))</f>
        <v>http://linked.data.gov.au/def/tern-cv/ecb855ed-50e1-4299-8491-861759ef40b7</v>
      </c>
    </row>
    <row r="952">
      <c r="A952" s="171" t="s">
        <v>2196</v>
      </c>
      <c r="B952" s="87" t="s">
        <v>2197</v>
      </c>
      <c r="C952" s="6" t="b">
        <v>0</v>
      </c>
      <c r="D952" s="6" t="s">
        <v>1910</v>
      </c>
      <c r="F952" s="4" t="s">
        <v>2244</v>
      </c>
      <c r="G952" s="6" t="s">
        <v>41</v>
      </c>
      <c r="H952" s="4" t="s">
        <v>2245</v>
      </c>
      <c r="I952" s="4" t="s">
        <v>25</v>
      </c>
      <c r="J952" s="4" t="s">
        <v>25</v>
      </c>
      <c r="K952" s="4" t="s">
        <v>2246</v>
      </c>
      <c r="L952" s="8"/>
      <c r="M952" s="8" t="str">
        <f>IF(ISBLANK(L952),"",VLOOKUP(L952,Lookups!$A:$B,2, FALSE))</f>
        <v/>
      </c>
      <c r="N952" s="4" t="s">
        <v>168</v>
      </c>
      <c r="O952" s="13" t="str">
        <f>IF(ISBLANK(N952),"",VLOOKUP(N952,Lookups!$D:$E,2, FALSE))</f>
        <v>http://linked.data.gov.au/def/tern-cv/ecb855ed-50e1-4299-8491-861759ef40b7</v>
      </c>
      <c r="P952" s="110" t="s">
        <v>2247</v>
      </c>
    </row>
    <row r="953">
      <c r="A953" s="171" t="s">
        <v>2196</v>
      </c>
      <c r="B953" s="87" t="s">
        <v>2197</v>
      </c>
      <c r="C953" s="80" t="b">
        <v>0</v>
      </c>
      <c r="D953" s="80" t="s">
        <v>2248</v>
      </c>
      <c r="F953" s="4" t="s">
        <v>2249</v>
      </c>
      <c r="G953" s="6" t="s">
        <v>41</v>
      </c>
      <c r="H953" s="4" t="s">
        <v>2250</v>
      </c>
      <c r="I953" s="4" t="s">
        <v>25</v>
      </c>
      <c r="J953" s="4" t="s">
        <v>25</v>
      </c>
      <c r="K953" s="4" t="s">
        <v>2246</v>
      </c>
      <c r="L953" s="8"/>
      <c r="M953" s="8" t="str">
        <f>IF(ISBLANK(L953),"",VLOOKUP(L953,Lookups!$A:$B,2, FALSE))</f>
        <v/>
      </c>
      <c r="N953" s="4" t="s">
        <v>168</v>
      </c>
      <c r="O953" s="13" t="str">
        <f>IF(ISBLANK(N953),"",VLOOKUP(N953,Lookups!$D:$E,2, FALSE))</f>
        <v>http://linked.data.gov.au/def/tern-cv/ecb855ed-50e1-4299-8491-861759ef40b7</v>
      </c>
      <c r="P953" s="110" t="s">
        <v>2251</v>
      </c>
    </row>
    <row r="954">
      <c r="A954" s="171" t="s">
        <v>2196</v>
      </c>
      <c r="B954" s="87" t="s">
        <v>2197</v>
      </c>
      <c r="C954" s="80" t="b">
        <v>0</v>
      </c>
      <c r="D954" s="80" t="s">
        <v>2252</v>
      </c>
      <c r="F954" s="4" t="s">
        <v>2253</v>
      </c>
      <c r="G954" s="6" t="s">
        <v>41</v>
      </c>
      <c r="H954" s="4" t="s">
        <v>2254</v>
      </c>
      <c r="I954" s="4" t="s">
        <v>32</v>
      </c>
      <c r="J954" s="4" t="s">
        <v>25</v>
      </c>
      <c r="K954" s="4" t="s">
        <v>2246</v>
      </c>
      <c r="L954" s="8"/>
      <c r="M954" s="8" t="str">
        <f>IF(ISBLANK(L954),"",VLOOKUP(L954,Lookups!$A:$B,2, FALSE))</f>
        <v/>
      </c>
      <c r="N954" s="4" t="s">
        <v>168</v>
      </c>
      <c r="O954" s="13" t="str">
        <f>IF(ISBLANK(N954),"",VLOOKUP(N954,Lookups!$D:$E,2, FALSE))</f>
        <v>http://linked.data.gov.au/def/tern-cv/ecb855ed-50e1-4299-8491-861759ef40b7</v>
      </c>
    </row>
    <row r="955">
      <c r="A955" s="171" t="s">
        <v>2196</v>
      </c>
      <c r="B955" s="87" t="s">
        <v>2197</v>
      </c>
      <c r="C955" s="80" t="b">
        <v>0</v>
      </c>
      <c r="D955" s="80" t="s">
        <v>2255</v>
      </c>
      <c r="F955" s="4" t="s">
        <v>2256</v>
      </c>
      <c r="G955" s="6" t="s">
        <v>41</v>
      </c>
      <c r="H955" s="4" t="s">
        <v>2257</v>
      </c>
      <c r="I955" s="4" t="s">
        <v>91</v>
      </c>
      <c r="J955" s="4" t="s">
        <v>25</v>
      </c>
      <c r="K955" s="4" t="s">
        <v>2246</v>
      </c>
      <c r="L955" s="8"/>
      <c r="M955" s="8" t="str">
        <f>IF(ISBLANK(L955),"",VLOOKUP(L955,Lookups!$A:$B,2, FALSE))</f>
        <v/>
      </c>
      <c r="N955" s="4" t="s">
        <v>920</v>
      </c>
      <c r="O955" s="13" t="str">
        <f>IF(ISBLANK(N955),"",VLOOKUP(N955,Lookups!$D:$E,2, FALSE))</f>
        <v>http://linked.data.gov.au/def/tern-cv/8a68b4a9-167b-40f0-9222-293a2d20ffee</v>
      </c>
    </row>
    <row r="956">
      <c r="A956" s="171" t="s">
        <v>2196</v>
      </c>
      <c r="B956" s="87" t="s">
        <v>2197</v>
      </c>
      <c r="C956" s="80" t="b">
        <v>0</v>
      </c>
      <c r="D956" s="80" t="s">
        <v>2258</v>
      </c>
      <c r="F956" s="4" t="s">
        <v>2259</v>
      </c>
      <c r="G956" s="6" t="s">
        <v>41</v>
      </c>
      <c r="H956" s="4" t="s">
        <v>2260</v>
      </c>
      <c r="I956" s="4" t="s">
        <v>25</v>
      </c>
      <c r="J956" s="4" t="s">
        <v>25</v>
      </c>
      <c r="K956" s="4" t="s">
        <v>2246</v>
      </c>
      <c r="L956" s="8"/>
      <c r="M956" s="8" t="str">
        <f>IF(ISBLANK(L956),"",VLOOKUP(L956,Lookups!$A:$B,2, FALSE))</f>
        <v/>
      </c>
      <c r="N956" s="4" t="s">
        <v>168</v>
      </c>
      <c r="O956" s="13" t="str">
        <f>IF(ISBLANK(N956),"",VLOOKUP(N956,Lookups!$D:$E,2, FALSE))</f>
        <v>http://linked.data.gov.au/def/tern-cv/ecb855ed-50e1-4299-8491-861759ef40b7</v>
      </c>
      <c r="P956" s="10" t="s">
        <v>2261</v>
      </c>
    </row>
    <row r="957">
      <c r="A957" s="171" t="s">
        <v>2196</v>
      </c>
      <c r="B957" s="87" t="s">
        <v>2197</v>
      </c>
      <c r="C957" s="80" t="b">
        <v>0</v>
      </c>
      <c r="D957" s="80" t="s">
        <v>2262</v>
      </c>
      <c r="F957" s="4" t="s">
        <v>2263</v>
      </c>
      <c r="G957" s="6" t="s">
        <v>41</v>
      </c>
      <c r="I957" s="4" t="s">
        <v>42</v>
      </c>
      <c r="J957" s="4" t="s">
        <v>43</v>
      </c>
      <c r="L957" s="8"/>
      <c r="M957" s="8" t="str">
        <f>IF(ISBLANK(L957),"",VLOOKUP(L957,Lookups!$A:$B,2, FALSE))</f>
        <v/>
      </c>
      <c r="N957" s="4" t="s">
        <v>168</v>
      </c>
      <c r="O957" s="13" t="str">
        <f>IF(ISBLANK(N957),"",VLOOKUP(N957,Lookups!$D:$E,2, FALSE))</f>
        <v>http://linked.data.gov.au/def/tern-cv/ecb855ed-50e1-4299-8491-861759ef40b7</v>
      </c>
    </row>
    <row r="958">
      <c r="A958" s="171" t="s">
        <v>2196</v>
      </c>
      <c r="B958" s="87" t="s">
        <v>2197</v>
      </c>
      <c r="C958" s="80" t="b">
        <v>0</v>
      </c>
      <c r="D958" s="80" t="s">
        <v>2264</v>
      </c>
      <c r="F958" s="4" t="s">
        <v>2265</v>
      </c>
      <c r="G958" s="6" t="s">
        <v>41</v>
      </c>
      <c r="H958" s="4" t="s">
        <v>2266</v>
      </c>
      <c r="I958" s="4" t="s">
        <v>25</v>
      </c>
      <c r="J958" s="4" t="s">
        <v>25</v>
      </c>
      <c r="K958" s="4" t="s">
        <v>2246</v>
      </c>
      <c r="L958" s="8"/>
      <c r="M958" s="8" t="str">
        <f>IF(ISBLANK(L958),"",VLOOKUP(L958,Lookups!$A:$B,2, FALSE))</f>
        <v/>
      </c>
      <c r="N958" s="4" t="s">
        <v>168</v>
      </c>
      <c r="O958" s="13" t="str">
        <f>IF(ISBLANK(N958),"",VLOOKUP(N958,Lookups!$D:$E,2, FALSE))</f>
        <v>http://linked.data.gov.au/def/tern-cv/ecb855ed-50e1-4299-8491-861759ef40b7</v>
      </c>
      <c r="P958" s="10" t="s">
        <v>2267</v>
      </c>
    </row>
    <row r="959">
      <c r="A959" s="171" t="s">
        <v>2196</v>
      </c>
      <c r="B959" s="87" t="s">
        <v>2197</v>
      </c>
      <c r="C959" s="80" t="b">
        <v>0</v>
      </c>
      <c r="D959" s="80" t="s">
        <v>2268</v>
      </c>
      <c r="F959" s="4" t="s">
        <v>2269</v>
      </c>
      <c r="G959" s="6" t="s">
        <v>41</v>
      </c>
      <c r="I959" s="4" t="s">
        <v>42</v>
      </c>
      <c r="J959" s="4" t="s">
        <v>43</v>
      </c>
      <c r="L959" s="8"/>
      <c r="M959" s="8" t="str">
        <f>IF(ISBLANK(L959),"",VLOOKUP(L959,Lookups!$A:$B,2, FALSE))</f>
        <v/>
      </c>
      <c r="N959" s="4" t="s">
        <v>168</v>
      </c>
      <c r="O959" s="13" t="str">
        <f>IF(ISBLANK(N959),"",VLOOKUP(N959,Lookups!$D:$E,2, FALSE))</f>
        <v>http://linked.data.gov.au/def/tern-cv/ecb855ed-50e1-4299-8491-861759ef40b7</v>
      </c>
    </row>
    <row r="960">
      <c r="A960" s="171" t="s">
        <v>2196</v>
      </c>
      <c r="B960" s="87" t="s">
        <v>2197</v>
      </c>
      <c r="C960" s="80" t="b">
        <v>0</v>
      </c>
      <c r="D960" s="80" t="s">
        <v>2270</v>
      </c>
      <c r="F960" s="4" t="s">
        <v>2271</v>
      </c>
      <c r="G960" s="6" t="s">
        <v>41</v>
      </c>
      <c r="I960" s="4" t="s">
        <v>42</v>
      </c>
      <c r="J960" s="4" t="s">
        <v>43</v>
      </c>
      <c r="L960" s="8"/>
      <c r="M960" s="8" t="str">
        <f>IF(ISBLANK(L960),"",VLOOKUP(L960,Lookups!$A:$B,2, FALSE))</f>
        <v/>
      </c>
      <c r="N960" s="4" t="s">
        <v>168</v>
      </c>
      <c r="O960" s="13" t="str">
        <f>IF(ISBLANK(N960),"",VLOOKUP(N960,Lookups!$D:$E,2, FALSE))</f>
        <v>http://linked.data.gov.au/def/tern-cv/ecb855ed-50e1-4299-8491-861759ef40b7</v>
      </c>
    </row>
    <row r="961">
      <c r="A961" s="171" t="s">
        <v>2196</v>
      </c>
      <c r="B961" s="87" t="s">
        <v>2197</v>
      </c>
      <c r="C961" s="6" t="b">
        <v>0</v>
      </c>
      <c r="D961" s="6" t="s">
        <v>1912</v>
      </c>
      <c r="F961" s="4" t="s">
        <v>1913</v>
      </c>
      <c r="G961" s="6" t="s">
        <v>41</v>
      </c>
      <c r="H961" s="4" t="s">
        <v>1914</v>
      </c>
      <c r="I961" s="4" t="s">
        <v>25</v>
      </c>
      <c r="J961" s="4" t="s">
        <v>25</v>
      </c>
      <c r="K961" s="4" t="s">
        <v>2246</v>
      </c>
      <c r="L961" s="8"/>
      <c r="M961" s="8" t="str">
        <f>IF(ISBLANK(L961),"",VLOOKUP(L961,Lookups!$A:$B,2, FALSE))</f>
        <v/>
      </c>
      <c r="N961" s="4" t="s">
        <v>168</v>
      </c>
      <c r="O961" s="13" t="str">
        <f>IF(ISBLANK(N961),"",VLOOKUP(N961,Lookups!$D:$E,2, FALSE))</f>
        <v>http://linked.data.gov.au/def/tern-cv/ecb855ed-50e1-4299-8491-861759ef40b7</v>
      </c>
      <c r="P961" s="10" t="s">
        <v>2272</v>
      </c>
    </row>
    <row r="962">
      <c r="A962" s="171" t="s">
        <v>2196</v>
      </c>
      <c r="B962" s="87" t="s">
        <v>2197</v>
      </c>
      <c r="C962" s="80" t="b">
        <v>0</v>
      </c>
      <c r="D962" s="80" t="s">
        <v>2273</v>
      </c>
      <c r="F962" s="4" t="s">
        <v>2274</v>
      </c>
      <c r="G962" s="6" t="s">
        <v>41</v>
      </c>
      <c r="H962" s="4" t="s">
        <v>2275</v>
      </c>
      <c r="I962" s="4" t="s">
        <v>32</v>
      </c>
      <c r="J962" s="4" t="s">
        <v>25</v>
      </c>
      <c r="K962" s="4" t="s">
        <v>2246</v>
      </c>
      <c r="L962" s="8"/>
      <c r="M962" s="8" t="str">
        <f>IF(ISBLANK(L962),"",VLOOKUP(L962,Lookups!$A:$B,2, FALSE))</f>
        <v/>
      </c>
      <c r="N962" s="4" t="s">
        <v>168</v>
      </c>
      <c r="O962" s="13" t="str">
        <f>IF(ISBLANK(N962),"",VLOOKUP(N962,Lookups!$D:$E,2, FALSE))</f>
        <v>http://linked.data.gov.au/def/tern-cv/ecb855ed-50e1-4299-8491-861759ef40b7</v>
      </c>
    </row>
    <row r="963">
      <c r="A963" s="171"/>
      <c r="B963" s="87"/>
      <c r="C963" s="61" t="b">
        <v>0</v>
      </c>
      <c r="D963" s="61"/>
      <c r="E963" s="80"/>
      <c r="G963" s="6"/>
      <c r="I963" s="8"/>
      <c r="J963" s="8"/>
      <c r="L963" s="8"/>
      <c r="N963" s="8"/>
      <c r="O963" s="9"/>
    </row>
    <row r="964">
      <c r="A964" s="175"/>
      <c r="B964" s="201"/>
      <c r="C964" s="58" t="b">
        <v>0</v>
      </c>
      <c r="D964" s="58"/>
      <c r="E964" s="58"/>
      <c r="F964" s="59"/>
      <c r="G964" s="59"/>
      <c r="H964" s="59"/>
      <c r="I964" s="59"/>
      <c r="J964" s="59"/>
      <c r="K964" s="59"/>
      <c r="L964" s="59"/>
      <c r="M964" s="59" t="str">
        <f>IF(ISBLANK(L964),"",VLOOKUP(L964,Lookups!$A:$B,2, FALSE))</f>
        <v/>
      </c>
      <c r="N964" s="59"/>
      <c r="O964" s="95" t="str">
        <f>IF(ISBLANK(N964),"",VLOOKUP(N964,Lookups!$D:$E,2, FALSE))</f>
        <v/>
      </c>
      <c r="P964" s="59"/>
      <c r="Q964" s="59"/>
      <c r="R964" s="59"/>
      <c r="S964" s="59"/>
      <c r="T964" s="59"/>
      <c r="U964" s="59"/>
      <c r="V964" s="59"/>
      <c r="W964" s="59"/>
      <c r="X964" s="59"/>
      <c r="Y964" s="59"/>
      <c r="Z964" s="59"/>
      <c r="AA964" s="59"/>
      <c r="AB964" s="59"/>
      <c r="AC964" s="59"/>
      <c r="AD964" s="59"/>
      <c r="AE964" s="59"/>
      <c r="AF964" s="59"/>
      <c r="AG964" s="59"/>
      <c r="AH964" s="59"/>
      <c r="AI964" s="59"/>
      <c r="AJ964" s="59"/>
      <c r="AK964" s="59"/>
      <c r="AL964" s="59"/>
    </row>
    <row r="965">
      <c r="A965" s="171" t="s">
        <v>2276</v>
      </c>
      <c r="B965" s="6" t="s">
        <v>2277</v>
      </c>
      <c r="C965" s="61" t="b">
        <v>0</v>
      </c>
      <c r="D965" s="61"/>
      <c r="E965" s="80" t="s">
        <v>1845</v>
      </c>
      <c r="F965" s="4" t="s">
        <v>1846</v>
      </c>
      <c r="G965" s="4" t="s">
        <v>2278</v>
      </c>
      <c r="H965" s="4" t="s">
        <v>1847</v>
      </c>
      <c r="I965" s="4" t="s">
        <v>25</v>
      </c>
      <c r="J965" s="4" t="s">
        <v>25</v>
      </c>
      <c r="K965" s="4" t="s">
        <v>2279</v>
      </c>
      <c r="L965" s="8"/>
      <c r="M965" s="8" t="str">
        <f>IF(ISBLANK(L965),"",VLOOKUP(L965,Lookups!$A:$B,2, FALSE))</f>
        <v/>
      </c>
      <c r="N965" s="8"/>
      <c r="O965" s="9" t="str">
        <f>IF(ISBLANK(N965),"",VLOOKUP(N965,Lookups!$D:$E,2, FALSE))</f>
        <v/>
      </c>
      <c r="P965" s="10" t="s">
        <v>1848</v>
      </c>
    </row>
    <row r="966">
      <c r="A966" s="175"/>
      <c r="B966" s="94"/>
      <c r="C966" s="58" t="b">
        <v>0</v>
      </c>
      <c r="D966" s="58"/>
      <c r="E966" s="94"/>
      <c r="F966" s="59"/>
      <c r="G966" s="115"/>
      <c r="H966" s="59"/>
      <c r="I966" s="115"/>
      <c r="J966" s="115"/>
      <c r="K966" s="115"/>
      <c r="L966" s="59"/>
      <c r="M966" s="59"/>
      <c r="N966" s="59"/>
      <c r="O966" s="95"/>
      <c r="P966" s="59"/>
      <c r="Q966" s="59"/>
      <c r="R966" s="59"/>
      <c r="S966" s="59"/>
      <c r="T966" s="59"/>
      <c r="U966" s="59"/>
      <c r="V966" s="59"/>
      <c r="W966" s="59"/>
      <c r="X966" s="59"/>
      <c r="Y966" s="59"/>
      <c r="Z966" s="59"/>
      <c r="AA966" s="59"/>
      <c r="AB966" s="59"/>
      <c r="AC966" s="59"/>
      <c r="AD966" s="59"/>
      <c r="AE966" s="59"/>
      <c r="AF966" s="59"/>
      <c r="AG966" s="59"/>
      <c r="AH966" s="59"/>
      <c r="AI966" s="59"/>
      <c r="AJ966" s="59"/>
      <c r="AK966" s="59"/>
      <c r="AL966" s="59"/>
    </row>
    <row r="967">
      <c r="A967" s="171" t="s">
        <v>2280</v>
      </c>
      <c r="B967" s="87" t="s">
        <v>2281</v>
      </c>
      <c r="C967" s="173" t="b">
        <v>0</v>
      </c>
      <c r="D967" s="173"/>
      <c r="E967" s="80" t="s">
        <v>1586</v>
      </c>
      <c r="F967" s="4" t="s">
        <v>2282</v>
      </c>
      <c r="H967" s="4" t="s">
        <v>2283</v>
      </c>
      <c r="I967" s="4" t="s">
        <v>25</v>
      </c>
      <c r="J967" s="4" t="s">
        <v>25</v>
      </c>
      <c r="L967" s="8"/>
      <c r="M967" s="8" t="str">
        <f>IF(ISBLANK(L967),"",VLOOKUP(L967,Lookups!$A:$B,2, FALSE))</f>
        <v/>
      </c>
      <c r="N967" s="8"/>
      <c r="O967" s="9" t="str">
        <f>IF(ISBLANK(N967),"",VLOOKUP(N967,Lookups!$D:$E,2, FALSE))</f>
        <v/>
      </c>
      <c r="P967" s="110" t="s">
        <v>2284</v>
      </c>
    </row>
    <row r="968">
      <c r="A968" s="171" t="s">
        <v>2280</v>
      </c>
      <c r="B968" s="87" t="s">
        <v>2281</v>
      </c>
      <c r="C968" s="173" t="b">
        <v>0</v>
      </c>
      <c r="D968" s="173"/>
      <c r="E968" s="80" t="s">
        <v>2285</v>
      </c>
      <c r="F968" s="4" t="s">
        <v>2286</v>
      </c>
      <c r="I968" s="4" t="s">
        <v>32</v>
      </c>
      <c r="J968" s="4" t="s">
        <v>37</v>
      </c>
      <c r="L968" s="8"/>
      <c r="M968" s="8" t="str">
        <f>IF(ISBLANK(L968),"",VLOOKUP(L968,Lookups!$A:$B,2, FALSE))</f>
        <v/>
      </c>
      <c r="N968" s="8"/>
      <c r="O968" s="9" t="str">
        <f>IF(ISBLANK(N968),"",VLOOKUP(N968,Lookups!$D:$E,2, FALSE))</f>
        <v/>
      </c>
    </row>
    <row r="969">
      <c r="A969" s="171" t="s">
        <v>2280</v>
      </c>
      <c r="B969" s="87" t="s">
        <v>2281</v>
      </c>
      <c r="C969" s="173" t="b">
        <v>0</v>
      </c>
      <c r="D969" s="173"/>
      <c r="E969" s="80" t="s">
        <v>2287</v>
      </c>
      <c r="F969" s="4" t="s">
        <v>2288</v>
      </c>
      <c r="I969" s="4" t="s">
        <v>91</v>
      </c>
      <c r="J969" s="4" t="s">
        <v>43</v>
      </c>
      <c r="L969" s="8"/>
      <c r="M969" s="8" t="str">
        <f>IF(ISBLANK(L969),"",VLOOKUP(L969,Lookups!$A:$B,2, FALSE))</f>
        <v/>
      </c>
      <c r="N969" s="8"/>
      <c r="O969" s="9" t="str">
        <f>IF(ISBLANK(N969),"",VLOOKUP(N969,Lookups!$D:$E,2, FALSE))</f>
        <v/>
      </c>
    </row>
    <row r="970">
      <c r="A970" s="171" t="s">
        <v>2280</v>
      </c>
      <c r="B970" s="87" t="s">
        <v>2281</v>
      </c>
      <c r="C970" s="80" t="b">
        <v>0</v>
      </c>
      <c r="D970" s="80" t="s">
        <v>1222</v>
      </c>
      <c r="E970" s="173"/>
      <c r="F970" s="6" t="s">
        <v>1223</v>
      </c>
      <c r="G970" s="6" t="s">
        <v>41</v>
      </c>
      <c r="H970" s="4" t="s">
        <v>1224</v>
      </c>
      <c r="I970" s="4" t="s">
        <v>25</v>
      </c>
      <c r="J970" s="4" t="s">
        <v>25</v>
      </c>
      <c r="K970" s="4" t="s">
        <v>2289</v>
      </c>
      <c r="L970" s="8"/>
      <c r="M970" s="8" t="str">
        <f>IF(ISBLANK(L970),"",VLOOKUP(L970,Lookups!$A:$B,2, FALSE))</f>
        <v/>
      </c>
      <c r="N970" s="4" t="s">
        <v>1225</v>
      </c>
      <c r="O970" s="13" t="str">
        <f>IF(ISBLANK(N970),"",VLOOKUP(N970,Lookups!$D:$E,2, FALSE))</f>
        <v>http://linked.data.gov.au/def/tern-cv/6d40d71e-58cd-4f75-8304-40c01fe5f74c</v>
      </c>
      <c r="P970" s="110" t="s">
        <v>1226</v>
      </c>
    </row>
    <row r="971">
      <c r="A971" s="171" t="s">
        <v>2280</v>
      </c>
      <c r="B971" s="87" t="s">
        <v>2281</v>
      </c>
      <c r="C971" s="80" t="b">
        <v>0</v>
      </c>
      <c r="D971" s="80" t="s">
        <v>1227</v>
      </c>
      <c r="E971" s="173"/>
      <c r="F971" s="6" t="s">
        <v>1228</v>
      </c>
      <c r="G971" s="6" t="s">
        <v>41</v>
      </c>
      <c r="H971" s="4" t="s">
        <v>1229</v>
      </c>
      <c r="I971" s="4" t="s">
        <v>25</v>
      </c>
      <c r="J971" s="4" t="s">
        <v>25</v>
      </c>
      <c r="K971" s="4" t="s">
        <v>2289</v>
      </c>
      <c r="L971" s="8"/>
      <c r="M971" s="8" t="str">
        <f>IF(ISBLANK(L971),"",VLOOKUP(L971,Lookups!$A:$B,2, FALSE))</f>
        <v/>
      </c>
      <c r="N971" s="4" t="s">
        <v>1225</v>
      </c>
      <c r="O971" s="13" t="str">
        <f>IF(ISBLANK(N971),"",VLOOKUP(N971,Lookups!$D:$E,2, FALSE))</f>
        <v>http://linked.data.gov.au/def/tern-cv/6d40d71e-58cd-4f75-8304-40c01fe5f74c</v>
      </c>
      <c r="P971" s="10" t="s">
        <v>1230</v>
      </c>
    </row>
    <row r="972">
      <c r="A972" s="171" t="s">
        <v>2280</v>
      </c>
      <c r="B972" s="87" t="s">
        <v>2281</v>
      </c>
      <c r="C972" s="80" t="b">
        <v>0</v>
      </c>
      <c r="D972" s="80" t="s">
        <v>1231</v>
      </c>
      <c r="E972" s="173"/>
      <c r="F972" s="6" t="s">
        <v>1232</v>
      </c>
      <c r="G972" s="6" t="s">
        <v>41</v>
      </c>
      <c r="H972" s="4" t="s">
        <v>1233</v>
      </c>
      <c r="I972" s="4" t="s">
        <v>25</v>
      </c>
      <c r="J972" s="4" t="s">
        <v>25</v>
      </c>
      <c r="K972" s="4" t="s">
        <v>2289</v>
      </c>
      <c r="L972" s="8"/>
      <c r="M972" s="8" t="str">
        <f>IF(ISBLANK(L972),"",VLOOKUP(L972,Lookups!$A:$B,2, FALSE))</f>
        <v/>
      </c>
      <c r="N972" s="4" t="s">
        <v>1225</v>
      </c>
      <c r="O972" s="13" t="str">
        <f>IF(ISBLANK(N972),"",VLOOKUP(N972,Lookups!$D:$E,2, FALSE))</f>
        <v>http://linked.data.gov.au/def/tern-cv/6d40d71e-58cd-4f75-8304-40c01fe5f74c</v>
      </c>
      <c r="P972" s="10" t="s">
        <v>1234</v>
      </c>
    </row>
    <row r="973">
      <c r="A973" s="171" t="s">
        <v>2280</v>
      </c>
      <c r="B973" s="87" t="s">
        <v>2281</v>
      </c>
      <c r="C973" s="80" t="b">
        <v>0</v>
      </c>
      <c r="D973" s="80" t="s">
        <v>1235</v>
      </c>
      <c r="E973" s="173"/>
      <c r="F973" s="6" t="s">
        <v>1236</v>
      </c>
      <c r="G973" s="6" t="s">
        <v>41</v>
      </c>
      <c r="H973" s="4" t="s">
        <v>1237</v>
      </c>
      <c r="I973" s="4" t="s">
        <v>25</v>
      </c>
      <c r="J973" s="4" t="s">
        <v>25</v>
      </c>
      <c r="K973" s="4" t="s">
        <v>2289</v>
      </c>
      <c r="L973" s="8"/>
      <c r="M973" s="8" t="str">
        <f>IF(ISBLANK(L973),"",VLOOKUP(L973,Lookups!$A:$B,2, FALSE))</f>
        <v/>
      </c>
      <c r="N973" s="4" t="s">
        <v>1225</v>
      </c>
      <c r="O973" s="13" t="str">
        <f>IF(ISBLANK(N973),"",VLOOKUP(N973,Lookups!$D:$E,2, FALSE))</f>
        <v>http://linked.data.gov.au/def/tern-cv/6d40d71e-58cd-4f75-8304-40c01fe5f74c</v>
      </c>
      <c r="P973" s="10" t="s">
        <v>1238</v>
      </c>
    </row>
    <row r="974">
      <c r="A974" s="171" t="s">
        <v>2280</v>
      </c>
      <c r="B974" s="87" t="s">
        <v>2281</v>
      </c>
      <c r="C974" s="6" t="b">
        <v>0</v>
      </c>
      <c r="D974" s="6" t="s">
        <v>30</v>
      </c>
      <c r="F974" s="6" t="s">
        <v>31</v>
      </c>
      <c r="G974" s="6"/>
      <c r="H974" s="6"/>
      <c r="I974" s="6" t="s">
        <v>32</v>
      </c>
      <c r="J974" s="6" t="s">
        <v>32</v>
      </c>
      <c r="K974" s="6"/>
      <c r="L974" s="4" t="s">
        <v>30</v>
      </c>
      <c r="N974" s="4" t="s">
        <v>33</v>
      </c>
      <c r="O974" s="12" t="s">
        <v>34</v>
      </c>
      <c r="S974" s="11" t="s">
        <v>28</v>
      </c>
    </row>
    <row r="975">
      <c r="A975" s="171" t="s">
        <v>2280</v>
      </c>
      <c r="B975" s="87" t="s">
        <v>2281</v>
      </c>
      <c r="C975" s="61" t="b">
        <v>0</v>
      </c>
      <c r="D975" s="61"/>
      <c r="E975" s="80" t="s">
        <v>2290</v>
      </c>
      <c r="F975" s="4" t="s">
        <v>2291</v>
      </c>
      <c r="I975" s="4" t="s">
        <v>200</v>
      </c>
      <c r="J975" s="4" t="s">
        <v>200</v>
      </c>
      <c r="L975" s="8"/>
      <c r="M975" s="8" t="str">
        <f>IF(ISBLANK(L975),"",VLOOKUP(L975,Lookups!$A:$B,2, FALSE))</f>
        <v/>
      </c>
      <c r="N975" s="8"/>
      <c r="O975" s="9" t="str">
        <f>IF(ISBLANK(N975),"",VLOOKUP(N975,Lookups!$D:$E,2, FALSE))</f>
        <v/>
      </c>
    </row>
    <row r="976">
      <c r="A976" s="177" t="s">
        <v>2280</v>
      </c>
      <c r="B976" s="202" t="s">
        <v>2281</v>
      </c>
      <c r="C976" s="189" t="b">
        <v>0</v>
      </c>
      <c r="D976" s="189"/>
      <c r="E976" s="119" t="s">
        <v>2292</v>
      </c>
      <c r="F976" s="121" t="s">
        <v>2293</v>
      </c>
      <c r="G976" s="120"/>
      <c r="H976" s="121" t="s">
        <v>2294</v>
      </c>
      <c r="I976" s="121" t="s">
        <v>32</v>
      </c>
      <c r="J976" s="121" t="s">
        <v>25</v>
      </c>
      <c r="K976" s="121" t="s">
        <v>2295</v>
      </c>
      <c r="L976" s="120"/>
      <c r="M976" s="120" t="str">
        <f>IF(ISBLANK(L976),"",VLOOKUP(L976,Lookups!$A:$B,2, FALSE))</f>
        <v/>
      </c>
      <c r="N976" s="120"/>
      <c r="O976" s="178" t="str">
        <f>IF(ISBLANK(N976),"",VLOOKUP(N976,Lookups!$D:$E,2, FALSE))</f>
        <v/>
      </c>
      <c r="P976" s="120"/>
      <c r="Q976" s="120"/>
      <c r="R976" s="120"/>
      <c r="S976" s="120"/>
      <c r="T976" s="120"/>
      <c r="U976" s="120"/>
      <c r="V976" s="120"/>
      <c r="W976" s="120"/>
      <c r="X976" s="120"/>
      <c r="Y976" s="120"/>
      <c r="Z976" s="120"/>
      <c r="AA976" s="120"/>
      <c r="AB976" s="120"/>
      <c r="AC976" s="120"/>
      <c r="AD976" s="120"/>
      <c r="AE976" s="120"/>
      <c r="AF976" s="120"/>
      <c r="AG976" s="120"/>
      <c r="AH976" s="120"/>
      <c r="AI976" s="120"/>
      <c r="AJ976" s="120"/>
      <c r="AK976" s="120"/>
      <c r="AL976" s="120"/>
    </row>
    <row r="977">
      <c r="A977" s="171" t="s">
        <v>2280</v>
      </c>
      <c r="B977" s="87" t="s">
        <v>2281</v>
      </c>
      <c r="C977" s="61" t="b">
        <v>0</v>
      </c>
      <c r="D977" s="61"/>
      <c r="E977" s="80" t="s">
        <v>1821</v>
      </c>
      <c r="F977" s="4" t="s">
        <v>2296</v>
      </c>
      <c r="I977" s="4" t="s">
        <v>294</v>
      </c>
      <c r="J977" s="4" t="s">
        <v>37</v>
      </c>
      <c r="L977" s="8"/>
      <c r="M977" s="8" t="str">
        <f>IF(ISBLANK(L977),"",VLOOKUP(L977,Lookups!$A:$B,2, FALSE))</f>
        <v/>
      </c>
      <c r="N977" s="8"/>
      <c r="O977" s="9" t="str">
        <f>IF(ISBLANK(N977),"",VLOOKUP(N977,Lookups!$D:$E,2, FALSE))</f>
        <v/>
      </c>
    </row>
    <row r="978">
      <c r="A978" s="171" t="s">
        <v>2280</v>
      </c>
      <c r="B978" s="87" t="s">
        <v>2281</v>
      </c>
      <c r="C978" s="80" t="b">
        <v>0</v>
      </c>
      <c r="D978" s="80" t="s">
        <v>1824</v>
      </c>
      <c r="E978" s="61"/>
      <c r="F978" s="4" t="s">
        <v>2297</v>
      </c>
      <c r="I978" s="4" t="s">
        <v>91</v>
      </c>
      <c r="J978" s="4" t="s">
        <v>43</v>
      </c>
      <c r="L978" s="8"/>
      <c r="M978" s="8" t="str">
        <f>IF(ISBLANK(L978),"",VLOOKUP(L978,Lookups!$A:$B,2, FALSE))</f>
        <v/>
      </c>
      <c r="N978" s="4" t="s">
        <v>920</v>
      </c>
      <c r="O978" s="13" t="str">
        <f>IF(ISBLANK(N978),"",VLOOKUP(N978,Lookups!$D:$E,2, FALSE))</f>
        <v>http://linked.data.gov.au/def/tern-cv/8a68b4a9-167b-40f0-9222-293a2d20ffee</v>
      </c>
    </row>
    <row r="979">
      <c r="A979" s="171" t="s">
        <v>2280</v>
      </c>
      <c r="B979" s="87" t="s">
        <v>2281</v>
      </c>
      <c r="C979" s="61" t="b">
        <v>0</v>
      </c>
      <c r="D979" s="61"/>
      <c r="E979" s="80" t="s">
        <v>1765</v>
      </c>
      <c r="F979" s="4" t="s">
        <v>2298</v>
      </c>
      <c r="H979" s="4" t="s">
        <v>2299</v>
      </c>
      <c r="I979" s="4" t="s">
        <v>25</v>
      </c>
      <c r="J979" s="4" t="s">
        <v>200</v>
      </c>
      <c r="K979" s="4" t="s">
        <v>2001</v>
      </c>
      <c r="L979" s="8"/>
      <c r="M979" s="8" t="str">
        <f>IF(ISBLANK(L979),"",VLOOKUP(L979,Lookups!$A:$B,2, FALSE))</f>
        <v/>
      </c>
      <c r="N979" s="8"/>
      <c r="O979" s="9" t="str">
        <f>IF(ISBLANK(N979),"",VLOOKUP(N979,Lookups!$D:$E,2, FALSE))</f>
        <v/>
      </c>
      <c r="P979" s="10" t="s">
        <v>1769</v>
      </c>
    </row>
    <row r="980">
      <c r="A980" s="171" t="s">
        <v>2280</v>
      </c>
      <c r="B980" s="87" t="s">
        <v>2281</v>
      </c>
      <c r="C980" s="61" t="b">
        <v>0</v>
      </c>
      <c r="D980" s="61"/>
      <c r="E980" s="80" t="s">
        <v>1826</v>
      </c>
      <c r="F980" s="4" t="s">
        <v>2300</v>
      </c>
      <c r="H980" s="4" t="s">
        <v>2301</v>
      </c>
      <c r="I980" s="4" t="s">
        <v>25</v>
      </c>
      <c r="J980" s="4" t="s">
        <v>25</v>
      </c>
      <c r="K980" s="4" t="s">
        <v>2302</v>
      </c>
      <c r="L980" s="8"/>
      <c r="M980" s="8" t="str">
        <f>IF(ISBLANK(L980),"",VLOOKUP(L980,Lookups!$A:$B,2, FALSE))</f>
        <v/>
      </c>
      <c r="N980" s="8"/>
      <c r="O980" s="9" t="str">
        <f>IF(ISBLANK(N980),"",VLOOKUP(N980,Lookups!$D:$E,2, FALSE))</f>
        <v/>
      </c>
      <c r="P980" s="110" t="s">
        <v>1830</v>
      </c>
    </row>
    <row r="981">
      <c r="A981" s="171" t="s">
        <v>2280</v>
      </c>
      <c r="B981" s="87" t="s">
        <v>2281</v>
      </c>
      <c r="C981" s="61" t="b">
        <v>0</v>
      </c>
      <c r="D981" s="61"/>
      <c r="E981" s="80" t="s">
        <v>1451</v>
      </c>
      <c r="F981" s="4" t="s">
        <v>2303</v>
      </c>
      <c r="I981" s="4" t="s">
        <v>32</v>
      </c>
      <c r="J981" s="4" t="s">
        <v>37</v>
      </c>
      <c r="L981" s="8"/>
      <c r="M981" s="8" t="str">
        <f>IF(ISBLANK(L981),"",VLOOKUP(L981,Lookups!$A:$B,2, FALSE))</f>
        <v/>
      </c>
      <c r="N981" s="8"/>
      <c r="O981" s="9" t="str">
        <f>IF(ISBLANK(N981),"",VLOOKUP(N981,Lookups!$D:$E,2, FALSE))</f>
        <v/>
      </c>
    </row>
    <row r="982">
      <c r="A982" s="171" t="s">
        <v>2280</v>
      </c>
      <c r="B982" s="87" t="s">
        <v>2281</v>
      </c>
      <c r="C982" s="6" t="b">
        <v>0</v>
      </c>
      <c r="D982" s="6" t="s">
        <v>2304</v>
      </c>
      <c r="E982" s="61"/>
      <c r="F982" s="4" t="s">
        <v>2305</v>
      </c>
      <c r="H982" s="4" t="s">
        <v>2306</v>
      </c>
      <c r="I982" s="4" t="s">
        <v>25</v>
      </c>
      <c r="J982" s="4" t="s">
        <v>25</v>
      </c>
      <c r="K982" s="4" t="s">
        <v>2307</v>
      </c>
      <c r="L982" s="8"/>
      <c r="M982" s="8" t="str">
        <f>IF(ISBLANK(L982),"",VLOOKUP(L982,Lookups!$A:$B,2, FALSE))</f>
        <v/>
      </c>
      <c r="N982" s="4" t="s">
        <v>168</v>
      </c>
      <c r="O982" s="13" t="str">
        <f>IF(ISBLANK(N982),"",VLOOKUP(N982,Lookups!$D:$E,2, FALSE))</f>
        <v>http://linked.data.gov.au/def/tern-cv/ecb855ed-50e1-4299-8491-861759ef40b7</v>
      </c>
      <c r="P982" s="110" t="s">
        <v>2308</v>
      </c>
    </row>
    <row r="983">
      <c r="A983" s="171" t="s">
        <v>2280</v>
      </c>
      <c r="B983" s="87" t="s">
        <v>2281</v>
      </c>
      <c r="C983" s="6" t="b">
        <v>0</v>
      </c>
      <c r="D983" s="6" t="s">
        <v>1912</v>
      </c>
      <c r="E983" s="61"/>
      <c r="F983" s="4" t="s">
        <v>1913</v>
      </c>
      <c r="H983" s="4" t="s">
        <v>1914</v>
      </c>
      <c r="I983" s="4" t="s">
        <v>25</v>
      </c>
      <c r="J983" s="4" t="s">
        <v>25</v>
      </c>
      <c r="K983" s="4" t="s">
        <v>2307</v>
      </c>
      <c r="L983" s="8"/>
      <c r="M983" s="8" t="str">
        <f>IF(ISBLANK(L983),"",VLOOKUP(L983,Lookups!$A:$B,2, FALSE))</f>
        <v/>
      </c>
      <c r="N983" s="4" t="s">
        <v>168</v>
      </c>
      <c r="O983" s="13" t="str">
        <f>IF(ISBLANK(N983),"",VLOOKUP(N983,Lookups!$D:$E,2, FALSE))</f>
        <v>http://linked.data.gov.au/def/tern-cv/ecb855ed-50e1-4299-8491-861759ef40b7</v>
      </c>
      <c r="P983" s="110" t="s">
        <v>2272</v>
      </c>
    </row>
    <row r="984">
      <c r="A984" s="171" t="s">
        <v>2280</v>
      </c>
      <c r="B984" s="87" t="s">
        <v>2281</v>
      </c>
      <c r="C984" s="6" t="b">
        <v>0</v>
      </c>
      <c r="D984" s="6" t="s">
        <v>1910</v>
      </c>
      <c r="E984" s="61"/>
      <c r="F984" s="4" t="s">
        <v>2309</v>
      </c>
      <c r="H984" s="4" t="s">
        <v>2310</v>
      </c>
      <c r="I984" s="4" t="s">
        <v>25</v>
      </c>
      <c r="J984" s="4" t="s">
        <v>25</v>
      </c>
      <c r="K984" s="4" t="s">
        <v>2307</v>
      </c>
      <c r="L984" s="8"/>
      <c r="M984" s="8" t="str">
        <f>IF(ISBLANK(L984),"",VLOOKUP(L984,Lookups!$A:$B,2, FALSE))</f>
        <v/>
      </c>
      <c r="N984" s="4" t="s">
        <v>168</v>
      </c>
      <c r="O984" s="13" t="str">
        <f>IF(ISBLANK(N984),"",VLOOKUP(N984,Lookups!$D:$E,2, FALSE))</f>
        <v>http://linked.data.gov.au/def/tern-cv/ecb855ed-50e1-4299-8491-861759ef40b7</v>
      </c>
      <c r="P984" s="110" t="s">
        <v>2247</v>
      </c>
    </row>
    <row r="985">
      <c r="A985" s="171" t="s">
        <v>2280</v>
      </c>
      <c r="B985" s="87" t="s">
        <v>2281</v>
      </c>
      <c r="C985" s="6" t="b">
        <v>0</v>
      </c>
      <c r="D985" s="6" t="s">
        <v>2311</v>
      </c>
      <c r="E985" s="61"/>
      <c r="F985" s="4" t="s">
        <v>2312</v>
      </c>
      <c r="H985" s="4" t="s">
        <v>2313</v>
      </c>
      <c r="I985" s="4" t="s">
        <v>25</v>
      </c>
      <c r="J985" s="4" t="s">
        <v>25</v>
      </c>
      <c r="K985" s="4" t="s">
        <v>2307</v>
      </c>
      <c r="L985" s="8"/>
      <c r="M985" s="8" t="str">
        <f>IF(ISBLANK(L985),"",VLOOKUP(L985,Lookups!$A:$B,2, FALSE))</f>
        <v/>
      </c>
      <c r="N985" s="4" t="s">
        <v>168</v>
      </c>
      <c r="O985" s="13" t="str">
        <f>IF(ISBLANK(N985),"",VLOOKUP(N985,Lookups!$D:$E,2, FALSE))</f>
        <v>http://linked.data.gov.au/def/tern-cv/ecb855ed-50e1-4299-8491-861759ef40b7</v>
      </c>
      <c r="P985" s="110" t="s">
        <v>2314</v>
      </c>
    </row>
    <row r="986">
      <c r="A986" s="171" t="s">
        <v>2280</v>
      </c>
      <c r="B986" s="87" t="s">
        <v>2281</v>
      </c>
      <c r="C986" s="8" t="b">
        <v>0</v>
      </c>
      <c r="E986" s="80" t="s">
        <v>1841</v>
      </c>
      <c r="F986" s="6" t="s">
        <v>2315</v>
      </c>
      <c r="I986" s="4" t="s">
        <v>200</v>
      </c>
      <c r="J986" s="4" t="s">
        <v>200</v>
      </c>
      <c r="L986" s="8"/>
      <c r="M986" s="8" t="str">
        <f>IF(ISBLANK(L986),"",VLOOKUP(L986,Lookups!$A:$B,2, FALSE))</f>
        <v/>
      </c>
      <c r="N986" s="8"/>
      <c r="O986" s="9" t="str">
        <f>IF(ISBLANK(N986),"",VLOOKUP(N986,Lookups!$D:$E,2, FALSE))</f>
        <v/>
      </c>
    </row>
    <row r="987">
      <c r="A987" s="171" t="s">
        <v>2280</v>
      </c>
      <c r="B987" s="87" t="s">
        <v>2281</v>
      </c>
      <c r="C987" s="8" t="b">
        <v>0</v>
      </c>
      <c r="E987" s="80" t="s">
        <v>1843</v>
      </c>
      <c r="F987" s="6" t="s">
        <v>2316</v>
      </c>
      <c r="I987" s="4" t="s">
        <v>32</v>
      </c>
      <c r="J987" s="4" t="s">
        <v>37</v>
      </c>
      <c r="L987" s="8"/>
      <c r="M987" s="8" t="str">
        <f>IF(ISBLANK(L987),"",VLOOKUP(L987,Lookups!$A:$B,2, FALSE))</f>
        <v/>
      </c>
      <c r="N987" s="8"/>
      <c r="O987" s="9" t="str">
        <f>IF(ISBLANK(N987),"",VLOOKUP(N987,Lookups!$D:$E,2, FALSE))</f>
        <v/>
      </c>
    </row>
    <row r="988">
      <c r="A988" s="171" t="s">
        <v>2280</v>
      </c>
      <c r="B988" s="87" t="s">
        <v>2281</v>
      </c>
      <c r="C988" s="8" t="b">
        <v>0</v>
      </c>
      <c r="E988" s="80" t="s">
        <v>1845</v>
      </c>
      <c r="F988" s="6" t="s">
        <v>1846</v>
      </c>
      <c r="H988" s="4" t="s">
        <v>1847</v>
      </c>
      <c r="I988" s="4" t="s">
        <v>25</v>
      </c>
      <c r="J988" s="4" t="s">
        <v>25</v>
      </c>
      <c r="K988" s="4" t="s">
        <v>2317</v>
      </c>
      <c r="L988" s="8"/>
      <c r="M988" s="8" t="str">
        <f>IF(ISBLANK(L988),"",VLOOKUP(L988,Lookups!$A:$B,2, FALSE))</f>
        <v/>
      </c>
      <c r="N988" s="8"/>
      <c r="O988" s="9" t="str">
        <f>IF(ISBLANK(N988),"",VLOOKUP(N988,Lookups!$D:$E,2, FALSE))</f>
        <v/>
      </c>
      <c r="P988" s="10" t="s">
        <v>1848</v>
      </c>
    </row>
    <row r="989">
      <c r="A989" s="171" t="s">
        <v>2280</v>
      </c>
      <c r="B989" s="87" t="s">
        <v>2281</v>
      </c>
      <c r="C989" s="8" t="b">
        <v>0</v>
      </c>
      <c r="E989" s="80" t="s">
        <v>2318</v>
      </c>
      <c r="F989" s="6" t="s">
        <v>2319</v>
      </c>
      <c r="H989" s="4" t="s">
        <v>2320</v>
      </c>
      <c r="I989" s="4" t="s">
        <v>25</v>
      </c>
      <c r="J989" s="4" t="s">
        <v>25</v>
      </c>
      <c r="K989" s="4" t="s">
        <v>2317</v>
      </c>
      <c r="L989" s="8"/>
      <c r="M989" s="8" t="str">
        <f>IF(ISBLANK(L989),"",VLOOKUP(L989,Lookups!$A:$B,2, FALSE))</f>
        <v/>
      </c>
      <c r="N989" s="8"/>
      <c r="O989" s="9" t="str">
        <f>IF(ISBLANK(N989),"",VLOOKUP(N989,Lookups!$D:$E,2, FALSE))</f>
        <v/>
      </c>
      <c r="P989" s="110" t="s">
        <v>2321</v>
      </c>
    </row>
    <row r="990">
      <c r="A990" s="171" t="s">
        <v>2280</v>
      </c>
      <c r="B990" s="87" t="s">
        <v>2281</v>
      </c>
      <c r="C990" s="8" t="b">
        <v>0</v>
      </c>
      <c r="E990" s="80" t="s">
        <v>1849</v>
      </c>
      <c r="F990" s="6" t="s">
        <v>2322</v>
      </c>
      <c r="I990" s="4" t="s">
        <v>32</v>
      </c>
      <c r="J990" s="4" t="s">
        <v>32</v>
      </c>
      <c r="L990" s="8"/>
      <c r="M990" s="8" t="str">
        <f>IF(ISBLANK(L990),"",VLOOKUP(L990,Lookups!$A:$B,2, FALSE))</f>
        <v/>
      </c>
      <c r="N990" s="8"/>
      <c r="O990" s="9" t="str">
        <f>IF(ISBLANK(N990),"",VLOOKUP(N990,Lookups!$D:$E,2, FALSE))</f>
        <v/>
      </c>
    </row>
    <row r="991">
      <c r="A991" s="171" t="s">
        <v>2280</v>
      </c>
      <c r="B991" s="87" t="s">
        <v>2281</v>
      </c>
      <c r="C991" s="8" t="b">
        <v>0</v>
      </c>
      <c r="E991" s="80" t="s">
        <v>1851</v>
      </c>
      <c r="F991" s="6" t="s">
        <v>2323</v>
      </c>
      <c r="I991" s="4" t="s">
        <v>200</v>
      </c>
      <c r="J991" s="4" t="s">
        <v>200</v>
      </c>
      <c r="L991" s="8"/>
      <c r="M991" s="8" t="str">
        <f>IF(ISBLANK(L991),"",VLOOKUP(L991,Lookups!$A:$B,2, FALSE))</f>
        <v/>
      </c>
      <c r="N991" s="8"/>
      <c r="O991" s="9" t="str">
        <f>IF(ISBLANK(N991),"",VLOOKUP(N991,Lookups!$D:$E,2, FALSE))</f>
        <v/>
      </c>
    </row>
    <row r="992">
      <c r="A992" s="171" t="s">
        <v>2280</v>
      </c>
      <c r="B992" s="87" t="s">
        <v>2281</v>
      </c>
      <c r="C992" s="8" t="b">
        <v>0</v>
      </c>
      <c r="E992" s="80" t="s">
        <v>2324</v>
      </c>
      <c r="F992" s="6" t="s">
        <v>2325</v>
      </c>
      <c r="I992" s="4" t="s">
        <v>32</v>
      </c>
      <c r="J992" s="4" t="s">
        <v>37</v>
      </c>
      <c r="L992" s="8"/>
      <c r="M992" s="8" t="str">
        <f>IF(ISBLANK(L992),"",VLOOKUP(L992,Lookups!$A:$B,2, FALSE))</f>
        <v/>
      </c>
      <c r="N992" s="8"/>
      <c r="O992" s="9" t="str">
        <f>IF(ISBLANK(N992),"",VLOOKUP(N992,Lookups!$D:$E,2, FALSE))</f>
        <v/>
      </c>
    </row>
    <row r="993">
      <c r="A993" s="171" t="s">
        <v>2280</v>
      </c>
      <c r="B993" s="87" t="s">
        <v>2281</v>
      </c>
      <c r="C993" s="8" t="b">
        <v>0</v>
      </c>
      <c r="E993" s="80" t="s">
        <v>1570</v>
      </c>
      <c r="F993" s="6" t="s">
        <v>2326</v>
      </c>
      <c r="I993" s="4" t="s">
        <v>32</v>
      </c>
      <c r="J993" s="4" t="s">
        <v>32</v>
      </c>
      <c r="L993" s="8"/>
      <c r="M993" s="8" t="str">
        <f>IF(ISBLANK(L993),"",VLOOKUP(L993,Lookups!$A:$B,2, FALSE))</f>
        <v/>
      </c>
      <c r="N993" s="8"/>
      <c r="O993" s="9" t="str">
        <f>IF(ISBLANK(N993),"",VLOOKUP(N993,Lookups!$D:$E,2, FALSE))</f>
        <v/>
      </c>
    </row>
    <row r="994">
      <c r="A994" s="171" t="s">
        <v>2280</v>
      </c>
      <c r="B994" s="87" t="s">
        <v>2281</v>
      </c>
      <c r="C994" s="8" t="b">
        <v>0</v>
      </c>
      <c r="E994" s="80" t="s">
        <v>2327</v>
      </c>
      <c r="F994" s="6" t="s">
        <v>2328</v>
      </c>
      <c r="I994" s="4" t="s">
        <v>32</v>
      </c>
      <c r="J994" s="4" t="s">
        <v>32</v>
      </c>
      <c r="L994" s="8"/>
      <c r="M994" s="8" t="str">
        <f>IF(ISBLANK(L994),"",VLOOKUP(L994,Lookups!$A:$B,2, FALSE))</f>
        <v/>
      </c>
      <c r="N994" s="8"/>
      <c r="O994" s="9" t="str">
        <f>IF(ISBLANK(N994),"",VLOOKUP(N994,Lookups!$D:$E,2, FALSE))</f>
        <v/>
      </c>
    </row>
    <row r="995">
      <c r="A995" s="171" t="s">
        <v>2280</v>
      </c>
      <c r="B995" s="87" t="s">
        <v>2281</v>
      </c>
      <c r="C995" s="8" t="b">
        <v>0</v>
      </c>
      <c r="E995" s="80" t="s">
        <v>2329</v>
      </c>
      <c r="F995" s="6" t="s">
        <v>2330</v>
      </c>
      <c r="I995" s="4" t="s">
        <v>32</v>
      </c>
      <c r="J995" s="4" t="s">
        <v>37</v>
      </c>
      <c r="L995" s="8"/>
      <c r="M995" s="8" t="str">
        <f>IF(ISBLANK(L995),"",VLOOKUP(L995,Lookups!$A:$B,2, FALSE))</f>
        <v/>
      </c>
      <c r="N995" s="8"/>
      <c r="O995" s="9" t="str">
        <f>IF(ISBLANK(N995),"",VLOOKUP(N995,Lookups!$D:$E,2, FALSE))</f>
        <v/>
      </c>
    </row>
    <row r="996">
      <c r="A996" s="187"/>
      <c r="B996" s="58"/>
      <c r="C996" s="59" t="b">
        <v>0</v>
      </c>
      <c r="D996" s="59"/>
      <c r="E996" s="59"/>
      <c r="F996" s="59"/>
      <c r="G996" s="59"/>
      <c r="H996" s="59"/>
      <c r="I996" s="59"/>
      <c r="J996" s="59"/>
      <c r="K996" s="59"/>
      <c r="L996" s="59"/>
      <c r="M996" s="59" t="str">
        <f>IF(ISBLANK(L996),"",VLOOKUP(L996,Lookups!$A:$B,2, FALSE))</f>
        <v/>
      </c>
      <c r="N996" s="59"/>
      <c r="O996" s="95" t="str">
        <f>IF(ISBLANK(N996),"",VLOOKUP(N996,Lookups!$D:$E,2, FALSE))</f>
        <v/>
      </c>
      <c r="P996" s="59"/>
      <c r="Q996" s="59"/>
      <c r="R996" s="59"/>
      <c r="S996" s="59"/>
      <c r="T996" s="59"/>
      <c r="U996" s="59"/>
      <c r="V996" s="59"/>
      <c r="W996" s="59"/>
      <c r="X996" s="59"/>
      <c r="Y996" s="59"/>
      <c r="Z996" s="59"/>
      <c r="AA996" s="59"/>
      <c r="AB996" s="59"/>
      <c r="AC996" s="59"/>
      <c r="AD996" s="59"/>
      <c r="AE996" s="59"/>
      <c r="AF996" s="59"/>
      <c r="AG996" s="59"/>
      <c r="AH996" s="59"/>
      <c r="AI996" s="59"/>
      <c r="AJ996" s="59"/>
      <c r="AK996" s="59"/>
      <c r="AL996" s="59"/>
    </row>
    <row r="997">
      <c r="A997" s="171" t="s">
        <v>2331</v>
      </c>
      <c r="B997" s="6" t="s">
        <v>2332</v>
      </c>
      <c r="C997" s="8" t="b">
        <v>0</v>
      </c>
      <c r="E997" s="80" t="s">
        <v>2333</v>
      </c>
      <c r="F997" s="4" t="s">
        <v>2334</v>
      </c>
      <c r="H997" s="4" t="s">
        <v>2335</v>
      </c>
      <c r="I997" s="4" t="s">
        <v>25</v>
      </c>
      <c r="J997" s="4" t="s">
        <v>25</v>
      </c>
      <c r="L997" s="8"/>
      <c r="M997" s="8" t="str">
        <f>IF(ISBLANK(L997),"",VLOOKUP(L997,Lookups!$A:$B,2, FALSE))</f>
        <v/>
      </c>
      <c r="N997" s="8"/>
      <c r="O997" s="9" t="str">
        <f>IF(ISBLANK(N997),"",VLOOKUP(N997,Lookups!$D:$E,2, FALSE))</f>
        <v/>
      </c>
      <c r="P997" s="110" t="s">
        <v>2336</v>
      </c>
    </row>
    <row r="998">
      <c r="A998" s="171" t="s">
        <v>2331</v>
      </c>
      <c r="B998" s="6" t="s">
        <v>2332</v>
      </c>
      <c r="C998" s="8" t="b">
        <v>0</v>
      </c>
      <c r="E998" s="80" t="s">
        <v>2285</v>
      </c>
      <c r="F998" s="4" t="s">
        <v>2337</v>
      </c>
      <c r="I998" s="4" t="s">
        <v>32</v>
      </c>
      <c r="J998" s="4" t="s">
        <v>37</v>
      </c>
      <c r="L998" s="8"/>
      <c r="M998" s="8" t="str">
        <f>IF(ISBLANK(L998),"",VLOOKUP(L998,Lookups!$A:$B,2, FALSE))</f>
        <v/>
      </c>
      <c r="N998" s="8"/>
      <c r="O998" s="9" t="str">
        <f>IF(ISBLANK(N998),"",VLOOKUP(N998,Lookups!$D:$E,2, FALSE))</f>
        <v/>
      </c>
    </row>
    <row r="999">
      <c r="A999" s="171" t="s">
        <v>2331</v>
      </c>
      <c r="B999" s="6" t="s">
        <v>2332</v>
      </c>
      <c r="C999" s="8" t="b">
        <v>0</v>
      </c>
      <c r="E999" s="80" t="s">
        <v>2287</v>
      </c>
      <c r="F999" s="4" t="s">
        <v>2338</v>
      </c>
      <c r="I999" s="4" t="s">
        <v>91</v>
      </c>
      <c r="J999" s="4" t="s">
        <v>43</v>
      </c>
      <c r="L999" s="8"/>
      <c r="M999" s="8" t="str">
        <f>IF(ISBLANK(L999),"",VLOOKUP(L999,Lookups!$A:$B,2, FALSE))</f>
        <v/>
      </c>
      <c r="N999" s="8"/>
      <c r="O999" s="9" t="str">
        <f>IF(ISBLANK(N999),"",VLOOKUP(N999,Lookups!$D:$E,2, FALSE))</f>
        <v/>
      </c>
    </row>
    <row r="1000">
      <c r="A1000" s="171" t="s">
        <v>2331</v>
      </c>
      <c r="B1000" s="6" t="s">
        <v>2332</v>
      </c>
      <c r="C1000" s="80" t="b">
        <v>0</v>
      </c>
      <c r="D1000" s="80" t="s">
        <v>1222</v>
      </c>
      <c r="F1000" s="6" t="s">
        <v>1223</v>
      </c>
      <c r="H1000" s="4" t="s">
        <v>1224</v>
      </c>
      <c r="I1000" s="4" t="s">
        <v>25</v>
      </c>
      <c r="J1000" s="4" t="s">
        <v>25</v>
      </c>
      <c r="K1000" s="4" t="s">
        <v>2339</v>
      </c>
      <c r="L1000" s="8"/>
      <c r="M1000" s="8" t="str">
        <f>IF(ISBLANK(L1000),"",VLOOKUP(L1000,Lookups!$A:$B,2, FALSE))</f>
        <v/>
      </c>
      <c r="N1000" s="4" t="s">
        <v>1225</v>
      </c>
      <c r="O1000" s="200" t="s">
        <v>1225</v>
      </c>
      <c r="P1000" s="10" t="s">
        <v>1226</v>
      </c>
    </row>
    <row r="1001">
      <c r="A1001" s="171" t="s">
        <v>2331</v>
      </c>
      <c r="B1001" s="6" t="s">
        <v>2332</v>
      </c>
      <c r="C1001" s="80" t="b">
        <v>0</v>
      </c>
      <c r="D1001" s="80" t="s">
        <v>1227</v>
      </c>
      <c r="F1001" s="6" t="s">
        <v>1228</v>
      </c>
      <c r="H1001" s="4" t="s">
        <v>1229</v>
      </c>
      <c r="I1001" s="4" t="s">
        <v>25</v>
      </c>
      <c r="J1001" s="4" t="s">
        <v>25</v>
      </c>
      <c r="K1001" s="4" t="s">
        <v>2339</v>
      </c>
      <c r="L1001" s="8"/>
      <c r="M1001" s="8" t="str">
        <f>IF(ISBLANK(L1001),"",VLOOKUP(L1001,Lookups!$A:$B,2, FALSE))</f>
        <v/>
      </c>
      <c r="N1001" s="4" t="s">
        <v>1225</v>
      </c>
      <c r="O1001" s="13" t="str">
        <f>IF(ISBLANK(N1001),"",VLOOKUP(N1001,Lookups!$D:$E,2, FALSE))</f>
        <v>http://linked.data.gov.au/def/tern-cv/6d40d71e-58cd-4f75-8304-40c01fe5f74c</v>
      </c>
      <c r="P1001" s="10" t="s">
        <v>1230</v>
      </c>
    </row>
    <row r="1002">
      <c r="A1002" s="171" t="s">
        <v>2331</v>
      </c>
      <c r="B1002" s="6" t="s">
        <v>2332</v>
      </c>
      <c r="C1002" s="80" t="b">
        <v>0</v>
      </c>
      <c r="D1002" s="80" t="s">
        <v>1231</v>
      </c>
      <c r="F1002" s="6" t="s">
        <v>1232</v>
      </c>
      <c r="H1002" s="4" t="s">
        <v>1233</v>
      </c>
      <c r="I1002" s="4" t="s">
        <v>25</v>
      </c>
      <c r="J1002" s="4" t="s">
        <v>25</v>
      </c>
      <c r="K1002" s="4" t="s">
        <v>2339</v>
      </c>
      <c r="L1002" s="8"/>
      <c r="M1002" s="8" t="str">
        <f>IF(ISBLANK(L1002),"",VLOOKUP(L1002,Lookups!$A:$B,2, FALSE))</f>
        <v/>
      </c>
      <c r="N1002" s="4" t="s">
        <v>1225</v>
      </c>
      <c r="O1002" s="13" t="str">
        <f>IF(ISBLANK(N1002),"",VLOOKUP(N1002,Lookups!$D:$E,2, FALSE))</f>
        <v>http://linked.data.gov.au/def/tern-cv/6d40d71e-58cd-4f75-8304-40c01fe5f74c</v>
      </c>
      <c r="P1002" s="10" t="s">
        <v>1234</v>
      </c>
    </row>
    <row r="1003">
      <c r="A1003" s="171" t="s">
        <v>2331</v>
      </c>
      <c r="B1003" s="6" t="s">
        <v>2332</v>
      </c>
      <c r="C1003" s="80" t="b">
        <v>0</v>
      </c>
      <c r="D1003" s="80" t="s">
        <v>1235</v>
      </c>
      <c r="F1003" s="6" t="s">
        <v>1236</v>
      </c>
      <c r="H1003" s="4" t="s">
        <v>1237</v>
      </c>
      <c r="I1003" s="4" t="s">
        <v>25</v>
      </c>
      <c r="J1003" s="4" t="s">
        <v>25</v>
      </c>
      <c r="K1003" s="4" t="s">
        <v>2339</v>
      </c>
      <c r="L1003" s="8"/>
      <c r="M1003" s="8" t="str">
        <f>IF(ISBLANK(L1003),"",VLOOKUP(L1003,Lookups!$A:$B,2, FALSE))</f>
        <v/>
      </c>
      <c r="N1003" s="4" t="s">
        <v>1225</v>
      </c>
      <c r="O1003" s="13" t="str">
        <f>IF(ISBLANK(N1003),"",VLOOKUP(N1003,Lookups!$D:$E,2, FALSE))</f>
        <v>http://linked.data.gov.au/def/tern-cv/6d40d71e-58cd-4f75-8304-40c01fe5f74c</v>
      </c>
      <c r="P1003" s="10" t="s">
        <v>1238</v>
      </c>
    </row>
    <row r="1004">
      <c r="A1004" s="171" t="s">
        <v>2331</v>
      </c>
      <c r="B1004" s="6" t="s">
        <v>2332</v>
      </c>
      <c r="C1004" s="61" t="b">
        <v>0</v>
      </c>
      <c r="D1004" s="61"/>
      <c r="E1004" s="6" t="s">
        <v>2340</v>
      </c>
      <c r="F1004" s="4" t="s">
        <v>2341</v>
      </c>
      <c r="I1004" s="4" t="s">
        <v>32</v>
      </c>
      <c r="J1004" s="4" t="s">
        <v>37</v>
      </c>
      <c r="L1004" s="8"/>
      <c r="M1004" s="8" t="str">
        <f>IF(ISBLANK(L1004),"",VLOOKUP(L1004,Lookups!$A:$B,2, FALSE))</f>
        <v/>
      </c>
      <c r="N1004" s="8"/>
      <c r="O1004" s="9" t="str">
        <f>IF(ISBLANK(N1004),"",VLOOKUP(N1004,Lookups!$D:$E,2, FALSE))</f>
        <v/>
      </c>
    </row>
    <row r="1005">
      <c r="A1005" s="171" t="s">
        <v>2331</v>
      </c>
      <c r="B1005" s="6" t="s">
        <v>2332</v>
      </c>
      <c r="C1005" s="6" t="b">
        <v>0</v>
      </c>
      <c r="D1005" s="6" t="s">
        <v>30</v>
      </c>
      <c r="F1005" s="6" t="s">
        <v>31</v>
      </c>
      <c r="G1005" s="6"/>
      <c r="H1005" s="6"/>
      <c r="I1005" s="6" t="s">
        <v>32</v>
      </c>
      <c r="J1005" s="6" t="s">
        <v>32</v>
      </c>
      <c r="K1005" s="6"/>
      <c r="L1005" s="4" t="s">
        <v>30</v>
      </c>
      <c r="N1005" s="4" t="s">
        <v>33</v>
      </c>
      <c r="O1005" s="12" t="s">
        <v>34</v>
      </c>
      <c r="S1005" s="11" t="s">
        <v>28</v>
      </c>
    </row>
    <row r="1006">
      <c r="A1006" s="171" t="s">
        <v>2331</v>
      </c>
      <c r="B1006" s="6" t="s">
        <v>2332</v>
      </c>
      <c r="C1006" s="80" t="b">
        <v>0</v>
      </c>
      <c r="D1006" s="80" t="s">
        <v>1824</v>
      </c>
      <c r="E1006" s="173"/>
      <c r="F1006" s="4" t="s">
        <v>2342</v>
      </c>
      <c r="I1006" s="4" t="s">
        <v>91</v>
      </c>
      <c r="J1006" s="4" t="s">
        <v>43</v>
      </c>
      <c r="L1006" s="8"/>
      <c r="M1006" s="8" t="str">
        <f>IF(ISBLANK(L1006),"",VLOOKUP(L1006,Lookups!$A:$B,2, FALSE))</f>
        <v/>
      </c>
      <c r="N1006" s="4" t="s">
        <v>920</v>
      </c>
      <c r="O1006" s="13" t="str">
        <f>IF(ISBLANK(N1006),"",VLOOKUP(N1006,Lookups!$D:$E,2, FALSE))</f>
        <v>http://linked.data.gov.au/def/tern-cv/8a68b4a9-167b-40f0-9222-293a2d20ffee</v>
      </c>
    </row>
    <row r="1007">
      <c r="A1007" s="171" t="s">
        <v>2331</v>
      </c>
      <c r="B1007" s="6" t="s">
        <v>2332</v>
      </c>
      <c r="C1007" s="173" t="b">
        <v>0</v>
      </c>
      <c r="D1007" s="173"/>
      <c r="E1007" s="80" t="s">
        <v>2343</v>
      </c>
      <c r="F1007" s="4" t="s">
        <v>2344</v>
      </c>
      <c r="H1007" s="4" t="s">
        <v>2345</v>
      </c>
      <c r="I1007" s="4" t="s">
        <v>25</v>
      </c>
      <c r="J1007" s="4" t="s">
        <v>25</v>
      </c>
      <c r="K1007" s="4" t="s">
        <v>2346</v>
      </c>
      <c r="L1007" s="8"/>
      <c r="M1007" s="8" t="str">
        <f>IF(ISBLANK(L1007),"",VLOOKUP(L1007,Lookups!$A:$B,2, FALSE))</f>
        <v/>
      </c>
      <c r="N1007" s="8"/>
      <c r="O1007" s="9" t="str">
        <f>IF(ISBLANK(N1007),"",VLOOKUP(N1007,Lookups!$D:$E,2, FALSE))</f>
        <v/>
      </c>
      <c r="P1007" s="10" t="s">
        <v>2347</v>
      </c>
    </row>
    <row r="1008">
      <c r="A1008" s="171" t="s">
        <v>2331</v>
      </c>
      <c r="B1008" s="6" t="s">
        <v>2332</v>
      </c>
      <c r="C1008" s="173" t="b">
        <v>0</v>
      </c>
      <c r="D1008" s="173"/>
      <c r="E1008" s="80" t="s">
        <v>2348</v>
      </c>
      <c r="F1008" s="4" t="s">
        <v>2349</v>
      </c>
      <c r="H1008" s="4" t="s">
        <v>2350</v>
      </c>
      <c r="I1008" s="4" t="s">
        <v>25</v>
      </c>
      <c r="J1008" s="4" t="s">
        <v>25</v>
      </c>
      <c r="K1008" s="4" t="s">
        <v>2351</v>
      </c>
      <c r="L1008" s="8"/>
      <c r="M1008" s="8" t="str">
        <f>IF(ISBLANK(L1008),"",VLOOKUP(L1008,Lookups!$A:$B,2, FALSE))</f>
        <v/>
      </c>
      <c r="N1008" s="8"/>
      <c r="O1008" s="9" t="str">
        <f>IF(ISBLANK(N1008),"",VLOOKUP(N1008,Lookups!$D:$E,2, FALSE))</f>
        <v/>
      </c>
      <c r="P1008" s="10" t="s">
        <v>2352</v>
      </c>
    </row>
    <row r="1009">
      <c r="A1009" s="171" t="s">
        <v>2331</v>
      </c>
      <c r="B1009" s="6" t="s">
        <v>2332</v>
      </c>
      <c r="C1009" s="80" t="b">
        <v>0</v>
      </c>
      <c r="D1009" s="80" t="s">
        <v>2353</v>
      </c>
      <c r="E1009" s="173"/>
      <c r="F1009" s="4" t="s">
        <v>2354</v>
      </c>
      <c r="H1009" s="4" t="s">
        <v>2355</v>
      </c>
      <c r="I1009" s="4" t="s">
        <v>25</v>
      </c>
      <c r="J1009" s="4" t="s">
        <v>25</v>
      </c>
      <c r="K1009" s="4" t="s">
        <v>2356</v>
      </c>
      <c r="L1009" s="8"/>
      <c r="M1009" s="8" t="str">
        <f>IF(ISBLANK(L1009),"",VLOOKUP(L1009,Lookups!$A:$B,2, FALSE))</f>
        <v/>
      </c>
      <c r="N1009" s="4" t="s">
        <v>168</v>
      </c>
      <c r="O1009" s="13" t="str">
        <f>IF(ISBLANK(N1009),"",VLOOKUP(N1009,Lookups!$D:$E,2, FALSE))</f>
        <v>http://linked.data.gov.au/def/tern-cv/ecb855ed-50e1-4299-8491-861759ef40b7</v>
      </c>
      <c r="P1009" s="10" t="s">
        <v>2357</v>
      </c>
    </row>
    <row r="1010">
      <c r="A1010" s="171" t="s">
        <v>2331</v>
      </c>
      <c r="B1010" s="6" t="s">
        <v>2332</v>
      </c>
      <c r="C1010" s="6" t="b">
        <v>0</v>
      </c>
      <c r="D1010" s="6" t="s">
        <v>1910</v>
      </c>
      <c r="E1010" s="61"/>
      <c r="F1010" s="4" t="s">
        <v>2358</v>
      </c>
      <c r="H1010" s="4" t="s">
        <v>2359</v>
      </c>
      <c r="I1010" s="4" t="s">
        <v>25</v>
      </c>
      <c r="J1010" s="4" t="s">
        <v>25</v>
      </c>
      <c r="K1010" s="4" t="s">
        <v>2351</v>
      </c>
      <c r="L1010" s="8"/>
      <c r="M1010" s="8" t="str">
        <f>IF(ISBLANK(L1010),"",VLOOKUP(L1010,Lookups!$A:$B,2, FALSE))</f>
        <v/>
      </c>
      <c r="N1010" s="4" t="s">
        <v>168</v>
      </c>
      <c r="O1010" s="13" t="str">
        <f>IF(ISBLANK(N1010),"",VLOOKUP(N1010,Lookups!$D:$E,2, FALSE))</f>
        <v>http://linked.data.gov.au/def/tern-cv/ecb855ed-50e1-4299-8491-861759ef40b7</v>
      </c>
      <c r="P1010" s="10" t="s">
        <v>2247</v>
      </c>
    </row>
    <row r="1011">
      <c r="A1011" s="171" t="s">
        <v>2331</v>
      </c>
      <c r="B1011" s="6" t="s">
        <v>2332</v>
      </c>
      <c r="C1011" s="80" t="b">
        <v>0</v>
      </c>
      <c r="D1011" s="80" t="s">
        <v>2360</v>
      </c>
      <c r="E1011" s="61"/>
      <c r="F1011" s="4" t="s">
        <v>2361</v>
      </c>
      <c r="H1011" s="4" t="s">
        <v>2362</v>
      </c>
      <c r="I1011" s="4" t="s">
        <v>25</v>
      </c>
      <c r="J1011" s="4" t="s">
        <v>25</v>
      </c>
      <c r="K1011" s="4" t="s">
        <v>2363</v>
      </c>
      <c r="L1011" s="8"/>
      <c r="M1011" s="8" t="str">
        <f>IF(ISBLANK(L1011),"",VLOOKUP(L1011,Lookups!$A:$B,2, FALSE))</f>
        <v/>
      </c>
      <c r="N1011" s="4" t="s">
        <v>168</v>
      </c>
      <c r="O1011" s="13" t="str">
        <f>IF(ISBLANK(N1011),"",VLOOKUP(N1011,Lookups!$D:$E,2, FALSE))</f>
        <v>http://linked.data.gov.au/def/tern-cv/ecb855ed-50e1-4299-8491-861759ef40b7</v>
      </c>
      <c r="P1011" s="10" t="s">
        <v>2364</v>
      </c>
    </row>
    <row r="1012">
      <c r="A1012" s="171" t="s">
        <v>2331</v>
      </c>
      <c r="B1012" s="6" t="s">
        <v>2332</v>
      </c>
      <c r="C1012" s="80" t="b">
        <v>0</v>
      </c>
      <c r="D1012" s="80" t="s">
        <v>2365</v>
      </c>
      <c r="E1012" s="61"/>
      <c r="F1012" s="4" t="s">
        <v>2366</v>
      </c>
      <c r="H1012" s="4" t="s">
        <v>2367</v>
      </c>
      <c r="I1012" s="4" t="s">
        <v>25</v>
      </c>
      <c r="J1012" s="4" t="s">
        <v>25</v>
      </c>
      <c r="K1012" s="4" t="s">
        <v>2368</v>
      </c>
      <c r="L1012" s="8"/>
      <c r="M1012" s="8" t="str">
        <f>IF(ISBLANK(L1012),"",VLOOKUP(L1012,Lookups!$A:$B,2, FALSE))</f>
        <v/>
      </c>
      <c r="N1012" s="4" t="s">
        <v>168</v>
      </c>
      <c r="O1012" s="13" t="str">
        <f>IF(ISBLANK(N1012),"",VLOOKUP(N1012,Lookups!$D:$E,2, FALSE))</f>
        <v>http://linked.data.gov.au/def/tern-cv/ecb855ed-50e1-4299-8491-861759ef40b7</v>
      </c>
      <c r="P1012" s="10" t="s">
        <v>2369</v>
      </c>
    </row>
    <row r="1013">
      <c r="A1013" s="59"/>
      <c r="B1013" s="58"/>
      <c r="C1013" s="59" t="b">
        <v>0</v>
      </c>
      <c r="D1013" s="59"/>
      <c r="E1013" s="58"/>
      <c r="F1013" s="59"/>
      <c r="G1013" s="59"/>
      <c r="H1013" s="59"/>
      <c r="I1013" s="59"/>
      <c r="J1013" s="59"/>
      <c r="K1013" s="59"/>
      <c r="L1013" s="59"/>
      <c r="M1013" s="59" t="str">
        <f>IF(ISBLANK(L1013),"",VLOOKUP(L1013,Lookups!$A:$B,2, FALSE))</f>
        <v/>
      </c>
      <c r="N1013" s="59"/>
      <c r="O1013" s="95" t="str">
        <f>IF(ISBLANK(N1013),"",VLOOKUP(N1013,Lookups!$D:$E,2, FALSE))</f>
        <v/>
      </c>
      <c r="P1013" s="59"/>
      <c r="Q1013" s="59"/>
      <c r="R1013" s="59"/>
      <c r="S1013" s="59"/>
      <c r="T1013" s="59"/>
      <c r="U1013" s="59"/>
      <c r="V1013" s="59"/>
      <c r="W1013" s="59"/>
      <c r="X1013" s="59"/>
      <c r="Y1013" s="59"/>
      <c r="Z1013" s="59"/>
      <c r="AA1013" s="59"/>
      <c r="AB1013" s="59"/>
      <c r="AC1013" s="59"/>
      <c r="AD1013" s="59"/>
      <c r="AE1013" s="59"/>
      <c r="AF1013" s="59"/>
      <c r="AG1013" s="59"/>
      <c r="AH1013" s="59"/>
      <c r="AI1013" s="59"/>
      <c r="AJ1013" s="59"/>
      <c r="AK1013" s="59"/>
      <c r="AL1013" s="59"/>
    </row>
    <row r="1014">
      <c r="A1014" s="171" t="s">
        <v>2370</v>
      </c>
      <c r="B1014" s="6" t="s">
        <v>2371</v>
      </c>
      <c r="C1014" s="8" t="b">
        <v>0</v>
      </c>
      <c r="E1014" s="80" t="s">
        <v>2372</v>
      </c>
      <c r="F1014" s="4" t="s">
        <v>2373</v>
      </c>
      <c r="I1014" s="4" t="s">
        <v>32</v>
      </c>
      <c r="J1014" s="4" t="s">
        <v>37</v>
      </c>
      <c r="L1014" s="8"/>
      <c r="M1014" s="8" t="str">
        <f>IF(ISBLANK(L1014),"",VLOOKUP(L1014,Lookups!$A:$B,2, FALSE))</f>
        <v/>
      </c>
      <c r="N1014" s="8"/>
      <c r="O1014" s="9" t="str">
        <f>IF(ISBLANK(N1014),"",VLOOKUP(N1014,Lookups!$D:$E,2, FALSE))</f>
        <v/>
      </c>
      <c r="S1014" s="4" t="s">
        <v>2374</v>
      </c>
    </row>
    <row r="1015">
      <c r="A1015" s="171" t="s">
        <v>2370</v>
      </c>
      <c r="B1015" s="6" t="s">
        <v>2371</v>
      </c>
      <c r="C1015" s="8" t="b">
        <v>0</v>
      </c>
      <c r="E1015" s="80" t="s">
        <v>2375</v>
      </c>
      <c r="F1015" s="4" t="s">
        <v>2376</v>
      </c>
      <c r="I1015" s="4" t="s">
        <v>32</v>
      </c>
      <c r="J1015" s="4" t="s">
        <v>32</v>
      </c>
      <c r="L1015" s="8"/>
      <c r="M1015" s="8" t="str">
        <f>IF(ISBLANK(L1015),"",VLOOKUP(L1015,Lookups!$A:$B,2, FALSE))</f>
        <v/>
      </c>
      <c r="N1015" s="8"/>
      <c r="O1015" s="9" t="str">
        <f>IF(ISBLANK(N1015),"",VLOOKUP(N1015,Lookups!$D:$E,2, FALSE))</f>
        <v/>
      </c>
      <c r="S1015" s="4" t="s">
        <v>2374</v>
      </c>
    </row>
    <row r="1016">
      <c r="A1016" s="171" t="s">
        <v>2370</v>
      </c>
      <c r="B1016" s="6" t="s">
        <v>2371</v>
      </c>
      <c r="C1016" s="8" t="b">
        <v>0</v>
      </c>
      <c r="E1016" s="80" t="s">
        <v>2377</v>
      </c>
      <c r="F1016" s="4" t="s">
        <v>2378</v>
      </c>
      <c r="I1016" s="4" t="s">
        <v>32</v>
      </c>
      <c r="J1016" s="4" t="s">
        <v>32</v>
      </c>
      <c r="L1016" s="8"/>
      <c r="M1016" s="8" t="str">
        <f>IF(ISBLANK(L1016),"",VLOOKUP(L1016,Lookups!$A:$B,2, FALSE))</f>
        <v/>
      </c>
      <c r="N1016" s="8"/>
      <c r="O1016" s="9" t="str">
        <f>IF(ISBLANK(N1016),"",VLOOKUP(N1016,Lookups!$D:$E,2, FALSE))</f>
        <v/>
      </c>
      <c r="S1016" s="4" t="s">
        <v>2374</v>
      </c>
    </row>
    <row r="1017">
      <c r="A1017" s="171" t="s">
        <v>2370</v>
      </c>
      <c r="B1017" s="6" t="s">
        <v>2371</v>
      </c>
      <c r="C1017" s="8" t="b">
        <v>0</v>
      </c>
      <c r="E1017" s="80" t="s">
        <v>2379</v>
      </c>
      <c r="F1017" s="4" t="s">
        <v>2380</v>
      </c>
      <c r="I1017" s="4" t="s">
        <v>32</v>
      </c>
      <c r="J1017" s="4" t="s">
        <v>37</v>
      </c>
      <c r="L1017" s="8"/>
      <c r="M1017" s="8" t="str">
        <f>IF(ISBLANK(L1017),"",VLOOKUP(L1017,Lookups!$A:$B,2, FALSE))</f>
        <v/>
      </c>
      <c r="N1017" s="8"/>
      <c r="O1017" s="9" t="str">
        <f>IF(ISBLANK(N1017),"",VLOOKUP(N1017,Lookups!$D:$E,2, FALSE))</f>
        <v/>
      </c>
      <c r="S1017" s="4" t="s">
        <v>2374</v>
      </c>
    </row>
    <row r="1018">
      <c r="A1018" s="171" t="s">
        <v>2370</v>
      </c>
      <c r="B1018" s="6" t="s">
        <v>2371</v>
      </c>
      <c r="C1018" s="8" t="b">
        <v>0</v>
      </c>
      <c r="E1018" s="80" t="s">
        <v>2381</v>
      </c>
      <c r="F1018" s="4" t="s">
        <v>2382</v>
      </c>
      <c r="H1018" s="4" t="s">
        <v>2383</v>
      </c>
      <c r="I1018" s="4" t="s">
        <v>25</v>
      </c>
      <c r="J1018" s="4" t="s">
        <v>25</v>
      </c>
      <c r="K1018" s="4" t="s">
        <v>2384</v>
      </c>
      <c r="L1018" s="8"/>
      <c r="M1018" s="8" t="str">
        <f>IF(ISBLANK(L1018),"",VLOOKUP(L1018,Lookups!$A:$B,2, FALSE))</f>
        <v/>
      </c>
      <c r="N1018" s="8"/>
      <c r="O1018" s="9" t="str">
        <f>IF(ISBLANK(N1018),"",VLOOKUP(N1018,Lookups!$D:$E,2, FALSE))</f>
        <v/>
      </c>
      <c r="P1018" s="10" t="s">
        <v>2385</v>
      </c>
      <c r="S1018" s="4" t="s">
        <v>2374</v>
      </c>
    </row>
    <row r="1019">
      <c r="A1019" s="171" t="s">
        <v>2370</v>
      </c>
      <c r="B1019" s="6" t="s">
        <v>2371</v>
      </c>
      <c r="C1019" s="8" t="b">
        <v>0</v>
      </c>
      <c r="E1019" s="80" t="s">
        <v>2386</v>
      </c>
      <c r="F1019" s="4" t="s">
        <v>2387</v>
      </c>
      <c r="I1019" s="4" t="s">
        <v>32</v>
      </c>
      <c r="J1019" s="4" t="s">
        <v>37</v>
      </c>
      <c r="L1019" s="8"/>
      <c r="M1019" s="8" t="str">
        <f>IF(ISBLANK(L1019),"",VLOOKUP(L1019,Lookups!$A:$B,2, FALSE))</f>
        <v/>
      </c>
      <c r="N1019" s="8"/>
      <c r="O1019" s="9" t="str">
        <f>IF(ISBLANK(N1019),"",VLOOKUP(N1019,Lookups!$D:$E,2, FALSE))</f>
        <v/>
      </c>
      <c r="S1019" s="4" t="s">
        <v>2374</v>
      </c>
    </row>
    <row r="1020">
      <c r="A1020" s="171" t="s">
        <v>2370</v>
      </c>
      <c r="B1020" s="6" t="s">
        <v>2371</v>
      </c>
      <c r="C1020" s="8" t="b">
        <v>0</v>
      </c>
      <c r="E1020" s="6" t="s">
        <v>320</v>
      </c>
      <c r="F1020" s="4" t="s">
        <v>321</v>
      </c>
      <c r="I1020" s="4" t="s">
        <v>42</v>
      </c>
      <c r="J1020" s="4" t="s">
        <v>2388</v>
      </c>
      <c r="L1020" s="8"/>
      <c r="M1020" s="8" t="str">
        <f>IF(ISBLANK(L1020),"",VLOOKUP(L1020,Lookups!$A:$B,2, FALSE))</f>
        <v/>
      </c>
      <c r="N1020" s="8"/>
      <c r="O1020" s="9" t="str">
        <f>IF(ISBLANK(N1020),"",VLOOKUP(N1020,Lookups!$D:$E,2, FALSE))</f>
        <v/>
      </c>
      <c r="S1020" s="4" t="s">
        <v>2374</v>
      </c>
    </row>
    <row r="1021">
      <c r="A1021" s="171" t="s">
        <v>2370</v>
      </c>
      <c r="B1021" s="6" t="s">
        <v>2371</v>
      </c>
      <c r="C1021" s="8" t="b">
        <v>0</v>
      </c>
      <c r="E1021" s="6" t="s">
        <v>326</v>
      </c>
      <c r="F1021" s="4" t="s">
        <v>327</v>
      </c>
      <c r="I1021" s="4" t="s">
        <v>42</v>
      </c>
      <c r="J1021" s="4" t="s">
        <v>37</v>
      </c>
      <c r="L1021" s="8"/>
      <c r="M1021" s="8" t="str">
        <f>IF(ISBLANK(L1021),"",VLOOKUP(L1021,Lookups!$A:$B,2, FALSE))</f>
        <v/>
      </c>
      <c r="N1021" s="8"/>
      <c r="O1021" s="9" t="str">
        <f>IF(ISBLANK(N1021),"",VLOOKUP(N1021,Lookups!$D:$E,2, FALSE))</f>
        <v/>
      </c>
      <c r="S1021" s="4" t="s">
        <v>2374</v>
      </c>
    </row>
    <row r="1022">
      <c r="A1022" s="171" t="s">
        <v>2370</v>
      </c>
      <c r="B1022" s="6" t="s">
        <v>2371</v>
      </c>
      <c r="C1022" s="8" t="b">
        <v>0</v>
      </c>
      <c r="E1022" s="80" t="s">
        <v>2389</v>
      </c>
      <c r="F1022" s="4" t="s">
        <v>2390</v>
      </c>
      <c r="I1022" s="4" t="s">
        <v>42</v>
      </c>
      <c r="J1022" s="4" t="s">
        <v>2388</v>
      </c>
      <c r="L1022" s="8"/>
      <c r="M1022" s="8" t="str">
        <f>IF(ISBLANK(L1022),"",VLOOKUP(L1022,Lookups!$A:$B,2, FALSE))</f>
        <v/>
      </c>
      <c r="N1022" s="8"/>
      <c r="O1022" s="9" t="str">
        <f>IF(ISBLANK(N1022),"",VLOOKUP(N1022,Lookups!$D:$E,2, FALSE))</f>
        <v/>
      </c>
      <c r="S1022" s="4" t="s">
        <v>2374</v>
      </c>
    </row>
    <row r="1023">
      <c r="A1023" s="171" t="s">
        <v>2370</v>
      </c>
      <c r="B1023" s="6" t="s">
        <v>2371</v>
      </c>
      <c r="C1023" s="8" t="b">
        <v>0</v>
      </c>
      <c r="E1023" s="80" t="s">
        <v>2391</v>
      </c>
      <c r="F1023" s="4" t="s">
        <v>2392</v>
      </c>
      <c r="H1023" s="4" t="s">
        <v>2393</v>
      </c>
      <c r="I1023" s="4" t="s">
        <v>25</v>
      </c>
      <c r="J1023" s="4" t="s">
        <v>25</v>
      </c>
      <c r="K1023" s="4" t="s">
        <v>2394</v>
      </c>
      <c r="L1023" s="8"/>
      <c r="M1023" s="8" t="str">
        <f>IF(ISBLANK(L1023),"",VLOOKUP(L1023,Lookups!$A:$B,2, FALSE))</f>
        <v/>
      </c>
      <c r="N1023" s="8"/>
      <c r="O1023" s="9" t="str">
        <f>IF(ISBLANK(N1023),"",VLOOKUP(N1023,Lookups!$D:$E,2, FALSE))</f>
        <v/>
      </c>
      <c r="P1023" s="10" t="s">
        <v>2395</v>
      </c>
      <c r="S1023" s="4" t="s">
        <v>2374</v>
      </c>
    </row>
    <row r="1024">
      <c r="A1024" s="171" t="s">
        <v>2370</v>
      </c>
      <c r="B1024" s="6" t="s">
        <v>2371</v>
      </c>
      <c r="C1024" s="8" t="b">
        <v>0</v>
      </c>
      <c r="E1024" s="80" t="s">
        <v>2396</v>
      </c>
      <c r="F1024" s="4" t="s">
        <v>2397</v>
      </c>
      <c r="H1024" s="4" t="s">
        <v>2398</v>
      </c>
      <c r="I1024" s="4" t="s">
        <v>25</v>
      </c>
      <c r="J1024" s="4" t="s">
        <v>25</v>
      </c>
      <c r="K1024" s="4" t="s">
        <v>2394</v>
      </c>
      <c r="L1024" s="8"/>
      <c r="M1024" s="8" t="str">
        <f>IF(ISBLANK(L1024),"",VLOOKUP(L1024,Lookups!$A:$B,2, FALSE))</f>
        <v/>
      </c>
      <c r="N1024" s="8"/>
      <c r="O1024" s="9" t="str">
        <f>IF(ISBLANK(N1024),"",VLOOKUP(N1024,Lookups!$D:$E,2, FALSE))</f>
        <v/>
      </c>
      <c r="P1024" s="10" t="s">
        <v>2399</v>
      </c>
      <c r="S1024" s="4" t="s">
        <v>2374</v>
      </c>
    </row>
    <row r="1025">
      <c r="A1025" s="171" t="s">
        <v>2370</v>
      </c>
      <c r="B1025" s="6" t="s">
        <v>2371</v>
      </c>
      <c r="C1025" s="8" t="b">
        <v>0</v>
      </c>
      <c r="E1025" s="80" t="s">
        <v>2400</v>
      </c>
      <c r="F1025" s="4" t="s">
        <v>2401</v>
      </c>
      <c r="I1025" s="4" t="s">
        <v>42</v>
      </c>
      <c r="J1025" s="4" t="s">
        <v>42</v>
      </c>
      <c r="K1025" s="4" t="s">
        <v>2402</v>
      </c>
      <c r="L1025" s="8"/>
      <c r="M1025" s="8" t="str">
        <f>IF(ISBLANK(L1025),"",VLOOKUP(L1025,Lookups!$A:$B,2, FALSE))</f>
        <v/>
      </c>
      <c r="N1025" s="8"/>
      <c r="O1025" s="9" t="str">
        <f>IF(ISBLANK(N1025),"",VLOOKUP(N1025,Lookups!$D:$E,2, FALSE))</f>
        <v/>
      </c>
      <c r="S1025" s="4" t="s">
        <v>2374</v>
      </c>
    </row>
    <row r="1026">
      <c r="A1026" s="171" t="s">
        <v>2370</v>
      </c>
      <c r="B1026" s="6" t="s">
        <v>2371</v>
      </c>
      <c r="C1026" s="8" t="b">
        <v>0</v>
      </c>
      <c r="E1026" s="80" t="s">
        <v>2403</v>
      </c>
      <c r="F1026" s="4" t="s">
        <v>2404</v>
      </c>
      <c r="H1026" s="4" t="s">
        <v>2405</v>
      </c>
      <c r="I1026" s="4" t="s">
        <v>25</v>
      </c>
      <c r="J1026" s="4" t="s">
        <v>25</v>
      </c>
      <c r="K1026" s="4" t="s">
        <v>2406</v>
      </c>
      <c r="L1026" s="8"/>
      <c r="M1026" s="8" t="str">
        <f>IF(ISBLANK(L1026),"",VLOOKUP(L1026,Lookups!$A:$B,2, FALSE))</f>
        <v/>
      </c>
      <c r="N1026" s="8"/>
      <c r="O1026" s="9" t="str">
        <f>IF(ISBLANK(N1026),"",VLOOKUP(N1026,Lookups!$D:$E,2, FALSE))</f>
        <v/>
      </c>
      <c r="P1026" s="10" t="s">
        <v>2407</v>
      </c>
      <c r="S1026" s="4" t="s">
        <v>2374</v>
      </c>
    </row>
    <row r="1027">
      <c r="A1027" s="171" t="s">
        <v>2370</v>
      </c>
      <c r="B1027" s="6" t="s">
        <v>2371</v>
      </c>
      <c r="C1027" s="8" t="b">
        <v>0</v>
      </c>
      <c r="E1027" s="80" t="s">
        <v>2408</v>
      </c>
      <c r="F1027" s="4" t="s">
        <v>2409</v>
      </c>
      <c r="I1027" s="4" t="s">
        <v>91</v>
      </c>
      <c r="J1027" s="4" t="s">
        <v>2388</v>
      </c>
      <c r="L1027" s="8"/>
      <c r="M1027" s="8" t="str">
        <f>IF(ISBLANK(L1027),"",VLOOKUP(L1027,Lookups!$A:$B,2, FALSE))</f>
        <v/>
      </c>
      <c r="N1027" s="8"/>
      <c r="O1027" s="9" t="str">
        <f>IF(ISBLANK(N1027),"",VLOOKUP(N1027,Lookups!$D:$E,2, FALSE))</f>
        <v/>
      </c>
      <c r="S1027" s="4" t="s">
        <v>2374</v>
      </c>
    </row>
    <row r="1028">
      <c r="A1028" s="171" t="s">
        <v>2370</v>
      </c>
      <c r="B1028" s="6" t="s">
        <v>2371</v>
      </c>
      <c r="C1028" s="8" t="b">
        <v>0</v>
      </c>
      <c r="E1028" s="80" t="s">
        <v>2410</v>
      </c>
      <c r="F1028" s="4" t="s">
        <v>2411</v>
      </c>
      <c r="I1028" s="4" t="s">
        <v>91</v>
      </c>
      <c r="J1028" s="4" t="s">
        <v>2388</v>
      </c>
      <c r="L1028" s="8"/>
      <c r="N1028" s="8"/>
      <c r="O1028" s="9"/>
      <c r="S1028" s="4" t="s">
        <v>2374</v>
      </c>
    </row>
    <row r="1029">
      <c r="A1029" s="171" t="s">
        <v>2370</v>
      </c>
      <c r="B1029" s="6" t="s">
        <v>2371</v>
      </c>
      <c r="C1029" s="8" t="b">
        <v>0</v>
      </c>
      <c r="E1029" s="80" t="s">
        <v>2412</v>
      </c>
      <c r="F1029" s="4" t="s">
        <v>2413</v>
      </c>
      <c r="I1029" s="4" t="s">
        <v>32</v>
      </c>
      <c r="J1029" s="4" t="s">
        <v>32</v>
      </c>
      <c r="L1029" s="8"/>
      <c r="N1029" s="8"/>
      <c r="O1029" s="9"/>
      <c r="S1029" s="4" t="s">
        <v>2374</v>
      </c>
    </row>
    <row r="1030">
      <c r="A1030" s="171" t="s">
        <v>2370</v>
      </c>
      <c r="B1030" s="6" t="s">
        <v>2371</v>
      </c>
      <c r="C1030" s="8" t="b">
        <v>0</v>
      </c>
      <c r="E1030" s="80" t="s">
        <v>2414</v>
      </c>
      <c r="F1030" s="4" t="s">
        <v>2415</v>
      </c>
      <c r="I1030" s="4" t="s">
        <v>32</v>
      </c>
      <c r="J1030" s="4" t="s">
        <v>37</v>
      </c>
      <c r="L1030" s="8"/>
      <c r="N1030" s="8"/>
      <c r="O1030" s="9"/>
      <c r="S1030" s="4" t="s">
        <v>2374</v>
      </c>
    </row>
    <row r="1031">
      <c r="A1031" s="171" t="s">
        <v>2370</v>
      </c>
      <c r="B1031" s="6" t="s">
        <v>2371</v>
      </c>
      <c r="C1031" s="8" t="b">
        <v>0</v>
      </c>
      <c r="E1031" s="80" t="s">
        <v>2416</v>
      </c>
      <c r="F1031" s="4" t="s">
        <v>2417</v>
      </c>
      <c r="I1031" s="4" t="s">
        <v>91</v>
      </c>
      <c r="J1031" s="4" t="s">
        <v>2388</v>
      </c>
      <c r="L1031" s="8"/>
      <c r="N1031" s="8"/>
      <c r="O1031" s="9"/>
      <c r="S1031" s="4" t="s">
        <v>2374</v>
      </c>
    </row>
    <row r="1032">
      <c r="A1032" s="171" t="s">
        <v>2370</v>
      </c>
      <c r="B1032" s="6" t="s">
        <v>2371</v>
      </c>
      <c r="C1032" s="8" t="b">
        <v>0</v>
      </c>
      <c r="E1032" s="80" t="s">
        <v>2418</v>
      </c>
      <c r="F1032" s="4" t="s">
        <v>2419</v>
      </c>
      <c r="I1032" s="4" t="s">
        <v>32</v>
      </c>
      <c r="J1032" s="4" t="s">
        <v>32</v>
      </c>
      <c r="L1032" s="8"/>
      <c r="N1032" s="8"/>
      <c r="O1032" s="9"/>
      <c r="S1032" s="4" t="s">
        <v>2374</v>
      </c>
    </row>
    <row r="1033">
      <c r="A1033" s="171" t="s">
        <v>2370</v>
      </c>
      <c r="B1033" s="6" t="s">
        <v>2371</v>
      </c>
      <c r="C1033" s="8" t="b">
        <v>0</v>
      </c>
      <c r="E1033" s="80" t="s">
        <v>2420</v>
      </c>
      <c r="F1033" s="4" t="s">
        <v>2421</v>
      </c>
      <c r="I1033" s="4" t="s">
        <v>32</v>
      </c>
      <c r="J1033" s="4" t="s">
        <v>32</v>
      </c>
      <c r="L1033" s="8"/>
      <c r="N1033" s="8"/>
      <c r="O1033" s="9"/>
      <c r="S1033" s="4" t="s">
        <v>2374</v>
      </c>
    </row>
    <row r="1034">
      <c r="A1034" s="171" t="s">
        <v>2370</v>
      </c>
      <c r="B1034" s="6" t="s">
        <v>2371</v>
      </c>
      <c r="C1034" s="8" t="b">
        <v>0</v>
      </c>
      <c r="E1034" s="80" t="s">
        <v>2422</v>
      </c>
      <c r="F1034" s="4" t="s">
        <v>2423</v>
      </c>
      <c r="I1034" s="4" t="s">
        <v>42</v>
      </c>
      <c r="J1034" s="4" t="s">
        <v>2388</v>
      </c>
      <c r="L1034" s="8"/>
      <c r="N1034" s="8"/>
      <c r="O1034" s="9"/>
      <c r="S1034" s="4" t="s">
        <v>2374</v>
      </c>
    </row>
    <row r="1035">
      <c r="A1035" s="171" t="s">
        <v>2370</v>
      </c>
      <c r="B1035" s="6" t="s">
        <v>2371</v>
      </c>
      <c r="C1035" s="8" t="b">
        <v>0</v>
      </c>
      <c r="E1035" s="80" t="s">
        <v>2424</v>
      </c>
      <c r="F1035" s="4" t="s">
        <v>2425</v>
      </c>
      <c r="I1035" s="4" t="s">
        <v>32</v>
      </c>
      <c r="J1035" s="4" t="s">
        <v>37</v>
      </c>
      <c r="L1035" s="8"/>
      <c r="N1035" s="8"/>
      <c r="O1035" s="9"/>
      <c r="S1035" s="4" t="s">
        <v>2374</v>
      </c>
    </row>
    <row r="1036">
      <c r="A1036" s="171" t="s">
        <v>2370</v>
      </c>
      <c r="B1036" s="6" t="s">
        <v>2371</v>
      </c>
      <c r="C1036" s="8" t="b">
        <v>0</v>
      </c>
      <c r="E1036" s="80" t="s">
        <v>2426</v>
      </c>
      <c r="F1036" s="4" t="s">
        <v>2427</v>
      </c>
      <c r="H1036" s="4" t="s">
        <v>2428</v>
      </c>
      <c r="I1036" s="4" t="s">
        <v>25</v>
      </c>
      <c r="J1036" s="4" t="s">
        <v>25</v>
      </c>
      <c r="K1036" s="4" t="s">
        <v>2429</v>
      </c>
      <c r="L1036" s="8"/>
      <c r="N1036" s="8"/>
      <c r="O1036" s="9"/>
      <c r="P1036" s="10" t="s">
        <v>2430</v>
      </c>
      <c r="S1036" s="4" t="s">
        <v>2374</v>
      </c>
    </row>
    <row r="1037">
      <c r="A1037" s="171" t="s">
        <v>2370</v>
      </c>
      <c r="B1037" s="6" t="s">
        <v>2371</v>
      </c>
      <c r="C1037" s="8" t="b">
        <v>0</v>
      </c>
      <c r="E1037" s="80" t="s">
        <v>2431</v>
      </c>
      <c r="F1037" s="4" t="s">
        <v>2432</v>
      </c>
      <c r="I1037" s="4" t="s">
        <v>91</v>
      </c>
      <c r="J1037" s="4" t="s">
        <v>2388</v>
      </c>
      <c r="L1037" s="8"/>
      <c r="N1037" s="8"/>
      <c r="O1037" s="9"/>
      <c r="S1037" s="4" t="s">
        <v>2374</v>
      </c>
    </row>
    <row r="1038">
      <c r="A1038" s="171" t="s">
        <v>2370</v>
      </c>
      <c r="B1038" s="6" t="s">
        <v>2371</v>
      </c>
      <c r="C1038" s="8" t="b">
        <v>0</v>
      </c>
      <c r="E1038" s="80" t="s">
        <v>2433</v>
      </c>
      <c r="F1038" s="4" t="s">
        <v>2434</v>
      </c>
      <c r="H1038" s="4" t="s">
        <v>2435</v>
      </c>
      <c r="I1038" s="4" t="s">
        <v>25</v>
      </c>
      <c r="J1038" s="4" t="s">
        <v>25</v>
      </c>
      <c r="K1038" s="4" t="s">
        <v>2429</v>
      </c>
      <c r="L1038" s="8"/>
      <c r="N1038" s="8"/>
      <c r="O1038" s="9"/>
      <c r="P1038" s="110" t="s">
        <v>2436</v>
      </c>
      <c r="S1038" s="4" t="s">
        <v>2374</v>
      </c>
    </row>
    <row r="1039">
      <c r="A1039" s="171" t="s">
        <v>2370</v>
      </c>
      <c r="B1039" s="6" t="s">
        <v>2371</v>
      </c>
      <c r="C1039" s="8" t="b">
        <v>0</v>
      </c>
      <c r="E1039" s="80" t="s">
        <v>2437</v>
      </c>
      <c r="F1039" s="4" t="s">
        <v>2438</v>
      </c>
      <c r="H1039" s="4" t="s">
        <v>2439</v>
      </c>
      <c r="I1039" s="4" t="s">
        <v>25</v>
      </c>
      <c r="J1039" s="4" t="s">
        <v>25</v>
      </c>
      <c r="K1039" s="4" t="s">
        <v>2429</v>
      </c>
      <c r="L1039" s="8"/>
      <c r="N1039" s="8"/>
      <c r="O1039" s="9"/>
      <c r="P1039" s="10" t="s">
        <v>2440</v>
      </c>
      <c r="S1039" s="4" t="s">
        <v>2374</v>
      </c>
    </row>
    <row r="1040">
      <c r="A1040" s="171" t="s">
        <v>2370</v>
      </c>
      <c r="B1040" s="6" t="s">
        <v>2371</v>
      </c>
      <c r="C1040" s="8" t="b">
        <v>0</v>
      </c>
      <c r="E1040" s="80" t="s">
        <v>2441</v>
      </c>
      <c r="F1040" s="4" t="s">
        <v>2442</v>
      </c>
      <c r="I1040" s="4" t="s">
        <v>32</v>
      </c>
      <c r="J1040" s="4" t="s">
        <v>32</v>
      </c>
      <c r="L1040" s="8"/>
      <c r="N1040" s="8"/>
      <c r="O1040" s="9"/>
      <c r="S1040" s="4" t="s">
        <v>2374</v>
      </c>
    </row>
    <row r="1041">
      <c r="A1041" s="171" t="s">
        <v>2370</v>
      </c>
      <c r="B1041" s="6" t="s">
        <v>2371</v>
      </c>
      <c r="C1041" s="8" t="b">
        <v>0</v>
      </c>
      <c r="E1041" s="6" t="s">
        <v>2443</v>
      </c>
      <c r="F1041" s="4" t="s">
        <v>2444</v>
      </c>
      <c r="I1041" s="4" t="s">
        <v>294</v>
      </c>
      <c r="J1041" s="4" t="s">
        <v>37</v>
      </c>
      <c r="L1041" s="8"/>
      <c r="N1041" s="8"/>
      <c r="O1041" s="9"/>
      <c r="S1041" s="4" t="s">
        <v>2374</v>
      </c>
    </row>
    <row r="1042">
      <c r="A1042" s="171" t="s">
        <v>2370</v>
      </c>
      <c r="B1042" s="6" t="s">
        <v>2371</v>
      </c>
      <c r="C1042" s="8" t="b">
        <v>0</v>
      </c>
      <c r="E1042" s="80" t="s">
        <v>2445</v>
      </c>
      <c r="F1042" s="4" t="s">
        <v>2446</v>
      </c>
      <c r="H1042" s="4" t="s">
        <v>2447</v>
      </c>
      <c r="I1042" s="4" t="s">
        <v>25</v>
      </c>
      <c r="J1042" s="4" t="s">
        <v>25</v>
      </c>
      <c r="K1042" s="4" t="s">
        <v>2429</v>
      </c>
      <c r="L1042" s="8"/>
      <c r="N1042" s="8"/>
      <c r="O1042" s="9"/>
      <c r="P1042" s="110" t="s">
        <v>2448</v>
      </c>
      <c r="S1042" s="4" t="s">
        <v>2374</v>
      </c>
    </row>
    <row r="1043">
      <c r="A1043" s="171" t="s">
        <v>2370</v>
      </c>
      <c r="B1043" s="6" t="s">
        <v>2371</v>
      </c>
      <c r="C1043" s="8" t="b">
        <v>0</v>
      </c>
      <c r="E1043" s="80" t="s">
        <v>2449</v>
      </c>
      <c r="F1043" s="4" t="s">
        <v>2450</v>
      </c>
      <c r="H1043" s="4" t="s">
        <v>2451</v>
      </c>
      <c r="I1043" s="4" t="s">
        <v>25</v>
      </c>
      <c r="J1043" s="4" t="s">
        <v>25</v>
      </c>
      <c r="K1043" s="4" t="s">
        <v>2429</v>
      </c>
      <c r="L1043" s="8"/>
      <c r="N1043" s="8"/>
      <c r="O1043" s="9"/>
      <c r="P1043" s="10" t="s">
        <v>2452</v>
      </c>
      <c r="S1043" s="4" t="s">
        <v>2374</v>
      </c>
    </row>
    <row r="1044">
      <c r="A1044" s="171" t="s">
        <v>2370</v>
      </c>
      <c r="B1044" s="6" t="s">
        <v>2371</v>
      </c>
      <c r="C1044" s="8" t="b">
        <v>0</v>
      </c>
      <c r="E1044" s="80" t="s">
        <v>2453</v>
      </c>
      <c r="F1044" s="4" t="s">
        <v>2454</v>
      </c>
      <c r="I1044" s="4" t="s">
        <v>32</v>
      </c>
      <c r="J1044" s="4" t="s">
        <v>32</v>
      </c>
      <c r="L1044" s="8"/>
      <c r="N1044" s="8"/>
      <c r="O1044" s="9"/>
      <c r="S1044" s="4" t="s">
        <v>2374</v>
      </c>
    </row>
    <row r="1045">
      <c r="A1045" s="171" t="s">
        <v>2370</v>
      </c>
      <c r="B1045" s="6" t="s">
        <v>2371</v>
      </c>
      <c r="C1045" s="8" t="b">
        <v>0</v>
      </c>
      <c r="E1045" s="80" t="s">
        <v>2455</v>
      </c>
      <c r="F1045" s="4" t="s">
        <v>2456</v>
      </c>
      <c r="H1045" s="4" t="s">
        <v>2457</v>
      </c>
      <c r="I1045" s="4" t="s">
        <v>25</v>
      </c>
      <c r="J1045" s="4" t="s">
        <v>25</v>
      </c>
      <c r="K1045" s="4" t="s">
        <v>2458</v>
      </c>
      <c r="L1045" s="8"/>
      <c r="N1045" s="8"/>
      <c r="O1045" s="9"/>
      <c r="P1045" s="110" t="s">
        <v>2459</v>
      </c>
      <c r="S1045" s="4" t="s">
        <v>2374</v>
      </c>
    </row>
    <row r="1046">
      <c r="A1046" s="171" t="s">
        <v>2370</v>
      </c>
      <c r="B1046" s="6" t="s">
        <v>2371</v>
      </c>
      <c r="C1046" s="8" t="b">
        <v>0</v>
      </c>
      <c r="E1046" s="80" t="s">
        <v>2460</v>
      </c>
      <c r="F1046" s="4" t="s">
        <v>2461</v>
      </c>
      <c r="I1046" s="4" t="s">
        <v>42</v>
      </c>
      <c r="J1046" s="4" t="s">
        <v>2388</v>
      </c>
      <c r="L1046" s="8"/>
      <c r="N1046" s="8"/>
      <c r="O1046" s="9"/>
      <c r="S1046" s="4" t="s">
        <v>2374</v>
      </c>
    </row>
    <row r="1047">
      <c r="A1047" s="171" t="s">
        <v>2370</v>
      </c>
      <c r="B1047" s="6" t="s">
        <v>2371</v>
      </c>
      <c r="C1047" s="8" t="b">
        <v>0</v>
      </c>
      <c r="E1047" s="80" t="s">
        <v>2462</v>
      </c>
      <c r="F1047" s="4" t="s">
        <v>2463</v>
      </c>
      <c r="I1047" s="4" t="s">
        <v>91</v>
      </c>
      <c r="J1047" s="4" t="s">
        <v>2388</v>
      </c>
      <c r="L1047" s="8"/>
      <c r="N1047" s="8"/>
      <c r="O1047" s="9"/>
      <c r="S1047" s="4" t="s">
        <v>2374</v>
      </c>
    </row>
    <row r="1048">
      <c r="A1048" s="171" t="s">
        <v>2370</v>
      </c>
      <c r="B1048" s="6" t="s">
        <v>2371</v>
      </c>
      <c r="C1048" s="8" t="b">
        <v>0</v>
      </c>
      <c r="E1048" s="80" t="s">
        <v>2464</v>
      </c>
      <c r="F1048" s="4" t="s">
        <v>2465</v>
      </c>
      <c r="I1048" s="4" t="s">
        <v>42</v>
      </c>
      <c r="J1048" s="4" t="s">
        <v>2388</v>
      </c>
      <c r="L1048" s="8"/>
      <c r="N1048" s="8"/>
      <c r="O1048" s="9"/>
      <c r="S1048" s="4" t="s">
        <v>2374</v>
      </c>
    </row>
    <row r="1049">
      <c r="A1049" s="171" t="s">
        <v>2370</v>
      </c>
      <c r="B1049" s="6" t="s">
        <v>2371</v>
      </c>
      <c r="C1049" s="8" t="b">
        <v>0</v>
      </c>
      <c r="E1049" s="80" t="s">
        <v>2466</v>
      </c>
      <c r="F1049" s="4" t="s">
        <v>2467</v>
      </c>
      <c r="I1049" s="4" t="s">
        <v>32</v>
      </c>
      <c r="J1049" s="4" t="s">
        <v>37</v>
      </c>
      <c r="L1049" s="8"/>
      <c r="N1049" s="8"/>
      <c r="O1049" s="9"/>
      <c r="S1049" s="4" t="s">
        <v>2374</v>
      </c>
    </row>
    <row r="1050">
      <c r="A1050" s="171" t="s">
        <v>2370</v>
      </c>
      <c r="B1050" s="6" t="s">
        <v>2371</v>
      </c>
      <c r="C1050" s="8" t="b">
        <v>0</v>
      </c>
      <c r="E1050" s="80" t="s">
        <v>2468</v>
      </c>
      <c r="F1050" s="4" t="s">
        <v>2469</v>
      </c>
      <c r="I1050" s="4" t="s">
        <v>1331</v>
      </c>
      <c r="J1050" s="4" t="s">
        <v>37</v>
      </c>
      <c r="L1050" s="8"/>
      <c r="N1050" s="8"/>
      <c r="O1050" s="9"/>
      <c r="S1050" s="4" t="s">
        <v>2374</v>
      </c>
    </row>
    <row r="1051">
      <c r="A1051" s="171" t="s">
        <v>2370</v>
      </c>
      <c r="B1051" s="6" t="s">
        <v>2371</v>
      </c>
      <c r="C1051" s="8" t="b">
        <v>0</v>
      </c>
      <c r="E1051" s="80" t="s">
        <v>2470</v>
      </c>
      <c r="F1051" s="4" t="s">
        <v>2471</v>
      </c>
      <c r="I1051" s="4" t="s">
        <v>32</v>
      </c>
      <c r="J1051" s="4" t="s">
        <v>32</v>
      </c>
      <c r="L1051" s="8"/>
      <c r="N1051" s="8"/>
      <c r="O1051" s="9"/>
      <c r="S1051" s="4" t="s">
        <v>2374</v>
      </c>
    </row>
    <row r="1052">
      <c r="A1052" s="171" t="s">
        <v>2370</v>
      </c>
      <c r="B1052" s="6" t="s">
        <v>2371</v>
      </c>
      <c r="C1052" s="8" t="b">
        <v>0</v>
      </c>
      <c r="E1052" s="80" t="s">
        <v>2472</v>
      </c>
      <c r="F1052" s="4" t="s">
        <v>2473</v>
      </c>
      <c r="I1052" s="4" t="s">
        <v>32</v>
      </c>
      <c r="J1052" s="4" t="s">
        <v>32</v>
      </c>
      <c r="L1052" s="8"/>
      <c r="N1052" s="8"/>
      <c r="O1052" s="9"/>
      <c r="S1052" s="4" t="s">
        <v>2374</v>
      </c>
    </row>
    <row r="1053">
      <c r="A1053" s="171" t="s">
        <v>2370</v>
      </c>
      <c r="B1053" s="6" t="s">
        <v>2371</v>
      </c>
      <c r="C1053" s="8" t="b">
        <v>0</v>
      </c>
      <c r="E1053" s="80" t="s">
        <v>2474</v>
      </c>
      <c r="F1053" s="4" t="s">
        <v>2475</v>
      </c>
      <c r="I1053" s="4" t="s">
        <v>91</v>
      </c>
      <c r="J1053" s="4" t="s">
        <v>2388</v>
      </c>
      <c r="L1053" s="8"/>
      <c r="N1053" s="8"/>
      <c r="O1053" s="9"/>
      <c r="S1053" s="4" t="s">
        <v>2374</v>
      </c>
    </row>
    <row r="1054">
      <c r="A1054" s="171" t="s">
        <v>2370</v>
      </c>
      <c r="B1054" s="6" t="s">
        <v>2371</v>
      </c>
      <c r="C1054" s="8" t="b">
        <v>0</v>
      </c>
      <c r="E1054" s="80" t="s">
        <v>2476</v>
      </c>
      <c r="F1054" s="4" t="s">
        <v>2477</v>
      </c>
      <c r="H1054" s="4" t="s">
        <v>2478</v>
      </c>
      <c r="I1054" s="4" t="s">
        <v>25</v>
      </c>
      <c r="J1054" s="4" t="s">
        <v>25</v>
      </c>
      <c r="K1054" s="4" t="s">
        <v>2479</v>
      </c>
      <c r="L1054" s="8"/>
      <c r="N1054" s="8"/>
      <c r="O1054" s="9"/>
      <c r="P1054" s="10" t="s">
        <v>2480</v>
      </c>
      <c r="S1054" s="4" t="s">
        <v>2374</v>
      </c>
    </row>
    <row r="1055">
      <c r="A1055" s="171" t="s">
        <v>2370</v>
      </c>
      <c r="B1055" s="6" t="s">
        <v>2371</v>
      </c>
      <c r="C1055" s="8" t="b">
        <v>0</v>
      </c>
      <c r="E1055" s="80" t="s">
        <v>2481</v>
      </c>
      <c r="F1055" s="4" t="s">
        <v>2482</v>
      </c>
      <c r="I1055" s="4" t="s">
        <v>91</v>
      </c>
      <c r="J1055" s="4" t="s">
        <v>2388</v>
      </c>
      <c r="L1055" s="8"/>
      <c r="N1055" s="8"/>
      <c r="O1055" s="9"/>
      <c r="S1055" s="4" t="s">
        <v>2374</v>
      </c>
    </row>
    <row r="1056">
      <c r="A1056" s="171" t="s">
        <v>2370</v>
      </c>
      <c r="B1056" s="6" t="s">
        <v>2371</v>
      </c>
      <c r="C1056" s="8" t="b">
        <v>0</v>
      </c>
      <c r="E1056" s="80" t="s">
        <v>2483</v>
      </c>
      <c r="F1056" s="4" t="s">
        <v>2484</v>
      </c>
      <c r="I1056" s="4" t="s">
        <v>294</v>
      </c>
      <c r="J1056" s="4" t="s">
        <v>37</v>
      </c>
      <c r="L1056" s="8"/>
      <c r="N1056" s="8"/>
      <c r="O1056" s="9"/>
      <c r="S1056" s="4" t="s">
        <v>2374</v>
      </c>
    </row>
    <row r="1057">
      <c r="A1057" s="171" t="s">
        <v>2370</v>
      </c>
      <c r="B1057" s="6" t="s">
        <v>2371</v>
      </c>
      <c r="C1057" s="8" t="b">
        <v>0</v>
      </c>
      <c r="E1057" s="80" t="s">
        <v>2485</v>
      </c>
      <c r="F1057" s="4" t="s">
        <v>2486</v>
      </c>
      <c r="I1057" s="4" t="s">
        <v>32</v>
      </c>
      <c r="J1057" s="4" t="s">
        <v>37</v>
      </c>
      <c r="L1057" s="8"/>
      <c r="N1057" s="8"/>
      <c r="O1057" s="9"/>
      <c r="S1057" s="4" t="s">
        <v>2374</v>
      </c>
    </row>
    <row r="1058">
      <c r="A1058" s="171" t="s">
        <v>2370</v>
      </c>
      <c r="B1058" s="6" t="s">
        <v>2371</v>
      </c>
      <c r="C1058" s="8" t="b">
        <v>0</v>
      </c>
      <c r="E1058" s="80" t="s">
        <v>2487</v>
      </c>
      <c r="F1058" s="4" t="s">
        <v>2488</v>
      </c>
      <c r="I1058" s="4" t="s">
        <v>32</v>
      </c>
      <c r="J1058" s="4" t="s">
        <v>32</v>
      </c>
      <c r="L1058" s="8"/>
      <c r="N1058" s="8"/>
      <c r="O1058" s="9"/>
      <c r="S1058" s="4" t="s">
        <v>2374</v>
      </c>
    </row>
    <row r="1059">
      <c r="A1059" s="171" t="s">
        <v>2370</v>
      </c>
      <c r="B1059" s="6" t="s">
        <v>2371</v>
      </c>
      <c r="C1059" s="8" t="b">
        <v>0</v>
      </c>
      <c r="E1059" s="80" t="s">
        <v>2489</v>
      </c>
      <c r="F1059" s="4" t="s">
        <v>2490</v>
      </c>
      <c r="I1059" s="4" t="s">
        <v>200</v>
      </c>
      <c r="J1059" s="4" t="s">
        <v>200</v>
      </c>
      <c r="L1059" s="8"/>
      <c r="N1059" s="8"/>
      <c r="O1059" s="9"/>
      <c r="S1059" s="4" t="s">
        <v>2374</v>
      </c>
    </row>
    <row r="1060">
      <c r="A1060" s="171" t="s">
        <v>2370</v>
      </c>
      <c r="B1060" s="6" t="s">
        <v>2371</v>
      </c>
      <c r="C1060" s="8" t="b">
        <v>0</v>
      </c>
      <c r="E1060" s="80" t="s">
        <v>2491</v>
      </c>
      <c r="F1060" s="4" t="s">
        <v>2492</v>
      </c>
      <c r="I1060" s="4" t="s">
        <v>32</v>
      </c>
      <c r="J1060" s="4" t="s">
        <v>32</v>
      </c>
      <c r="L1060" s="8"/>
      <c r="N1060" s="8"/>
      <c r="O1060" s="9"/>
      <c r="S1060" s="4" t="s">
        <v>2374</v>
      </c>
    </row>
    <row r="1061">
      <c r="A1061" s="171" t="s">
        <v>2370</v>
      </c>
      <c r="B1061" s="6" t="s">
        <v>2371</v>
      </c>
      <c r="C1061" s="8" t="b">
        <v>0</v>
      </c>
      <c r="E1061" s="80" t="s">
        <v>2493</v>
      </c>
      <c r="F1061" s="4" t="s">
        <v>2494</v>
      </c>
      <c r="I1061" s="4" t="s">
        <v>294</v>
      </c>
      <c r="J1061" s="4" t="s">
        <v>32</v>
      </c>
      <c r="L1061" s="8"/>
      <c r="N1061" s="8"/>
      <c r="O1061" s="9"/>
      <c r="S1061" s="4" t="s">
        <v>2374</v>
      </c>
    </row>
    <row r="1062">
      <c r="A1062" s="171" t="s">
        <v>2370</v>
      </c>
      <c r="B1062" s="6" t="s">
        <v>2371</v>
      </c>
      <c r="C1062" s="8" t="b">
        <v>0</v>
      </c>
      <c r="E1062" s="80" t="s">
        <v>2495</v>
      </c>
      <c r="F1062" s="4" t="s">
        <v>2496</v>
      </c>
      <c r="I1062" s="4" t="s">
        <v>32</v>
      </c>
      <c r="J1062" s="4" t="s">
        <v>37</v>
      </c>
      <c r="L1062" s="8"/>
      <c r="N1062" s="8"/>
      <c r="O1062" s="9"/>
      <c r="S1062" s="4" t="s">
        <v>2374</v>
      </c>
    </row>
    <row r="1063">
      <c r="A1063" s="187"/>
      <c r="B1063" s="58"/>
      <c r="C1063" s="59" t="b">
        <v>0</v>
      </c>
      <c r="D1063" s="59"/>
      <c r="E1063" s="59"/>
      <c r="F1063" s="59"/>
      <c r="G1063" s="59"/>
      <c r="H1063" s="59"/>
      <c r="I1063" s="59"/>
      <c r="J1063" s="59"/>
      <c r="K1063" s="59"/>
      <c r="L1063" s="59"/>
      <c r="M1063" s="59"/>
      <c r="N1063" s="59"/>
      <c r="O1063" s="95"/>
      <c r="P1063" s="59"/>
      <c r="Q1063" s="59"/>
      <c r="R1063" s="59"/>
      <c r="S1063" s="115" t="s">
        <v>2374</v>
      </c>
      <c r="T1063" s="59"/>
      <c r="U1063" s="59"/>
      <c r="V1063" s="59"/>
      <c r="W1063" s="59"/>
      <c r="X1063" s="59"/>
      <c r="Y1063" s="59"/>
      <c r="Z1063" s="59"/>
      <c r="AA1063" s="59"/>
      <c r="AB1063" s="59"/>
      <c r="AC1063" s="59"/>
      <c r="AD1063" s="59"/>
      <c r="AE1063" s="59"/>
      <c r="AF1063" s="59"/>
      <c r="AG1063" s="59"/>
      <c r="AH1063" s="59"/>
      <c r="AI1063" s="59"/>
      <c r="AJ1063" s="59"/>
      <c r="AK1063" s="59"/>
      <c r="AL1063" s="59"/>
    </row>
    <row r="1064">
      <c r="A1064" s="171" t="s">
        <v>2497</v>
      </c>
      <c r="B1064" s="6" t="s">
        <v>2371</v>
      </c>
      <c r="C1064" s="8" t="b">
        <v>0</v>
      </c>
      <c r="E1064" s="80" t="s">
        <v>2372</v>
      </c>
      <c r="F1064" s="4" t="s">
        <v>2498</v>
      </c>
      <c r="I1064" s="4" t="s">
        <v>32</v>
      </c>
      <c r="J1064" s="4" t="s">
        <v>37</v>
      </c>
      <c r="L1064" s="8"/>
      <c r="M1064" s="8" t="str">
        <f>IF(ISBLANK(L1064),"",VLOOKUP(L1064,Lookups!$A:$B,2, FALSE))</f>
        <v/>
      </c>
      <c r="N1064" s="8"/>
      <c r="O1064" s="9" t="str">
        <f>IF(ISBLANK(N1064),"",VLOOKUP(N1064,Lookups!$D:$E,2, FALSE))</f>
        <v/>
      </c>
      <c r="S1064" s="4" t="s">
        <v>2374</v>
      </c>
    </row>
    <row r="1065">
      <c r="A1065" s="171" t="s">
        <v>2497</v>
      </c>
      <c r="B1065" s="6" t="s">
        <v>2371</v>
      </c>
      <c r="C1065" s="8" t="b">
        <v>0</v>
      </c>
      <c r="E1065" s="80" t="s">
        <v>2375</v>
      </c>
      <c r="F1065" s="4" t="s">
        <v>2499</v>
      </c>
      <c r="I1065" s="4" t="s">
        <v>32</v>
      </c>
      <c r="J1065" s="4" t="s">
        <v>32</v>
      </c>
      <c r="L1065" s="8"/>
      <c r="M1065" s="8" t="str">
        <f>IF(ISBLANK(L1065),"",VLOOKUP(L1065,Lookups!$A:$B,2, FALSE))</f>
        <v/>
      </c>
      <c r="N1065" s="8"/>
      <c r="O1065" s="9" t="str">
        <f>IF(ISBLANK(N1065),"",VLOOKUP(N1065,Lookups!$D:$E,2, FALSE))</f>
        <v/>
      </c>
      <c r="S1065" s="4" t="s">
        <v>2374</v>
      </c>
    </row>
    <row r="1066">
      <c r="A1066" s="171" t="s">
        <v>2497</v>
      </c>
      <c r="B1066" s="6" t="s">
        <v>2371</v>
      </c>
      <c r="C1066" s="8" t="b">
        <v>0</v>
      </c>
      <c r="E1066" s="80" t="s">
        <v>2377</v>
      </c>
      <c r="F1066" s="4" t="s">
        <v>2500</v>
      </c>
      <c r="I1066" s="4" t="s">
        <v>32</v>
      </c>
      <c r="J1066" s="4" t="s">
        <v>32</v>
      </c>
      <c r="L1066" s="8"/>
      <c r="M1066" s="8" t="str">
        <f>IF(ISBLANK(L1066),"",VLOOKUP(L1066,Lookups!$A:$B,2, FALSE))</f>
        <v/>
      </c>
      <c r="N1066" s="8"/>
      <c r="O1066" s="9" t="str">
        <f>IF(ISBLANK(N1066),"",VLOOKUP(N1066,Lookups!$D:$E,2, FALSE))</f>
        <v/>
      </c>
      <c r="S1066" s="4" t="s">
        <v>2374</v>
      </c>
    </row>
    <row r="1067">
      <c r="A1067" s="171" t="s">
        <v>2497</v>
      </c>
      <c r="B1067" s="6" t="s">
        <v>2371</v>
      </c>
      <c r="C1067" s="8" t="b">
        <v>0</v>
      </c>
      <c r="E1067" s="80" t="s">
        <v>2379</v>
      </c>
      <c r="F1067" s="4" t="s">
        <v>2501</v>
      </c>
      <c r="I1067" s="4" t="s">
        <v>32</v>
      </c>
      <c r="J1067" s="4" t="s">
        <v>37</v>
      </c>
      <c r="L1067" s="8"/>
      <c r="M1067" s="8" t="str">
        <f>IF(ISBLANK(L1067),"",VLOOKUP(L1067,Lookups!$A:$B,2, FALSE))</f>
        <v/>
      </c>
      <c r="N1067" s="8"/>
      <c r="O1067" s="9" t="str">
        <f>IF(ISBLANK(N1067),"",VLOOKUP(N1067,Lookups!$D:$E,2, FALSE))</f>
        <v/>
      </c>
      <c r="S1067" s="4" t="s">
        <v>2374</v>
      </c>
    </row>
    <row r="1068">
      <c r="A1068" s="171" t="s">
        <v>2497</v>
      </c>
      <c r="B1068" s="6" t="s">
        <v>2371</v>
      </c>
      <c r="C1068" s="8" t="b">
        <v>0</v>
      </c>
      <c r="E1068" s="80" t="s">
        <v>2381</v>
      </c>
      <c r="F1068" s="4" t="s">
        <v>2502</v>
      </c>
      <c r="H1068" s="4" t="s">
        <v>2503</v>
      </c>
      <c r="I1068" s="4" t="s">
        <v>25</v>
      </c>
      <c r="J1068" s="4" t="s">
        <v>25</v>
      </c>
      <c r="K1068" s="4" t="s">
        <v>2384</v>
      </c>
      <c r="L1068" s="8"/>
      <c r="M1068" s="8" t="str">
        <f>IF(ISBLANK(L1068),"",VLOOKUP(L1068,Lookups!$A:$B,2, FALSE))</f>
        <v/>
      </c>
      <c r="N1068" s="8"/>
      <c r="O1068" s="9" t="str">
        <f>IF(ISBLANK(N1068),"",VLOOKUP(N1068,Lookups!$D:$E,2, FALSE))</f>
        <v/>
      </c>
      <c r="P1068" s="10" t="s">
        <v>2385</v>
      </c>
      <c r="S1068" s="4" t="s">
        <v>2374</v>
      </c>
    </row>
    <row r="1069">
      <c r="A1069" s="171" t="s">
        <v>2497</v>
      </c>
      <c r="B1069" s="6" t="s">
        <v>2371</v>
      </c>
      <c r="C1069" s="8" t="b">
        <v>0</v>
      </c>
      <c r="E1069" s="80" t="s">
        <v>2386</v>
      </c>
      <c r="F1069" s="4" t="s">
        <v>2504</v>
      </c>
      <c r="I1069" s="4" t="s">
        <v>32</v>
      </c>
      <c r="J1069" s="4" t="s">
        <v>37</v>
      </c>
      <c r="L1069" s="8"/>
      <c r="M1069" s="8" t="str">
        <f>IF(ISBLANK(L1069),"",VLOOKUP(L1069,Lookups!$A:$B,2, FALSE))</f>
        <v/>
      </c>
      <c r="N1069" s="8"/>
      <c r="O1069" s="9" t="str">
        <f>IF(ISBLANK(N1069),"",VLOOKUP(N1069,Lookups!$D:$E,2, FALSE))</f>
        <v/>
      </c>
      <c r="S1069" s="4" t="s">
        <v>2374</v>
      </c>
    </row>
    <row r="1070">
      <c r="A1070" s="171" t="s">
        <v>2497</v>
      </c>
      <c r="B1070" s="6" t="s">
        <v>2371</v>
      </c>
      <c r="C1070" s="8" t="b">
        <v>0</v>
      </c>
      <c r="E1070" s="6" t="s">
        <v>320</v>
      </c>
      <c r="F1070" s="4" t="s">
        <v>321</v>
      </c>
      <c r="I1070" s="4" t="s">
        <v>42</v>
      </c>
      <c r="J1070" s="4" t="s">
        <v>2388</v>
      </c>
      <c r="L1070" s="8"/>
      <c r="M1070" s="8" t="str">
        <f>IF(ISBLANK(L1070),"",VLOOKUP(L1070,Lookups!$A:$B,2, FALSE))</f>
        <v/>
      </c>
      <c r="N1070" s="8"/>
      <c r="O1070" s="9" t="str">
        <f>IF(ISBLANK(N1070),"",VLOOKUP(N1070,Lookups!$D:$E,2, FALSE))</f>
        <v/>
      </c>
      <c r="S1070" s="4" t="s">
        <v>2374</v>
      </c>
    </row>
    <row r="1071">
      <c r="A1071" s="171" t="s">
        <v>2497</v>
      </c>
      <c r="B1071" s="6" t="s">
        <v>2371</v>
      </c>
      <c r="C1071" s="8" t="b">
        <v>0</v>
      </c>
      <c r="E1071" s="6" t="s">
        <v>326</v>
      </c>
      <c r="F1071" s="4" t="s">
        <v>327</v>
      </c>
      <c r="I1071" s="4" t="s">
        <v>42</v>
      </c>
      <c r="J1071" s="4" t="s">
        <v>37</v>
      </c>
      <c r="L1071" s="8"/>
      <c r="M1071" s="8" t="str">
        <f>IF(ISBLANK(L1071),"",VLOOKUP(L1071,Lookups!$A:$B,2, FALSE))</f>
        <v/>
      </c>
      <c r="N1071" s="8"/>
      <c r="O1071" s="9" t="str">
        <f>IF(ISBLANK(N1071),"",VLOOKUP(N1071,Lookups!$D:$E,2, FALSE))</f>
        <v/>
      </c>
      <c r="S1071" s="4" t="s">
        <v>2374</v>
      </c>
    </row>
    <row r="1072">
      <c r="A1072" s="171" t="s">
        <v>2497</v>
      </c>
      <c r="B1072" s="6" t="s">
        <v>2371</v>
      </c>
      <c r="C1072" s="8" t="b">
        <v>0</v>
      </c>
      <c r="E1072" s="80" t="s">
        <v>2389</v>
      </c>
      <c r="F1072" s="4" t="s">
        <v>2505</v>
      </c>
      <c r="I1072" s="4" t="s">
        <v>42</v>
      </c>
      <c r="J1072" s="4" t="s">
        <v>2388</v>
      </c>
      <c r="L1072" s="8"/>
      <c r="M1072" s="8" t="str">
        <f>IF(ISBLANK(L1072),"",VLOOKUP(L1072,Lookups!$A:$B,2, FALSE))</f>
        <v/>
      </c>
      <c r="N1072" s="8"/>
      <c r="O1072" s="9" t="str">
        <f>IF(ISBLANK(N1072),"",VLOOKUP(N1072,Lookups!$D:$E,2, FALSE))</f>
        <v/>
      </c>
      <c r="S1072" s="4" t="s">
        <v>2374</v>
      </c>
    </row>
    <row r="1073">
      <c r="A1073" s="171" t="s">
        <v>2497</v>
      </c>
      <c r="B1073" s="6" t="s">
        <v>2371</v>
      </c>
      <c r="C1073" s="61" t="b">
        <v>0</v>
      </c>
      <c r="D1073" s="61"/>
      <c r="E1073" s="80" t="s">
        <v>2391</v>
      </c>
      <c r="F1073" s="4" t="s">
        <v>2506</v>
      </c>
      <c r="H1073" s="4" t="s">
        <v>2507</v>
      </c>
      <c r="I1073" s="4" t="s">
        <v>25</v>
      </c>
      <c r="J1073" s="4" t="s">
        <v>25</v>
      </c>
      <c r="K1073" s="4" t="s">
        <v>2394</v>
      </c>
      <c r="L1073" s="8"/>
      <c r="M1073" s="8" t="str">
        <f>IF(ISBLANK(L1073),"",VLOOKUP(L1073,Lookups!$A:$B,2, FALSE))</f>
        <v/>
      </c>
      <c r="N1073" s="8"/>
      <c r="O1073" s="9" t="str">
        <f>IF(ISBLANK(N1073),"",VLOOKUP(N1073,Lookups!$D:$E,2, FALSE))</f>
        <v/>
      </c>
      <c r="P1073" s="110" t="s">
        <v>2395</v>
      </c>
      <c r="S1073" s="4" t="s">
        <v>2374</v>
      </c>
    </row>
    <row r="1074">
      <c r="A1074" s="171" t="s">
        <v>2497</v>
      </c>
      <c r="B1074" s="6" t="s">
        <v>2371</v>
      </c>
      <c r="C1074" s="61" t="b">
        <v>0</v>
      </c>
      <c r="D1074" s="61"/>
      <c r="E1074" s="80" t="s">
        <v>2396</v>
      </c>
      <c r="F1074" s="4" t="s">
        <v>2508</v>
      </c>
      <c r="H1074" s="4" t="s">
        <v>2509</v>
      </c>
      <c r="I1074" s="4" t="s">
        <v>25</v>
      </c>
      <c r="J1074" s="4" t="s">
        <v>25</v>
      </c>
      <c r="K1074" s="4" t="s">
        <v>2394</v>
      </c>
      <c r="L1074" s="8"/>
      <c r="M1074" s="8" t="str">
        <f>IF(ISBLANK(L1074),"",VLOOKUP(L1074,Lookups!$A:$B,2, FALSE))</f>
        <v/>
      </c>
      <c r="N1074" s="8"/>
      <c r="O1074" s="9" t="str">
        <f>IF(ISBLANK(N1074),"",VLOOKUP(N1074,Lookups!$D:$E,2, FALSE))</f>
        <v/>
      </c>
      <c r="P1074" s="110" t="s">
        <v>2399</v>
      </c>
      <c r="S1074" s="4" t="s">
        <v>2374</v>
      </c>
    </row>
    <row r="1075">
      <c r="A1075" s="171" t="s">
        <v>2497</v>
      </c>
      <c r="B1075" s="6" t="s">
        <v>2371</v>
      </c>
      <c r="C1075" s="8" t="b">
        <v>0</v>
      </c>
      <c r="E1075" s="80" t="s">
        <v>2400</v>
      </c>
      <c r="F1075" s="4" t="s">
        <v>2510</v>
      </c>
      <c r="I1075" s="4" t="s">
        <v>42</v>
      </c>
      <c r="J1075" s="4" t="s">
        <v>42</v>
      </c>
      <c r="L1075" s="8"/>
      <c r="M1075" s="8" t="str">
        <f>IF(ISBLANK(L1075),"",VLOOKUP(L1075,Lookups!$A:$B,2, FALSE))</f>
        <v/>
      </c>
      <c r="N1075" s="8"/>
      <c r="O1075" s="9" t="str">
        <f>IF(ISBLANK(N1075),"",VLOOKUP(N1075,Lookups!$D:$E,2, FALSE))</f>
        <v/>
      </c>
      <c r="S1075" s="4" t="s">
        <v>2374</v>
      </c>
    </row>
    <row r="1076">
      <c r="A1076" s="171" t="s">
        <v>2497</v>
      </c>
      <c r="B1076" s="6" t="s">
        <v>2371</v>
      </c>
      <c r="C1076" s="8" t="b">
        <v>0</v>
      </c>
      <c r="E1076" s="80" t="s">
        <v>2403</v>
      </c>
      <c r="F1076" s="4" t="s">
        <v>2511</v>
      </c>
      <c r="H1076" s="4" t="s">
        <v>2512</v>
      </c>
      <c r="I1076" s="4" t="s">
        <v>25</v>
      </c>
      <c r="J1076" s="4" t="s">
        <v>25</v>
      </c>
      <c r="K1076" s="4" t="s">
        <v>2406</v>
      </c>
      <c r="L1076" s="8"/>
      <c r="M1076" s="8" t="str">
        <f>IF(ISBLANK(L1076),"",VLOOKUP(L1076,Lookups!$A:$B,2, FALSE))</f>
        <v/>
      </c>
      <c r="N1076" s="8"/>
      <c r="O1076" s="9" t="str">
        <f>IF(ISBLANK(N1076),"",VLOOKUP(N1076,Lookups!$D:$E,2, FALSE))</f>
        <v/>
      </c>
      <c r="P1076" s="110" t="s">
        <v>2407</v>
      </c>
      <c r="S1076" s="4" t="s">
        <v>2374</v>
      </c>
    </row>
    <row r="1077">
      <c r="A1077" s="171" t="s">
        <v>2497</v>
      </c>
      <c r="B1077" s="6" t="s">
        <v>2371</v>
      </c>
      <c r="C1077" s="8" t="b">
        <v>0</v>
      </c>
      <c r="E1077" s="80" t="s">
        <v>2408</v>
      </c>
      <c r="F1077" s="4" t="s">
        <v>2513</v>
      </c>
      <c r="I1077" s="4" t="s">
        <v>91</v>
      </c>
      <c r="J1077" s="4" t="s">
        <v>2388</v>
      </c>
      <c r="L1077" s="8"/>
      <c r="M1077" s="8" t="str">
        <f>IF(ISBLANK(L1077),"",VLOOKUP(L1077,Lookups!$A:$B,2, FALSE))</f>
        <v/>
      </c>
      <c r="N1077" s="8"/>
      <c r="O1077" s="9" t="str">
        <f>IF(ISBLANK(N1077),"",VLOOKUP(N1077,Lookups!$D:$E,2, FALSE))</f>
        <v/>
      </c>
      <c r="S1077" s="4" t="s">
        <v>2374</v>
      </c>
    </row>
    <row r="1078">
      <c r="A1078" s="171" t="s">
        <v>2497</v>
      </c>
      <c r="B1078" s="6" t="s">
        <v>2371</v>
      </c>
      <c r="C1078" s="8" t="b">
        <v>0</v>
      </c>
      <c r="E1078" s="80" t="s">
        <v>2410</v>
      </c>
      <c r="F1078" s="4" t="s">
        <v>2514</v>
      </c>
      <c r="I1078" s="4" t="s">
        <v>91</v>
      </c>
      <c r="J1078" s="4" t="s">
        <v>2388</v>
      </c>
      <c r="L1078" s="8"/>
      <c r="N1078" s="8"/>
      <c r="O1078" s="9"/>
      <c r="S1078" s="4" t="s">
        <v>2374</v>
      </c>
    </row>
    <row r="1079">
      <c r="A1079" s="171" t="s">
        <v>2497</v>
      </c>
      <c r="B1079" s="6" t="s">
        <v>2371</v>
      </c>
      <c r="C1079" s="8" t="b">
        <v>0</v>
      </c>
      <c r="E1079" s="80" t="s">
        <v>2412</v>
      </c>
      <c r="F1079" s="4" t="s">
        <v>2515</v>
      </c>
      <c r="I1079" s="4" t="s">
        <v>32</v>
      </c>
      <c r="J1079" s="4" t="s">
        <v>32</v>
      </c>
      <c r="L1079" s="8"/>
      <c r="N1079" s="8"/>
      <c r="O1079" s="9"/>
      <c r="S1079" s="4" t="s">
        <v>2374</v>
      </c>
    </row>
    <row r="1080">
      <c r="A1080" s="171" t="s">
        <v>2497</v>
      </c>
      <c r="B1080" s="6" t="s">
        <v>2371</v>
      </c>
      <c r="C1080" s="8" t="b">
        <v>0</v>
      </c>
      <c r="E1080" s="80" t="s">
        <v>2414</v>
      </c>
      <c r="F1080" s="4" t="s">
        <v>2516</v>
      </c>
      <c r="I1080" s="4" t="s">
        <v>32</v>
      </c>
      <c r="J1080" s="4" t="s">
        <v>37</v>
      </c>
      <c r="L1080" s="8"/>
      <c r="N1080" s="8"/>
      <c r="O1080" s="9"/>
      <c r="S1080" s="4" t="s">
        <v>2374</v>
      </c>
    </row>
    <row r="1081">
      <c r="A1081" s="171" t="s">
        <v>2497</v>
      </c>
      <c r="B1081" s="6" t="s">
        <v>2371</v>
      </c>
      <c r="C1081" s="8" t="b">
        <v>0</v>
      </c>
      <c r="E1081" s="80" t="s">
        <v>2416</v>
      </c>
      <c r="F1081" s="4" t="s">
        <v>2517</v>
      </c>
      <c r="I1081" s="4" t="s">
        <v>91</v>
      </c>
      <c r="J1081" s="4" t="s">
        <v>2388</v>
      </c>
      <c r="L1081" s="8"/>
      <c r="N1081" s="8"/>
      <c r="O1081" s="9"/>
      <c r="S1081" s="4" t="s">
        <v>2374</v>
      </c>
    </row>
    <row r="1082">
      <c r="A1082" s="171" t="s">
        <v>2497</v>
      </c>
      <c r="B1082" s="6" t="s">
        <v>2371</v>
      </c>
      <c r="C1082" s="8" t="b">
        <v>0</v>
      </c>
      <c r="E1082" s="80" t="s">
        <v>2418</v>
      </c>
      <c r="F1082" s="4" t="s">
        <v>2518</v>
      </c>
      <c r="I1082" s="4" t="s">
        <v>32</v>
      </c>
      <c r="J1082" s="4" t="s">
        <v>32</v>
      </c>
      <c r="L1082" s="8"/>
      <c r="N1082" s="8"/>
      <c r="O1082" s="9"/>
      <c r="S1082" s="4" t="s">
        <v>2374</v>
      </c>
    </row>
    <row r="1083">
      <c r="A1083" s="171" t="s">
        <v>2497</v>
      </c>
      <c r="B1083" s="6" t="s">
        <v>2371</v>
      </c>
      <c r="C1083" s="8" t="b">
        <v>0</v>
      </c>
      <c r="E1083" s="80" t="s">
        <v>2420</v>
      </c>
      <c r="F1083" s="4" t="s">
        <v>2519</v>
      </c>
      <c r="I1083" s="4" t="s">
        <v>32</v>
      </c>
      <c r="J1083" s="4" t="s">
        <v>32</v>
      </c>
      <c r="L1083" s="8"/>
      <c r="N1083" s="8"/>
      <c r="O1083" s="9"/>
      <c r="S1083" s="4" t="s">
        <v>2374</v>
      </c>
    </row>
    <row r="1084">
      <c r="A1084" s="171" t="s">
        <v>2497</v>
      </c>
      <c r="B1084" s="6" t="s">
        <v>2371</v>
      </c>
      <c r="C1084" s="8" t="b">
        <v>0</v>
      </c>
      <c r="E1084" s="80" t="s">
        <v>2422</v>
      </c>
      <c r="F1084" s="4" t="s">
        <v>2520</v>
      </c>
      <c r="I1084" s="4" t="s">
        <v>42</v>
      </c>
      <c r="J1084" s="4" t="s">
        <v>2388</v>
      </c>
      <c r="L1084" s="8"/>
      <c r="N1084" s="8"/>
      <c r="O1084" s="9"/>
      <c r="S1084" s="4" t="s">
        <v>2374</v>
      </c>
    </row>
    <row r="1085">
      <c r="A1085" s="171" t="s">
        <v>2497</v>
      </c>
      <c r="B1085" s="6" t="s">
        <v>2371</v>
      </c>
      <c r="C1085" s="8" t="b">
        <v>0</v>
      </c>
      <c r="E1085" s="80" t="s">
        <v>2424</v>
      </c>
      <c r="F1085" s="4" t="s">
        <v>2521</v>
      </c>
      <c r="I1085" s="4" t="s">
        <v>32</v>
      </c>
      <c r="J1085" s="4" t="s">
        <v>37</v>
      </c>
      <c r="L1085" s="8"/>
      <c r="N1085" s="8"/>
      <c r="O1085" s="9"/>
      <c r="S1085" s="4" t="s">
        <v>2374</v>
      </c>
    </row>
    <row r="1086">
      <c r="A1086" s="171" t="s">
        <v>2497</v>
      </c>
      <c r="B1086" s="6" t="s">
        <v>2371</v>
      </c>
      <c r="C1086" s="8" t="b">
        <v>0</v>
      </c>
      <c r="E1086" s="80" t="s">
        <v>2426</v>
      </c>
      <c r="F1086" s="4" t="s">
        <v>2522</v>
      </c>
      <c r="H1086" s="4" t="s">
        <v>2523</v>
      </c>
      <c r="I1086" s="4" t="s">
        <v>25</v>
      </c>
      <c r="J1086" s="4" t="s">
        <v>25</v>
      </c>
      <c r="K1086" s="4" t="s">
        <v>2429</v>
      </c>
      <c r="L1086" s="8"/>
      <c r="N1086" s="8"/>
      <c r="O1086" s="9"/>
      <c r="P1086" s="10" t="s">
        <v>2430</v>
      </c>
      <c r="S1086" s="4" t="s">
        <v>2374</v>
      </c>
    </row>
    <row r="1087">
      <c r="A1087" s="171" t="s">
        <v>2497</v>
      </c>
      <c r="B1087" s="6" t="s">
        <v>2371</v>
      </c>
      <c r="C1087" s="8" t="b">
        <v>0</v>
      </c>
      <c r="E1087" s="80" t="s">
        <v>2431</v>
      </c>
      <c r="F1087" s="4" t="s">
        <v>2524</v>
      </c>
      <c r="I1087" s="4" t="s">
        <v>91</v>
      </c>
      <c r="J1087" s="4" t="s">
        <v>2388</v>
      </c>
      <c r="L1087" s="8"/>
      <c r="N1087" s="8"/>
      <c r="O1087" s="9"/>
      <c r="S1087" s="4" t="s">
        <v>2374</v>
      </c>
    </row>
    <row r="1088">
      <c r="A1088" s="171" t="s">
        <v>2497</v>
      </c>
      <c r="B1088" s="6" t="s">
        <v>2371</v>
      </c>
      <c r="C1088" s="8" t="b">
        <v>0</v>
      </c>
      <c r="E1088" s="80" t="s">
        <v>2433</v>
      </c>
      <c r="F1088" s="4" t="s">
        <v>2525</v>
      </c>
      <c r="H1088" s="4" t="s">
        <v>2526</v>
      </c>
      <c r="I1088" s="4" t="s">
        <v>25</v>
      </c>
      <c r="J1088" s="4" t="s">
        <v>25</v>
      </c>
      <c r="K1088" s="4" t="s">
        <v>2429</v>
      </c>
      <c r="L1088" s="8"/>
      <c r="N1088" s="8"/>
      <c r="O1088" s="9"/>
      <c r="P1088" s="10" t="s">
        <v>2436</v>
      </c>
      <c r="S1088" s="4" t="s">
        <v>2374</v>
      </c>
    </row>
    <row r="1089">
      <c r="A1089" s="171" t="s">
        <v>2497</v>
      </c>
      <c r="B1089" s="6" t="s">
        <v>2371</v>
      </c>
      <c r="C1089" s="8" t="b">
        <v>0</v>
      </c>
      <c r="E1089" s="80" t="s">
        <v>2437</v>
      </c>
      <c r="F1089" s="4" t="s">
        <v>2527</v>
      </c>
      <c r="H1089" s="4" t="s">
        <v>2528</v>
      </c>
      <c r="I1089" s="4" t="s">
        <v>25</v>
      </c>
      <c r="J1089" s="4" t="s">
        <v>25</v>
      </c>
      <c r="K1089" s="4" t="s">
        <v>2429</v>
      </c>
      <c r="L1089" s="8"/>
      <c r="N1089" s="8"/>
      <c r="O1089" s="9"/>
      <c r="P1089" s="10" t="s">
        <v>2440</v>
      </c>
      <c r="S1089" s="4" t="s">
        <v>2374</v>
      </c>
    </row>
    <row r="1090">
      <c r="A1090" s="171" t="s">
        <v>2497</v>
      </c>
      <c r="B1090" s="6" t="s">
        <v>2371</v>
      </c>
      <c r="C1090" s="8" t="b">
        <v>0</v>
      </c>
      <c r="E1090" s="80" t="s">
        <v>2441</v>
      </c>
      <c r="F1090" s="4" t="s">
        <v>2529</v>
      </c>
      <c r="I1090" s="4" t="s">
        <v>32</v>
      </c>
      <c r="J1090" s="4" t="s">
        <v>32</v>
      </c>
      <c r="L1090" s="8"/>
      <c r="N1090" s="8"/>
      <c r="O1090" s="9"/>
      <c r="S1090" s="4" t="s">
        <v>2374</v>
      </c>
    </row>
    <row r="1091">
      <c r="A1091" s="171" t="s">
        <v>2497</v>
      </c>
      <c r="B1091" s="6" t="s">
        <v>2371</v>
      </c>
      <c r="C1091" s="8" t="b">
        <v>0</v>
      </c>
      <c r="E1091" s="6" t="s">
        <v>2443</v>
      </c>
      <c r="F1091" s="4" t="s">
        <v>2530</v>
      </c>
      <c r="I1091" s="4" t="s">
        <v>294</v>
      </c>
      <c r="J1091" s="4" t="s">
        <v>37</v>
      </c>
      <c r="L1091" s="8"/>
      <c r="N1091" s="8"/>
      <c r="O1091" s="9"/>
      <c r="S1091" s="4" t="s">
        <v>2374</v>
      </c>
    </row>
    <row r="1092">
      <c r="A1092" s="171" t="s">
        <v>2497</v>
      </c>
      <c r="B1092" s="6" t="s">
        <v>2371</v>
      </c>
      <c r="C1092" s="8" t="b">
        <v>0</v>
      </c>
      <c r="E1092" s="80" t="s">
        <v>2445</v>
      </c>
      <c r="F1092" s="4" t="s">
        <v>2531</v>
      </c>
      <c r="H1092" s="4" t="s">
        <v>2532</v>
      </c>
      <c r="I1092" s="4" t="s">
        <v>25</v>
      </c>
      <c r="J1092" s="4" t="s">
        <v>25</v>
      </c>
      <c r="K1092" s="4" t="s">
        <v>2429</v>
      </c>
      <c r="L1092" s="8"/>
      <c r="N1092" s="8"/>
      <c r="O1092" s="9"/>
      <c r="P1092" s="10" t="s">
        <v>2448</v>
      </c>
      <c r="S1092" s="4" t="s">
        <v>2374</v>
      </c>
    </row>
    <row r="1093">
      <c r="A1093" s="171" t="s">
        <v>2497</v>
      </c>
      <c r="B1093" s="6" t="s">
        <v>2371</v>
      </c>
      <c r="C1093" s="8" t="b">
        <v>0</v>
      </c>
      <c r="E1093" s="80" t="s">
        <v>2449</v>
      </c>
      <c r="F1093" s="4" t="s">
        <v>2533</v>
      </c>
      <c r="H1093" s="4" t="s">
        <v>2534</v>
      </c>
      <c r="I1093" s="4" t="s">
        <v>25</v>
      </c>
      <c r="J1093" s="4" t="s">
        <v>25</v>
      </c>
      <c r="K1093" s="4" t="s">
        <v>2429</v>
      </c>
      <c r="L1093" s="8"/>
      <c r="N1093" s="8"/>
      <c r="O1093" s="9"/>
      <c r="P1093" s="10" t="s">
        <v>2452</v>
      </c>
      <c r="S1093" s="4" t="s">
        <v>2374</v>
      </c>
    </row>
    <row r="1094">
      <c r="A1094" s="171" t="s">
        <v>2497</v>
      </c>
      <c r="B1094" s="6" t="s">
        <v>2371</v>
      </c>
      <c r="C1094" s="8" t="b">
        <v>0</v>
      </c>
      <c r="E1094" s="80" t="s">
        <v>2453</v>
      </c>
      <c r="F1094" s="4" t="s">
        <v>2535</v>
      </c>
      <c r="I1094" s="4" t="s">
        <v>32</v>
      </c>
      <c r="J1094" s="4" t="s">
        <v>32</v>
      </c>
      <c r="L1094" s="8"/>
      <c r="N1094" s="8"/>
      <c r="O1094" s="9"/>
      <c r="S1094" s="4" t="s">
        <v>2374</v>
      </c>
    </row>
    <row r="1095">
      <c r="A1095" s="171" t="s">
        <v>2497</v>
      </c>
      <c r="B1095" s="6" t="s">
        <v>2371</v>
      </c>
      <c r="C1095" s="8" t="b">
        <v>0</v>
      </c>
      <c r="E1095" s="80" t="s">
        <v>2455</v>
      </c>
      <c r="F1095" s="4" t="s">
        <v>2536</v>
      </c>
      <c r="H1095" s="4" t="s">
        <v>2537</v>
      </c>
      <c r="I1095" s="4" t="s">
        <v>25</v>
      </c>
      <c r="J1095" s="4" t="s">
        <v>25</v>
      </c>
      <c r="K1095" s="4" t="s">
        <v>2458</v>
      </c>
      <c r="L1095" s="8"/>
      <c r="N1095" s="8"/>
      <c r="O1095" s="9"/>
      <c r="P1095" s="10" t="s">
        <v>2459</v>
      </c>
      <c r="S1095" s="4" t="s">
        <v>2374</v>
      </c>
    </row>
    <row r="1096">
      <c r="A1096" s="171" t="s">
        <v>2497</v>
      </c>
      <c r="B1096" s="6" t="s">
        <v>2371</v>
      </c>
      <c r="C1096" s="8" t="b">
        <v>0</v>
      </c>
      <c r="E1096" s="80" t="s">
        <v>2460</v>
      </c>
      <c r="F1096" s="4" t="s">
        <v>2538</v>
      </c>
      <c r="I1096" s="4" t="s">
        <v>42</v>
      </c>
      <c r="J1096" s="4" t="s">
        <v>2388</v>
      </c>
      <c r="L1096" s="8"/>
      <c r="N1096" s="8"/>
      <c r="O1096" s="9"/>
      <c r="S1096" s="4" t="s">
        <v>2374</v>
      </c>
    </row>
    <row r="1097">
      <c r="A1097" s="171" t="s">
        <v>2497</v>
      </c>
      <c r="B1097" s="6" t="s">
        <v>2371</v>
      </c>
      <c r="C1097" s="8" t="b">
        <v>0</v>
      </c>
      <c r="E1097" s="80" t="s">
        <v>2462</v>
      </c>
      <c r="F1097" s="4" t="s">
        <v>2539</v>
      </c>
      <c r="I1097" s="4" t="s">
        <v>91</v>
      </c>
      <c r="J1097" s="4" t="s">
        <v>2388</v>
      </c>
      <c r="L1097" s="8"/>
      <c r="N1097" s="8"/>
      <c r="O1097" s="9"/>
      <c r="S1097" s="4" t="s">
        <v>2374</v>
      </c>
    </row>
    <row r="1098">
      <c r="A1098" s="171" t="s">
        <v>2497</v>
      </c>
      <c r="B1098" s="6" t="s">
        <v>2371</v>
      </c>
      <c r="C1098" s="8" t="b">
        <v>0</v>
      </c>
      <c r="E1098" s="80" t="s">
        <v>2464</v>
      </c>
      <c r="F1098" s="4" t="s">
        <v>2540</v>
      </c>
      <c r="I1098" s="4" t="s">
        <v>42</v>
      </c>
      <c r="J1098" s="4" t="s">
        <v>2388</v>
      </c>
      <c r="L1098" s="8"/>
      <c r="N1098" s="8"/>
      <c r="O1098" s="9"/>
      <c r="S1098" s="4" t="s">
        <v>2374</v>
      </c>
    </row>
    <row r="1099">
      <c r="A1099" s="171" t="s">
        <v>2497</v>
      </c>
      <c r="B1099" s="6" t="s">
        <v>2371</v>
      </c>
      <c r="C1099" s="8" t="b">
        <v>0</v>
      </c>
      <c r="E1099" s="80" t="s">
        <v>2466</v>
      </c>
      <c r="F1099" s="4" t="s">
        <v>2541</v>
      </c>
      <c r="I1099" s="4" t="s">
        <v>32</v>
      </c>
      <c r="J1099" s="4" t="s">
        <v>37</v>
      </c>
      <c r="L1099" s="8"/>
      <c r="N1099" s="8"/>
      <c r="O1099" s="9"/>
      <c r="S1099" s="4" t="s">
        <v>2374</v>
      </c>
    </row>
    <row r="1100">
      <c r="A1100" s="171" t="s">
        <v>2497</v>
      </c>
      <c r="B1100" s="6" t="s">
        <v>2371</v>
      </c>
      <c r="C1100" s="8" t="b">
        <v>0</v>
      </c>
      <c r="E1100" s="80" t="s">
        <v>2468</v>
      </c>
      <c r="F1100" s="4" t="s">
        <v>2542</v>
      </c>
      <c r="I1100" s="4" t="s">
        <v>1331</v>
      </c>
      <c r="J1100" s="4" t="s">
        <v>37</v>
      </c>
      <c r="L1100" s="8"/>
      <c r="N1100" s="8"/>
      <c r="O1100" s="9"/>
      <c r="S1100" s="4" t="s">
        <v>2374</v>
      </c>
    </row>
    <row r="1101">
      <c r="A1101" s="171" t="s">
        <v>2497</v>
      </c>
      <c r="B1101" s="6" t="s">
        <v>2371</v>
      </c>
      <c r="C1101" s="8" t="b">
        <v>0</v>
      </c>
      <c r="E1101" s="80" t="s">
        <v>2470</v>
      </c>
      <c r="F1101" s="4" t="s">
        <v>2543</v>
      </c>
      <c r="I1101" s="4" t="s">
        <v>32</v>
      </c>
      <c r="J1101" s="4" t="s">
        <v>32</v>
      </c>
      <c r="L1101" s="8"/>
      <c r="N1101" s="8"/>
      <c r="O1101" s="9"/>
      <c r="S1101" s="4" t="s">
        <v>2374</v>
      </c>
    </row>
    <row r="1102">
      <c r="A1102" s="171" t="s">
        <v>2497</v>
      </c>
      <c r="B1102" s="6" t="s">
        <v>2371</v>
      </c>
      <c r="C1102" s="8" t="b">
        <v>0</v>
      </c>
      <c r="E1102" s="80" t="s">
        <v>2472</v>
      </c>
      <c r="F1102" s="4" t="s">
        <v>2544</v>
      </c>
      <c r="I1102" s="4" t="s">
        <v>32</v>
      </c>
      <c r="J1102" s="4" t="s">
        <v>32</v>
      </c>
      <c r="L1102" s="8"/>
      <c r="N1102" s="8"/>
      <c r="O1102" s="9"/>
      <c r="S1102" s="4" t="s">
        <v>2374</v>
      </c>
    </row>
    <row r="1103">
      <c r="A1103" s="171" t="s">
        <v>2497</v>
      </c>
      <c r="B1103" s="6" t="s">
        <v>2371</v>
      </c>
      <c r="C1103" s="8" t="b">
        <v>0</v>
      </c>
      <c r="E1103" s="80" t="s">
        <v>2474</v>
      </c>
      <c r="F1103" s="4" t="s">
        <v>2545</v>
      </c>
      <c r="I1103" s="4" t="s">
        <v>91</v>
      </c>
      <c r="J1103" s="4" t="s">
        <v>2388</v>
      </c>
      <c r="L1103" s="8"/>
      <c r="N1103" s="8"/>
      <c r="O1103" s="9"/>
      <c r="S1103" s="4" t="s">
        <v>2374</v>
      </c>
    </row>
    <row r="1104">
      <c r="A1104" s="171" t="s">
        <v>2497</v>
      </c>
      <c r="B1104" s="6" t="s">
        <v>2371</v>
      </c>
      <c r="C1104" s="8" t="b">
        <v>0</v>
      </c>
      <c r="E1104" s="80" t="s">
        <v>2476</v>
      </c>
      <c r="F1104" s="4" t="s">
        <v>2546</v>
      </c>
      <c r="H1104" s="4" t="s">
        <v>2547</v>
      </c>
      <c r="I1104" s="4" t="s">
        <v>25</v>
      </c>
      <c r="J1104" s="4" t="s">
        <v>25</v>
      </c>
      <c r="K1104" s="4" t="s">
        <v>2479</v>
      </c>
      <c r="L1104" s="8"/>
      <c r="N1104" s="8"/>
      <c r="O1104" s="9"/>
      <c r="P1104" s="10" t="s">
        <v>2480</v>
      </c>
      <c r="S1104" s="4" t="s">
        <v>2374</v>
      </c>
    </row>
    <row r="1105">
      <c r="A1105" s="171" t="s">
        <v>2497</v>
      </c>
      <c r="B1105" s="6" t="s">
        <v>2371</v>
      </c>
      <c r="C1105" s="8" t="b">
        <v>0</v>
      </c>
      <c r="E1105" s="80" t="s">
        <v>2481</v>
      </c>
      <c r="F1105" s="4" t="s">
        <v>2548</v>
      </c>
      <c r="I1105" s="4" t="s">
        <v>91</v>
      </c>
      <c r="J1105" s="4" t="s">
        <v>2388</v>
      </c>
      <c r="L1105" s="8"/>
      <c r="N1105" s="8"/>
      <c r="O1105" s="9"/>
      <c r="S1105" s="4" t="s">
        <v>2374</v>
      </c>
    </row>
    <row r="1106">
      <c r="A1106" s="171" t="s">
        <v>2497</v>
      </c>
      <c r="B1106" s="6" t="s">
        <v>2371</v>
      </c>
      <c r="C1106" s="8" t="b">
        <v>0</v>
      </c>
      <c r="E1106" s="80" t="s">
        <v>2483</v>
      </c>
      <c r="F1106" s="4" t="s">
        <v>2549</v>
      </c>
      <c r="I1106" s="4" t="s">
        <v>294</v>
      </c>
      <c r="J1106" s="4" t="s">
        <v>37</v>
      </c>
      <c r="L1106" s="8"/>
      <c r="N1106" s="8"/>
      <c r="O1106" s="9"/>
      <c r="S1106" s="4" t="s">
        <v>2374</v>
      </c>
    </row>
    <row r="1107">
      <c r="A1107" s="171" t="s">
        <v>2497</v>
      </c>
      <c r="B1107" s="6" t="s">
        <v>2371</v>
      </c>
      <c r="C1107" s="8" t="b">
        <v>0</v>
      </c>
      <c r="E1107" s="80" t="s">
        <v>2485</v>
      </c>
      <c r="F1107" s="4" t="s">
        <v>2550</v>
      </c>
      <c r="I1107" s="4" t="s">
        <v>32</v>
      </c>
      <c r="J1107" s="4" t="s">
        <v>37</v>
      </c>
      <c r="L1107" s="8"/>
      <c r="N1107" s="8"/>
      <c r="O1107" s="9"/>
      <c r="S1107" s="4" t="s">
        <v>2374</v>
      </c>
    </row>
    <row r="1108">
      <c r="A1108" s="171" t="s">
        <v>2497</v>
      </c>
      <c r="B1108" s="6" t="s">
        <v>2371</v>
      </c>
      <c r="C1108" s="8" t="b">
        <v>0</v>
      </c>
      <c r="E1108" s="80" t="s">
        <v>2487</v>
      </c>
      <c r="F1108" s="4" t="s">
        <v>2551</v>
      </c>
      <c r="I1108" s="4" t="s">
        <v>32</v>
      </c>
      <c r="J1108" s="4" t="s">
        <v>32</v>
      </c>
      <c r="L1108" s="8"/>
      <c r="N1108" s="8"/>
      <c r="O1108" s="9"/>
      <c r="S1108" s="4" t="s">
        <v>2374</v>
      </c>
    </row>
    <row r="1109">
      <c r="A1109" s="171" t="s">
        <v>2497</v>
      </c>
      <c r="B1109" s="6" t="s">
        <v>2371</v>
      </c>
      <c r="C1109" s="8" t="b">
        <v>0</v>
      </c>
      <c r="E1109" s="80" t="s">
        <v>2489</v>
      </c>
      <c r="F1109" s="4" t="s">
        <v>2552</v>
      </c>
      <c r="I1109" s="4" t="s">
        <v>200</v>
      </c>
      <c r="J1109" s="4" t="s">
        <v>200</v>
      </c>
      <c r="L1109" s="8"/>
      <c r="N1109" s="8"/>
      <c r="O1109" s="9"/>
      <c r="S1109" s="4" t="s">
        <v>2374</v>
      </c>
    </row>
    <row r="1110">
      <c r="A1110" s="171" t="s">
        <v>2497</v>
      </c>
      <c r="B1110" s="6" t="s">
        <v>2371</v>
      </c>
      <c r="C1110" s="8" t="b">
        <v>0</v>
      </c>
      <c r="E1110" s="80" t="s">
        <v>2491</v>
      </c>
      <c r="F1110" s="4" t="s">
        <v>2553</v>
      </c>
      <c r="I1110" s="4" t="s">
        <v>32</v>
      </c>
      <c r="J1110" s="4" t="s">
        <v>32</v>
      </c>
      <c r="L1110" s="8"/>
      <c r="N1110" s="8"/>
      <c r="O1110" s="9"/>
      <c r="S1110" s="4" t="s">
        <v>2374</v>
      </c>
    </row>
    <row r="1111">
      <c r="A1111" s="171" t="s">
        <v>2497</v>
      </c>
      <c r="B1111" s="6" t="s">
        <v>2371</v>
      </c>
      <c r="C1111" s="8" t="b">
        <v>0</v>
      </c>
      <c r="E1111" s="80" t="s">
        <v>2493</v>
      </c>
      <c r="F1111" s="4" t="s">
        <v>2554</v>
      </c>
      <c r="I1111" s="4" t="s">
        <v>294</v>
      </c>
      <c r="J1111" s="4" t="s">
        <v>32</v>
      </c>
      <c r="L1111" s="8"/>
      <c r="N1111" s="8"/>
      <c r="O1111" s="9"/>
      <c r="S1111" s="4" t="s">
        <v>2374</v>
      </c>
    </row>
    <row r="1112">
      <c r="A1112" s="171" t="s">
        <v>2497</v>
      </c>
      <c r="B1112" s="6" t="s">
        <v>2371</v>
      </c>
      <c r="C1112" s="8" t="b">
        <v>0</v>
      </c>
      <c r="E1112" s="80" t="s">
        <v>2495</v>
      </c>
      <c r="F1112" s="4" t="s">
        <v>2555</v>
      </c>
      <c r="I1112" s="4" t="s">
        <v>32</v>
      </c>
      <c r="J1112" s="4" t="s">
        <v>37</v>
      </c>
      <c r="L1112" s="8"/>
      <c r="N1112" s="8"/>
      <c r="O1112" s="9"/>
      <c r="S1112" s="4" t="s">
        <v>2374</v>
      </c>
    </row>
    <row r="1113">
      <c r="A1113" s="171" t="s">
        <v>2497</v>
      </c>
      <c r="B1113" s="6" t="s">
        <v>2371</v>
      </c>
      <c r="C1113" s="61" t="b">
        <v>0</v>
      </c>
      <c r="D1113" s="61"/>
      <c r="E1113" s="6" t="s">
        <v>1133</v>
      </c>
      <c r="F1113" s="4" t="s">
        <v>2556</v>
      </c>
      <c r="I1113" s="4" t="s">
        <v>32</v>
      </c>
      <c r="J1113" s="4" t="s">
        <v>32</v>
      </c>
      <c r="L1113" s="8"/>
      <c r="N1113" s="8"/>
      <c r="O1113" s="9"/>
      <c r="S1113" s="4" t="s">
        <v>2374</v>
      </c>
    </row>
    <row r="1114">
      <c r="A1114" s="171" t="s">
        <v>2497</v>
      </c>
      <c r="B1114" s="6" t="s">
        <v>2371</v>
      </c>
      <c r="C1114" s="61" t="b">
        <v>0</v>
      </c>
      <c r="D1114" s="61"/>
      <c r="E1114" s="80" t="s">
        <v>2557</v>
      </c>
      <c r="F1114" s="4" t="s">
        <v>2558</v>
      </c>
      <c r="I1114" s="4" t="s">
        <v>32</v>
      </c>
      <c r="J1114" s="4" t="s">
        <v>32</v>
      </c>
      <c r="O1114" s="9"/>
      <c r="S1114" s="4" t="s">
        <v>2374</v>
      </c>
    </row>
    <row r="1115">
      <c r="A1115" s="171" t="s">
        <v>2497</v>
      </c>
      <c r="B1115" s="6" t="s">
        <v>2371</v>
      </c>
      <c r="C1115" s="61" t="b">
        <v>0</v>
      </c>
      <c r="D1115" s="61"/>
      <c r="E1115" s="80" t="s">
        <v>2559</v>
      </c>
      <c r="F1115" s="4" t="s">
        <v>2560</v>
      </c>
      <c r="I1115" s="4" t="s">
        <v>42</v>
      </c>
      <c r="J1115" s="4" t="s">
        <v>43</v>
      </c>
      <c r="L1115" s="8"/>
      <c r="N1115" s="8"/>
      <c r="O1115" s="9"/>
      <c r="S1115" s="4" t="s">
        <v>2374</v>
      </c>
    </row>
    <row r="1116">
      <c r="A1116" s="171" t="s">
        <v>2497</v>
      </c>
      <c r="B1116" s="6" t="s">
        <v>2371</v>
      </c>
      <c r="C1116" s="61" t="b">
        <v>0</v>
      </c>
      <c r="D1116" s="61"/>
      <c r="E1116" s="80" t="s">
        <v>2561</v>
      </c>
      <c r="F1116" s="4" t="s">
        <v>2562</v>
      </c>
      <c r="I1116" s="4" t="s">
        <v>91</v>
      </c>
      <c r="J1116" s="4" t="s">
        <v>43</v>
      </c>
      <c r="L1116" s="8"/>
      <c r="N1116" s="8"/>
      <c r="O1116" s="9"/>
      <c r="S1116" s="4" t="s">
        <v>2374</v>
      </c>
    </row>
    <row r="1117">
      <c r="A1117" s="171" t="s">
        <v>2497</v>
      </c>
      <c r="B1117" s="6" t="s">
        <v>2371</v>
      </c>
      <c r="C1117" s="61" t="b">
        <v>0</v>
      </c>
      <c r="D1117" s="61"/>
      <c r="E1117" s="80" t="s">
        <v>2563</v>
      </c>
      <c r="F1117" s="4" t="s">
        <v>2564</v>
      </c>
      <c r="I1117" s="4" t="s">
        <v>42</v>
      </c>
      <c r="J1117" s="4" t="s">
        <v>43</v>
      </c>
      <c r="L1117" s="8"/>
      <c r="N1117" s="8"/>
      <c r="O1117" s="9"/>
      <c r="S1117" s="4" t="s">
        <v>2374</v>
      </c>
    </row>
    <row r="1118">
      <c r="A1118" s="187"/>
      <c r="B1118" s="59"/>
      <c r="C1118" s="59" t="b">
        <v>0</v>
      </c>
      <c r="D1118" s="59"/>
      <c r="E1118" s="59"/>
      <c r="F1118" s="59"/>
      <c r="G1118" s="59"/>
      <c r="H1118" s="59"/>
      <c r="I1118" s="59"/>
      <c r="J1118" s="59"/>
      <c r="K1118" s="59"/>
      <c r="L1118" s="59"/>
      <c r="M1118" s="59"/>
      <c r="N1118" s="59"/>
      <c r="O1118" s="59"/>
      <c r="P1118" s="59"/>
      <c r="Q1118" s="59"/>
      <c r="R1118" s="59"/>
      <c r="S1118" s="59"/>
      <c r="T1118" s="59"/>
      <c r="U1118" s="59"/>
      <c r="V1118" s="59"/>
      <c r="W1118" s="59"/>
      <c r="X1118" s="59"/>
      <c r="Y1118" s="59"/>
      <c r="Z1118" s="59"/>
      <c r="AA1118" s="59"/>
      <c r="AB1118" s="59"/>
      <c r="AC1118" s="59"/>
      <c r="AD1118" s="59"/>
      <c r="AE1118" s="59"/>
      <c r="AF1118" s="59"/>
      <c r="AG1118" s="59"/>
      <c r="AH1118" s="59"/>
      <c r="AI1118" s="59"/>
      <c r="AJ1118" s="59"/>
      <c r="AK1118" s="59"/>
      <c r="AL1118" s="59"/>
    </row>
    <row r="1119">
      <c r="A1119" s="171" t="s">
        <v>2565</v>
      </c>
      <c r="B1119" s="6" t="s">
        <v>2371</v>
      </c>
      <c r="C1119" s="8" t="b">
        <v>0</v>
      </c>
      <c r="E1119" s="80" t="s">
        <v>2372</v>
      </c>
      <c r="F1119" s="4" t="s">
        <v>2566</v>
      </c>
      <c r="I1119" s="4" t="s">
        <v>32</v>
      </c>
      <c r="J1119" s="4" t="s">
        <v>37</v>
      </c>
      <c r="L1119" s="8"/>
      <c r="M1119" s="8" t="str">
        <f>IF(ISBLANK(L1119),"",VLOOKUP(L1119,Lookups!$A:$B,2, FALSE))</f>
        <v/>
      </c>
      <c r="N1119" s="8"/>
      <c r="O1119" s="9" t="str">
        <f>IF(ISBLANK(N1119),"",VLOOKUP(N1119,Lookups!$D:$E,2, FALSE))</f>
        <v/>
      </c>
      <c r="S1119" s="4" t="s">
        <v>2374</v>
      </c>
    </row>
    <row r="1120">
      <c r="A1120" s="171" t="s">
        <v>2565</v>
      </c>
      <c r="B1120" s="6" t="s">
        <v>2371</v>
      </c>
      <c r="C1120" s="8" t="b">
        <v>0</v>
      </c>
      <c r="E1120" s="80" t="s">
        <v>2375</v>
      </c>
      <c r="F1120" s="4" t="s">
        <v>2567</v>
      </c>
      <c r="I1120" s="4" t="s">
        <v>32</v>
      </c>
      <c r="J1120" s="4" t="s">
        <v>32</v>
      </c>
      <c r="L1120" s="8"/>
      <c r="M1120" s="8" t="str">
        <f>IF(ISBLANK(L1120),"",VLOOKUP(L1120,Lookups!$A:$B,2, FALSE))</f>
        <v/>
      </c>
      <c r="N1120" s="8"/>
      <c r="O1120" s="9" t="str">
        <f>IF(ISBLANK(N1120),"",VLOOKUP(N1120,Lookups!$D:$E,2, FALSE))</f>
        <v/>
      </c>
      <c r="S1120" s="4" t="s">
        <v>2374</v>
      </c>
    </row>
    <row r="1121">
      <c r="A1121" s="171" t="s">
        <v>2565</v>
      </c>
      <c r="B1121" s="6" t="s">
        <v>2371</v>
      </c>
      <c r="C1121" s="8" t="b">
        <v>0</v>
      </c>
      <c r="E1121" s="80" t="s">
        <v>2377</v>
      </c>
      <c r="F1121" s="4" t="s">
        <v>2568</v>
      </c>
      <c r="I1121" s="4" t="s">
        <v>32</v>
      </c>
      <c r="J1121" s="4" t="s">
        <v>32</v>
      </c>
      <c r="L1121" s="8"/>
      <c r="M1121" s="8" t="str">
        <f>IF(ISBLANK(L1121),"",VLOOKUP(L1121,Lookups!$A:$B,2, FALSE))</f>
        <v/>
      </c>
      <c r="N1121" s="8"/>
      <c r="O1121" s="9" t="str">
        <f>IF(ISBLANK(N1121),"",VLOOKUP(N1121,Lookups!$D:$E,2, FALSE))</f>
        <v/>
      </c>
      <c r="S1121" s="4" t="s">
        <v>2374</v>
      </c>
    </row>
    <row r="1122">
      <c r="A1122" s="171" t="s">
        <v>2565</v>
      </c>
      <c r="B1122" s="6" t="s">
        <v>2371</v>
      </c>
      <c r="C1122" s="8" t="b">
        <v>0</v>
      </c>
      <c r="E1122" s="80" t="s">
        <v>2379</v>
      </c>
      <c r="F1122" s="4" t="s">
        <v>2569</v>
      </c>
      <c r="I1122" s="4" t="s">
        <v>32</v>
      </c>
      <c r="J1122" s="4" t="s">
        <v>37</v>
      </c>
      <c r="L1122" s="8"/>
      <c r="M1122" s="8" t="str">
        <f>IF(ISBLANK(L1122),"",VLOOKUP(L1122,Lookups!$A:$B,2, FALSE))</f>
        <v/>
      </c>
      <c r="N1122" s="8"/>
      <c r="O1122" s="9" t="str">
        <f>IF(ISBLANK(N1122),"",VLOOKUP(N1122,Lookups!$D:$E,2, FALSE))</f>
        <v/>
      </c>
      <c r="S1122" s="4" t="s">
        <v>2374</v>
      </c>
    </row>
    <row r="1123">
      <c r="A1123" s="171" t="s">
        <v>2565</v>
      </c>
      <c r="B1123" s="6" t="s">
        <v>2371</v>
      </c>
      <c r="C1123" s="8" t="b">
        <v>0</v>
      </c>
      <c r="E1123" s="80" t="s">
        <v>2381</v>
      </c>
      <c r="F1123" s="4" t="s">
        <v>2570</v>
      </c>
      <c r="H1123" s="4" t="s">
        <v>2571</v>
      </c>
      <c r="I1123" s="4" t="s">
        <v>25</v>
      </c>
      <c r="J1123" s="4" t="s">
        <v>25</v>
      </c>
      <c r="K1123" s="4" t="s">
        <v>2384</v>
      </c>
      <c r="L1123" s="8"/>
      <c r="M1123" s="8" t="str">
        <f>IF(ISBLANK(L1123),"",VLOOKUP(L1123,Lookups!$A:$B,2, FALSE))</f>
        <v/>
      </c>
      <c r="N1123" s="8"/>
      <c r="O1123" s="9" t="str">
        <f>IF(ISBLANK(N1123),"",VLOOKUP(N1123,Lookups!$D:$E,2, FALSE))</f>
        <v/>
      </c>
      <c r="P1123" s="110" t="s">
        <v>2385</v>
      </c>
      <c r="S1123" s="4" t="s">
        <v>2374</v>
      </c>
    </row>
    <row r="1124">
      <c r="A1124" s="171" t="s">
        <v>2565</v>
      </c>
      <c r="B1124" s="6" t="s">
        <v>2371</v>
      </c>
      <c r="C1124" s="8" t="b">
        <v>0</v>
      </c>
      <c r="E1124" s="80" t="s">
        <v>2386</v>
      </c>
      <c r="F1124" s="4" t="s">
        <v>2572</v>
      </c>
      <c r="I1124" s="4" t="s">
        <v>32</v>
      </c>
      <c r="J1124" s="4" t="s">
        <v>37</v>
      </c>
      <c r="L1124" s="8"/>
      <c r="M1124" s="8" t="str">
        <f>IF(ISBLANK(L1124),"",VLOOKUP(L1124,Lookups!$A:$B,2, FALSE))</f>
        <v/>
      </c>
      <c r="N1124" s="8"/>
      <c r="O1124" s="9" t="str">
        <f>IF(ISBLANK(N1124),"",VLOOKUP(N1124,Lookups!$D:$E,2, FALSE))</f>
        <v/>
      </c>
      <c r="S1124" s="4" t="s">
        <v>2374</v>
      </c>
    </row>
    <row r="1125">
      <c r="A1125" s="171" t="s">
        <v>2565</v>
      </c>
      <c r="B1125" s="6" t="s">
        <v>2371</v>
      </c>
      <c r="C1125" s="8" t="b">
        <v>0</v>
      </c>
      <c r="E1125" s="6" t="s">
        <v>320</v>
      </c>
      <c r="F1125" s="4" t="s">
        <v>321</v>
      </c>
      <c r="I1125" s="4" t="s">
        <v>42</v>
      </c>
      <c r="J1125" s="4" t="s">
        <v>2388</v>
      </c>
      <c r="L1125" s="8"/>
      <c r="M1125" s="8" t="str">
        <f>IF(ISBLANK(L1125),"",VLOOKUP(L1125,Lookups!$A:$B,2, FALSE))</f>
        <v/>
      </c>
      <c r="N1125" s="8"/>
      <c r="O1125" s="9" t="str">
        <f>IF(ISBLANK(N1125),"",VLOOKUP(N1125,Lookups!$D:$E,2, FALSE))</f>
        <v/>
      </c>
      <c r="S1125" s="4" t="s">
        <v>2374</v>
      </c>
    </row>
    <row r="1126">
      <c r="A1126" s="171" t="s">
        <v>2565</v>
      </c>
      <c r="B1126" s="6" t="s">
        <v>2371</v>
      </c>
      <c r="C1126" s="8" t="b">
        <v>0</v>
      </c>
      <c r="E1126" s="6" t="s">
        <v>326</v>
      </c>
      <c r="F1126" s="4" t="s">
        <v>327</v>
      </c>
      <c r="I1126" s="4" t="s">
        <v>32</v>
      </c>
      <c r="J1126" s="4" t="s">
        <v>37</v>
      </c>
      <c r="L1126" s="8"/>
      <c r="M1126" s="8" t="str">
        <f>IF(ISBLANK(L1126),"",VLOOKUP(L1126,Lookups!$A:$B,2, FALSE))</f>
        <v/>
      </c>
      <c r="N1126" s="8"/>
      <c r="O1126" s="9" t="str">
        <f>IF(ISBLANK(N1126),"",VLOOKUP(N1126,Lookups!$D:$E,2, FALSE))</f>
        <v/>
      </c>
      <c r="S1126" s="4" t="s">
        <v>2374</v>
      </c>
    </row>
    <row r="1127">
      <c r="A1127" s="171" t="s">
        <v>2565</v>
      </c>
      <c r="B1127" s="6" t="s">
        <v>2371</v>
      </c>
      <c r="C1127" s="8" t="b">
        <v>0</v>
      </c>
      <c r="E1127" s="80" t="s">
        <v>2389</v>
      </c>
      <c r="F1127" s="4" t="s">
        <v>2573</v>
      </c>
      <c r="I1127" s="4" t="s">
        <v>42</v>
      </c>
      <c r="J1127" s="4" t="s">
        <v>2388</v>
      </c>
      <c r="L1127" s="8"/>
      <c r="M1127" s="8" t="str">
        <f>IF(ISBLANK(L1127),"",VLOOKUP(L1127,Lookups!$A:$B,2, FALSE))</f>
        <v/>
      </c>
      <c r="N1127" s="8"/>
      <c r="O1127" s="9" t="str">
        <f>IF(ISBLANK(N1127),"",VLOOKUP(N1127,Lookups!$D:$E,2, FALSE))</f>
        <v/>
      </c>
      <c r="S1127" s="4" t="s">
        <v>2374</v>
      </c>
    </row>
    <row r="1128">
      <c r="A1128" s="171" t="s">
        <v>2565</v>
      </c>
      <c r="B1128" s="6" t="s">
        <v>2371</v>
      </c>
      <c r="C1128" s="61" t="b">
        <v>0</v>
      </c>
      <c r="D1128" s="61"/>
      <c r="E1128" s="80" t="s">
        <v>2391</v>
      </c>
      <c r="F1128" s="4" t="s">
        <v>2574</v>
      </c>
      <c r="H1128" s="4" t="s">
        <v>2575</v>
      </c>
      <c r="I1128" s="4" t="s">
        <v>25</v>
      </c>
      <c r="J1128" s="4" t="s">
        <v>25</v>
      </c>
      <c r="K1128" s="4" t="s">
        <v>2394</v>
      </c>
      <c r="L1128" s="8"/>
      <c r="M1128" s="8" t="str">
        <f>IF(ISBLANK(L1128),"",VLOOKUP(L1128,Lookups!$A:$B,2, FALSE))</f>
        <v/>
      </c>
      <c r="N1128" s="8"/>
      <c r="O1128" s="9" t="str">
        <f>IF(ISBLANK(N1128),"",VLOOKUP(N1128,Lookups!$D:$E,2, FALSE))</f>
        <v/>
      </c>
      <c r="P1128" s="110" t="s">
        <v>2395</v>
      </c>
      <c r="S1128" s="4" t="s">
        <v>2374</v>
      </c>
    </row>
    <row r="1129">
      <c r="A1129" s="171" t="s">
        <v>2565</v>
      </c>
      <c r="B1129" s="6" t="s">
        <v>2371</v>
      </c>
      <c r="C1129" s="61" t="b">
        <v>0</v>
      </c>
      <c r="D1129" s="61"/>
      <c r="E1129" s="80" t="s">
        <v>2396</v>
      </c>
      <c r="F1129" s="4" t="s">
        <v>2576</v>
      </c>
      <c r="H1129" s="4" t="s">
        <v>2577</v>
      </c>
      <c r="I1129" s="4" t="s">
        <v>25</v>
      </c>
      <c r="J1129" s="4" t="s">
        <v>25</v>
      </c>
      <c r="K1129" s="4" t="s">
        <v>2394</v>
      </c>
      <c r="L1129" s="8"/>
      <c r="M1129" s="8" t="str">
        <f>IF(ISBLANK(L1129),"",VLOOKUP(L1129,Lookups!$A:$B,2, FALSE))</f>
        <v/>
      </c>
      <c r="N1129" s="8"/>
      <c r="O1129" s="9" t="str">
        <f>IF(ISBLANK(N1129),"",VLOOKUP(N1129,Lookups!$D:$E,2, FALSE))</f>
        <v/>
      </c>
      <c r="P1129" s="110" t="s">
        <v>2399</v>
      </c>
      <c r="S1129" s="4" t="s">
        <v>2374</v>
      </c>
    </row>
    <row r="1130">
      <c r="A1130" s="171" t="s">
        <v>2565</v>
      </c>
      <c r="B1130" s="6" t="s">
        <v>2371</v>
      </c>
      <c r="C1130" s="8" t="b">
        <v>0</v>
      </c>
      <c r="E1130" s="80" t="s">
        <v>2400</v>
      </c>
      <c r="F1130" s="4" t="s">
        <v>2578</v>
      </c>
      <c r="I1130" s="4" t="s">
        <v>42</v>
      </c>
      <c r="J1130" s="4" t="s">
        <v>42</v>
      </c>
      <c r="L1130" s="8"/>
      <c r="M1130" s="8" t="str">
        <f>IF(ISBLANK(L1130),"",VLOOKUP(L1130,Lookups!$A:$B,2, FALSE))</f>
        <v/>
      </c>
      <c r="N1130" s="8"/>
      <c r="O1130" s="9" t="str">
        <f>IF(ISBLANK(N1130),"",VLOOKUP(N1130,Lookups!$D:$E,2, FALSE))</f>
        <v/>
      </c>
      <c r="S1130" s="4" t="s">
        <v>2374</v>
      </c>
    </row>
    <row r="1131">
      <c r="A1131" s="171" t="s">
        <v>2565</v>
      </c>
      <c r="B1131" s="6" t="s">
        <v>2371</v>
      </c>
      <c r="C1131" s="8" t="b">
        <v>0</v>
      </c>
      <c r="E1131" s="80" t="s">
        <v>2403</v>
      </c>
      <c r="F1131" s="4" t="s">
        <v>2579</v>
      </c>
      <c r="H1131" s="4" t="s">
        <v>2580</v>
      </c>
      <c r="I1131" s="4" t="s">
        <v>25</v>
      </c>
      <c r="J1131" s="4" t="s">
        <v>25</v>
      </c>
      <c r="K1131" s="4" t="s">
        <v>2406</v>
      </c>
      <c r="L1131" s="8"/>
      <c r="M1131" s="8" t="str">
        <f>IF(ISBLANK(L1131),"",VLOOKUP(L1131,Lookups!$A:$B,2, FALSE))</f>
        <v/>
      </c>
      <c r="N1131" s="8"/>
      <c r="O1131" s="9" t="str">
        <f>IF(ISBLANK(N1131),"",VLOOKUP(N1131,Lookups!$D:$E,2, FALSE))</f>
        <v/>
      </c>
      <c r="P1131" s="110" t="s">
        <v>2407</v>
      </c>
      <c r="S1131" s="4" t="s">
        <v>2374</v>
      </c>
    </row>
    <row r="1132">
      <c r="A1132" s="171" t="s">
        <v>2565</v>
      </c>
      <c r="B1132" s="6" t="s">
        <v>2371</v>
      </c>
      <c r="C1132" s="8" t="b">
        <v>0</v>
      </c>
      <c r="E1132" s="80" t="s">
        <v>2408</v>
      </c>
      <c r="F1132" s="4" t="s">
        <v>2581</v>
      </c>
      <c r="I1132" s="4" t="s">
        <v>91</v>
      </c>
      <c r="J1132" s="4" t="s">
        <v>2388</v>
      </c>
      <c r="L1132" s="8"/>
      <c r="M1132" s="8" t="str">
        <f>IF(ISBLANK(L1132),"",VLOOKUP(L1132,Lookups!$A:$B,2, FALSE))</f>
        <v/>
      </c>
      <c r="N1132" s="8"/>
      <c r="O1132" s="9" t="str">
        <f>IF(ISBLANK(N1132),"",VLOOKUP(N1132,Lookups!$D:$E,2, FALSE))</f>
        <v/>
      </c>
      <c r="S1132" s="4" t="s">
        <v>2374</v>
      </c>
    </row>
    <row r="1133">
      <c r="A1133" s="171" t="s">
        <v>2565</v>
      </c>
      <c r="B1133" s="6" t="s">
        <v>2371</v>
      </c>
      <c r="C1133" s="8" t="b">
        <v>0</v>
      </c>
      <c r="E1133" s="80" t="s">
        <v>2410</v>
      </c>
      <c r="F1133" s="4" t="s">
        <v>2582</v>
      </c>
      <c r="I1133" s="4" t="s">
        <v>91</v>
      </c>
      <c r="J1133" s="4" t="s">
        <v>2388</v>
      </c>
      <c r="L1133" s="8"/>
      <c r="N1133" s="8"/>
      <c r="O1133" s="9"/>
      <c r="S1133" s="4" t="s">
        <v>2374</v>
      </c>
    </row>
    <row r="1134">
      <c r="A1134" s="171" t="s">
        <v>2565</v>
      </c>
      <c r="B1134" s="6" t="s">
        <v>2371</v>
      </c>
      <c r="C1134" s="8" t="b">
        <v>0</v>
      </c>
      <c r="E1134" s="80" t="s">
        <v>2412</v>
      </c>
      <c r="F1134" s="4" t="s">
        <v>2583</v>
      </c>
      <c r="I1134" s="4" t="s">
        <v>32</v>
      </c>
      <c r="J1134" s="4" t="s">
        <v>32</v>
      </c>
      <c r="L1134" s="8"/>
      <c r="N1134" s="8"/>
      <c r="O1134" s="9"/>
      <c r="S1134" s="4" t="s">
        <v>2374</v>
      </c>
    </row>
    <row r="1135">
      <c r="A1135" s="171" t="s">
        <v>2565</v>
      </c>
      <c r="B1135" s="6" t="s">
        <v>2371</v>
      </c>
      <c r="C1135" s="8" t="b">
        <v>0</v>
      </c>
      <c r="E1135" s="80" t="s">
        <v>2414</v>
      </c>
      <c r="F1135" s="4" t="s">
        <v>2584</v>
      </c>
      <c r="I1135" s="4" t="s">
        <v>32</v>
      </c>
      <c r="J1135" s="4" t="s">
        <v>37</v>
      </c>
      <c r="L1135" s="8"/>
      <c r="N1135" s="8"/>
      <c r="O1135" s="9"/>
      <c r="S1135" s="4" t="s">
        <v>2374</v>
      </c>
    </row>
    <row r="1136">
      <c r="A1136" s="171" t="s">
        <v>2565</v>
      </c>
      <c r="B1136" s="6" t="s">
        <v>2371</v>
      </c>
      <c r="C1136" s="8" t="b">
        <v>0</v>
      </c>
      <c r="E1136" s="80" t="s">
        <v>2416</v>
      </c>
      <c r="F1136" s="4" t="s">
        <v>2585</v>
      </c>
      <c r="I1136" s="4" t="s">
        <v>91</v>
      </c>
      <c r="J1136" s="4" t="s">
        <v>2388</v>
      </c>
      <c r="L1136" s="8"/>
      <c r="N1136" s="8"/>
      <c r="O1136" s="9"/>
      <c r="S1136" s="4" t="s">
        <v>2374</v>
      </c>
    </row>
    <row r="1137">
      <c r="A1137" s="171" t="s">
        <v>2565</v>
      </c>
      <c r="B1137" s="6" t="s">
        <v>2371</v>
      </c>
      <c r="C1137" s="8" t="b">
        <v>0</v>
      </c>
      <c r="E1137" s="80" t="s">
        <v>2418</v>
      </c>
      <c r="F1137" s="4" t="s">
        <v>2586</v>
      </c>
      <c r="I1137" s="4" t="s">
        <v>32</v>
      </c>
      <c r="J1137" s="4" t="s">
        <v>32</v>
      </c>
      <c r="L1137" s="8"/>
      <c r="N1137" s="8"/>
      <c r="O1137" s="9"/>
      <c r="S1137" s="4" t="s">
        <v>2374</v>
      </c>
    </row>
    <row r="1138">
      <c r="A1138" s="171" t="s">
        <v>2565</v>
      </c>
      <c r="B1138" s="6" t="s">
        <v>2371</v>
      </c>
      <c r="C1138" s="8" t="b">
        <v>0</v>
      </c>
      <c r="E1138" s="80" t="s">
        <v>2420</v>
      </c>
      <c r="F1138" s="4" t="s">
        <v>2587</v>
      </c>
      <c r="I1138" s="4" t="s">
        <v>32</v>
      </c>
      <c r="J1138" s="4" t="s">
        <v>32</v>
      </c>
      <c r="L1138" s="8"/>
      <c r="N1138" s="8"/>
      <c r="O1138" s="9"/>
      <c r="S1138" s="4" t="s">
        <v>2374</v>
      </c>
    </row>
    <row r="1139">
      <c r="A1139" s="171" t="s">
        <v>2565</v>
      </c>
      <c r="B1139" s="6" t="s">
        <v>2371</v>
      </c>
      <c r="C1139" s="8" t="b">
        <v>0</v>
      </c>
      <c r="E1139" s="80" t="s">
        <v>2422</v>
      </c>
      <c r="F1139" s="4" t="s">
        <v>2588</v>
      </c>
      <c r="I1139" s="4" t="s">
        <v>42</v>
      </c>
      <c r="J1139" s="4" t="s">
        <v>2388</v>
      </c>
      <c r="L1139" s="8"/>
      <c r="N1139" s="8"/>
      <c r="O1139" s="9"/>
      <c r="S1139" s="4" t="s">
        <v>2374</v>
      </c>
    </row>
    <row r="1140">
      <c r="A1140" s="171" t="s">
        <v>2565</v>
      </c>
      <c r="B1140" s="6" t="s">
        <v>2371</v>
      </c>
      <c r="C1140" s="8" t="b">
        <v>0</v>
      </c>
      <c r="E1140" s="80" t="s">
        <v>2424</v>
      </c>
      <c r="F1140" s="4" t="s">
        <v>2589</v>
      </c>
      <c r="I1140" s="4" t="s">
        <v>32</v>
      </c>
      <c r="J1140" s="4" t="s">
        <v>37</v>
      </c>
      <c r="L1140" s="8"/>
      <c r="N1140" s="8"/>
      <c r="O1140" s="9"/>
      <c r="S1140" s="4" t="s">
        <v>2374</v>
      </c>
    </row>
    <row r="1141">
      <c r="A1141" s="171" t="s">
        <v>2565</v>
      </c>
      <c r="B1141" s="6" t="s">
        <v>2371</v>
      </c>
      <c r="C1141" s="8" t="b">
        <v>0</v>
      </c>
      <c r="E1141" s="80" t="s">
        <v>2426</v>
      </c>
      <c r="F1141" s="4" t="s">
        <v>2590</v>
      </c>
      <c r="H1141" s="4" t="s">
        <v>2591</v>
      </c>
      <c r="I1141" s="4" t="s">
        <v>25</v>
      </c>
      <c r="J1141" s="4" t="s">
        <v>25</v>
      </c>
      <c r="K1141" s="4" t="s">
        <v>2429</v>
      </c>
      <c r="L1141" s="8"/>
      <c r="N1141" s="8"/>
      <c r="O1141" s="9"/>
      <c r="P1141" s="110" t="s">
        <v>2430</v>
      </c>
      <c r="S1141" s="4" t="s">
        <v>2374</v>
      </c>
    </row>
    <row r="1142">
      <c r="A1142" s="171" t="s">
        <v>2565</v>
      </c>
      <c r="B1142" s="6" t="s">
        <v>2371</v>
      </c>
      <c r="C1142" s="8" t="b">
        <v>0</v>
      </c>
      <c r="E1142" s="80" t="s">
        <v>2431</v>
      </c>
      <c r="F1142" s="4" t="s">
        <v>2592</v>
      </c>
      <c r="I1142" s="4" t="s">
        <v>91</v>
      </c>
      <c r="J1142" s="4" t="s">
        <v>2388</v>
      </c>
      <c r="L1142" s="8"/>
      <c r="N1142" s="8"/>
      <c r="O1142" s="9"/>
      <c r="S1142" s="4" t="s">
        <v>2374</v>
      </c>
    </row>
    <row r="1143">
      <c r="A1143" s="171" t="s">
        <v>2565</v>
      </c>
      <c r="B1143" s="6" t="s">
        <v>2371</v>
      </c>
      <c r="C1143" s="8" t="b">
        <v>0</v>
      </c>
      <c r="E1143" s="80" t="s">
        <v>2433</v>
      </c>
      <c r="F1143" s="4" t="s">
        <v>2593</v>
      </c>
      <c r="H1143" s="4" t="s">
        <v>2594</v>
      </c>
      <c r="I1143" s="4" t="s">
        <v>25</v>
      </c>
      <c r="J1143" s="4" t="s">
        <v>25</v>
      </c>
      <c r="K1143" s="4" t="s">
        <v>2429</v>
      </c>
      <c r="L1143" s="8"/>
      <c r="N1143" s="8"/>
      <c r="O1143" s="9"/>
      <c r="P1143" s="110" t="s">
        <v>2436</v>
      </c>
      <c r="S1143" s="4" t="s">
        <v>2374</v>
      </c>
    </row>
    <row r="1144">
      <c r="A1144" s="171" t="s">
        <v>2565</v>
      </c>
      <c r="B1144" s="6" t="s">
        <v>2371</v>
      </c>
      <c r="C1144" s="8" t="b">
        <v>0</v>
      </c>
      <c r="E1144" s="80" t="s">
        <v>2437</v>
      </c>
      <c r="F1144" s="4" t="s">
        <v>2595</v>
      </c>
      <c r="H1144" s="4" t="s">
        <v>2596</v>
      </c>
      <c r="I1144" s="4" t="s">
        <v>25</v>
      </c>
      <c r="J1144" s="4" t="s">
        <v>25</v>
      </c>
      <c r="K1144" s="4" t="s">
        <v>2429</v>
      </c>
      <c r="L1144" s="8"/>
      <c r="N1144" s="8"/>
      <c r="O1144" s="9"/>
      <c r="P1144" s="110" t="s">
        <v>2440</v>
      </c>
      <c r="S1144" s="4" t="s">
        <v>2374</v>
      </c>
    </row>
    <row r="1145">
      <c r="A1145" s="171" t="s">
        <v>2565</v>
      </c>
      <c r="B1145" s="6" t="s">
        <v>2371</v>
      </c>
      <c r="C1145" s="8" t="b">
        <v>0</v>
      </c>
      <c r="E1145" s="80" t="s">
        <v>2441</v>
      </c>
      <c r="F1145" s="4" t="s">
        <v>2597</v>
      </c>
      <c r="I1145" s="4" t="s">
        <v>32</v>
      </c>
      <c r="J1145" s="4" t="s">
        <v>32</v>
      </c>
      <c r="L1145" s="8"/>
      <c r="N1145" s="8"/>
      <c r="O1145" s="9"/>
      <c r="S1145" s="4" t="s">
        <v>2374</v>
      </c>
    </row>
    <row r="1146">
      <c r="A1146" s="171" t="s">
        <v>2565</v>
      </c>
      <c r="B1146" s="6" t="s">
        <v>2371</v>
      </c>
      <c r="C1146" s="8" t="b">
        <v>0</v>
      </c>
      <c r="E1146" s="6" t="s">
        <v>2443</v>
      </c>
      <c r="F1146" s="4" t="s">
        <v>2598</v>
      </c>
      <c r="I1146" s="4" t="s">
        <v>294</v>
      </c>
      <c r="J1146" s="4" t="s">
        <v>37</v>
      </c>
      <c r="L1146" s="8"/>
      <c r="N1146" s="8"/>
      <c r="O1146" s="9"/>
      <c r="S1146" s="4" t="s">
        <v>2374</v>
      </c>
    </row>
    <row r="1147">
      <c r="A1147" s="171" t="s">
        <v>2565</v>
      </c>
      <c r="B1147" s="6" t="s">
        <v>2371</v>
      </c>
      <c r="C1147" s="8" t="b">
        <v>0</v>
      </c>
      <c r="E1147" s="80" t="s">
        <v>2445</v>
      </c>
      <c r="F1147" s="4" t="s">
        <v>2599</v>
      </c>
      <c r="H1147" s="4" t="s">
        <v>2600</v>
      </c>
      <c r="I1147" s="4" t="s">
        <v>25</v>
      </c>
      <c r="J1147" s="4" t="s">
        <v>25</v>
      </c>
      <c r="K1147" s="4" t="s">
        <v>2429</v>
      </c>
      <c r="L1147" s="8"/>
      <c r="N1147" s="8"/>
      <c r="O1147" s="9"/>
      <c r="P1147" s="10" t="s">
        <v>2448</v>
      </c>
      <c r="S1147" s="4" t="s">
        <v>2374</v>
      </c>
    </row>
    <row r="1148">
      <c r="A1148" s="171" t="s">
        <v>2565</v>
      </c>
      <c r="B1148" s="6" t="s">
        <v>2371</v>
      </c>
      <c r="C1148" s="8" t="b">
        <v>0</v>
      </c>
      <c r="E1148" s="80" t="s">
        <v>2449</v>
      </c>
      <c r="F1148" s="4" t="s">
        <v>2601</v>
      </c>
      <c r="H1148" s="4" t="s">
        <v>2602</v>
      </c>
      <c r="I1148" s="4" t="s">
        <v>25</v>
      </c>
      <c r="J1148" s="4" t="s">
        <v>25</v>
      </c>
      <c r="K1148" s="4" t="s">
        <v>2429</v>
      </c>
      <c r="L1148" s="8"/>
      <c r="N1148" s="8"/>
      <c r="O1148" s="9"/>
      <c r="P1148" s="110" t="s">
        <v>2452</v>
      </c>
      <c r="S1148" s="4" t="s">
        <v>2374</v>
      </c>
    </row>
    <row r="1149">
      <c r="A1149" s="171" t="s">
        <v>2565</v>
      </c>
      <c r="B1149" s="6" t="s">
        <v>2371</v>
      </c>
      <c r="C1149" s="8" t="b">
        <v>0</v>
      </c>
      <c r="E1149" s="80" t="s">
        <v>2453</v>
      </c>
      <c r="F1149" s="4" t="s">
        <v>2603</v>
      </c>
      <c r="I1149" s="4" t="s">
        <v>32</v>
      </c>
      <c r="J1149" s="4" t="s">
        <v>32</v>
      </c>
      <c r="L1149" s="8"/>
      <c r="N1149" s="8"/>
      <c r="O1149" s="9"/>
      <c r="S1149" s="4" t="s">
        <v>2374</v>
      </c>
    </row>
    <row r="1150">
      <c r="A1150" s="171" t="s">
        <v>2565</v>
      </c>
      <c r="B1150" s="6" t="s">
        <v>2371</v>
      </c>
      <c r="C1150" s="8" t="b">
        <v>0</v>
      </c>
      <c r="E1150" s="80" t="s">
        <v>2455</v>
      </c>
      <c r="F1150" s="4" t="s">
        <v>2604</v>
      </c>
      <c r="H1150" s="4" t="s">
        <v>2605</v>
      </c>
      <c r="I1150" s="4" t="s">
        <v>25</v>
      </c>
      <c r="J1150" s="4" t="s">
        <v>25</v>
      </c>
      <c r="K1150" s="4" t="s">
        <v>2458</v>
      </c>
      <c r="L1150" s="8"/>
      <c r="N1150" s="8"/>
      <c r="O1150" s="9"/>
      <c r="P1150" s="110" t="s">
        <v>2459</v>
      </c>
      <c r="S1150" s="4" t="s">
        <v>2374</v>
      </c>
    </row>
    <row r="1151">
      <c r="A1151" s="171" t="s">
        <v>2565</v>
      </c>
      <c r="B1151" s="6" t="s">
        <v>2371</v>
      </c>
      <c r="C1151" s="8" t="b">
        <v>0</v>
      </c>
      <c r="E1151" s="80" t="s">
        <v>2460</v>
      </c>
      <c r="F1151" s="4" t="s">
        <v>2606</v>
      </c>
      <c r="I1151" s="4" t="s">
        <v>42</v>
      </c>
      <c r="J1151" s="4" t="s">
        <v>2388</v>
      </c>
      <c r="L1151" s="8"/>
      <c r="N1151" s="8"/>
      <c r="O1151" s="9"/>
      <c r="S1151" s="4" t="s">
        <v>2374</v>
      </c>
    </row>
    <row r="1152">
      <c r="A1152" s="171" t="s">
        <v>2565</v>
      </c>
      <c r="B1152" s="6" t="s">
        <v>2371</v>
      </c>
      <c r="C1152" s="8" t="b">
        <v>0</v>
      </c>
      <c r="E1152" s="80" t="s">
        <v>2462</v>
      </c>
      <c r="F1152" s="4" t="s">
        <v>2607</v>
      </c>
      <c r="I1152" s="4" t="s">
        <v>91</v>
      </c>
      <c r="J1152" s="4" t="s">
        <v>2388</v>
      </c>
      <c r="L1152" s="8"/>
      <c r="N1152" s="8"/>
      <c r="O1152" s="9"/>
      <c r="S1152" s="4" t="s">
        <v>2374</v>
      </c>
    </row>
    <row r="1153">
      <c r="A1153" s="171" t="s">
        <v>2565</v>
      </c>
      <c r="B1153" s="6" t="s">
        <v>2371</v>
      </c>
      <c r="C1153" s="8" t="b">
        <v>0</v>
      </c>
      <c r="E1153" s="80" t="s">
        <v>2464</v>
      </c>
      <c r="F1153" s="4" t="s">
        <v>2608</v>
      </c>
      <c r="I1153" s="4" t="s">
        <v>42</v>
      </c>
      <c r="J1153" s="4" t="s">
        <v>2388</v>
      </c>
      <c r="L1153" s="8"/>
      <c r="N1153" s="8"/>
      <c r="O1153" s="9"/>
      <c r="S1153" s="4" t="s">
        <v>2374</v>
      </c>
    </row>
    <row r="1154">
      <c r="A1154" s="171" t="s">
        <v>2565</v>
      </c>
      <c r="B1154" s="6" t="s">
        <v>2371</v>
      </c>
      <c r="C1154" s="8" t="b">
        <v>0</v>
      </c>
      <c r="E1154" s="80" t="s">
        <v>2466</v>
      </c>
      <c r="F1154" s="4" t="s">
        <v>2609</v>
      </c>
      <c r="I1154" s="4" t="s">
        <v>32</v>
      </c>
      <c r="J1154" s="4" t="s">
        <v>37</v>
      </c>
      <c r="L1154" s="8"/>
      <c r="N1154" s="8"/>
      <c r="O1154" s="9"/>
      <c r="S1154" s="4" t="s">
        <v>2374</v>
      </c>
    </row>
    <row r="1155">
      <c r="A1155" s="171" t="s">
        <v>2565</v>
      </c>
      <c r="B1155" s="6" t="s">
        <v>2371</v>
      </c>
      <c r="C1155" s="8" t="b">
        <v>0</v>
      </c>
      <c r="E1155" s="80" t="s">
        <v>2468</v>
      </c>
      <c r="F1155" s="4" t="s">
        <v>2610</v>
      </c>
      <c r="I1155" s="4" t="s">
        <v>294</v>
      </c>
      <c r="J1155" s="4" t="s">
        <v>37</v>
      </c>
      <c r="L1155" s="8"/>
      <c r="N1155" s="8"/>
      <c r="O1155" s="9"/>
      <c r="S1155" s="4" t="s">
        <v>2374</v>
      </c>
    </row>
    <row r="1156">
      <c r="A1156" s="171" t="s">
        <v>2565</v>
      </c>
      <c r="B1156" s="6" t="s">
        <v>2371</v>
      </c>
      <c r="C1156" s="8" t="b">
        <v>0</v>
      </c>
      <c r="E1156" s="80" t="s">
        <v>2470</v>
      </c>
      <c r="F1156" s="4" t="s">
        <v>2611</v>
      </c>
      <c r="I1156" s="4" t="s">
        <v>32</v>
      </c>
      <c r="J1156" s="4" t="s">
        <v>32</v>
      </c>
      <c r="L1156" s="8"/>
      <c r="N1156" s="8"/>
      <c r="O1156" s="9"/>
      <c r="S1156" s="4" t="s">
        <v>2374</v>
      </c>
    </row>
    <row r="1157">
      <c r="A1157" s="171" t="s">
        <v>2565</v>
      </c>
      <c r="B1157" s="6" t="s">
        <v>2371</v>
      </c>
      <c r="C1157" s="8" t="b">
        <v>0</v>
      </c>
      <c r="E1157" s="80" t="s">
        <v>2472</v>
      </c>
      <c r="F1157" s="4" t="s">
        <v>2612</v>
      </c>
      <c r="I1157" s="4" t="s">
        <v>32</v>
      </c>
      <c r="J1157" s="4" t="s">
        <v>32</v>
      </c>
      <c r="L1157" s="8"/>
      <c r="N1157" s="8"/>
      <c r="O1157" s="9"/>
      <c r="S1157" s="4" t="s">
        <v>2374</v>
      </c>
    </row>
    <row r="1158">
      <c r="A1158" s="171" t="s">
        <v>2565</v>
      </c>
      <c r="B1158" s="6" t="s">
        <v>2371</v>
      </c>
      <c r="C1158" s="8" t="b">
        <v>0</v>
      </c>
      <c r="E1158" s="80" t="s">
        <v>2474</v>
      </c>
      <c r="F1158" s="4" t="s">
        <v>2613</v>
      </c>
      <c r="I1158" s="4" t="s">
        <v>91</v>
      </c>
      <c r="J1158" s="4" t="s">
        <v>2388</v>
      </c>
      <c r="L1158" s="8"/>
      <c r="N1158" s="8"/>
      <c r="O1158" s="9"/>
      <c r="S1158" s="4" t="s">
        <v>2374</v>
      </c>
    </row>
    <row r="1159">
      <c r="A1159" s="171" t="s">
        <v>2565</v>
      </c>
      <c r="B1159" s="6" t="s">
        <v>2371</v>
      </c>
      <c r="C1159" s="8" t="b">
        <v>0</v>
      </c>
      <c r="E1159" s="80" t="s">
        <v>2476</v>
      </c>
      <c r="F1159" s="4" t="s">
        <v>2614</v>
      </c>
      <c r="H1159" s="4" t="s">
        <v>2615</v>
      </c>
      <c r="I1159" s="4" t="s">
        <v>25</v>
      </c>
      <c r="J1159" s="4" t="s">
        <v>25</v>
      </c>
      <c r="K1159" s="4" t="s">
        <v>2479</v>
      </c>
      <c r="L1159" s="8"/>
      <c r="N1159" s="8"/>
      <c r="O1159" s="9"/>
      <c r="P1159" s="110" t="s">
        <v>2480</v>
      </c>
      <c r="S1159" s="4" t="s">
        <v>2374</v>
      </c>
    </row>
    <row r="1160">
      <c r="A1160" s="171" t="s">
        <v>2565</v>
      </c>
      <c r="B1160" s="6" t="s">
        <v>2371</v>
      </c>
      <c r="C1160" s="8" t="b">
        <v>0</v>
      </c>
      <c r="E1160" s="80" t="s">
        <v>2481</v>
      </c>
      <c r="F1160" s="4" t="s">
        <v>2616</v>
      </c>
      <c r="I1160" s="4" t="s">
        <v>91</v>
      </c>
      <c r="J1160" s="4" t="s">
        <v>2388</v>
      </c>
      <c r="L1160" s="8"/>
      <c r="N1160" s="8"/>
      <c r="O1160" s="9"/>
      <c r="S1160" s="4" t="s">
        <v>2374</v>
      </c>
    </row>
    <row r="1161">
      <c r="A1161" s="171" t="s">
        <v>2565</v>
      </c>
      <c r="B1161" s="6" t="s">
        <v>2371</v>
      </c>
      <c r="C1161" s="8" t="b">
        <v>0</v>
      </c>
      <c r="E1161" s="80" t="s">
        <v>2483</v>
      </c>
      <c r="F1161" s="4" t="s">
        <v>2617</v>
      </c>
      <c r="I1161" s="4" t="s">
        <v>294</v>
      </c>
      <c r="J1161" s="4" t="s">
        <v>37</v>
      </c>
      <c r="L1161" s="8"/>
      <c r="N1161" s="8"/>
      <c r="O1161" s="9"/>
      <c r="S1161" s="4" t="s">
        <v>2374</v>
      </c>
    </row>
    <row r="1162">
      <c r="A1162" s="171" t="s">
        <v>2565</v>
      </c>
      <c r="B1162" s="6" t="s">
        <v>2371</v>
      </c>
      <c r="C1162" s="8" t="b">
        <v>0</v>
      </c>
      <c r="E1162" s="80" t="s">
        <v>2485</v>
      </c>
      <c r="F1162" s="4" t="s">
        <v>2618</v>
      </c>
      <c r="I1162" s="4" t="s">
        <v>32</v>
      </c>
      <c r="J1162" s="4" t="s">
        <v>37</v>
      </c>
      <c r="L1162" s="8"/>
      <c r="N1162" s="8"/>
      <c r="O1162" s="9"/>
      <c r="S1162" s="4" t="s">
        <v>2374</v>
      </c>
    </row>
    <row r="1163">
      <c r="A1163" s="171" t="s">
        <v>2565</v>
      </c>
      <c r="B1163" s="6" t="s">
        <v>2371</v>
      </c>
      <c r="C1163" s="8" t="b">
        <v>0</v>
      </c>
      <c r="E1163" s="80" t="s">
        <v>2487</v>
      </c>
      <c r="F1163" s="4" t="s">
        <v>2619</v>
      </c>
      <c r="I1163" s="4" t="s">
        <v>32</v>
      </c>
      <c r="J1163" s="4" t="s">
        <v>32</v>
      </c>
      <c r="L1163" s="8"/>
      <c r="N1163" s="8"/>
      <c r="O1163" s="9"/>
      <c r="S1163" s="4" t="s">
        <v>2374</v>
      </c>
    </row>
    <row r="1164">
      <c r="A1164" s="171" t="s">
        <v>2565</v>
      </c>
      <c r="B1164" s="6" t="s">
        <v>2371</v>
      </c>
      <c r="C1164" s="8" t="b">
        <v>0</v>
      </c>
      <c r="E1164" s="80" t="s">
        <v>2489</v>
      </c>
      <c r="F1164" s="4" t="s">
        <v>2620</v>
      </c>
      <c r="I1164" s="4" t="s">
        <v>200</v>
      </c>
      <c r="J1164" s="4" t="s">
        <v>200</v>
      </c>
      <c r="L1164" s="8"/>
      <c r="N1164" s="8"/>
      <c r="O1164" s="9"/>
      <c r="S1164" s="4" t="s">
        <v>2374</v>
      </c>
    </row>
    <row r="1165">
      <c r="A1165" s="171" t="s">
        <v>2565</v>
      </c>
      <c r="B1165" s="6" t="s">
        <v>2371</v>
      </c>
      <c r="C1165" s="8" t="b">
        <v>0</v>
      </c>
      <c r="E1165" s="80" t="s">
        <v>2491</v>
      </c>
      <c r="F1165" s="4" t="s">
        <v>2621</v>
      </c>
      <c r="I1165" s="4" t="s">
        <v>32</v>
      </c>
      <c r="J1165" s="4" t="s">
        <v>32</v>
      </c>
      <c r="L1165" s="8"/>
      <c r="N1165" s="8"/>
      <c r="O1165" s="9"/>
      <c r="S1165" s="4" t="s">
        <v>2374</v>
      </c>
    </row>
    <row r="1166">
      <c r="A1166" s="171" t="s">
        <v>2565</v>
      </c>
      <c r="B1166" s="6" t="s">
        <v>2371</v>
      </c>
      <c r="C1166" s="8" t="b">
        <v>0</v>
      </c>
      <c r="E1166" s="80" t="s">
        <v>2493</v>
      </c>
      <c r="F1166" s="4" t="s">
        <v>2622</v>
      </c>
      <c r="I1166" s="4" t="s">
        <v>294</v>
      </c>
      <c r="J1166" s="4" t="s">
        <v>32</v>
      </c>
      <c r="L1166" s="8"/>
      <c r="N1166" s="8"/>
      <c r="O1166" s="9"/>
      <c r="S1166" s="4" t="s">
        <v>2374</v>
      </c>
    </row>
    <row r="1167">
      <c r="A1167" s="171" t="s">
        <v>2565</v>
      </c>
      <c r="B1167" s="6" t="s">
        <v>2371</v>
      </c>
      <c r="C1167" s="8" t="b">
        <v>0</v>
      </c>
      <c r="E1167" s="80" t="s">
        <v>2495</v>
      </c>
      <c r="F1167" s="4" t="s">
        <v>2623</v>
      </c>
      <c r="I1167" s="4" t="s">
        <v>32</v>
      </c>
      <c r="J1167" s="4" t="s">
        <v>37</v>
      </c>
      <c r="L1167" s="8"/>
      <c r="N1167" s="8"/>
      <c r="O1167" s="9"/>
      <c r="S1167" s="4" t="s">
        <v>2374</v>
      </c>
    </row>
    <row r="1168">
      <c r="A1168" s="171" t="s">
        <v>2565</v>
      </c>
      <c r="B1168" s="6" t="s">
        <v>2624</v>
      </c>
      <c r="C1168" s="61" t="b">
        <v>0</v>
      </c>
      <c r="D1168" s="61"/>
      <c r="E1168" s="6" t="s">
        <v>2625</v>
      </c>
      <c r="F1168" s="4" t="s">
        <v>2626</v>
      </c>
      <c r="I1168" s="4" t="s">
        <v>32</v>
      </c>
      <c r="J1168" s="4" t="s">
        <v>32</v>
      </c>
      <c r="L1168" s="8"/>
      <c r="N1168" s="8"/>
      <c r="O1168" s="9"/>
      <c r="S1168" s="4" t="s">
        <v>2374</v>
      </c>
    </row>
    <row r="1169">
      <c r="A1169" s="59"/>
      <c r="B1169" s="58"/>
      <c r="C1169" s="59" t="b">
        <v>0</v>
      </c>
      <c r="D1169" s="59"/>
      <c r="E1169" s="59"/>
      <c r="F1169" s="59"/>
      <c r="G1169" s="59"/>
      <c r="H1169" s="59"/>
      <c r="I1169" s="59"/>
      <c r="J1169" s="59"/>
      <c r="K1169" s="59"/>
      <c r="L1169" s="59"/>
      <c r="M1169" s="59"/>
      <c r="N1169" s="59"/>
      <c r="O1169" s="95"/>
      <c r="P1169" s="59"/>
      <c r="Q1169" s="59"/>
      <c r="R1169" s="59"/>
      <c r="S1169" s="59"/>
      <c r="T1169" s="59"/>
      <c r="U1169" s="59"/>
      <c r="V1169" s="59"/>
      <c r="W1169" s="59"/>
      <c r="X1169" s="59"/>
      <c r="Y1169" s="59"/>
      <c r="Z1169" s="59"/>
      <c r="AA1169" s="59"/>
      <c r="AB1169" s="59"/>
      <c r="AC1169" s="59"/>
      <c r="AD1169" s="59"/>
      <c r="AE1169" s="59"/>
      <c r="AF1169" s="59"/>
      <c r="AG1169" s="59"/>
      <c r="AH1169" s="59"/>
      <c r="AI1169" s="59"/>
      <c r="AJ1169" s="59"/>
      <c r="AK1169" s="59"/>
      <c r="AL1169" s="59"/>
    </row>
    <row r="1170">
      <c r="A1170" s="171" t="s">
        <v>2627</v>
      </c>
      <c r="B1170" s="6" t="s">
        <v>2628</v>
      </c>
      <c r="C1170" s="6" t="b">
        <v>0</v>
      </c>
      <c r="D1170" s="6" t="s">
        <v>30</v>
      </c>
      <c r="F1170" s="6" t="s">
        <v>31</v>
      </c>
      <c r="G1170" s="6"/>
      <c r="H1170" s="6"/>
      <c r="I1170" s="6" t="s">
        <v>32</v>
      </c>
      <c r="J1170" s="6" t="s">
        <v>32</v>
      </c>
      <c r="K1170" s="6"/>
      <c r="L1170" s="4" t="s">
        <v>30</v>
      </c>
      <c r="N1170" s="4" t="s">
        <v>33</v>
      </c>
      <c r="O1170" s="12" t="s">
        <v>34</v>
      </c>
      <c r="S1170" s="11" t="s">
        <v>28</v>
      </c>
    </row>
    <row r="1171">
      <c r="A1171" s="191" t="s">
        <v>2627</v>
      </c>
      <c r="B1171" s="192" t="s">
        <v>2629</v>
      </c>
      <c r="C1171" s="192" t="b">
        <v>0</v>
      </c>
      <c r="D1171" s="192" t="s">
        <v>2630</v>
      </c>
      <c r="E1171" s="195"/>
      <c r="F1171" s="194" t="s">
        <v>2631</v>
      </c>
      <c r="G1171" s="195"/>
      <c r="H1171" s="194" t="s">
        <v>2632</v>
      </c>
      <c r="I1171" s="194" t="s">
        <v>25</v>
      </c>
      <c r="J1171" s="194" t="s">
        <v>25</v>
      </c>
      <c r="K1171" s="194" t="s">
        <v>2633</v>
      </c>
      <c r="L1171" s="195"/>
      <c r="M1171" s="195"/>
      <c r="N1171" s="194" t="s">
        <v>122</v>
      </c>
      <c r="O1171" s="203" t="s">
        <v>139</v>
      </c>
      <c r="P1171" s="198" t="s">
        <v>2634</v>
      </c>
      <c r="Q1171" s="195"/>
      <c r="R1171" s="195"/>
      <c r="S1171" s="194" t="s">
        <v>2635</v>
      </c>
      <c r="T1171" s="195"/>
      <c r="U1171" s="195"/>
      <c r="V1171" s="195"/>
      <c r="W1171" s="195"/>
      <c r="X1171" s="195"/>
      <c r="Y1171" s="195"/>
      <c r="Z1171" s="195"/>
      <c r="AA1171" s="195"/>
      <c r="AB1171" s="195"/>
      <c r="AC1171" s="195"/>
      <c r="AD1171" s="195"/>
      <c r="AE1171" s="195"/>
      <c r="AF1171" s="195"/>
      <c r="AG1171" s="195"/>
      <c r="AH1171" s="195"/>
      <c r="AI1171" s="195"/>
      <c r="AJ1171" s="195"/>
      <c r="AK1171" s="195"/>
      <c r="AL1171" s="195"/>
    </row>
    <row r="1172">
      <c r="A1172" s="171" t="s">
        <v>2627</v>
      </c>
      <c r="B1172" s="6" t="s">
        <v>2628</v>
      </c>
      <c r="C1172" s="6" t="b">
        <v>0</v>
      </c>
      <c r="D1172" s="6" t="s">
        <v>1974</v>
      </c>
      <c r="F1172" s="4" t="s">
        <v>2636</v>
      </c>
      <c r="H1172" s="4" t="s">
        <v>2637</v>
      </c>
      <c r="I1172" s="4" t="s">
        <v>25</v>
      </c>
      <c r="J1172" s="4" t="s">
        <v>25</v>
      </c>
      <c r="K1172" s="4" t="s">
        <v>2633</v>
      </c>
      <c r="L1172" s="4" t="s">
        <v>1974</v>
      </c>
      <c r="N1172" s="4" t="s">
        <v>122</v>
      </c>
      <c r="O1172" s="109" t="s">
        <v>139</v>
      </c>
      <c r="P1172" s="110" t="s">
        <v>2638</v>
      </c>
      <c r="S1172" s="4" t="s">
        <v>2635</v>
      </c>
    </row>
    <row r="1173">
      <c r="A1173" s="171" t="s">
        <v>2627</v>
      </c>
      <c r="B1173" s="6" t="s">
        <v>2629</v>
      </c>
      <c r="C1173" s="80" t="b">
        <v>0</v>
      </c>
      <c r="D1173" s="80" t="s">
        <v>2639</v>
      </c>
      <c r="F1173" s="4" t="s">
        <v>2640</v>
      </c>
      <c r="H1173" s="4" t="s">
        <v>2641</v>
      </c>
      <c r="I1173" s="4" t="s">
        <v>200</v>
      </c>
      <c r="J1173" s="4" t="s">
        <v>200</v>
      </c>
      <c r="K1173" s="4" t="s">
        <v>2633</v>
      </c>
      <c r="L1173" s="8"/>
      <c r="N1173" s="4" t="s">
        <v>94</v>
      </c>
      <c r="O1173" s="12" t="s">
        <v>2642</v>
      </c>
      <c r="S1173" s="4" t="s">
        <v>2635</v>
      </c>
    </row>
    <row r="1174">
      <c r="A1174" s="171" t="s">
        <v>2627</v>
      </c>
      <c r="B1174" s="6" t="s">
        <v>2629</v>
      </c>
      <c r="C1174" s="8" t="b">
        <v>0</v>
      </c>
      <c r="E1174" s="6" t="s">
        <v>2643</v>
      </c>
      <c r="F1174" s="4" t="s">
        <v>2644</v>
      </c>
      <c r="H1174" s="4" t="s">
        <v>2645</v>
      </c>
      <c r="I1174" s="4" t="s">
        <v>25</v>
      </c>
      <c r="J1174" s="4" t="s">
        <v>25</v>
      </c>
      <c r="K1174" s="4" t="s">
        <v>2633</v>
      </c>
      <c r="L1174" s="8"/>
      <c r="N1174" s="8"/>
      <c r="O1174" s="9"/>
      <c r="P1174" s="110" t="s">
        <v>2646</v>
      </c>
      <c r="S1174" s="4" t="s">
        <v>2635</v>
      </c>
    </row>
    <row r="1175">
      <c r="A1175" s="171" t="s">
        <v>2627</v>
      </c>
      <c r="B1175" s="6" t="s">
        <v>2629</v>
      </c>
      <c r="C1175" s="6" t="b">
        <v>0</v>
      </c>
      <c r="D1175" s="6" t="s">
        <v>2647</v>
      </c>
      <c r="F1175" s="4" t="s">
        <v>2648</v>
      </c>
      <c r="I1175" s="4" t="s">
        <v>91</v>
      </c>
      <c r="J1175" s="4" t="s">
        <v>43</v>
      </c>
      <c r="L1175" s="8"/>
      <c r="N1175" s="4" t="s">
        <v>94</v>
      </c>
      <c r="O1175" s="109" t="s">
        <v>2642</v>
      </c>
      <c r="S1175" s="4" t="s">
        <v>2635</v>
      </c>
    </row>
    <row r="1176">
      <c r="A1176" s="171" t="s">
        <v>2627</v>
      </c>
      <c r="B1176" s="6" t="s">
        <v>2629</v>
      </c>
      <c r="C1176" s="6" t="b">
        <v>0</v>
      </c>
      <c r="D1176" s="6" t="s">
        <v>218</v>
      </c>
      <c r="F1176" s="4" t="s">
        <v>2649</v>
      </c>
      <c r="I1176" s="4" t="s">
        <v>91</v>
      </c>
      <c r="J1176" s="4" t="s">
        <v>43</v>
      </c>
      <c r="L1176" s="8"/>
      <c r="N1176" s="4" t="s">
        <v>94</v>
      </c>
      <c r="O1176" s="109" t="s">
        <v>2642</v>
      </c>
      <c r="S1176" s="4" t="s">
        <v>2635</v>
      </c>
    </row>
    <row r="1177">
      <c r="A1177" s="171" t="s">
        <v>2627</v>
      </c>
      <c r="B1177" s="6" t="s">
        <v>2628</v>
      </c>
      <c r="C1177" s="8" t="b">
        <v>0</v>
      </c>
      <c r="E1177" s="6" t="s">
        <v>2650</v>
      </c>
      <c r="F1177" s="4" t="s">
        <v>2651</v>
      </c>
      <c r="I1177" s="4" t="s">
        <v>32</v>
      </c>
      <c r="J1177" s="4" t="s">
        <v>37</v>
      </c>
      <c r="L1177" s="8"/>
      <c r="N1177" s="4" t="s">
        <v>38</v>
      </c>
      <c r="O1177" s="12" t="s">
        <v>86</v>
      </c>
      <c r="S1177" s="4" t="s">
        <v>2635</v>
      </c>
    </row>
    <row r="1178">
      <c r="A1178" s="171" t="s">
        <v>2627</v>
      </c>
      <c r="B1178" s="6" t="s">
        <v>2628</v>
      </c>
      <c r="C1178" s="6" t="b">
        <v>0</v>
      </c>
      <c r="D1178" s="6" t="s">
        <v>62</v>
      </c>
      <c r="F1178" s="4" t="s">
        <v>2652</v>
      </c>
      <c r="H1178" s="4" t="s">
        <v>2653</v>
      </c>
      <c r="I1178" s="4" t="s">
        <v>25</v>
      </c>
      <c r="J1178" s="4" t="s">
        <v>25</v>
      </c>
      <c r="K1178" s="4" t="s">
        <v>2654</v>
      </c>
      <c r="L1178" s="4" t="s">
        <v>62</v>
      </c>
      <c r="N1178" s="4" t="s">
        <v>122</v>
      </c>
      <c r="O1178" s="12" t="s">
        <v>139</v>
      </c>
      <c r="P1178" s="110" t="s">
        <v>2655</v>
      </c>
      <c r="S1178" s="4" t="s">
        <v>2635</v>
      </c>
    </row>
    <row r="1179">
      <c r="A1179" s="171" t="s">
        <v>2627</v>
      </c>
      <c r="B1179" s="6" t="s">
        <v>2629</v>
      </c>
      <c r="C1179" s="6" t="b">
        <v>0</v>
      </c>
      <c r="D1179" s="6" t="s">
        <v>39</v>
      </c>
      <c r="F1179" s="4" t="s">
        <v>40</v>
      </c>
      <c r="I1179" s="4" t="s">
        <v>42</v>
      </c>
      <c r="J1179" s="4" t="s">
        <v>43</v>
      </c>
      <c r="L1179" s="4" t="s">
        <v>44</v>
      </c>
      <c r="N1179" s="4" t="s">
        <v>122</v>
      </c>
      <c r="O1179" s="109" t="s">
        <v>139</v>
      </c>
      <c r="S1179" s="4" t="s">
        <v>2635</v>
      </c>
    </row>
    <row r="1180">
      <c r="A1180" s="171" t="s">
        <v>2627</v>
      </c>
      <c r="B1180" s="6" t="s">
        <v>2629</v>
      </c>
      <c r="C1180" s="8" t="b">
        <v>0</v>
      </c>
      <c r="E1180" s="6" t="s">
        <v>47</v>
      </c>
      <c r="F1180" s="4" t="s">
        <v>2656</v>
      </c>
      <c r="I1180" s="4" t="s">
        <v>42</v>
      </c>
      <c r="J1180" s="4" t="s">
        <v>43</v>
      </c>
      <c r="L1180" s="8"/>
      <c r="N1180" s="4" t="s">
        <v>122</v>
      </c>
      <c r="O1180" s="204" t="s">
        <v>139</v>
      </c>
      <c r="S1180" s="4" t="s">
        <v>2635</v>
      </c>
    </row>
    <row r="1181">
      <c r="A1181" s="171" t="s">
        <v>2627</v>
      </c>
      <c r="B1181" s="6" t="s">
        <v>2629</v>
      </c>
      <c r="C1181" s="6" t="b">
        <v>0</v>
      </c>
      <c r="D1181" s="6" t="s">
        <v>1978</v>
      </c>
      <c r="F1181" s="4" t="s">
        <v>1979</v>
      </c>
      <c r="I1181" s="4" t="s">
        <v>42</v>
      </c>
      <c r="J1181" s="4" t="s">
        <v>43</v>
      </c>
      <c r="L1181" s="8"/>
      <c r="N1181" s="4" t="s">
        <v>122</v>
      </c>
      <c r="O1181" s="109" t="s">
        <v>139</v>
      </c>
      <c r="S1181" s="4" t="s">
        <v>2635</v>
      </c>
    </row>
    <row r="1182">
      <c r="A1182" s="187"/>
      <c r="B1182" s="58"/>
      <c r="C1182" s="59" t="b">
        <v>0</v>
      </c>
      <c r="D1182" s="59"/>
      <c r="E1182" s="59"/>
      <c r="F1182" s="59"/>
      <c r="G1182" s="59"/>
      <c r="H1182" s="59"/>
      <c r="I1182" s="59"/>
      <c r="J1182" s="59"/>
      <c r="K1182" s="59"/>
      <c r="L1182" s="59"/>
      <c r="M1182" s="59"/>
      <c r="N1182" s="59"/>
      <c r="O1182" s="95"/>
      <c r="P1182" s="59"/>
      <c r="Q1182" s="59"/>
      <c r="R1182" s="59"/>
      <c r="S1182" s="59"/>
      <c r="T1182" s="59"/>
      <c r="U1182" s="59"/>
      <c r="V1182" s="59"/>
      <c r="W1182" s="59"/>
      <c r="X1182" s="59"/>
      <c r="Y1182" s="59"/>
      <c r="Z1182" s="59"/>
      <c r="AA1182" s="59"/>
      <c r="AB1182" s="59"/>
      <c r="AC1182" s="59"/>
      <c r="AD1182" s="59"/>
      <c r="AE1182" s="59"/>
      <c r="AF1182" s="59"/>
      <c r="AG1182" s="59"/>
      <c r="AH1182" s="59"/>
      <c r="AI1182" s="59"/>
      <c r="AJ1182" s="59"/>
      <c r="AK1182" s="59"/>
      <c r="AL1182" s="59"/>
    </row>
    <row r="1183">
      <c r="A1183" s="171" t="s">
        <v>2657</v>
      </c>
      <c r="B1183" s="6" t="s">
        <v>2658</v>
      </c>
      <c r="C1183" s="61" t="b">
        <v>0</v>
      </c>
      <c r="D1183" s="61"/>
      <c r="E1183" s="80" t="s">
        <v>2659</v>
      </c>
      <c r="F1183" s="4" t="s">
        <v>2660</v>
      </c>
      <c r="I1183" s="4" t="s">
        <v>200</v>
      </c>
      <c r="J1183" s="4" t="s">
        <v>200</v>
      </c>
      <c r="L1183" s="8"/>
      <c r="N1183" s="8"/>
      <c r="O1183" s="9"/>
      <c r="S1183" s="4" t="s">
        <v>2635</v>
      </c>
    </row>
    <row r="1184">
      <c r="A1184" s="171" t="s">
        <v>2657</v>
      </c>
      <c r="B1184" s="6" t="s">
        <v>2658</v>
      </c>
      <c r="C1184" s="61" t="b">
        <v>0</v>
      </c>
      <c r="D1184" s="61"/>
      <c r="E1184" s="80" t="s">
        <v>2661</v>
      </c>
      <c r="F1184" s="4" t="s">
        <v>2662</v>
      </c>
      <c r="H1184" s="4" t="s">
        <v>2663</v>
      </c>
      <c r="I1184" s="4" t="s">
        <v>25</v>
      </c>
      <c r="J1184" s="4" t="s">
        <v>25</v>
      </c>
      <c r="K1184" s="4" t="s">
        <v>2664</v>
      </c>
      <c r="L1184" s="8"/>
      <c r="N1184" s="8"/>
      <c r="O1184" s="9"/>
      <c r="P1184" s="110" t="s">
        <v>2665</v>
      </c>
      <c r="S1184" s="4" t="s">
        <v>2635</v>
      </c>
    </row>
    <row r="1185">
      <c r="A1185" s="171" t="s">
        <v>2657</v>
      </c>
      <c r="B1185" s="6" t="s">
        <v>2658</v>
      </c>
      <c r="C1185" s="61" t="b">
        <v>0</v>
      </c>
      <c r="D1185" s="61"/>
      <c r="E1185" s="80" t="s">
        <v>2666</v>
      </c>
      <c r="F1185" s="4" t="s">
        <v>2667</v>
      </c>
      <c r="I1185" s="4" t="s">
        <v>32</v>
      </c>
      <c r="J1185" s="4" t="s">
        <v>32</v>
      </c>
      <c r="L1185" s="8"/>
      <c r="N1185" s="8"/>
      <c r="O1185" s="9"/>
      <c r="S1185" s="4" t="s">
        <v>2635</v>
      </c>
    </row>
    <row r="1186">
      <c r="A1186" s="171" t="s">
        <v>2657</v>
      </c>
      <c r="B1186" s="6" t="s">
        <v>2628</v>
      </c>
      <c r="C1186" s="6" t="b">
        <v>0</v>
      </c>
      <c r="D1186" s="6" t="s">
        <v>30</v>
      </c>
      <c r="F1186" s="6" t="s">
        <v>31</v>
      </c>
      <c r="G1186" s="6"/>
      <c r="H1186" s="6"/>
      <c r="I1186" s="6" t="s">
        <v>32</v>
      </c>
      <c r="J1186" s="6" t="s">
        <v>32</v>
      </c>
      <c r="K1186" s="6"/>
      <c r="L1186" s="4" t="s">
        <v>30</v>
      </c>
      <c r="N1186" s="4" t="s">
        <v>33</v>
      </c>
      <c r="O1186" s="12" t="s">
        <v>34</v>
      </c>
      <c r="S1186" s="11" t="s">
        <v>28</v>
      </c>
    </row>
    <row r="1187">
      <c r="A1187" s="171" t="s">
        <v>2657</v>
      </c>
      <c r="B1187" s="6" t="s">
        <v>2628</v>
      </c>
      <c r="C1187" s="61" t="b">
        <v>0</v>
      </c>
      <c r="D1187" s="61"/>
      <c r="E1187" s="80" t="s">
        <v>2650</v>
      </c>
      <c r="F1187" s="4" t="s">
        <v>2668</v>
      </c>
      <c r="I1187" s="4" t="s">
        <v>32</v>
      </c>
      <c r="J1187" s="4" t="s">
        <v>37</v>
      </c>
      <c r="L1187" s="8"/>
      <c r="N1187" s="4" t="s">
        <v>38</v>
      </c>
      <c r="O1187" s="12" t="s">
        <v>86</v>
      </c>
      <c r="S1187" s="4" t="s">
        <v>2635</v>
      </c>
    </row>
    <row r="1188">
      <c r="A1188" s="171" t="s">
        <v>2657</v>
      </c>
      <c r="B1188" s="6" t="s">
        <v>2658</v>
      </c>
      <c r="C1188" s="61" t="b">
        <v>0</v>
      </c>
      <c r="D1188" s="61"/>
      <c r="E1188" s="80" t="s">
        <v>2669</v>
      </c>
      <c r="F1188" s="4" t="s">
        <v>2670</v>
      </c>
      <c r="I1188" s="4" t="s">
        <v>32</v>
      </c>
      <c r="J1188" s="4" t="s">
        <v>37</v>
      </c>
      <c r="L1188" s="4" t="s">
        <v>2669</v>
      </c>
      <c r="N1188" s="8"/>
      <c r="O1188" s="9"/>
      <c r="S1188" s="4" t="s">
        <v>2635</v>
      </c>
    </row>
    <row r="1189">
      <c r="A1189" s="171" t="s">
        <v>2657</v>
      </c>
      <c r="B1189" s="6" t="s">
        <v>2628</v>
      </c>
      <c r="C1189" s="6" t="b">
        <v>0</v>
      </c>
      <c r="D1189" s="6" t="s">
        <v>62</v>
      </c>
      <c r="E1189" s="173"/>
      <c r="F1189" s="4" t="s">
        <v>2671</v>
      </c>
      <c r="H1189" s="4" t="s">
        <v>2672</v>
      </c>
      <c r="I1189" s="4" t="s">
        <v>25</v>
      </c>
      <c r="J1189" s="4" t="s">
        <v>25</v>
      </c>
      <c r="K1189" s="4" t="s">
        <v>2673</v>
      </c>
      <c r="L1189" s="4" t="s">
        <v>62</v>
      </c>
      <c r="N1189" s="4" t="s">
        <v>122</v>
      </c>
      <c r="O1189" s="12" t="s">
        <v>139</v>
      </c>
      <c r="P1189" s="110" t="s">
        <v>2655</v>
      </c>
      <c r="S1189" s="4" t="s">
        <v>2635</v>
      </c>
    </row>
    <row r="1190">
      <c r="A1190" s="171" t="s">
        <v>2657</v>
      </c>
      <c r="B1190" s="6" t="s">
        <v>2628</v>
      </c>
      <c r="C1190" s="6" t="b">
        <v>0</v>
      </c>
      <c r="D1190" s="6" t="s">
        <v>1974</v>
      </c>
      <c r="E1190" s="173"/>
      <c r="F1190" s="4" t="s">
        <v>2674</v>
      </c>
      <c r="H1190" s="4" t="s">
        <v>2675</v>
      </c>
      <c r="I1190" s="4" t="s">
        <v>25</v>
      </c>
      <c r="J1190" s="4" t="s">
        <v>25</v>
      </c>
      <c r="K1190" s="4" t="s">
        <v>2673</v>
      </c>
      <c r="L1190" s="4" t="s">
        <v>1974</v>
      </c>
      <c r="N1190" s="4" t="s">
        <v>122</v>
      </c>
      <c r="O1190" s="109" t="s">
        <v>139</v>
      </c>
      <c r="P1190" s="110" t="s">
        <v>2638</v>
      </c>
      <c r="S1190" s="4" t="s">
        <v>2635</v>
      </c>
    </row>
    <row r="1191">
      <c r="A1191" s="171" t="s">
        <v>2657</v>
      </c>
      <c r="B1191" s="6" t="s">
        <v>2658</v>
      </c>
      <c r="C1191" s="6" t="b">
        <v>0</v>
      </c>
      <c r="D1191" s="6" t="s">
        <v>2676</v>
      </c>
      <c r="E1191" s="173"/>
      <c r="F1191" s="4" t="s">
        <v>2677</v>
      </c>
      <c r="H1191" s="4" t="s">
        <v>2678</v>
      </c>
      <c r="I1191" s="4" t="s">
        <v>25</v>
      </c>
      <c r="J1191" s="4" t="s">
        <v>25</v>
      </c>
      <c r="K1191" s="4" t="s">
        <v>2673</v>
      </c>
      <c r="L1191" s="8"/>
      <c r="N1191" s="4" t="s">
        <v>122</v>
      </c>
      <c r="O1191" s="109" t="s">
        <v>139</v>
      </c>
      <c r="P1191" s="110" t="s">
        <v>2679</v>
      </c>
      <c r="S1191" s="4" t="s">
        <v>2635</v>
      </c>
    </row>
    <row r="1192">
      <c r="A1192" s="171" t="s">
        <v>2657</v>
      </c>
      <c r="B1192" s="6" t="s">
        <v>2658</v>
      </c>
      <c r="C1192" s="6" t="b">
        <v>0</v>
      </c>
      <c r="D1192" s="6" t="s">
        <v>189</v>
      </c>
      <c r="E1192" s="173"/>
      <c r="F1192" s="4" t="s">
        <v>2680</v>
      </c>
      <c r="I1192" s="4" t="s">
        <v>42</v>
      </c>
      <c r="J1192" s="4" t="s">
        <v>43</v>
      </c>
      <c r="L1192" s="4" t="s">
        <v>191</v>
      </c>
      <c r="N1192" s="4" t="s">
        <v>122</v>
      </c>
      <c r="O1192" s="109" t="s">
        <v>139</v>
      </c>
      <c r="S1192" s="4" t="s">
        <v>2635</v>
      </c>
    </row>
    <row r="1193">
      <c r="A1193" s="171" t="s">
        <v>2657</v>
      </c>
      <c r="B1193" s="6" t="s">
        <v>2658</v>
      </c>
      <c r="C1193" s="80" t="b">
        <v>0</v>
      </c>
      <c r="D1193" s="80" t="s">
        <v>2681</v>
      </c>
      <c r="E1193" s="173"/>
      <c r="F1193" s="4" t="s">
        <v>2682</v>
      </c>
      <c r="I1193" s="4" t="s">
        <v>42</v>
      </c>
      <c r="J1193" s="4" t="s">
        <v>43</v>
      </c>
      <c r="L1193" s="8"/>
      <c r="N1193" s="4" t="s">
        <v>122</v>
      </c>
      <c r="O1193" s="109" t="s">
        <v>139</v>
      </c>
      <c r="S1193" s="4" t="s">
        <v>2635</v>
      </c>
    </row>
    <row r="1194">
      <c r="A1194" s="171" t="s">
        <v>2657</v>
      </c>
      <c r="B1194" s="6" t="s">
        <v>2628</v>
      </c>
      <c r="C1194" s="6" t="b">
        <v>0</v>
      </c>
      <c r="D1194" s="6" t="s">
        <v>39</v>
      </c>
      <c r="E1194" s="173"/>
      <c r="F1194" s="4" t="s">
        <v>40</v>
      </c>
      <c r="I1194" s="4" t="s">
        <v>42</v>
      </c>
      <c r="J1194" s="4" t="s">
        <v>43</v>
      </c>
      <c r="L1194" s="4" t="s">
        <v>40</v>
      </c>
      <c r="N1194" s="4" t="s">
        <v>122</v>
      </c>
      <c r="O1194" s="109" t="s">
        <v>139</v>
      </c>
      <c r="S1194" s="4" t="s">
        <v>2635</v>
      </c>
    </row>
    <row r="1195">
      <c r="A1195" s="171" t="s">
        <v>2657</v>
      </c>
      <c r="B1195" s="6" t="s">
        <v>2658</v>
      </c>
      <c r="C1195" s="61" t="b">
        <v>0</v>
      </c>
      <c r="D1195" s="61"/>
      <c r="E1195" s="80" t="s">
        <v>1451</v>
      </c>
      <c r="F1195" s="4" t="s">
        <v>2683</v>
      </c>
      <c r="I1195" s="4" t="s">
        <v>32</v>
      </c>
      <c r="J1195" s="4" t="s">
        <v>37</v>
      </c>
      <c r="L1195" s="8"/>
      <c r="N1195" s="8"/>
      <c r="O1195" s="9"/>
      <c r="S1195" s="4" t="s">
        <v>2635</v>
      </c>
    </row>
    <row r="1196">
      <c r="A1196" s="171" t="s">
        <v>2657</v>
      </c>
      <c r="B1196" s="6" t="s">
        <v>2658</v>
      </c>
      <c r="C1196" s="61" t="b">
        <v>0</v>
      </c>
      <c r="D1196" s="61"/>
      <c r="E1196" s="80" t="s">
        <v>2684</v>
      </c>
      <c r="F1196" s="4" t="s">
        <v>2685</v>
      </c>
      <c r="I1196" s="4" t="s">
        <v>200</v>
      </c>
      <c r="J1196" s="4" t="s">
        <v>200</v>
      </c>
      <c r="L1196" s="8"/>
      <c r="N1196" s="8"/>
      <c r="O1196" s="9"/>
      <c r="S1196" s="4" t="s">
        <v>2635</v>
      </c>
    </row>
    <row r="1197">
      <c r="B1197" s="61"/>
      <c r="C1197" s="61" t="b">
        <v>0</v>
      </c>
      <c r="D1197" s="61"/>
      <c r="E1197" s="61"/>
      <c r="I1197" s="8"/>
      <c r="J1197" s="8"/>
      <c r="L1197" s="8"/>
      <c r="N1197" s="8"/>
      <c r="O1197" s="9"/>
    </row>
    <row r="1198">
      <c r="B1198" s="61"/>
      <c r="C1198" s="8" t="b">
        <v>0</v>
      </c>
      <c r="I1198" s="8"/>
      <c r="J1198" s="8"/>
      <c r="L1198" s="8"/>
      <c r="N1198" s="8"/>
      <c r="O1198" s="9"/>
    </row>
    <row r="1199">
      <c r="B1199" s="61"/>
      <c r="C1199" s="8" t="b">
        <v>0</v>
      </c>
      <c r="I1199" s="8"/>
      <c r="J1199" s="8"/>
      <c r="L1199" s="8"/>
      <c r="N1199" s="8"/>
      <c r="O1199" s="9"/>
    </row>
    <row r="1200">
      <c r="B1200" s="61"/>
      <c r="C1200" s="8" t="b">
        <v>0</v>
      </c>
      <c r="I1200" s="8"/>
      <c r="J1200" s="8"/>
      <c r="L1200" s="8"/>
      <c r="N1200" s="8"/>
      <c r="O1200" s="9"/>
    </row>
    <row r="1201">
      <c r="B1201" s="61"/>
      <c r="C1201" s="8" t="b">
        <v>0</v>
      </c>
      <c r="I1201" s="8"/>
      <c r="J1201" s="8"/>
      <c r="L1201" s="8"/>
      <c r="N1201" s="8"/>
      <c r="O1201" s="9"/>
    </row>
    <row r="1202">
      <c r="B1202" s="61"/>
      <c r="C1202" s="8" t="b">
        <v>0</v>
      </c>
      <c r="I1202" s="8"/>
      <c r="J1202" s="8"/>
      <c r="L1202" s="8"/>
      <c r="N1202" s="8"/>
      <c r="O1202" s="9"/>
    </row>
    <row r="1203">
      <c r="B1203" s="61"/>
      <c r="C1203" s="8" t="b">
        <v>0</v>
      </c>
      <c r="I1203" s="8"/>
      <c r="J1203" s="8"/>
      <c r="L1203" s="8"/>
      <c r="N1203" s="8"/>
      <c r="O1203" s="9"/>
    </row>
    <row r="1204">
      <c r="B1204" s="61"/>
      <c r="C1204" s="8" t="b">
        <v>0</v>
      </c>
      <c r="I1204" s="8"/>
      <c r="J1204" s="8"/>
      <c r="L1204" s="8"/>
      <c r="N1204" s="8"/>
      <c r="O1204" s="9"/>
    </row>
    <row r="1205">
      <c r="B1205" s="61"/>
      <c r="C1205" s="8" t="b">
        <v>0</v>
      </c>
      <c r="I1205" s="8"/>
      <c r="J1205" s="8"/>
      <c r="L1205" s="8"/>
      <c r="N1205" s="8"/>
      <c r="O1205" s="9"/>
    </row>
    <row r="1206">
      <c r="B1206" s="61"/>
      <c r="C1206" s="8" t="b">
        <v>0</v>
      </c>
      <c r="I1206" s="8"/>
      <c r="J1206" s="8"/>
      <c r="L1206" s="8"/>
      <c r="N1206" s="8"/>
      <c r="O1206" s="9"/>
    </row>
    <row r="1207">
      <c r="B1207" s="61"/>
      <c r="C1207" s="8" t="b">
        <v>0</v>
      </c>
      <c r="I1207" s="8"/>
      <c r="J1207" s="8"/>
      <c r="L1207" s="8"/>
      <c r="N1207" s="8"/>
      <c r="O1207" s="9"/>
    </row>
    <row r="1208">
      <c r="B1208" s="61"/>
      <c r="C1208" s="8" t="b">
        <v>0</v>
      </c>
      <c r="I1208" s="8"/>
      <c r="J1208" s="8"/>
      <c r="L1208" s="8"/>
      <c r="N1208" s="8"/>
      <c r="O1208" s="9"/>
    </row>
    <row r="1209">
      <c r="B1209" s="61"/>
      <c r="C1209" s="8" t="b">
        <v>0</v>
      </c>
      <c r="I1209" s="8"/>
      <c r="J1209" s="8"/>
      <c r="L1209" s="8"/>
      <c r="N1209" s="8"/>
      <c r="O1209" s="9"/>
    </row>
    <row r="1210">
      <c r="B1210" s="61"/>
      <c r="C1210" s="8" t="b">
        <v>0</v>
      </c>
      <c r="I1210" s="8"/>
      <c r="J1210" s="8"/>
      <c r="L1210" s="8"/>
      <c r="N1210" s="8"/>
      <c r="O1210" s="9"/>
    </row>
    <row r="1211">
      <c r="B1211" s="61"/>
      <c r="C1211" s="8" t="b">
        <v>0</v>
      </c>
      <c r="I1211" s="8"/>
      <c r="J1211" s="8"/>
      <c r="L1211" s="8"/>
      <c r="N1211" s="8"/>
      <c r="O1211" s="9"/>
    </row>
    <row r="1212">
      <c r="B1212" s="61"/>
      <c r="C1212" s="8" t="b">
        <v>0</v>
      </c>
      <c r="I1212" s="8"/>
      <c r="J1212" s="8"/>
      <c r="L1212" s="8"/>
      <c r="N1212" s="8"/>
      <c r="O1212" s="9"/>
    </row>
    <row r="1213">
      <c r="B1213" s="61"/>
      <c r="C1213" s="8" t="b">
        <v>0</v>
      </c>
      <c r="I1213" s="8"/>
      <c r="J1213" s="8"/>
      <c r="L1213" s="8"/>
      <c r="N1213" s="8"/>
      <c r="O1213" s="9"/>
    </row>
    <row r="1214">
      <c r="B1214" s="61"/>
      <c r="C1214" s="8" t="b">
        <v>0</v>
      </c>
      <c r="I1214" s="8"/>
      <c r="J1214" s="8"/>
      <c r="L1214" s="8"/>
      <c r="N1214" s="8"/>
      <c r="O1214" s="9"/>
    </row>
    <row r="1215">
      <c r="B1215" s="61"/>
      <c r="C1215" s="8" t="b">
        <v>0</v>
      </c>
      <c r="I1215" s="8"/>
      <c r="J1215" s="8"/>
      <c r="L1215" s="8"/>
      <c r="N1215" s="8"/>
      <c r="O1215" s="9"/>
    </row>
    <row r="1216">
      <c r="B1216" s="61"/>
      <c r="C1216" s="8" t="b">
        <v>0</v>
      </c>
      <c r="I1216" s="8"/>
      <c r="J1216" s="8"/>
      <c r="L1216" s="8"/>
      <c r="N1216" s="8"/>
      <c r="O1216" s="9"/>
    </row>
    <row r="1217">
      <c r="B1217" s="61"/>
      <c r="C1217" s="8" t="b">
        <v>0</v>
      </c>
      <c r="I1217" s="8"/>
      <c r="J1217" s="8"/>
      <c r="L1217" s="8"/>
      <c r="N1217" s="8"/>
      <c r="O1217" s="9"/>
    </row>
    <row r="1218">
      <c r="B1218" s="61"/>
      <c r="C1218" s="8" t="b">
        <v>0</v>
      </c>
      <c r="I1218" s="8"/>
      <c r="J1218" s="8"/>
      <c r="L1218" s="8"/>
      <c r="N1218" s="8"/>
      <c r="O1218" s="9"/>
    </row>
    <row r="1219">
      <c r="B1219" s="61"/>
      <c r="C1219" s="8" t="b">
        <v>0</v>
      </c>
      <c r="I1219" s="8"/>
      <c r="J1219" s="8"/>
      <c r="L1219" s="8"/>
      <c r="N1219" s="8"/>
      <c r="O1219" s="9"/>
    </row>
    <row r="1220">
      <c r="B1220" s="61"/>
      <c r="C1220" s="8" t="b">
        <v>0</v>
      </c>
      <c r="I1220" s="8"/>
      <c r="J1220" s="8"/>
      <c r="L1220" s="8"/>
      <c r="N1220" s="8"/>
      <c r="O1220" s="9"/>
    </row>
    <row r="1221">
      <c r="B1221" s="61"/>
      <c r="C1221" s="8" t="b">
        <v>0</v>
      </c>
      <c r="I1221" s="8"/>
      <c r="J1221" s="8"/>
      <c r="L1221" s="8"/>
      <c r="N1221" s="8"/>
      <c r="O1221" s="9"/>
    </row>
    <row r="1222">
      <c r="B1222" s="61"/>
      <c r="C1222" s="8" t="b">
        <v>0</v>
      </c>
      <c r="I1222" s="8"/>
      <c r="J1222" s="8"/>
      <c r="L1222" s="8"/>
      <c r="N1222" s="8"/>
      <c r="O1222" s="9"/>
    </row>
    <row r="1223">
      <c r="B1223" s="61"/>
      <c r="C1223" s="8" t="b">
        <v>0</v>
      </c>
      <c r="I1223" s="8"/>
      <c r="J1223" s="8"/>
      <c r="L1223" s="8"/>
      <c r="N1223" s="8"/>
      <c r="O1223" s="9"/>
    </row>
    <row r="1224">
      <c r="B1224" s="61"/>
      <c r="C1224" s="8" t="b">
        <v>0</v>
      </c>
      <c r="I1224" s="8"/>
      <c r="J1224" s="8"/>
      <c r="L1224" s="8"/>
      <c r="N1224" s="8"/>
      <c r="O1224" s="9"/>
    </row>
    <row r="1225">
      <c r="B1225" s="61"/>
      <c r="C1225" s="8" t="b">
        <v>0</v>
      </c>
      <c r="I1225" s="8"/>
      <c r="J1225" s="8"/>
      <c r="L1225" s="8"/>
      <c r="N1225" s="8"/>
      <c r="O1225" s="9"/>
    </row>
    <row r="1226">
      <c r="B1226" s="61"/>
      <c r="C1226" s="8" t="b">
        <v>0</v>
      </c>
      <c r="I1226" s="8"/>
      <c r="J1226" s="8"/>
      <c r="L1226" s="8"/>
      <c r="N1226" s="8"/>
      <c r="O1226" s="9"/>
    </row>
    <row r="1227">
      <c r="B1227" s="61"/>
      <c r="C1227" s="8" t="b">
        <v>0</v>
      </c>
      <c r="I1227" s="8"/>
      <c r="J1227" s="8"/>
      <c r="L1227" s="8"/>
      <c r="N1227" s="8"/>
      <c r="O1227" s="9"/>
    </row>
    <row r="1228">
      <c r="B1228" s="61"/>
      <c r="C1228" s="8" t="b">
        <v>0</v>
      </c>
      <c r="I1228" s="8"/>
      <c r="J1228" s="8"/>
      <c r="L1228" s="8"/>
      <c r="N1228" s="8"/>
      <c r="O1228" s="9"/>
    </row>
    <row r="1229">
      <c r="B1229" s="61"/>
      <c r="C1229" s="8" t="b">
        <v>0</v>
      </c>
      <c r="I1229" s="8"/>
      <c r="J1229" s="8"/>
      <c r="L1229" s="8"/>
      <c r="N1229" s="8"/>
      <c r="O1229" s="9"/>
    </row>
    <row r="1230">
      <c r="B1230" s="61"/>
      <c r="C1230" s="8" t="b">
        <v>0</v>
      </c>
      <c r="I1230" s="8"/>
      <c r="J1230" s="8"/>
      <c r="L1230" s="8"/>
      <c r="N1230" s="8"/>
      <c r="O1230" s="9"/>
    </row>
    <row r="1231">
      <c r="B1231" s="61"/>
      <c r="C1231" s="8" t="b">
        <v>0</v>
      </c>
      <c r="I1231" s="8"/>
      <c r="J1231" s="8"/>
      <c r="L1231" s="8"/>
      <c r="N1231" s="8"/>
      <c r="O1231" s="9"/>
    </row>
    <row r="1232">
      <c r="B1232" s="61"/>
      <c r="C1232" s="8" t="b">
        <v>0</v>
      </c>
      <c r="I1232" s="8"/>
      <c r="J1232" s="8"/>
      <c r="L1232" s="8"/>
      <c r="N1232" s="8"/>
      <c r="O1232" s="9"/>
    </row>
    <row r="1233">
      <c r="B1233" s="61"/>
      <c r="C1233" s="8" t="b">
        <v>0</v>
      </c>
      <c r="I1233" s="8"/>
      <c r="J1233" s="8"/>
      <c r="L1233" s="8"/>
      <c r="N1233" s="8"/>
      <c r="O1233" s="9"/>
    </row>
    <row r="1234">
      <c r="B1234" s="61"/>
      <c r="C1234" s="8" t="b">
        <v>0</v>
      </c>
      <c r="I1234" s="8"/>
      <c r="J1234" s="8"/>
      <c r="L1234" s="8"/>
      <c r="N1234" s="8"/>
      <c r="O1234" s="9"/>
    </row>
    <row r="1235">
      <c r="B1235" s="61"/>
      <c r="C1235" s="8" t="b">
        <v>0</v>
      </c>
      <c r="I1235" s="8"/>
      <c r="J1235" s="8"/>
      <c r="L1235" s="8"/>
      <c r="N1235" s="8"/>
      <c r="O1235" s="9"/>
    </row>
    <row r="1236">
      <c r="B1236" s="61"/>
      <c r="C1236" s="8" t="b">
        <v>0</v>
      </c>
      <c r="I1236" s="8"/>
      <c r="J1236" s="8"/>
      <c r="L1236" s="8"/>
      <c r="N1236" s="8"/>
      <c r="O1236" s="9"/>
    </row>
    <row r="1237">
      <c r="B1237" s="61"/>
      <c r="C1237" s="8" t="b">
        <v>0</v>
      </c>
      <c r="I1237" s="8"/>
      <c r="J1237" s="8"/>
      <c r="L1237" s="8"/>
      <c r="N1237" s="8"/>
      <c r="O1237" s="9"/>
    </row>
    <row r="1238">
      <c r="B1238" s="61"/>
      <c r="C1238" s="8" t="b">
        <v>0</v>
      </c>
      <c r="I1238" s="8"/>
      <c r="J1238" s="8"/>
      <c r="L1238" s="8"/>
      <c r="N1238" s="8"/>
      <c r="O1238" s="9"/>
    </row>
    <row r="1239">
      <c r="B1239" s="61"/>
      <c r="C1239" s="8" t="b">
        <v>0</v>
      </c>
      <c r="I1239" s="8"/>
      <c r="J1239" s="8"/>
      <c r="L1239" s="8"/>
      <c r="N1239" s="8"/>
      <c r="O1239" s="9"/>
    </row>
    <row r="1240">
      <c r="B1240" s="61"/>
      <c r="C1240" s="8" t="b">
        <v>0</v>
      </c>
      <c r="I1240" s="8"/>
      <c r="J1240" s="8"/>
      <c r="L1240" s="8"/>
      <c r="N1240" s="8"/>
      <c r="O1240" s="9"/>
    </row>
    <row r="1241">
      <c r="B1241" s="61"/>
      <c r="C1241" s="8" t="b">
        <v>0</v>
      </c>
      <c r="I1241" s="8"/>
      <c r="J1241" s="8"/>
      <c r="L1241" s="8"/>
      <c r="N1241" s="8"/>
      <c r="O1241" s="9"/>
    </row>
    <row r="1242">
      <c r="B1242" s="61"/>
      <c r="C1242" s="8" t="b">
        <v>0</v>
      </c>
      <c r="I1242" s="8"/>
      <c r="J1242" s="8"/>
      <c r="L1242" s="8"/>
      <c r="N1242" s="8"/>
      <c r="O1242" s="9"/>
    </row>
    <row r="1243">
      <c r="B1243" s="61"/>
      <c r="C1243" s="8" t="b">
        <v>0</v>
      </c>
      <c r="I1243" s="8"/>
      <c r="J1243" s="8"/>
      <c r="L1243" s="8"/>
      <c r="N1243" s="8"/>
      <c r="O1243" s="9"/>
    </row>
    <row r="1244">
      <c r="B1244" s="61"/>
      <c r="C1244" s="8" t="b">
        <v>0</v>
      </c>
      <c r="I1244" s="8"/>
      <c r="J1244" s="8"/>
      <c r="L1244" s="8"/>
      <c r="N1244" s="8"/>
      <c r="O1244" s="9"/>
    </row>
    <row r="1245">
      <c r="B1245" s="61"/>
      <c r="C1245" s="8" t="b">
        <v>0</v>
      </c>
      <c r="I1245" s="8"/>
      <c r="J1245" s="8"/>
      <c r="L1245" s="8"/>
      <c r="N1245" s="8"/>
      <c r="O1245" s="9"/>
    </row>
    <row r="1246">
      <c r="B1246" s="61"/>
      <c r="C1246" s="8" t="b">
        <v>0</v>
      </c>
      <c r="I1246" s="8"/>
      <c r="J1246" s="8"/>
      <c r="L1246" s="8"/>
      <c r="N1246" s="8"/>
      <c r="O1246" s="9"/>
    </row>
    <row r="1247">
      <c r="B1247" s="61"/>
      <c r="C1247" s="8" t="b">
        <v>0</v>
      </c>
      <c r="I1247" s="8"/>
      <c r="J1247" s="8"/>
      <c r="L1247" s="8"/>
      <c r="N1247" s="8"/>
      <c r="O1247" s="9"/>
    </row>
    <row r="1248">
      <c r="B1248" s="61"/>
      <c r="C1248" s="8" t="b">
        <v>0</v>
      </c>
      <c r="I1248" s="8"/>
      <c r="J1248" s="8"/>
      <c r="L1248" s="8"/>
      <c r="N1248" s="8"/>
      <c r="O1248" s="9"/>
    </row>
    <row r="1249">
      <c r="B1249" s="61"/>
      <c r="C1249" s="8" t="b">
        <v>0</v>
      </c>
      <c r="I1249" s="8"/>
      <c r="J1249" s="8"/>
      <c r="L1249" s="8"/>
      <c r="N1249" s="8"/>
      <c r="O1249" s="9"/>
    </row>
    <row r="1250">
      <c r="B1250" s="61"/>
      <c r="C1250" s="8" t="b">
        <v>0</v>
      </c>
      <c r="I1250" s="8"/>
      <c r="J1250" s="8"/>
      <c r="L1250" s="8"/>
      <c r="N1250" s="8"/>
      <c r="O1250" s="9"/>
    </row>
    <row r="1251">
      <c r="B1251" s="61"/>
      <c r="C1251" s="8" t="b">
        <v>0</v>
      </c>
      <c r="I1251" s="8"/>
      <c r="J1251" s="8"/>
      <c r="L1251" s="8"/>
      <c r="N1251" s="8"/>
      <c r="O1251" s="9"/>
    </row>
    <row r="1252">
      <c r="B1252" s="61"/>
      <c r="C1252" s="8" t="b">
        <v>0</v>
      </c>
      <c r="I1252" s="8"/>
      <c r="J1252" s="8"/>
      <c r="L1252" s="8"/>
      <c r="N1252" s="8"/>
      <c r="O1252" s="9"/>
    </row>
    <row r="1253">
      <c r="B1253" s="61"/>
      <c r="C1253" s="8" t="b">
        <v>0</v>
      </c>
      <c r="I1253" s="8"/>
      <c r="J1253" s="8"/>
      <c r="L1253" s="8"/>
      <c r="N1253" s="8"/>
      <c r="O1253" s="9"/>
    </row>
    <row r="1254">
      <c r="B1254" s="61"/>
      <c r="C1254" s="8" t="b">
        <v>0</v>
      </c>
      <c r="I1254" s="8"/>
      <c r="J1254" s="8"/>
      <c r="L1254" s="8"/>
      <c r="N1254" s="8"/>
      <c r="O1254" s="9"/>
    </row>
    <row r="1255">
      <c r="B1255" s="61"/>
      <c r="C1255" s="8" t="b">
        <v>0</v>
      </c>
      <c r="I1255" s="8"/>
      <c r="J1255" s="8"/>
      <c r="L1255" s="8"/>
      <c r="N1255" s="8"/>
      <c r="O1255" s="9"/>
    </row>
    <row r="1256">
      <c r="B1256" s="61"/>
      <c r="C1256" s="8" t="b">
        <v>0</v>
      </c>
      <c r="I1256" s="8"/>
      <c r="J1256" s="8"/>
      <c r="L1256" s="8"/>
      <c r="N1256" s="8"/>
      <c r="O1256" s="9"/>
    </row>
    <row r="1257">
      <c r="B1257" s="61"/>
      <c r="C1257" s="8" t="b">
        <v>0</v>
      </c>
      <c r="I1257" s="8"/>
      <c r="J1257" s="8"/>
      <c r="L1257" s="8"/>
      <c r="N1257" s="8"/>
      <c r="O1257" s="9"/>
    </row>
    <row r="1258">
      <c r="B1258" s="61"/>
      <c r="C1258" s="8" t="b">
        <v>0</v>
      </c>
      <c r="I1258" s="8"/>
      <c r="J1258" s="8"/>
      <c r="L1258" s="8"/>
      <c r="N1258" s="8"/>
      <c r="O1258" s="9"/>
    </row>
    <row r="1259">
      <c r="B1259" s="61"/>
      <c r="C1259" s="8" t="b">
        <v>0</v>
      </c>
      <c r="I1259" s="8"/>
      <c r="J1259" s="8"/>
      <c r="L1259" s="8"/>
      <c r="N1259" s="8"/>
      <c r="O1259" s="9"/>
    </row>
    <row r="1260">
      <c r="B1260" s="61"/>
      <c r="C1260" s="8" t="b">
        <v>0</v>
      </c>
      <c r="I1260" s="8"/>
      <c r="J1260" s="8"/>
      <c r="L1260" s="8"/>
      <c r="N1260" s="8"/>
      <c r="O1260" s="9"/>
    </row>
    <row r="1261">
      <c r="B1261" s="61"/>
      <c r="C1261" s="8" t="b">
        <v>0</v>
      </c>
      <c r="I1261" s="8"/>
      <c r="J1261" s="8"/>
      <c r="L1261" s="8"/>
      <c r="N1261" s="8"/>
      <c r="O1261" s="9"/>
    </row>
    <row r="1262">
      <c r="B1262" s="61"/>
      <c r="C1262" s="8" t="b">
        <v>0</v>
      </c>
      <c r="I1262" s="8"/>
      <c r="J1262" s="8"/>
      <c r="L1262" s="8"/>
      <c r="N1262" s="8"/>
      <c r="O1262" s="9"/>
    </row>
    <row r="1263">
      <c r="B1263" s="61"/>
      <c r="C1263" s="8" t="b">
        <v>0</v>
      </c>
      <c r="I1263" s="8"/>
      <c r="J1263" s="8"/>
      <c r="L1263" s="8"/>
      <c r="N1263" s="8"/>
      <c r="O1263" s="9"/>
    </row>
    <row r="1264">
      <c r="B1264" s="61"/>
      <c r="C1264" s="8" t="b">
        <v>0</v>
      </c>
      <c r="I1264" s="8"/>
      <c r="J1264" s="8"/>
      <c r="L1264" s="8"/>
      <c r="N1264" s="8"/>
      <c r="O1264" s="9"/>
    </row>
    <row r="1265">
      <c r="B1265" s="61"/>
      <c r="C1265" s="8" t="b">
        <v>0</v>
      </c>
      <c r="I1265" s="8"/>
      <c r="J1265" s="8"/>
      <c r="L1265" s="8"/>
      <c r="N1265" s="8"/>
      <c r="O1265" s="9"/>
    </row>
    <row r="1266">
      <c r="B1266" s="61"/>
      <c r="C1266" s="8" t="b">
        <v>0</v>
      </c>
      <c r="I1266" s="8"/>
      <c r="J1266" s="8"/>
      <c r="L1266" s="8"/>
      <c r="N1266" s="8"/>
      <c r="O1266" s="9"/>
    </row>
    <row r="1267">
      <c r="B1267" s="61"/>
      <c r="C1267" s="8" t="b">
        <v>0</v>
      </c>
      <c r="I1267" s="8"/>
      <c r="J1267" s="8"/>
      <c r="L1267" s="8"/>
      <c r="N1267" s="8"/>
      <c r="O1267" s="9"/>
    </row>
    <row r="1268">
      <c r="B1268" s="61"/>
      <c r="C1268" s="8" t="b">
        <v>0</v>
      </c>
      <c r="I1268" s="8"/>
      <c r="J1268" s="8"/>
      <c r="L1268" s="8"/>
      <c r="N1268" s="8"/>
      <c r="O1268" s="9"/>
    </row>
    <row r="1269">
      <c r="B1269" s="61"/>
      <c r="C1269" s="8" t="b">
        <v>0</v>
      </c>
      <c r="I1269" s="8"/>
      <c r="J1269" s="8"/>
      <c r="L1269" s="8"/>
      <c r="N1269" s="8"/>
      <c r="O1269" s="9"/>
    </row>
    <row r="1270">
      <c r="B1270" s="61"/>
      <c r="C1270" s="8" t="b">
        <v>0</v>
      </c>
      <c r="I1270" s="8"/>
      <c r="J1270" s="8"/>
      <c r="L1270" s="8"/>
      <c r="N1270" s="8"/>
      <c r="O1270" s="9"/>
    </row>
    <row r="1271">
      <c r="B1271" s="61"/>
      <c r="C1271" s="8" t="b">
        <v>0</v>
      </c>
      <c r="I1271" s="8"/>
      <c r="J1271" s="8"/>
      <c r="L1271" s="8"/>
      <c r="N1271" s="8"/>
      <c r="O1271" s="9"/>
    </row>
    <row r="1272">
      <c r="B1272" s="61"/>
      <c r="C1272" s="8" t="b">
        <v>0</v>
      </c>
      <c r="I1272" s="8"/>
      <c r="J1272" s="8"/>
      <c r="L1272" s="8"/>
      <c r="N1272" s="8"/>
      <c r="O1272" s="9"/>
    </row>
    <row r="1273">
      <c r="B1273" s="61"/>
      <c r="C1273" s="8" t="b">
        <v>0</v>
      </c>
      <c r="I1273" s="8"/>
      <c r="J1273" s="8"/>
      <c r="L1273" s="8"/>
      <c r="N1273" s="8"/>
      <c r="O1273" s="9"/>
    </row>
    <row r="1274">
      <c r="B1274" s="61"/>
      <c r="C1274" s="8" t="b">
        <v>0</v>
      </c>
      <c r="I1274" s="8"/>
      <c r="J1274" s="8"/>
      <c r="L1274" s="8"/>
      <c r="N1274" s="8"/>
      <c r="O1274" s="9"/>
    </row>
    <row r="1275">
      <c r="B1275" s="61"/>
      <c r="C1275" s="8" t="b">
        <v>0</v>
      </c>
      <c r="I1275" s="8"/>
      <c r="J1275" s="8"/>
      <c r="L1275" s="8"/>
      <c r="N1275" s="8"/>
      <c r="O1275" s="9"/>
    </row>
    <row r="1276">
      <c r="B1276" s="61"/>
      <c r="C1276" s="8" t="b">
        <v>0</v>
      </c>
      <c r="I1276" s="8"/>
      <c r="J1276" s="8"/>
      <c r="L1276" s="8"/>
      <c r="N1276" s="8"/>
      <c r="O1276" s="9"/>
    </row>
    <row r="1277">
      <c r="B1277" s="61"/>
      <c r="C1277" s="8" t="b">
        <v>0</v>
      </c>
      <c r="I1277" s="8"/>
      <c r="J1277" s="8"/>
      <c r="L1277" s="8"/>
      <c r="N1277" s="8"/>
      <c r="O1277" s="9"/>
    </row>
    <row r="1278">
      <c r="B1278" s="61"/>
      <c r="C1278" s="8" t="b">
        <v>0</v>
      </c>
      <c r="I1278" s="8"/>
      <c r="J1278" s="8"/>
      <c r="L1278" s="8"/>
      <c r="N1278" s="8"/>
      <c r="O1278" s="9"/>
    </row>
    <row r="1279">
      <c r="B1279" s="61"/>
      <c r="C1279" s="8" t="b">
        <v>0</v>
      </c>
      <c r="I1279" s="8"/>
      <c r="J1279" s="8"/>
      <c r="L1279" s="8"/>
      <c r="N1279" s="8"/>
      <c r="O1279" s="9"/>
    </row>
    <row r="1280">
      <c r="B1280" s="61"/>
      <c r="C1280" s="8" t="b">
        <v>0</v>
      </c>
      <c r="I1280" s="8"/>
      <c r="J1280" s="8"/>
      <c r="L1280" s="8"/>
      <c r="N1280" s="8"/>
      <c r="O1280" s="9"/>
    </row>
    <row r="1281">
      <c r="B1281" s="61"/>
      <c r="C1281" s="8" t="b">
        <v>0</v>
      </c>
      <c r="I1281" s="8"/>
      <c r="J1281" s="8"/>
      <c r="L1281" s="8"/>
      <c r="N1281" s="8"/>
      <c r="O1281" s="9"/>
    </row>
    <row r="1282">
      <c r="B1282" s="61"/>
      <c r="C1282" s="8" t="b">
        <v>0</v>
      </c>
      <c r="I1282" s="8"/>
      <c r="J1282" s="8"/>
      <c r="L1282" s="8"/>
      <c r="N1282" s="8"/>
      <c r="O1282" s="9"/>
    </row>
    <row r="1283">
      <c r="B1283" s="61"/>
      <c r="C1283" s="8" t="b">
        <v>0</v>
      </c>
      <c r="I1283" s="8"/>
      <c r="J1283" s="8"/>
      <c r="L1283" s="8"/>
      <c r="N1283" s="8"/>
      <c r="O1283" s="9"/>
    </row>
    <row r="1284">
      <c r="B1284" s="61"/>
      <c r="C1284" s="8" t="b">
        <v>0</v>
      </c>
      <c r="I1284" s="8"/>
      <c r="J1284" s="8"/>
      <c r="L1284" s="8"/>
      <c r="N1284" s="8"/>
      <c r="O1284" s="9"/>
    </row>
    <row r="1285">
      <c r="B1285" s="61"/>
      <c r="C1285" s="8" t="b">
        <v>0</v>
      </c>
      <c r="I1285" s="8"/>
      <c r="J1285" s="8"/>
      <c r="L1285" s="8"/>
      <c r="N1285" s="8"/>
      <c r="O1285" s="9"/>
    </row>
    <row r="1286">
      <c r="B1286" s="61"/>
      <c r="C1286" s="8" t="b">
        <v>0</v>
      </c>
      <c r="I1286" s="8"/>
      <c r="J1286" s="8"/>
      <c r="L1286" s="8"/>
      <c r="N1286" s="8"/>
      <c r="O1286" s="9"/>
    </row>
    <row r="1287">
      <c r="B1287" s="61"/>
      <c r="C1287" s="8" t="b">
        <v>0</v>
      </c>
      <c r="I1287" s="8"/>
      <c r="J1287" s="8"/>
      <c r="L1287" s="8"/>
      <c r="N1287" s="8"/>
      <c r="O1287" s="9"/>
    </row>
    <row r="1288">
      <c r="B1288" s="61"/>
      <c r="C1288" s="8" t="b">
        <v>0</v>
      </c>
      <c r="I1288" s="8"/>
      <c r="J1288" s="8"/>
      <c r="L1288" s="8"/>
      <c r="N1288" s="8"/>
      <c r="O1288" s="9"/>
    </row>
    <row r="1289">
      <c r="B1289" s="61"/>
      <c r="C1289" s="8" t="b">
        <v>0</v>
      </c>
      <c r="I1289" s="8"/>
      <c r="J1289" s="8"/>
      <c r="L1289" s="8"/>
      <c r="N1289" s="8"/>
      <c r="O1289" s="9"/>
    </row>
    <row r="1290">
      <c r="B1290" s="61"/>
      <c r="C1290" s="8" t="b">
        <v>0</v>
      </c>
      <c r="I1290" s="8"/>
      <c r="J1290" s="8"/>
      <c r="L1290" s="8"/>
      <c r="N1290" s="8"/>
      <c r="O1290" s="9"/>
    </row>
    <row r="1291">
      <c r="B1291" s="61"/>
      <c r="C1291" s="8" t="b">
        <v>0</v>
      </c>
      <c r="I1291" s="8"/>
      <c r="J1291" s="8"/>
      <c r="L1291" s="8"/>
      <c r="N1291" s="8"/>
      <c r="O1291" s="9"/>
    </row>
    <row r="1292">
      <c r="B1292" s="61"/>
      <c r="C1292" s="8" t="b">
        <v>0</v>
      </c>
      <c r="I1292" s="8"/>
      <c r="J1292" s="8"/>
      <c r="L1292" s="8"/>
      <c r="N1292" s="8"/>
      <c r="O1292" s="9"/>
    </row>
    <row r="1293">
      <c r="B1293" s="61"/>
      <c r="C1293" s="8" t="b">
        <v>0</v>
      </c>
      <c r="I1293" s="8"/>
      <c r="J1293" s="8"/>
      <c r="L1293" s="8"/>
      <c r="N1293" s="8"/>
      <c r="O1293" s="9"/>
    </row>
    <row r="1294">
      <c r="B1294" s="61"/>
      <c r="C1294" s="8" t="b">
        <v>0</v>
      </c>
      <c r="I1294" s="8"/>
      <c r="J1294" s="8"/>
      <c r="L1294" s="8"/>
      <c r="N1294" s="8"/>
      <c r="O1294" s="9"/>
    </row>
    <row r="1295">
      <c r="B1295" s="61"/>
      <c r="C1295" s="8" t="b">
        <v>0</v>
      </c>
      <c r="I1295" s="8"/>
      <c r="J1295" s="8"/>
      <c r="L1295" s="8"/>
      <c r="N1295" s="8"/>
      <c r="O1295" s="9"/>
    </row>
    <row r="1296">
      <c r="B1296" s="61"/>
      <c r="C1296" s="8" t="b">
        <v>0</v>
      </c>
      <c r="I1296" s="8"/>
      <c r="J1296" s="8"/>
      <c r="L1296" s="8"/>
      <c r="N1296" s="8"/>
      <c r="O1296" s="9"/>
    </row>
    <row r="1297">
      <c r="B1297" s="61"/>
      <c r="C1297" s="8" t="b">
        <v>0</v>
      </c>
      <c r="I1297" s="8"/>
      <c r="J1297" s="8"/>
      <c r="L1297" s="8"/>
      <c r="N1297" s="8"/>
      <c r="O1297" s="9"/>
    </row>
    <row r="1298">
      <c r="B1298" s="61"/>
      <c r="C1298" s="8" t="b">
        <v>0</v>
      </c>
      <c r="I1298" s="8"/>
      <c r="J1298" s="8"/>
      <c r="L1298" s="8"/>
      <c r="N1298" s="8"/>
      <c r="O1298" s="9"/>
    </row>
    <row r="1299">
      <c r="B1299" s="61"/>
      <c r="C1299" s="8" t="b">
        <v>0</v>
      </c>
      <c r="I1299" s="8"/>
      <c r="J1299" s="8"/>
      <c r="L1299" s="8"/>
      <c r="N1299" s="8"/>
      <c r="O1299" s="9"/>
    </row>
    <row r="1300">
      <c r="B1300" s="61"/>
      <c r="C1300" s="8" t="b">
        <v>0</v>
      </c>
      <c r="I1300" s="8"/>
      <c r="J1300" s="8"/>
      <c r="L1300" s="8"/>
      <c r="N1300" s="8"/>
      <c r="O1300" s="9"/>
    </row>
    <row r="1301">
      <c r="B1301" s="61"/>
      <c r="C1301" s="8" t="b">
        <v>0</v>
      </c>
      <c r="I1301" s="8"/>
      <c r="J1301" s="8"/>
      <c r="L1301" s="8"/>
      <c r="N1301" s="8"/>
      <c r="O1301" s="9"/>
    </row>
    <row r="1302">
      <c r="B1302" s="61"/>
      <c r="C1302" s="8" t="b">
        <v>0</v>
      </c>
      <c r="I1302" s="8"/>
      <c r="J1302" s="8"/>
      <c r="L1302" s="8"/>
      <c r="N1302" s="8"/>
      <c r="O1302" s="9"/>
    </row>
    <row r="1303">
      <c r="B1303" s="61"/>
      <c r="C1303" s="8" t="b">
        <v>0</v>
      </c>
      <c r="I1303" s="8"/>
      <c r="J1303" s="8"/>
      <c r="L1303" s="8"/>
      <c r="N1303" s="8"/>
      <c r="O1303" s="9"/>
    </row>
    <row r="1304">
      <c r="B1304" s="61"/>
      <c r="C1304" s="8" t="b">
        <v>0</v>
      </c>
      <c r="I1304" s="8"/>
      <c r="J1304" s="8"/>
      <c r="L1304" s="8"/>
      <c r="N1304" s="8"/>
      <c r="O1304" s="9"/>
    </row>
    <row r="1305">
      <c r="B1305" s="61"/>
      <c r="C1305" s="8" t="b">
        <v>0</v>
      </c>
      <c r="I1305" s="8"/>
      <c r="J1305" s="8"/>
      <c r="L1305" s="8"/>
      <c r="N1305" s="8"/>
      <c r="O1305" s="9"/>
    </row>
    <row r="1306">
      <c r="B1306" s="61"/>
      <c r="C1306" s="8" t="b">
        <v>0</v>
      </c>
      <c r="I1306" s="8"/>
      <c r="J1306" s="8"/>
      <c r="L1306" s="8"/>
      <c r="N1306" s="8"/>
      <c r="O1306" s="9"/>
    </row>
    <row r="1307">
      <c r="B1307" s="61"/>
      <c r="C1307" s="8" t="b">
        <v>0</v>
      </c>
      <c r="I1307" s="8"/>
      <c r="J1307" s="8"/>
      <c r="L1307" s="8"/>
      <c r="N1307" s="8"/>
      <c r="O1307" s="9"/>
    </row>
    <row r="1308">
      <c r="B1308" s="61"/>
      <c r="C1308" s="8" t="b">
        <v>0</v>
      </c>
      <c r="I1308" s="8"/>
      <c r="J1308" s="8"/>
      <c r="L1308" s="8"/>
      <c r="N1308" s="8"/>
      <c r="O1308" s="9"/>
    </row>
    <row r="1309">
      <c r="B1309" s="61"/>
      <c r="C1309" s="8" t="b">
        <v>0</v>
      </c>
      <c r="I1309" s="8"/>
      <c r="J1309" s="8"/>
      <c r="L1309" s="8"/>
      <c r="N1309" s="8"/>
      <c r="O1309" s="9"/>
    </row>
    <row r="1310">
      <c r="B1310" s="61"/>
      <c r="C1310" s="8" t="b">
        <v>0</v>
      </c>
      <c r="I1310" s="8"/>
      <c r="J1310" s="8"/>
      <c r="L1310" s="8"/>
      <c r="N1310" s="8"/>
      <c r="O1310" s="9"/>
    </row>
    <row r="1311">
      <c r="B1311" s="61"/>
      <c r="C1311" s="8" t="b">
        <v>0</v>
      </c>
      <c r="I1311" s="8"/>
      <c r="J1311" s="8"/>
      <c r="L1311" s="8"/>
      <c r="N1311" s="8"/>
      <c r="O1311" s="9"/>
    </row>
    <row r="1312">
      <c r="B1312" s="61"/>
      <c r="C1312" s="8" t="b">
        <v>0</v>
      </c>
      <c r="I1312" s="8"/>
      <c r="J1312" s="8"/>
      <c r="L1312" s="8"/>
      <c r="N1312" s="8"/>
      <c r="O1312" s="9"/>
    </row>
    <row r="1313">
      <c r="B1313" s="61"/>
      <c r="C1313" s="8" t="b">
        <v>0</v>
      </c>
      <c r="I1313" s="8"/>
      <c r="J1313" s="8"/>
      <c r="L1313" s="8"/>
      <c r="N1313" s="8"/>
      <c r="O1313" s="9"/>
    </row>
    <row r="1314">
      <c r="B1314" s="61"/>
      <c r="C1314" s="8" t="b">
        <v>0</v>
      </c>
      <c r="I1314" s="8"/>
      <c r="J1314" s="8"/>
      <c r="L1314" s="8"/>
      <c r="N1314" s="8"/>
      <c r="O1314" s="9"/>
    </row>
    <row r="1315">
      <c r="B1315" s="61"/>
      <c r="C1315" s="8" t="b">
        <v>0</v>
      </c>
      <c r="I1315" s="8"/>
      <c r="J1315" s="8"/>
      <c r="L1315" s="8"/>
      <c r="N1315" s="8"/>
      <c r="O1315" s="9"/>
    </row>
    <row r="1316">
      <c r="B1316" s="61"/>
      <c r="C1316" s="8" t="b">
        <v>0</v>
      </c>
      <c r="I1316" s="8"/>
      <c r="J1316" s="8"/>
      <c r="L1316" s="8"/>
      <c r="N1316" s="8"/>
      <c r="O1316" s="9"/>
    </row>
    <row r="1317">
      <c r="B1317" s="61"/>
      <c r="C1317" s="8" t="b">
        <v>0</v>
      </c>
      <c r="I1317" s="8"/>
      <c r="J1317" s="8"/>
      <c r="L1317" s="8"/>
      <c r="N1317" s="8"/>
      <c r="O1317" s="9"/>
    </row>
    <row r="1318">
      <c r="B1318" s="61"/>
      <c r="C1318" s="8" t="b">
        <v>0</v>
      </c>
      <c r="I1318" s="8"/>
      <c r="J1318" s="8"/>
      <c r="L1318" s="8"/>
      <c r="N1318" s="8"/>
      <c r="O1318" s="9"/>
    </row>
    <row r="1319">
      <c r="B1319" s="61"/>
      <c r="C1319" s="8" t="b">
        <v>0</v>
      </c>
      <c r="I1319" s="8"/>
      <c r="J1319" s="8"/>
      <c r="L1319" s="8"/>
      <c r="N1319" s="8"/>
      <c r="O1319" s="9"/>
    </row>
    <row r="1320">
      <c r="B1320" s="61"/>
      <c r="C1320" s="8" t="b">
        <v>0</v>
      </c>
      <c r="I1320" s="8"/>
      <c r="J1320" s="8"/>
      <c r="L1320" s="8"/>
      <c r="N1320" s="8"/>
      <c r="O1320" s="9"/>
    </row>
    <row r="1321">
      <c r="B1321" s="61"/>
      <c r="C1321" s="8" t="b">
        <v>0</v>
      </c>
      <c r="I1321" s="8"/>
      <c r="J1321" s="8"/>
      <c r="L1321" s="8"/>
      <c r="N1321" s="8"/>
      <c r="O1321" s="9"/>
    </row>
    <row r="1322">
      <c r="B1322" s="61"/>
      <c r="C1322" s="8" t="b">
        <v>0</v>
      </c>
      <c r="I1322" s="8"/>
      <c r="J1322" s="8"/>
      <c r="L1322" s="8"/>
      <c r="N1322" s="8"/>
      <c r="O1322" s="9"/>
    </row>
    <row r="1323">
      <c r="B1323" s="61"/>
      <c r="C1323" s="8" t="b">
        <v>0</v>
      </c>
      <c r="I1323" s="8"/>
      <c r="J1323" s="8"/>
      <c r="L1323" s="8"/>
      <c r="N1323" s="8"/>
      <c r="O1323" s="9"/>
    </row>
    <row r="1324">
      <c r="B1324" s="61"/>
      <c r="C1324" s="8" t="b">
        <v>0</v>
      </c>
      <c r="I1324" s="8"/>
      <c r="J1324" s="8"/>
      <c r="L1324" s="8"/>
      <c r="N1324" s="8"/>
      <c r="O1324" s="9"/>
    </row>
    <row r="1325">
      <c r="B1325" s="61"/>
      <c r="C1325" s="8" t="b">
        <v>0</v>
      </c>
      <c r="I1325" s="8"/>
      <c r="J1325" s="8"/>
      <c r="L1325" s="8"/>
      <c r="N1325" s="8"/>
      <c r="O1325" s="9"/>
    </row>
    <row r="1326">
      <c r="B1326" s="61"/>
      <c r="C1326" s="8" t="b">
        <v>0</v>
      </c>
      <c r="I1326" s="8"/>
      <c r="J1326" s="8"/>
      <c r="L1326" s="8"/>
      <c r="N1326" s="8"/>
      <c r="O1326" s="9"/>
    </row>
    <row r="1327">
      <c r="B1327" s="61"/>
      <c r="C1327" s="8" t="b">
        <v>0</v>
      </c>
      <c r="I1327" s="8"/>
      <c r="J1327" s="8"/>
      <c r="L1327" s="8"/>
      <c r="N1327" s="8"/>
      <c r="O1327" s="9"/>
    </row>
    <row r="1328">
      <c r="B1328" s="61"/>
      <c r="C1328" s="8" t="b">
        <v>0</v>
      </c>
      <c r="I1328" s="8"/>
      <c r="J1328" s="8"/>
      <c r="L1328" s="8"/>
      <c r="N1328" s="8"/>
      <c r="O1328" s="9"/>
    </row>
    <row r="1329">
      <c r="B1329" s="61"/>
      <c r="C1329" s="8" t="b">
        <v>0</v>
      </c>
      <c r="I1329" s="8"/>
      <c r="J1329" s="8"/>
      <c r="L1329" s="8"/>
      <c r="N1329" s="8"/>
      <c r="O1329" s="9"/>
    </row>
    <row r="1330">
      <c r="B1330" s="61"/>
      <c r="C1330" s="8" t="b">
        <v>0</v>
      </c>
      <c r="I1330" s="8"/>
      <c r="J1330" s="8"/>
      <c r="L1330" s="8"/>
      <c r="N1330" s="8"/>
      <c r="O1330" s="9"/>
    </row>
    <row r="1331">
      <c r="B1331" s="61"/>
      <c r="C1331" s="8" t="b">
        <v>0</v>
      </c>
      <c r="I1331" s="8"/>
      <c r="J1331" s="8"/>
      <c r="L1331" s="8"/>
      <c r="N1331" s="8"/>
      <c r="O1331" s="9"/>
    </row>
    <row r="1332">
      <c r="B1332" s="61"/>
      <c r="C1332" s="8" t="b">
        <v>0</v>
      </c>
      <c r="I1332" s="8"/>
      <c r="J1332" s="8"/>
      <c r="L1332" s="8"/>
      <c r="N1332" s="8"/>
      <c r="O1332" s="9"/>
    </row>
    <row r="1333">
      <c r="B1333" s="61"/>
      <c r="C1333" s="8" t="b">
        <v>0</v>
      </c>
      <c r="I1333" s="8"/>
      <c r="J1333" s="8"/>
      <c r="L1333" s="8"/>
      <c r="N1333" s="8"/>
      <c r="O1333" s="9"/>
    </row>
    <row r="1334">
      <c r="B1334" s="61"/>
      <c r="C1334" s="8" t="b">
        <v>0</v>
      </c>
      <c r="I1334" s="8"/>
      <c r="J1334" s="8"/>
      <c r="L1334" s="8"/>
      <c r="N1334" s="8"/>
      <c r="O1334" s="9"/>
    </row>
    <row r="1335">
      <c r="B1335" s="61"/>
      <c r="C1335" s="8" t="b">
        <v>0</v>
      </c>
      <c r="I1335" s="8"/>
      <c r="J1335" s="8"/>
      <c r="L1335" s="8"/>
      <c r="N1335" s="8"/>
      <c r="O1335" s="9"/>
    </row>
    <row r="1336">
      <c r="B1336" s="61"/>
      <c r="C1336" s="8" t="b">
        <v>0</v>
      </c>
      <c r="I1336" s="8"/>
      <c r="J1336" s="8"/>
      <c r="L1336" s="8"/>
      <c r="N1336" s="8"/>
      <c r="O1336" s="9"/>
    </row>
    <row r="1337">
      <c r="B1337" s="61"/>
      <c r="C1337" s="8" t="b">
        <v>0</v>
      </c>
      <c r="I1337" s="8"/>
      <c r="J1337" s="8"/>
      <c r="L1337" s="8"/>
      <c r="N1337" s="8"/>
      <c r="O1337" s="9"/>
    </row>
    <row r="1338">
      <c r="B1338" s="61"/>
      <c r="C1338" s="8" t="b">
        <v>0</v>
      </c>
      <c r="I1338" s="8"/>
      <c r="J1338" s="8"/>
      <c r="L1338" s="8"/>
      <c r="N1338" s="8"/>
      <c r="O1338" s="9"/>
    </row>
    <row r="1339">
      <c r="B1339" s="61"/>
      <c r="C1339" s="8" t="b">
        <v>0</v>
      </c>
      <c r="I1339" s="8"/>
      <c r="J1339" s="8"/>
      <c r="L1339" s="8"/>
      <c r="N1339" s="8"/>
      <c r="O1339" s="9"/>
    </row>
    <row r="1340">
      <c r="B1340" s="61"/>
      <c r="C1340" s="8" t="b">
        <v>0</v>
      </c>
      <c r="I1340" s="8"/>
      <c r="J1340" s="8"/>
      <c r="L1340" s="8"/>
      <c r="N1340" s="8"/>
      <c r="O1340" s="9"/>
    </row>
    <row r="1341">
      <c r="B1341" s="61"/>
      <c r="C1341" s="8" t="b">
        <v>0</v>
      </c>
      <c r="I1341" s="8"/>
      <c r="J1341" s="8"/>
      <c r="L1341" s="8"/>
      <c r="N1341" s="8"/>
      <c r="O1341" s="9"/>
    </row>
    <row r="1342">
      <c r="B1342" s="61"/>
      <c r="C1342" s="8" t="b">
        <v>0</v>
      </c>
      <c r="I1342" s="8"/>
      <c r="J1342" s="8"/>
      <c r="L1342" s="8"/>
      <c r="N1342" s="8"/>
      <c r="O1342" s="9"/>
    </row>
    <row r="1343">
      <c r="B1343" s="61"/>
      <c r="C1343" s="8" t="b">
        <v>0</v>
      </c>
      <c r="I1343" s="8"/>
      <c r="J1343" s="8"/>
      <c r="L1343" s="8"/>
      <c r="N1343" s="8"/>
      <c r="O1343" s="9"/>
    </row>
    <row r="1344">
      <c r="B1344" s="61"/>
      <c r="C1344" s="8" t="b">
        <v>0</v>
      </c>
      <c r="I1344" s="8"/>
      <c r="J1344" s="8"/>
      <c r="L1344" s="8"/>
      <c r="N1344" s="8"/>
      <c r="O1344" s="9"/>
    </row>
    <row r="1345">
      <c r="B1345" s="61"/>
      <c r="C1345" s="8" t="b">
        <v>0</v>
      </c>
      <c r="I1345" s="8"/>
      <c r="J1345" s="8"/>
      <c r="L1345" s="8"/>
      <c r="N1345" s="8"/>
      <c r="O1345" s="9"/>
    </row>
    <row r="1346">
      <c r="B1346" s="61"/>
      <c r="C1346" s="8" t="b">
        <v>0</v>
      </c>
      <c r="I1346" s="8"/>
      <c r="J1346" s="8"/>
      <c r="L1346" s="8"/>
      <c r="N1346" s="8"/>
      <c r="O1346" s="9"/>
    </row>
    <row r="1347">
      <c r="B1347" s="61"/>
      <c r="C1347" s="8" t="b">
        <v>0</v>
      </c>
      <c r="I1347" s="8"/>
      <c r="J1347" s="8"/>
      <c r="L1347" s="8"/>
      <c r="N1347" s="8"/>
      <c r="O1347" s="9"/>
    </row>
    <row r="1348">
      <c r="B1348" s="61"/>
      <c r="C1348" s="8" t="b">
        <v>0</v>
      </c>
      <c r="I1348" s="8"/>
      <c r="J1348" s="8"/>
      <c r="L1348" s="8"/>
      <c r="N1348" s="8"/>
      <c r="O1348" s="9"/>
    </row>
    <row r="1349">
      <c r="B1349" s="61"/>
      <c r="C1349" s="8" t="b">
        <v>0</v>
      </c>
      <c r="I1349" s="8"/>
      <c r="J1349" s="8"/>
      <c r="L1349" s="8"/>
      <c r="N1349" s="8"/>
      <c r="O1349" s="9"/>
    </row>
    <row r="1350">
      <c r="B1350" s="61"/>
      <c r="C1350" s="8" t="b">
        <v>0</v>
      </c>
      <c r="I1350" s="8"/>
      <c r="J1350" s="8"/>
      <c r="L1350" s="8"/>
      <c r="N1350" s="8"/>
      <c r="O1350" s="9"/>
    </row>
    <row r="1351">
      <c r="B1351" s="61"/>
      <c r="C1351" s="8" t="b">
        <v>0</v>
      </c>
      <c r="I1351" s="8"/>
      <c r="J1351" s="8"/>
      <c r="L1351" s="8"/>
      <c r="N1351" s="8"/>
      <c r="O1351" s="9"/>
    </row>
    <row r="1352">
      <c r="B1352" s="61"/>
      <c r="C1352" s="8" t="b">
        <v>0</v>
      </c>
      <c r="I1352" s="8"/>
      <c r="J1352" s="8"/>
      <c r="L1352" s="8"/>
      <c r="N1352" s="8"/>
      <c r="O1352" s="9"/>
    </row>
    <row r="1353">
      <c r="B1353" s="61"/>
      <c r="C1353" s="8" t="b">
        <v>0</v>
      </c>
      <c r="I1353" s="8"/>
      <c r="J1353" s="8"/>
      <c r="L1353" s="8"/>
      <c r="N1353" s="8"/>
      <c r="O1353" s="9"/>
    </row>
    <row r="1354">
      <c r="B1354" s="61"/>
      <c r="C1354" s="8" t="b">
        <v>0</v>
      </c>
      <c r="I1354" s="8"/>
      <c r="J1354" s="8"/>
      <c r="L1354" s="8"/>
      <c r="N1354" s="8"/>
      <c r="O1354" s="9"/>
    </row>
    <row r="1355">
      <c r="B1355" s="61"/>
      <c r="C1355" s="8" t="b">
        <v>0</v>
      </c>
      <c r="I1355" s="8"/>
      <c r="J1355" s="8"/>
      <c r="L1355" s="8"/>
      <c r="N1355" s="8"/>
      <c r="O1355" s="9"/>
    </row>
    <row r="1356">
      <c r="B1356" s="61"/>
      <c r="C1356" s="8" t="b">
        <v>0</v>
      </c>
      <c r="I1356" s="8"/>
      <c r="J1356" s="8"/>
      <c r="L1356" s="8"/>
      <c r="N1356" s="8"/>
      <c r="O1356" s="9"/>
    </row>
    <row r="1357">
      <c r="B1357" s="61"/>
      <c r="C1357" s="8" t="b">
        <v>0</v>
      </c>
      <c r="I1357" s="8"/>
      <c r="J1357" s="8"/>
      <c r="L1357" s="8"/>
      <c r="N1357" s="8"/>
      <c r="O1357" s="9"/>
    </row>
    <row r="1358">
      <c r="B1358" s="61"/>
      <c r="C1358" s="8" t="b">
        <v>0</v>
      </c>
      <c r="I1358" s="8"/>
      <c r="J1358" s="8"/>
      <c r="L1358" s="8"/>
      <c r="N1358" s="8"/>
      <c r="O1358" s="9"/>
    </row>
    <row r="1359">
      <c r="B1359" s="61"/>
      <c r="C1359" s="8" t="b">
        <v>0</v>
      </c>
      <c r="I1359" s="8"/>
      <c r="J1359" s="8"/>
      <c r="L1359" s="8"/>
      <c r="N1359" s="8"/>
      <c r="O1359" s="9"/>
    </row>
    <row r="1360">
      <c r="B1360" s="61"/>
      <c r="C1360" s="8" t="b">
        <v>0</v>
      </c>
      <c r="I1360" s="8"/>
      <c r="J1360" s="8"/>
      <c r="L1360" s="8"/>
      <c r="N1360" s="8"/>
      <c r="O1360" s="9"/>
    </row>
    <row r="1361">
      <c r="B1361" s="61"/>
      <c r="C1361" s="8" t="b">
        <v>0</v>
      </c>
      <c r="I1361" s="8"/>
      <c r="J1361" s="8"/>
      <c r="L1361" s="8"/>
      <c r="N1361" s="8"/>
      <c r="O1361" s="9"/>
    </row>
    <row r="1362">
      <c r="B1362" s="61"/>
      <c r="C1362" s="8" t="b">
        <v>0</v>
      </c>
      <c r="I1362" s="8"/>
      <c r="J1362" s="8"/>
      <c r="L1362" s="8"/>
      <c r="N1362" s="8"/>
      <c r="O1362" s="9"/>
    </row>
    <row r="1363">
      <c r="B1363" s="61"/>
      <c r="C1363" s="8" t="b">
        <v>0</v>
      </c>
      <c r="I1363" s="8"/>
      <c r="J1363" s="8"/>
      <c r="L1363" s="8"/>
      <c r="N1363" s="8"/>
      <c r="O1363" s="9"/>
    </row>
    <row r="1364">
      <c r="B1364" s="61"/>
      <c r="C1364" s="8" t="b">
        <v>0</v>
      </c>
      <c r="I1364" s="8"/>
      <c r="J1364" s="8"/>
      <c r="L1364" s="8"/>
      <c r="N1364" s="8"/>
      <c r="O1364" s="9"/>
    </row>
    <row r="1365">
      <c r="B1365" s="61"/>
      <c r="C1365" s="8" t="b">
        <v>0</v>
      </c>
      <c r="I1365" s="8"/>
      <c r="J1365" s="8"/>
      <c r="L1365" s="8"/>
      <c r="N1365" s="8"/>
      <c r="O1365" s="9"/>
    </row>
    <row r="1366">
      <c r="B1366" s="61"/>
      <c r="C1366" s="8" t="b">
        <v>0</v>
      </c>
      <c r="I1366" s="8"/>
      <c r="J1366" s="8"/>
      <c r="L1366" s="8"/>
      <c r="N1366" s="8"/>
      <c r="O1366" s="9"/>
    </row>
    <row r="1367">
      <c r="B1367" s="61"/>
      <c r="C1367" s="8" t="b">
        <v>0</v>
      </c>
      <c r="I1367" s="8"/>
      <c r="J1367" s="8"/>
      <c r="L1367" s="8"/>
      <c r="N1367" s="8"/>
      <c r="O1367" s="9"/>
    </row>
    <row r="1368">
      <c r="B1368" s="61"/>
      <c r="C1368" s="8" t="b">
        <v>0</v>
      </c>
      <c r="I1368" s="8"/>
      <c r="J1368" s="8"/>
      <c r="L1368" s="8"/>
      <c r="N1368" s="8"/>
      <c r="O1368" s="9"/>
    </row>
    <row r="1369">
      <c r="B1369" s="61"/>
      <c r="C1369" s="8" t="b">
        <v>0</v>
      </c>
      <c r="I1369" s="8"/>
      <c r="J1369" s="8"/>
      <c r="L1369" s="8"/>
      <c r="N1369" s="8"/>
      <c r="O1369" s="9"/>
    </row>
    <row r="1370">
      <c r="B1370" s="61"/>
      <c r="C1370" s="8" t="b">
        <v>0</v>
      </c>
      <c r="I1370" s="8"/>
      <c r="J1370" s="8"/>
      <c r="L1370" s="8"/>
      <c r="N1370" s="8"/>
      <c r="O1370" s="9"/>
    </row>
    <row r="1371">
      <c r="B1371" s="61"/>
      <c r="C1371" s="8" t="b">
        <v>0</v>
      </c>
      <c r="I1371" s="8"/>
      <c r="J1371" s="8"/>
      <c r="L1371" s="8"/>
      <c r="N1371" s="8"/>
      <c r="O1371" s="9"/>
    </row>
    <row r="1372">
      <c r="B1372" s="61"/>
      <c r="C1372" s="8" t="b">
        <v>0</v>
      </c>
      <c r="I1372" s="8"/>
      <c r="J1372" s="8"/>
      <c r="L1372" s="8"/>
      <c r="N1372" s="8"/>
      <c r="O1372" s="9"/>
    </row>
    <row r="1373">
      <c r="B1373" s="61"/>
      <c r="C1373" s="8" t="b">
        <v>0</v>
      </c>
      <c r="I1373" s="8"/>
      <c r="J1373" s="8"/>
      <c r="L1373" s="8"/>
      <c r="N1373" s="8"/>
      <c r="O1373" s="9"/>
    </row>
    <row r="1374">
      <c r="B1374" s="61"/>
      <c r="C1374" s="8" t="b">
        <v>0</v>
      </c>
      <c r="I1374" s="8"/>
      <c r="J1374" s="8"/>
      <c r="L1374" s="8"/>
      <c r="N1374" s="8"/>
      <c r="O1374" s="9"/>
    </row>
    <row r="1375">
      <c r="B1375" s="61"/>
      <c r="C1375" s="8" t="b">
        <v>0</v>
      </c>
      <c r="I1375" s="8"/>
      <c r="J1375" s="8"/>
      <c r="L1375" s="8"/>
      <c r="N1375" s="8"/>
      <c r="O1375" s="9"/>
    </row>
    <row r="1376">
      <c r="B1376" s="61"/>
      <c r="C1376" s="8" t="b">
        <v>0</v>
      </c>
      <c r="I1376" s="8"/>
      <c r="J1376" s="8"/>
      <c r="L1376" s="8"/>
      <c r="N1376" s="8"/>
      <c r="O1376" s="9"/>
    </row>
    <row r="1377">
      <c r="B1377" s="61"/>
      <c r="C1377" s="8" t="b">
        <v>0</v>
      </c>
      <c r="I1377" s="8"/>
      <c r="J1377" s="8"/>
      <c r="L1377" s="8"/>
      <c r="N1377" s="8"/>
      <c r="O1377" s="9"/>
    </row>
    <row r="1378">
      <c r="B1378" s="61"/>
      <c r="C1378" s="8" t="b">
        <v>0</v>
      </c>
      <c r="I1378" s="8"/>
      <c r="J1378" s="8"/>
      <c r="L1378" s="8"/>
      <c r="N1378" s="8"/>
      <c r="O1378" s="9"/>
    </row>
    <row r="1379">
      <c r="B1379" s="61"/>
      <c r="C1379" s="8" t="b">
        <v>0</v>
      </c>
      <c r="I1379" s="8"/>
      <c r="J1379" s="8"/>
      <c r="L1379" s="8"/>
      <c r="N1379" s="8"/>
      <c r="O1379" s="9"/>
    </row>
    <row r="1380">
      <c r="B1380" s="61"/>
      <c r="C1380" s="8" t="b">
        <v>0</v>
      </c>
      <c r="I1380" s="8"/>
      <c r="J1380" s="8"/>
      <c r="L1380" s="8"/>
      <c r="N1380" s="8"/>
      <c r="O1380" s="9"/>
    </row>
    <row r="1381">
      <c r="B1381" s="61"/>
      <c r="C1381" s="8" t="b">
        <v>0</v>
      </c>
      <c r="I1381" s="8"/>
      <c r="J1381" s="8"/>
      <c r="L1381" s="8"/>
      <c r="N1381" s="8"/>
      <c r="O1381" s="9"/>
    </row>
    <row r="1382">
      <c r="B1382" s="61"/>
      <c r="C1382" s="8" t="b">
        <v>0</v>
      </c>
      <c r="I1382" s="8"/>
      <c r="J1382" s="8"/>
      <c r="L1382" s="8"/>
      <c r="N1382" s="8"/>
      <c r="O1382" s="9"/>
    </row>
    <row r="1383">
      <c r="B1383" s="61"/>
      <c r="C1383" s="8" t="b">
        <v>0</v>
      </c>
      <c r="I1383" s="8"/>
      <c r="J1383" s="8"/>
      <c r="L1383" s="8"/>
      <c r="N1383" s="8"/>
      <c r="O1383" s="9"/>
    </row>
    <row r="1384">
      <c r="B1384" s="61"/>
      <c r="C1384" s="8" t="b">
        <v>0</v>
      </c>
      <c r="I1384" s="8"/>
      <c r="J1384" s="8"/>
      <c r="L1384" s="8"/>
      <c r="N1384" s="8"/>
      <c r="O1384" s="9"/>
    </row>
    <row r="1385">
      <c r="B1385" s="61"/>
      <c r="C1385" s="8" t="b">
        <v>0</v>
      </c>
      <c r="I1385" s="8"/>
      <c r="J1385" s="8"/>
      <c r="L1385" s="8"/>
      <c r="N1385" s="8"/>
      <c r="O1385" s="9"/>
    </row>
    <row r="1386">
      <c r="B1386" s="61"/>
      <c r="C1386" s="8" t="b">
        <v>0</v>
      </c>
      <c r="I1386" s="8"/>
      <c r="J1386" s="8"/>
      <c r="L1386" s="8"/>
      <c r="N1386" s="8"/>
      <c r="O1386" s="9"/>
    </row>
    <row r="1387">
      <c r="B1387" s="61"/>
      <c r="C1387" s="8" t="b">
        <v>0</v>
      </c>
      <c r="I1387" s="8"/>
      <c r="J1387" s="8"/>
      <c r="L1387" s="8"/>
      <c r="N1387" s="8"/>
      <c r="O1387" s="9"/>
    </row>
    <row r="1388">
      <c r="B1388" s="61"/>
      <c r="C1388" s="8" t="b">
        <v>0</v>
      </c>
      <c r="I1388" s="8"/>
      <c r="J1388" s="8"/>
      <c r="L1388" s="8"/>
      <c r="N1388" s="8"/>
      <c r="O1388" s="9"/>
    </row>
    <row r="1389">
      <c r="B1389" s="61"/>
      <c r="C1389" s="8" t="b">
        <v>0</v>
      </c>
      <c r="I1389" s="8"/>
      <c r="J1389" s="8"/>
      <c r="L1389" s="8"/>
      <c r="N1389" s="8"/>
      <c r="O1389" s="9"/>
    </row>
    <row r="1390">
      <c r="B1390" s="61"/>
      <c r="C1390" s="8" t="b">
        <v>0</v>
      </c>
      <c r="I1390" s="8"/>
      <c r="J1390" s="8"/>
      <c r="L1390" s="8"/>
      <c r="N1390" s="8"/>
      <c r="O1390" s="9"/>
    </row>
    <row r="1391">
      <c r="B1391" s="61"/>
      <c r="C1391" s="8" t="b">
        <v>0</v>
      </c>
      <c r="I1391" s="8"/>
      <c r="J1391" s="8"/>
      <c r="L1391" s="8"/>
      <c r="N1391" s="8"/>
      <c r="O1391" s="9"/>
    </row>
    <row r="1392">
      <c r="B1392" s="61"/>
      <c r="C1392" s="8" t="b">
        <v>0</v>
      </c>
      <c r="I1392" s="8"/>
      <c r="J1392" s="8"/>
      <c r="L1392" s="8"/>
      <c r="N1392" s="8"/>
      <c r="O1392" s="9"/>
    </row>
    <row r="1393">
      <c r="B1393" s="61"/>
      <c r="C1393" s="8" t="b">
        <v>0</v>
      </c>
      <c r="I1393" s="8"/>
      <c r="J1393" s="8"/>
      <c r="L1393" s="8"/>
      <c r="N1393" s="8"/>
      <c r="O1393" s="9"/>
    </row>
    <row r="1394">
      <c r="B1394" s="61"/>
      <c r="C1394" s="8" t="b">
        <v>0</v>
      </c>
      <c r="I1394" s="8"/>
      <c r="J1394" s="8"/>
      <c r="L1394" s="8"/>
      <c r="N1394" s="8"/>
      <c r="O1394" s="9"/>
    </row>
    <row r="1395">
      <c r="B1395" s="61"/>
      <c r="C1395" s="8" t="b">
        <v>0</v>
      </c>
      <c r="I1395" s="8"/>
      <c r="J1395" s="8"/>
      <c r="L1395" s="8"/>
      <c r="N1395" s="8"/>
      <c r="O1395" s="9"/>
    </row>
    <row r="1396">
      <c r="B1396" s="61"/>
      <c r="C1396" s="8" t="b">
        <v>0</v>
      </c>
      <c r="I1396" s="8"/>
      <c r="J1396" s="8"/>
      <c r="L1396" s="8"/>
      <c r="N1396" s="8"/>
      <c r="O1396" s="9"/>
    </row>
    <row r="1397">
      <c r="B1397" s="61"/>
      <c r="C1397" s="8" t="b">
        <v>0</v>
      </c>
      <c r="I1397" s="8"/>
      <c r="J1397" s="8"/>
      <c r="L1397" s="8"/>
      <c r="N1397" s="8"/>
      <c r="O1397" s="9"/>
    </row>
    <row r="1398">
      <c r="B1398" s="61"/>
      <c r="C1398" s="8" t="b">
        <v>0</v>
      </c>
      <c r="I1398" s="8"/>
      <c r="J1398" s="8"/>
      <c r="L1398" s="8"/>
      <c r="N1398" s="8"/>
      <c r="O1398" s="9"/>
    </row>
    <row r="1399">
      <c r="B1399" s="61"/>
      <c r="C1399" s="8" t="b">
        <v>0</v>
      </c>
      <c r="I1399" s="8"/>
      <c r="J1399" s="8"/>
      <c r="L1399" s="8"/>
      <c r="N1399" s="8"/>
      <c r="O1399" s="9"/>
    </row>
    <row r="1400">
      <c r="B1400" s="61"/>
      <c r="C1400" s="8" t="b">
        <v>0</v>
      </c>
      <c r="I1400" s="8"/>
      <c r="J1400" s="8"/>
      <c r="L1400" s="8"/>
      <c r="N1400" s="8"/>
      <c r="O1400" s="9"/>
    </row>
    <row r="1401">
      <c r="B1401" s="61"/>
      <c r="C1401" s="8" t="b">
        <v>0</v>
      </c>
      <c r="I1401" s="8"/>
      <c r="J1401" s="8"/>
      <c r="L1401" s="8"/>
      <c r="N1401" s="8"/>
      <c r="O1401" s="9"/>
    </row>
    <row r="1402">
      <c r="B1402" s="61"/>
      <c r="C1402" s="8" t="b">
        <v>0</v>
      </c>
      <c r="I1402" s="8"/>
      <c r="J1402" s="8"/>
      <c r="L1402" s="8"/>
      <c r="N1402" s="8"/>
      <c r="O1402" s="9"/>
    </row>
    <row r="1403">
      <c r="B1403" s="61"/>
      <c r="C1403" s="8" t="b">
        <v>0</v>
      </c>
      <c r="I1403" s="8"/>
      <c r="J1403" s="8"/>
      <c r="L1403" s="8"/>
      <c r="N1403" s="8"/>
      <c r="O1403" s="9"/>
    </row>
    <row r="1404">
      <c r="B1404" s="61"/>
      <c r="C1404" s="8" t="b">
        <v>0</v>
      </c>
      <c r="I1404" s="8"/>
      <c r="J1404" s="8"/>
      <c r="L1404" s="8"/>
      <c r="N1404" s="8"/>
      <c r="O1404" s="9"/>
    </row>
    <row r="1405">
      <c r="B1405" s="61"/>
      <c r="C1405" s="8" t="b">
        <v>0</v>
      </c>
      <c r="I1405" s="8"/>
      <c r="J1405" s="8"/>
      <c r="L1405" s="8"/>
      <c r="N1405" s="8"/>
      <c r="O1405" s="9"/>
    </row>
    <row r="1406">
      <c r="B1406" s="61"/>
      <c r="C1406" s="8" t="b">
        <v>0</v>
      </c>
      <c r="I1406" s="8"/>
      <c r="J1406" s="8"/>
      <c r="L1406" s="8"/>
      <c r="N1406" s="8"/>
      <c r="O1406" s="9"/>
    </row>
    <row r="1407">
      <c r="B1407" s="61"/>
      <c r="C1407" s="8" t="b">
        <v>0</v>
      </c>
      <c r="I1407" s="8"/>
      <c r="J1407" s="8"/>
      <c r="L1407" s="8"/>
      <c r="N1407" s="8"/>
      <c r="O1407" s="9"/>
    </row>
    <row r="1408">
      <c r="B1408" s="61"/>
      <c r="C1408" s="8" t="b">
        <v>0</v>
      </c>
      <c r="I1408" s="8"/>
      <c r="J1408" s="8"/>
      <c r="L1408" s="8"/>
      <c r="N1408" s="8"/>
      <c r="O1408" s="9"/>
    </row>
    <row r="1409">
      <c r="B1409" s="61"/>
      <c r="C1409" s="8" t="b">
        <v>0</v>
      </c>
      <c r="I1409" s="8"/>
      <c r="J1409" s="8"/>
      <c r="L1409" s="8"/>
      <c r="N1409" s="8"/>
      <c r="O1409" s="9"/>
    </row>
    <row r="1410">
      <c r="B1410" s="61"/>
      <c r="C1410" s="8" t="b">
        <v>0</v>
      </c>
      <c r="I1410" s="8"/>
      <c r="J1410" s="8"/>
      <c r="L1410" s="8"/>
      <c r="N1410" s="8"/>
      <c r="O1410" s="9"/>
    </row>
    <row r="1411">
      <c r="B1411" s="61"/>
      <c r="C1411" s="8" t="b">
        <v>0</v>
      </c>
      <c r="I1411" s="8"/>
      <c r="J1411" s="8"/>
      <c r="L1411" s="8"/>
      <c r="N1411" s="8"/>
      <c r="O1411" s="9"/>
    </row>
    <row r="1412">
      <c r="B1412" s="61"/>
      <c r="C1412" s="8" t="b">
        <v>0</v>
      </c>
      <c r="I1412" s="8"/>
      <c r="J1412" s="8"/>
      <c r="L1412" s="8"/>
      <c r="N1412" s="8"/>
      <c r="O1412" s="9"/>
    </row>
    <row r="1413">
      <c r="B1413" s="61"/>
      <c r="C1413" s="8" t="b">
        <v>0</v>
      </c>
      <c r="I1413" s="8"/>
      <c r="J1413" s="8"/>
      <c r="L1413" s="8"/>
      <c r="N1413" s="8"/>
      <c r="O1413" s="9"/>
    </row>
    <row r="1414">
      <c r="B1414" s="61"/>
      <c r="C1414" s="8" t="b">
        <v>0</v>
      </c>
      <c r="I1414" s="8"/>
      <c r="J1414" s="8"/>
      <c r="L1414" s="8"/>
      <c r="N1414" s="8"/>
      <c r="O1414" s="9"/>
    </row>
    <row r="1415">
      <c r="B1415" s="61"/>
      <c r="C1415" s="8" t="b">
        <v>0</v>
      </c>
      <c r="I1415" s="8"/>
      <c r="J1415" s="8"/>
      <c r="L1415" s="8"/>
      <c r="N1415" s="8"/>
      <c r="O1415" s="9"/>
    </row>
    <row r="1416">
      <c r="B1416" s="61"/>
      <c r="C1416" s="8" t="b">
        <v>0</v>
      </c>
      <c r="I1416" s="8"/>
      <c r="J1416" s="8"/>
      <c r="L1416" s="8"/>
      <c r="N1416" s="8"/>
      <c r="O1416" s="9"/>
    </row>
    <row r="1417">
      <c r="B1417" s="61"/>
      <c r="C1417" s="8" t="b">
        <v>0</v>
      </c>
      <c r="I1417" s="8"/>
      <c r="J1417" s="8"/>
      <c r="L1417" s="8"/>
      <c r="N1417" s="8"/>
      <c r="O1417" s="9"/>
    </row>
    <row r="1418">
      <c r="B1418" s="61"/>
      <c r="C1418" s="8" t="b">
        <v>0</v>
      </c>
      <c r="I1418" s="8"/>
      <c r="J1418" s="8"/>
      <c r="L1418" s="8"/>
      <c r="N1418" s="8"/>
      <c r="O1418" s="9"/>
    </row>
    <row r="1419">
      <c r="B1419" s="61"/>
      <c r="C1419" s="8" t="b">
        <v>0</v>
      </c>
      <c r="I1419" s="8"/>
      <c r="J1419" s="8"/>
      <c r="L1419" s="8"/>
      <c r="N1419" s="8"/>
      <c r="O1419" s="9"/>
    </row>
    <row r="1420">
      <c r="B1420" s="61"/>
      <c r="C1420" s="8" t="b">
        <v>0</v>
      </c>
      <c r="I1420" s="8"/>
      <c r="J1420" s="8"/>
      <c r="L1420" s="8"/>
      <c r="N1420" s="8"/>
      <c r="O1420" s="9"/>
    </row>
    <row r="1421">
      <c r="B1421" s="61"/>
      <c r="C1421" s="8" t="b">
        <v>0</v>
      </c>
      <c r="I1421" s="8"/>
      <c r="J1421" s="8"/>
      <c r="L1421" s="8"/>
      <c r="N1421" s="8"/>
      <c r="O1421" s="9"/>
    </row>
    <row r="1422">
      <c r="B1422" s="61"/>
      <c r="C1422" s="8" t="b">
        <v>0</v>
      </c>
      <c r="I1422" s="8"/>
      <c r="J1422" s="8"/>
      <c r="L1422" s="8"/>
      <c r="N1422" s="8"/>
      <c r="O1422" s="9"/>
    </row>
    <row r="1423">
      <c r="B1423" s="61"/>
      <c r="C1423" s="8" t="b">
        <v>0</v>
      </c>
      <c r="I1423" s="8"/>
      <c r="J1423" s="8"/>
      <c r="L1423" s="8"/>
      <c r="N1423" s="8"/>
      <c r="O1423" s="9"/>
    </row>
    <row r="1424">
      <c r="B1424" s="61"/>
      <c r="C1424" s="8" t="b">
        <v>0</v>
      </c>
      <c r="I1424" s="8"/>
      <c r="J1424" s="8"/>
      <c r="L1424" s="8"/>
      <c r="N1424" s="8"/>
      <c r="O1424" s="9"/>
    </row>
    <row r="1425">
      <c r="B1425" s="61"/>
      <c r="C1425" s="8" t="b">
        <v>0</v>
      </c>
      <c r="I1425" s="8"/>
      <c r="J1425" s="8"/>
      <c r="L1425" s="8"/>
      <c r="N1425" s="8"/>
      <c r="O1425" s="9"/>
    </row>
    <row r="1426">
      <c r="B1426" s="61"/>
      <c r="C1426" s="8" t="b">
        <v>0</v>
      </c>
      <c r="I1426" s="8"/>
      <c r="J1426" s="8"/>
      <c r="L1426" s="8"/>
      <c r="N1426" s="8"/>
      <c r="O1426" s="9"/>
    </row>
    <row r="1427">
      <c r="B1427" s="61"/>
      <c r="C1427" s="8" t="b">
        <v>0</v>
      </c>
      <c r="I1427" s="8"/>
      <c r="J1427" s="8"/>
      <c r="L1427" s="8"/>
      <c r="N1427" s="8"/>
      <c r="O1427" s="9"/>
    </row>
    <row r="1428">
      <c r="B1428" s="61"/>
      <c r="C1428" s="8" t="b">
        <v>0</v>
      </c>
      <c r="I1428" s="8"/>
      <c r="J1428" s="8"/>
      <c r="L1428" s="8"/>
      <c r="N1428" s="8"/>
      <c r="O1428" s="9"/>
    </row>
    <row r="1429">
      <c r="B1429" s="61"/>
      <c r="C1429" s="8" t="b">
        <v>0</v>
      </c>
      <c r="I1429" s="8"/>
      <c r="J1429" s="8"/>
      <c r="L1429" s="8"/>
      <c r="N1429" s="8"/>
      <c r="O1429" s="9"/>
    </row>
    <row r="1430">
      <c r="B1430" s="61"/>
      <c r="C1430" s="8" t="b">
        <v>0</v>
      </c>
      <c r="I1430" s="8"/>
      <c r="J1430" s="8"/>
      <c r="L1430" s="8"/>
      <c r="N1430" s="8"/>
      <c r="O1430" s="9"/>
    </row>
    <row r="1431">
      <c r="B1431" s="61"/>
      <c r="C1431" s="8" t="b">
        <v>0</v>
      </c>
      <c r="I1431" s="8"/>
      <c r="J1431" s="8"/>
      <c r="L1431" s="8"/>
      <c r="N1431" s="8"/>
      <c r="O1431" s="9"/>
    </row>
    <row r="1432">
      <c r="B1432" s="61"/>
      <c r="C1432" s="8" t="b">
        <v>0</v>
      </c>
      <c r="I1432" s="8"/>
      <c r="J1432" s="8"/>
      <c r="L1432" s="8"/>
      <c r="N1432" s="8"/>
      <c r="O1432" s="9"/>
    </row>
    <row r="1433">
      <c r="B1433" s="61"/>
      <c r="C1433" s="8" t="b">
        <v>0</v>
      </c>
      <c r="I1433" s="8"/>
      <c r="J1433" s="8"/>
      <c r="L1433" s="8"/>
      <c r="N1433" s="8"/>
      <c r="O1433" s="9"/>
    </row>
    <row r="1434">
      <c r="B1434" s="61"/>
      <c r="C1434" s="8" t="b">
        <v>0</v>
      </c>
      <c r="I1434" s="8"/>
      <c r="J1434" s="8"/>
      <c r="L1434" s="8"/>
      <c r="N1434" s="8"/>
      <c r="O1434" s="9"/>
    </row>
    <row r="1435">
      <c r="B1435" s="61"/>
      <c r="C1435" s="8" t="b">
        <v>0</v>
      </c>
      <c r="I1435" s="8"/>
      <c r="J1435" s="8"/>
      <c r="L1435" s="8"/>
      <c r="N1435" s="8"/>
      <c r="O1435" s="9"/>
    </row>
    <row r="1436">
      <c r="B1436" s="61"/>
      <c r="C1436" s="8" t="b">
        <v>0</v>
      </c>
      <c r="I1436" s="8"/>
      <c r="J1436" s="8"/>
      <c r="L1436" s="8"/>
      <c r="N1436" s="8"/>
      <c r="O1436" s="9"/>
    </row>
    <row r="1437">
      <c r="B1437" s="61"/>
      <c r="C1437" s="8" t="b">
        <v>0</v>
      </c>
      <c r="I1437" s="8"/>
      <c r="J1437" s="8"/>
      <c r="L1437" s="8"/>
      <c r="N1437" s="8"/>
      <c r="O1437" s="9"/>
    </row>
    <row r="1438">
      <c r="B1438" s="61"/>
      <c r="C1438" s="8" t="b">
        <v>0</v>
      </c>
      <c r="I1438" s="8"/>
      <c r="J1438" s="8"/>
      <c r="L1438" s="8"/>
      <c r="N1438" s="8"/>
      <c r="O1438" s="9"/>
    </row>
    <row r="1439">
      <c r="B1439" s="61"/>
      <c r="C1439" s="8" t="b">
        <v>0</v>
      </c>
      <c r="I1439" s="8"/>
      <c r="J1439" s="8"/>
      <c r="L1439" s="8"/>
      <c r="N1439" s="8"/>
      <c r="O1439" s="9"/>
    </row>
    <row r="1440">
      <c r="B1440" s="61"/>
      <c r="C1440" s="8" t="b">
        <v>0</v>
      </c>
      <c r="I1440" s="8"/>
      <c r="J1440" s="8"/>
      <c r="L1440" s="8"/>
      <c r="N1440" s="8"/>
      <c r="O1440" s="9"/>
    </row>
    <row r="1441">
      <c r="B1441" s="61"/>
      <c r="C1441" s="8" t="b">
        <v>0</v>
      </c>
      <c r="I1441" s="8"/>
      <c r="J1441" s="8"/>
      <c r="L1441" s="8"/>
      <c r="N1441" s="8"/>
      <c r="O1441" s="9"/>
    </row>
    <row r="1442">
      <c r="B1442" s="61"/>
      <c r="C1442" s="8" t="b">
        <v>0</v>
      </c>
      <c r="I1442" s="8"/>
      <c r="J1442" s="8"/>
      <c r="L1442" s="8"/>
      <c r="N1442" s="8"/>
      <c r="O1442" s="9"/>
    </row>
    <row r="1443">
      <c r="B1443" s="61"/>
      <c r="C1443" s="8" t="b">
        <v>0</v>
      </c>
      <c r="I1443" s="8"/>
      <c r="J1443" s="8"/>
      <c r="L1443" s="8"/>
      <c r="N1443" s="8"/>
      <c r="O1443" s="9"/>
    </row>
    <row r="1444">
      <c r="B1444" s="61"/>
      <c r="C1444" s="8" t="b">
        <v>0</v>
      </c>
      <c r="I1444" s="8"/>
      <c r="J1444" s="8"/>
      <c r="L1444" s="8"/>
      <c r="N1444" s="8"/>
      <c r="O1444" s="9"/>
    </row>
    <row r="1445">
      <c r="B1445" s="61"/>
      <c r="C1445" s="8" t="b">
        <v>0</v>
      </c>
      <c r="I1445" s="8"/>
      <c r="J1445" s="8"/>
      <c r="L1445" s="8"/>
      <c r="N1445" s="8"/>
      <c r="O1445" s="9"/>
    </row>
    <row r="1446">
      <c r="B1446" s="61"/>
      <c r="C1446" s="8" t="b">
        <v>0</v>
      </c>
      <c r="I1446" s="8"/>
      <c r="J1446" s="8"/>
      <c r="L1446" s="8"/>
      <c r="N1446" s="8"/>
      <c r="O1446" s="9"/>
    </row>
    <row r="1447">
      <c r="B1447" s="61"/>
      <c r="C1447" s="8" t="b">
        <v>0</v>
      </c>
      <c r="I1447" s="8"/>
      <c r="J1447" s="8"/>
      <c r="L1447" s="8"/>
      <c r="N1447" s="8"/>
      <c r="O1447" s="9"/>
    </row>
    <row r="1448">
      <c r="B1448" s="61"/>
      <c r="C1448" s="8" t="b">
        <v>0</v>
      </c>
      <c r="I1448" s="8"/>
      <c r="J1448" s="8"/>
      <c r="L1448" s="8"/>
      <c r="N1448" s="8"/>
      <c r="O1448" s="9"/>
    </row>
    <row r="1449">
      <c r="B1449" s="61"/>
      <c r="C1449" s="8" t="b">
        <v>0</v>
      </c>
      <c r="I1449" s="8"/>
      <c r="J1449" s="8"/>
      <c r="L1449" s="8"/>
      <c r="N1449" s="8"/>
      <c r="O1449" s="9"/>
    </row>
    <row r="1450">
      <c r="B1450" s="61"/>
      <c r="C1450" s="8" t="b">
        <v>0</v>
      </c>
      <c r="I1450" s="8"/>
      <c r="J1450" s="8"/>
      <c r="L1450" s="8"/>
      <c r="N1450" s="8"/>
      <c r="O1450" s="9"/>
    </row>
    <row r="1451">
      <c r="B1451" s="61"/>
      <c r="C1451" s="8" t="b">
        <v>0</v>
      </c>
      <c r="I1451" s="8"/>
      <c r="J1451" s="8"/>
      <c r="L1451" s="8"/>
      <c r="N1451" s="8"/>
      <c r="O1451" s="9"/>
    </row>
    <row r="1452">
      <c r="B1452" s="61"/>
      <c r="C1452" s="8" t="b">
        <v>0</v>
      </c>
      <c r="I1452" s="8"/>
      <c r="J1452" s="8"/>
      <c r="L1452" s="8"/>
      <c r="N1452" s="8"/>
      <c r="O1452" s="9"/>
    </row>
    <row r="1453">
      <c r="B1453" s="61"/>
      <c r="C1453" s="8" t="b">
        <v>0</v>
      </c>
      <c r="I1453" s="8"/>
      <c r="J1453" s="8"/>
      <c r="L1453" s="8"/>
      <c r="N1453" s="8"/>
      <c r="O1453" s="9"/>
    </row>
    <row r="1454">
      <c r="B1454" s="61"/>
      <c r="C1454" s="8" t="b">
        <v>0</v>
      </c>
      <c r="I1454" s="8"/>
      <c r="J1454" s="8"/>
      <c r="L1454" s="8"/>
      <c r="N1454" s="8"/>
      <c r="O1454" s="9"/>
    </row>
    <row r="1455">
      <c r="B1455" s="61"/>
      <c r="C1455" s="8" t="b">
        <v>0</v>
      </c>
      <c r="I1455" s="8"/>
      <c r="J1455" s="8"/>
      <c r="L1455" s="8"/>
      <c r="N1455" s="8"/>
      <c r="O1455" s="9"/>
    </row>
    <row r="1456">
      <c r="B1456" s="61"/>
      <c r="C1456" s="8" t="b">
        <v>0</v>
      </c>
      <c r="I1456" s="8"/>
      <c r="J1456" s="8"/>
      <c r="L1456" s="8"/>
      <c r="N1456" s="8"/>
      <c r="O1456" s="9"/>
    </row>
    <row r="1457">
      <c r="B1457" s="61"/>
      <c r="C1457" s="8" t="b">
        <v>0</v>
      </c>
      <c r="I1457" s="8"/>
      <c r="J1457" s="8"/>
      <c r="L1457" s="8"/>
      <c r="N1457" s="8"/>
      <c r="O1457" s="9"/>
    </row>
    <row r="1458">
      <c r="B1458" s="61"/>
      <c r="C1458" s="8" t="b">
        <v>0</v>
      </c>
      <c r="I1458" s="8"/>
      <c r="J1458" s="8"/>
      <c r="L1458" s="8"/>
      <c r="N1458" s="8"/>
      <c r="O1458" s="9"/>
    </row>
    <row r="1459">
      <c r="B1459" s="61"/>
      <c r="C1459" s="8" t="b">
        <v>0</v>
      </c>
      <c r="I1459" s="8"/>
      <c r="J1459" s="8"/>
      <c r="L1459" s="8"/>
      <c r="N1459" s="8"/>
      <c r="O1459" s="9"/>
    </row>
    <row r="1460">
      <c r="B1460" s="61"/>
      <c r="C1460" s="8" t="b">
        <v>0</v>
      </c>
      <c r="I1460" s="8"/>
      <c r="J1460" s="8"/>
      <c r="L1460" s="8"/>
      <c r="N1460" s="8"/>
      <c r="O1460" s="9"/>
    </row>
    <row r="1461">
      <c r="B1461" s="61"/>
      <c r="C1461" s="8" t="b">
        <v>0</v>
      </c>
      <c r="I1461" s="8"/>
      <c r="J1461" s="8"/>
      <c r="L1461" s="8"/>
      <c r="N1461" s="8"/>
      <c r="O1461" s="9"/>
    </row>
    <row r="1462">
      <c r="B1462" s="61"/>
      <c r="C1462" s="8" t="b">
        <v>0</v>
      </c>
      <c r="I1462" s="8"/>
      <c r="J1462" s="8"/>
      <c r="L1462" s="8"/>
      <c r="N1462" s="8"/>
      <c r="O1462" s="9"/>
    </row>
    <row r="1463">
      <c r="B1463" s="61"/>
      <c r="C1463" s="8" t="b">
        <v>0</v>
      </c>
      <c r="I1463" s="8"/>
      <c r="J1463" s="8"/>
      <c r="L1463" s="8"/>
      <c r="N1463" s="8"/>
      <c r="O1463" s="9"/>
    </row>
    <row r="1464">
      <c r="B1464" s="61"/>
      <c r="C1464" s="8" t="b">
        <v>0</v>
      </c>
      <c r="I1464" s="8"/>
      <c r="J1464" s="8"/>
      <c r="L1464" s="8"/>
      <c r="N1464" s="8"/>
      <c r="O1464" s="9"/>
    </row>
    <row r="1465">
      <c r="B1465" s="61"/>
      <c r="C1465" s="8" t="b">
        <v>0</v>
      </c>
      <c r="I1465" s="8"/>
      <c r="J1465" s="8"/>
      <c r="L1465" s="8"/>
      <c r="N1465" s="8"/>
      <c r="O1465" s="9"/>
    </row>
    <row r="1466">
      <c r="B1466" s="61"/>
      <c r="C1466" s="8" t="b">
        <v>0</v>
      </c>
      <c r="I1466" s="8"/>
      <c r="J1466" s="8"/>
      <c r="L1466" s="8"/>
      <c r="N1466" s="8"/>
      <c r="O1466" s="9"/>
    </row>
    <row r="1467">
      <c r="B1467" s="61"/>
      <c r="C1467" s="8" t="b">
        <v>0</v>
      </c>
      <c r="I1467" s="8"/>
      <c r="J1467" s="8"/>
      <c r="L1467" s="8"/>
      <c r="N1467" s="8"/>
      <c r="O1467" s="9"/>
    </row>
    <row r="1468">
      <c r="B1468" s="61"/>
      <c r="C1468" s="8" t="b">
        <v>0</v>
      </c>
      <c r="I1468" s="8"/>
      <c r="J1468" s="8"/>
      <c r="L1468" s="8"/>
      <c r="N1468" s="8"/>
      <c r="O1468" s="9"/>
    </row>
    <row r="1469">
      <c r="B1469" s="61"/>
      <c r="C1469" s="8" t="b">
        <v>0</v>
      </c>
      <c r="I1469" s="8"/>
      <c r="J1469" s="8"/>
      <c r="L1469" s="8"/>
      <c r="N1469" s="8"/>
      <c r="O1469" s="9"/>
    </row>
    <row r="1470">
      <c r="B1470" s="61"/>
      <c r="C1470" s="8" t="b">
        <v>0</v>
      </c>
      <c r="I1470" s="8"/>
      <c r="J1470" s="8"/>
      <c r="L1470" s="8"/>
      <c r="N1470" s="8"/>
      <c r="O1470" s="9"/>
    </row>
    <row r="1471">
      <c r="B1471" s="61"/>
      <c r="C1471" s="8" t="b">
        <v>0</v>
      </c>
      <c r="I1471" s="8"/>
      <c r="J1471" s="8"/>
      <c r="L1471" s="8"/>
      <c r="N1471" s="8"/>
      <c r="O1471" s="9"/>
    </row>
    <row r="1472">
      <c r="B1472" s="61"/>
      <c r="C1472" s="8" t="b">
        <v>0</v>
      </c>
      <c r="I1472" s="8"/>
      <c r="J1472" s="8"/>
      <c r="L1472" s="8"/>
      <c r="N1472" s="8"/>
      <c r="O1472" s="9"/>
    </row>
    <row r="1473">
      <c r="B1473" s="61"/>
      <c r="C1473" s="8" t="b">
        <v>0</v>
      </c>
      <c r="I1473" s="8"/>
      <c r="J1473" s="8"/>
      <c r="L1473" s="8"/>
      <c r="N1473" s="8"/>
      <c r="O1473" s="9"/>
    </row>
    <row r="1474">
      <c r="B1474" s="61"/>
      <c r="C1474" s="8" t="b">
        <v>0</v>
      </c>
      <c r="I1474" s="8"/>
      <c r="J1474" s="8"/>
      <c r="L1474" s="8"/>
      <c r="N1474" s="8"/>
      <c r="O1474" s="9"/>
    </row>
    <row r="1475">
      <c r="B1475" s="61"/>
      <c r="C1475" s="8" t="b">
        <v>0</v>
      </c>
      <c r="I1475" s="8"/>
      <c r="J1475" s="8"/>
      <c r="L1475" s="8"/>
      <c r="N1475" s="8"/>
      <c r="O1475" s="9"/>
    </row>
    <row r="1476">
      <c r="B1476" s="61"/>
      <c r="C1476" s="8" t="b">
        <v>0</v>
      </c>
      <c r="I1476" s="8"/>
      <c r="J1476" s="8"/>
      <c r="L1476" s="8"/>
      <c r="N1476" s="8"/>
      <c r="O1476" s="9"/>
    </row>
    <row r="1477">
      <c r="B1477" s="61"/>
      <c r="C1477" s="8" t="b">
        <v>0</v>
      </c>
      <c r="I1477" s="8"/>
      <c r="J1477" s="8"/>
      <c r="L1477" s="8"/>
      <c r="N1477" s="8"/>
      <c r="O1477" s="9"/>
    </row>
    <row r="1478">
      <c r="B1478" s="61"/>
      <c r="C1478" s="8" t="b">
        <v>0</v>
      </c>
      <c r="I1478" s="8"/>
      <c r="J1478" s="8"/>
      <c r="L1478" s="8"/>
      <c r="N1478" s="8"/>
      <c r="O1478" s="9"/>
    </row>
    <row r="1479">
      <c r="B1479" s="61"/>
      <c r="C1479" s="8" t="b">
        <v>0</v>
      </c>
      <c r="I1479" s="8"/>
      <c r="J1479" s="8"/>
      <c r="L1479" s="8"/>
      <c r="N1479" s="8"/>
      <c r="O1479" s="9"/>
    </row>
    <row r="1480">
      <c r="B1480" s="61"/>
      <c r="C1480" s="8" t="b">
        <v>0</v>
      </c>
      <c r="I1480" s="8"/>
      <c r="J1480" s="8"/>
      <c r="L1480" s="8"/>
      <c r="N1480" s="8"/>
      <c r="O1480" s="9"/>
    </row>
    <row r="1481">
      <c r="B1481" s="61"/>
      <c r="C1481" s="8" t="b">
        <v>0</v>
      </c>
      <c r="I1481" s="8"/>
      <c r="J1481" s="8"/>
      <c r="L1481" s="8"/>
      <c r="N1481" s="8"/>
      <c r="O1481" s="9"/>
    </row>
    <row r="1482">
      <c r="B1482" s="61"/>
      <c r="C1482" s="8" t="b">
        <v>0</v>
      </c>
      <c r="I1482" s="8"/>
      <c r="J1482" s="8"/>
      <c r="L1482" s="8"/>
      <c r="N1482" s="8"/>
      <c r="O1482" s="9"/>
    </row>
    <row r="1483">
      <c r="B1483" s="61"/>
      <c r="C1483" s="8" t="b">
        <v>0</v>
      </c>
      <c r="I1483" s="8"/>
      <c r="J1483" s="8"/>
      <c r="L1483" s="8"/>
      <c r="N1483" s="8"/>
      <c r="O1483" s="9"/>
    </row>
    <row r="1484">
      <c r="B1484" s="61"/>
      <c r="C1484" s="8" t="b">
        <v>0</v>
      </c>
      <c r="I1484" s="8"/>
      <c r="J1484" s="8"/>
      <c r="L1484" s="8"/>
      <c r="N1484" s="8"/>
      <c r="O1484" s="9"/>
    </row>
    <row r="1485">
      <c r="B1485" s="61"/>
      <c r="C1485" s="8" t="b">
        <v>0</v>
      </c>
      <c r="I1485" s="8"/>
      <c r="J1485" s="8"/>
      <c r="L1485" s="8"/>
      <c r="N1485" s="8"/>
      <c r="O1485" s="9"/>
    </row>
    <row r="1486">
      <c r="B1486" s="61"/>
      <c r="C1486" s="8" t="b">
        <v>0</v>
      </c>
      <c r="I1486" s="8"/>
      <c r="J1486" s="8"/>
      <c r="L1486" s="8"/>
      <c r="N1486" s="8"/>
      <c r="O1486" s="9"/>
    </row>
    <row r="1487">
      <c r="B1487" s="61"/>
      <c r="C1487" s="8" t="b">
        <v>0</v>
      </c>
      <c r="I1487" s="8"/>
      <c r="J1487" s="8"/>
      <c r="L1487" s="8"/>
      <c r="N1487" s="8"/>
      <c r="O1487" s="9"/>
    </row>
    <row r="1488">
      <c r="B1488" s="61"/>
      <c r="C1488" s="8" t="b">
        <v>0</v>
      </c>
      <c r="I1488" s="8"/>
      <c r="J1488" s="8"/>
      <c r="L1488" s="8"/>
      <c r="N1488" s="8"/>
      <c r="O1488" s="9"/>
    </row>
    <row r="1489">
      <c r="B1489" s="61"/>
      <c r="C1489" s="8" t="b">
        <v>0</v>
      </c>
      <c r="I1489" s="8"/>
      <c r="J1489" s="8"/>
      <c r="L1489" s="8"/>
      <c r="N1489" s="8"/>
      <c r="O1489" s="9"/>
    </row>
    <row r="1490">
      <c r="B1490" s="61"/>
      <c r="C1490" s="8" t="b">
        <v>0</v>
      </c>
      <c r="I1490" s="8"/>
      <c r="J1490" s="8"/>
      <c r="L1490" s="8"/>
      <c r="N1490" s="8"/>
      <c r="O1490" s="9"/>
    </row>
    <row r="1491">
      <c r="B1491" s="61"/>
      <c r="C1491" s="8" t="b">
        <v>0</v>
      </c>
      <c r="I1491" s="8"/>
      <c r="J1491" s="8"/>
      <c r="L1491" s="8"/>
      <c r="N1491" s="8"/>
      <c r="O1491" s="9"/>
    </row>
    <row r="1492">
      <c r="B1492" s="61"/>
      <c r="C1492" s="8" t="b">
        <v>0</v>
      </c>
      <c r="I1492" s="8"/>
      <c r="J1492" s="8"/>
      <c r="L1492" s="8"/>
      <c r="N1492" s="8"/>
      <c r="O1492" s="9"/>
    </row>
    <row r="1493">
      <c r="B1493" s="61"/>
      <c r="C1493" s="8" t="b">
        <v>0</v>
      </c>
      <c r="I1493" s="8"/>
      <c r="J1493" s="8"/>
      <c r="L1493" s="8"/>
      <c r="N1493" s="8"/>
      <c r="O1493" s="9"/>
    </row>
    <row r="1494">
      <c r="B1494" s="61"/>
      <c r="C1494" s="8" t="b">
        <v>0</v>
      </c>
      <c r="I1494" s="8"/>
      <c r="J1494" s="8"/>
      <c r="L1494" s="8"/>
      <c r="N1494" s="8"/>
      <c r="O1494" s="9"/>
    </row>
    <row r="1495">
      <c r="B1495" s="61"/>
      <c r="C1495" s="8" t="b">
        <v>0</v>
      </c>
      <c r="I1495" s="8"/>
      <c r="J1495" s="8"/>
      <c r="L1495" s="8"/>
      <c r="N1495" s="8"/>
      <c r="O1495" s="9"/>
    </row>
    <row r="1496">
      <c r="B1496" s="61"/>
      <c r="C1496" s="8" t="b">
        <v>0</v>
      </c>
      <c r="I1496" s="8"/>
      <c r="J1496" s="8"/>
      <c r="L1496" s="8"/>
      <c r="N1496" s="8"/>
      <c r="O1496" s="9"/>
    </row>
    <row r="1497">
      <c r="B1497" s="61"/>
      <c r="C1497" s="8" t="b">
        <v>0</v>
      </c>
      <c r="I1497" s="8"/>
      <c r="J1497" s="8"/>
      <c r="L1497" s="8"/>
      <c r="N1497" s="8"/>
      <c r="O1497" s="9"/>
    </row>
    <row r="1498">
      <c r="B1498" s="61"/>
      <c r="C1498" s="8" t="b">
        <v>0</v>
      </c>
      <c r="I1498" s="8"/>
      <c r="J1498" s="8"/>
      <c r="L1498" s="8"/>
      <c r="N1498" s="8"/>
      <c r="O1498" s="9"/>
    </row>
    <row r="1499">
      <c r="B1499" s="61"/>
      <c r="C1499" s="8" t="b">
        <v>0</v>
      </c>
      <c r="I1499" s="8"/>
      <c r="J1499" s="8"/>
      <c r="L1499" s="8"/>
      <c r="N1499" s="8"/>
      <c r="O1499" s="9"/>
    </row>
    <row r="1500">
      <c r="B1500" s="61"/>
      <c r="C1500" s="8" t="b">
        <v>0</v>
      </c>
      <c r="I1500" s="8"/>
      <c r="J1500" s="8"/>
      <c r="L1500" s="8"/>
      <c r="N1500" s="8"/>
      <c r="O1500" s="9"/>
    </row>
    <row r="1501">
      <c r="B1501" s="61"/>
      <c r="C1501" s="8" t="b">
        <v>0</v>
      </c>
      <c r="I1501" s="8"/>
      <c r="J1501" s="8"/>
      <c r="L1501" s="8"/>
      <c r="N1501" s="8"/>
      <c r="O1501" s="9"/>
    </row>
    <row r="1502">
      <c r="B1502" s="61"/>
      <c r="C1502" s="8" t="b">
        <v>0</v>
      </c>
      <c r="I1502" s="8"/>
      <c r="J1502" s="8"/>
      <c r="L1502" s="8"/>
      <c r="N1502" s="8"/>
      <c r="O1502" s="9"/>
    </row>
    <row r="1503">
      <c r="B1503" s="61"/>
      <c r="C1503" s="8" t="b">
        <v>0</v>
      </c>
      <c r="I1503" s="8"/>
      <c r="J1503" s="8"/>
      <c r="L1503" s="8"/>
      <c r="N1503" s="8"/>
      <c r="O1503" s="9"/>
    </row>
    <row r="1504">
      <c r="B1504" s="61"/>
      <c r="C1504" s="8" t="b">
        <v>0</v>
      </c>
      <c r="I1504" s="8"/>
      <c r="J1504" s="8"/>
      <c r="L1504" s="8"/>
      <c r="N1504" s="8"/>
      <c r="O1504" s="9"/>
    </row>
    <row r="1505">
      <c r="B1505" s="61"/>
      <c r="C1505" s="8" t="b">
        <v>0</v>
      </c>
      <c r="I1505" s="8"/>
      <c r="J1505" s="8"/>
      <c r="L1505" s="8"/>
      <c r="N1505" s="8"/>
      <c r="O1505" s="9"/>
    </row>
    <row r="1506">
      <c r="B1506" s="61"/>
      <c r="C1506" s="8" t="b">
        <v>0</v>
      </c>
      <c r="I1506" s="8"/>
      <c r="J1506" s="8"/>
      <c r="L1506" s="8"/>
      <c r="N1506" s="8"/>
      <c r="O1506" s="9"/>
    </row>
    <row r="1507">
      <c r="B1507" s="61"/>
      <c r="C1507" s="8" t="b">
        <v>0</v>
      </c>
      <c r="I1507" s="8"/>
      <c r="J1507" s="8"/>
      <c r="L1507" s="8"/>
      <c r="N1507" s="8"/>
      <c r="O1507" s="9"/>
    </row>
    <row r="1508">
      <c r="B1508" s="61"/>
      <c r="C1508" s="8" t="b">
        <v>0</v>
      </c>
      <c r="I1508" s="8"/>
      <c r="J1508" s="8"/>
      <c r="L1508" s="8"/>
      <c r="N1508" s="8"/>
      <c r="O1508" s="9"/>
    </row>
    <row r="1509">
      <c r="B1509" s="61"/>
      <c r="C1509" s="8" t="b">
        <v>0</v>
      </c>
      <c r="I1509" s="8"/>
      <c r="J1509" s="8"/>
      <c r="L1509" s="8"/>
      <c r="N1509" s="8"/>
      <c r="O1509" s="9"/>
    </row>
    <row r="1510">
      <c r="B1510" s="61"/>
      <c r="C1510" s="8" t="b">
        <v>0</v>
      </c>
      <c r="I1510" s="8"/>
      <c r="J1510" s="8"/>
      <c r="L1510" s="8"/>
      <c r="N1510" s="8"/>
      <c r="O1510" s="9"/>
    </row>
    <row r="1511">
      <c r="B1511" s="61"/>
      <c r="C1511" s="8" t="b">
        <v>0</v>
      </c>
      <c r="I1511" s="8"/>
      <c r="J1511" s="8"/>
      <c r="L1511" s="8"/>
      <c r="N1511" s="8"/>
      <c r="O1511" s="9"/>
    </row>
    <row r="1512">
      <c r="B1512" s="61"/>
      <c r="C1512" s="8" t="b">
        <v>0</v>
      </c>
      <c r="I1512" s="8"/>
      <c r="J1512" s="8"/>
      <c r="L1512" s="8"/>
      <c r="N1512" s="8"/>
      <c r="O1512" s="9"/>
    </row>
    <row r="1513">
      <c r="B1513" s="61"/>
      <c r="C1513" s="8" t="b">
        <v>0</v>
      </c>
      <c r="I1513" s="8"/>
      <c r="J1513" s="8"/>
      <c r="L1513" s="8"/>
      <c r="N1513" s="8"/>
      <c r="O1513" s="9"/>
    </row>
    <row r="1514">
      <c r="B1514" s="61"/>
      <c r="C1514" s="8" t="b">
        <v>0</v>
      </c>
      <c r="I1514" s="8"/>
      <c r="J1514" s="8"/>
      <c r="L1514" s="8"/>
      <c r="N1514" s="8"/>
      <c r="O1514" s="9"/>
    </row>
    <row r="1515">
      <c r="B1515" s="61"/>
      <c r="C1515" s="8" t="b">
        <v>0</v>
      </c>
      <c r="I1515" s="8"/>
      <c r="J1515" s="8"/>
      <c r="L1515" s="8"/>
      <c r="N1515" s="8"/>
      <c r="O1515" s="9"/>
    </row>
    <row r="1516">
      <c r="B1516" s="61"/>
      <c r="C1516" s="8" t="b">
        <v>0</v>
      </c>
      <c r="I1516" s="8"/>
      <c r="J1516" s="8"/>
      <c r="L1516" s="8"/>
      <c r="N1516" s="8"/>
      <c r="O1516" s="9"/>
    </row>
    <row r="1517">
      <c r="B1517" s="61"/>
      <c r="C1517" s="8" t="b">
        <v>0</v>
      </c>
      <c r="I1517" s="8"/>
      <c r="J1517" s="8"/>
      <c r="L1517" s="8"/>
      <c r="N1517" s="8"/>
      <c r="O1517" s="9"/>
    </row>
    <row r="1518">
      <c r="B1518" s="61"/>
      <c r="C1518" s="8" t="b">
        <v>0</v>
      </c>
      <c r="I1518" s="8"/>
      <c r="J1518" s="8"/>
      <c r="L1518" s="8"/>
      <c r="N1518" s="8"/>
      <c r="O1518" s="9"/>
    </row>
    <row r="1519">
      <c r="B1519" s="61"/>
      <c r="C1519" s="8" t="b">
        <v>0</v>
      </c>
      <c r="I1519" s="8"/>
      <c r="J1519" s="8"/>
      <c r="L1519" s="8"/>
      <c r="N1519" s="8"/>
      <c r="O1519" s="9"/>
    </row>
    <row r="1520">
      <c r="B1520" s="61"/>
      <c r="C1520" s="8" t="b">
        <v>0</v>
      </c>
      <c r="I1520" s="8"/>
      <c r="J1520" s="8"/>
      <c r="L1520" s="8"/>
      <c r="N1520" s="8"/>
      <c r="O1520" s="9"/>
    </row>
    <row r="1521">
      <c r="B1521" s="61"/>
      <c r="C1521" s="8" t="b">
        <v>0</v>
      </c>
      <c r="I1521" s="8"/>
      <c r="J1521" s="8"/>
      <c r="L1521" s="8"/>
      <c r="N1521" s="8"/>
      <c r="O1521" s="9"/>
    </row>
    <row r="1522">
      <c r="B1522" s="61"/>
      <c r="C1522" s="8" t="b">
        <v>0</v>
      </c>
      <c r="I1522" s="8"/>
      <c r="J1522" s="8"/>
      <c r="L1522" s="8"/>
      <c r="N1522" s="8"/>
      <c r="O1522" s="9"/>
    </row>
    <row r="1523">
      <c r="B1523" s="61"/>
      <c r="C1523" s="8" t="b">
        <v>0</v>
      </c>
      <c r="I1523" s="8"/>
      <c r="J1523" s="8"/>
      <c r="L1523" s="8"/>
      <c r="N1523" s="8"/>
      <c r="O1523" s="9"/>
    </row>
    <row r="1524">
      <c r="B1524" s="61"/>
      <c r="C1524" s="8" t="b">
        <v>0</v>
      </c>
      <c r="I1524" s="8"/>
      <c r="J1524" s="8"/>
      <c r="L1524" s="8"/>
      <c r="N1524" s="8"/>
      <c r="O1524" s="9"/>
    </row>
    <row r="1525">
      <c r="B1525" s="61"/>
      <c r="C1525" s="8" t="b">
        <v>0</v>
      </c>
      <c r="I1525" s="8"/>
      <c r="J1525" s="8"/>
      <c r="L1525" s="8"/>
      <c r="N1525" s="8"/>
      <c r="O1525" s="9"/>
    </row>
    <row r="1526">
      <c r="B1526" s="61"/>
      <c r="C1526" s="8" t="b">
        <v>0</v>
      </c>
      <c r="I1526" s="8"/>
      <c r="J1526" s="8"/>
      <c r="L1526" s="8"/>
      <c r="N1526" s="8"/>
      <c r="O1526" s="9"/>
    </row>
    <row r="1527">
      <c r="B1527" s="61"/>
      <c r="C1527" s="8" t="b">
        <v>0</v>
      </c>
      <c r="I1527" s="8"/>
      <c r="J1527" s="8"/>
      <c r="L1527" s="8"/>
      <c r="N1527" s="8"/>
      <c r="O1527" s="9"/>
    </row>
    <row r="1528">
      <c r="B1528" s="61"/>
      <c r="C1528" s="8" t="b">
        <v>0</v>
      </c>
      <c r="I1528" s="8"/>
      <c r="J1528" s="8"/>
      <c r="L1528" s="8"/>
      <c r="N1528" s="8"/>
      <c r="O1528" s="9"/>
    </row>
    <row r="1529">
      <c r="B1529" s="61"/>
      <c r="C1529" s="8" t="b">
        <v>0</v>
      </c>
      <c r="I1529" s="8"/>
      <c r="J1529" s="8"/>
      <c r="L1529" s="8"/>
      <c r="N1529" s="8"/>
      <c r="O1529" s="9"/>
    </row>
    <row r="1530">
      <c r="B1530" s="61"/>
      <c r="C1530" s="8" t="b">
        <v>0</v>
      </c>
      <c r="I1530" s="8"/>
      <c r="J1530" s="8"/>
      <c r="L1530" s="8"/>
      <c r="N1530" s="8"/>
      <c r="O1530" s="9"/>
    </row>
    <row r="1531">
      <c r="B1531" s="61"/>
      <c r="C1531" s="8" t="b">
        <v>0</v>
      </c>
      <c r="I1531" s="8"/>
      <c r="J1531" s="8"/>
      <c r="L1531" s="8"/>
      <c r="N1531" s="8"/>
      <c r="O1531" s="9"/>
    </row>
    <row r="1532">
      <c r="B1532" s="61"/>
      <c r="C1532" s="8" t="b">
        <v>0</v>
      </c>
      <c r="I1532" s="8"/>
      <c r="J1532" s="8"/>
      <c r="L1532" s="8"/>
      <c r="N1532" s="8"/>
      <c r="O1532" s="9"/>
    </row>
    <row r="1533">
      <c r="B1533" s="61"/>
      <c r="C1533" s="8" t="b">
        <v>0</v>
      </c>
      <c r="I1533" s="8"/>
      <c r="J1533" s="8"/>
      <c r="L1533" s="8"/>
      <c r="N1533" s="8"/>
      <c r="O1533" s="9"/>
    </row>
    <row r="1534">
      <c r="B1534" s="61"/>
      <c r="C1534" s="8" t="b">
        <v>0</v>
      </c>
      <c r="I1534" s="8"/>
      <c r="J1534" s="8"/>
      <c r="L1534" s="8"/>
      <c r="N1534" s="8"/>
      <c r="O1534" s="9"/>
    </row>
    <row r="1535">
      <c r="B1535" s="61"/>
      <c r="C1535" s="8" t="b">
        <v>0</v>
      </c>
      <c r="I1535" s="8"/>
      <c r="J1535" s="8"/>
      <c r="L1535" s="8"/>
      <c r="N1535" s="8"/>
      <c r="O1535" s="9"/>
    </row>
    <row r="1536">
      <c r="B1536" s="61"/>
      <c r="C1536" s="8" t="b">
        <v>0</v>
      </c>
      <c r="I1536" s="8"/>
      <c r="J1536" s="8"/>
      <c r="L1536" s="8"/>
      <c r="N1536" s="8"/>
      <c r="O1536" s="9"/>
    </row>
    <row r="1537">
      <c r="B1537" s="61"/>
      <c r="C1537" s="8" t="b">
        <v>0</v>
      </c>
      <c r="I1537" s="8"/>
      <c r="J1537" s="8"/>
      <c r="L1537" s="8"/>
      <c r="N1537" s="8"/>
      <c r="O1537" s="9"/>
    </row>
    <row r="1538">
      <c r="B1538" s="61"/>
      <c r="C1538" s="8" t="b">
        <v>0</v>
      </c>
      <c r="I1538" s="8"/>
      <c r="J1538" s="8"/>
      <c r="L1538" s="8"/>
      <c r="N1538" s="8"/>
      <c r="O1538" s="9"/>
    </row>
    <row r="1539">
      <c r="B1539" s="61"/>
      <c r="C1539" s="8" t="b">
        <v>0</v>
      </c>
      <c r="I1539" s="8"/>
      <c r="J1539" s="8"/>
      <c r="L1539" s="8"/>
      <c r="N1539" s="8"/>
      <c r="O1539" s="9"/>
    </row>
    <row r="1540">
      <c r="B1540" s="61"/>
      <c r="C1540" s="8" t="b">
        <v>0</v>
      </c>
      <c r="I1540" s="8"/>
      <c r="J1540" s="8"/>
      <c r="L1540" s="8"/>
      <c r="N1540" s="8"/>
      <c r="O1540" s="9"/>
    </row>
    <row r="1541">
      <c r="B1541" s="61"/>
      <c r="C1541" s="8" t="b">
        <v>0</v>
      </c>
      <c r="I1541" s="8"/>
      <c r="J1541" s="8"/>
      <c r="L1541" s="8"/>
      <c r="N1541" s="8"/>
      <c r="O1541" s="9"/>
    </row>
    <row r="1542">
      <c r="B1542" s="61"/>
      <c r="C1542" s="8" t="b">
        <v>0</v>
      </c>
      <c r="I1542" s="8"/>
      <c r="J1542" s="8"/>
      <c r="L1542" s="8"/>
      <c r="N1542" s="8"/>
      <c r="O1542" s="9"/>
    </row>
    <row r="1543">
      <c r="B1543" s="61"/>
      <c r="C1543" s="8" t="b">
        <v>0</v>
      </c>
      <c r="I1543" s="8"/>
      <c r="J1543" s="8"/>
      <c r="L1543" s="8"/>
      <c r="N1543" s="8"/>
      <c r="O1543" s="9"/>
    </row>
    <row r="1544">
      <c r="B1544" s="61"/>
      <c r="C1544" s="8" t="b">
        <v>0</v>
      </c>
      <c r="I1544" s="8"/>
      <c r="J1544" s="8"/>
      <c r="L1544" s="8"/>
      <c r="N1544" s="8"/>
      <c r="O1544" s="9"/>
    </row>
    <row r="1545">
      <c r="B1545" s="61"/>
      <c r="C1545" s="8" t="b">
        <v>0</v>
      </c>
      <c r="I1545" s="8"/>
      <c r="J1545" s="8"/>
      <c r="L1545" s="8"/>
      <c r="N1545" s="8"/>
      <c r="O1545" s="9"/>
    </row>
    <row r="1546">
      <c r="B1546" s="61"/>
      <c r="C1546" s="8" t="b">
        <v>0</v>
      </c>
      <c r="I1546" s="8"/>
      <c r="J1546" s="8"/>
      <c r="L1546" s="8"/>
      <c r="N1546" s="8"/>
      <c r="O1546" s="9"/>
    </row>
    <row r="1547">
      <c r="B1547" s="61"/>
      <c r="C1547" s="8" t="b">
        <v>0</v>
      </c>
      <c r="I1547" s="8"/>
      <c r="J1547" s="8"/>
      <c r="L1547" s="8"/>
      <c r="N1547" s="8"/>
      <c r="O1547" s="9"/>
    </row>
    <row r="1548">
      <c r="B1548" s="61"/>
      <c r="C1548" s="8" t="b">
        <v>0</v>
      </c>
      <c r="I1548" s="8"/>
      <c r="J1548" s="8"/>
      <c r="L1548" s="8"/>
      <c r="N1548" s="8"/>
      <c r="O1548" s="9"/>
    </row>
    <row r="1549">
      <c r="B1549" s="61"/>
      <c r="C1549" s="8" t="b">
        <v>0</v>
      </c>
      <c r="I1549" s="8"/>
      <c r="J1549" s="8"/>
      <c r="L1549" s="8"/>
      <c r="N1549" s="8"/>
      <c r="O1549" s="9"/>
    </row>
    <row r="1550">
      <c r="B1550" s="61"/>
      <c r="C1550" s="8" t="b">
        <v>0</v>
      </c>
      <c r="I1550" s="8"/>
      <c r="J1550" s="8"/>
      <c r="L1550" s="8"/>
      <c r="N1550" s="8"/>
      <c r="O1550" s="9"/>
    </row>
    <row r="1551">
      <c r="B1551" s="61"/>
      <c r="C1551" s="8" t="b">
        <v>0</v>
      </c>
      <c r="I1551" s="8"/>
      <c r="J1551" s="8"/>
      <c r="L1551" s="8"/>
      <c r="N1551" s="8"/>
      <c r="O1551" s="9"/>
    </row>
    <row r="1552">
      <c r="B1552" s="61"/>
      <c r="C1552" s="8" t="b">
        <v>0</v>
      </c>
      <c r="I1552" s="8"/>
      <c r="J1552" s="8"/>
      <c r="L1552" s="8"/>
      <c r="N1552" s="8"/>
      <c r="O1552" s="9"/>
    </row>
    <row r="1553">
      <c r="B1553" s="61"/>
      <c r="C1553" s="8" t="b">
        <v>0</v>
      </c>
      <c r="I1553" s="8"/>
      <c r="J1553" s="8"/>
      <c r="L1553" s="8"/>
      <c r="N1553" s="8"/>
      <c r="O1553" s="9"/>
    </row>
    <row r="1554">
      <c r="B1554" s="61"/>
      <c r="C1554" s="8" t="b">
        <v>0</v>
      </c>
      <c r="I1554" s="8"/>
      <c r="J1554" s="8"/>
      <c r="L1554" s="8"/>
      <c r="N1554" s="8"/>
      <c r="O1554" s="9"/>
    </row>
    <row r="1555">
      <c r="B1555" s="61"/>
      <c r="C1555" s="8" t="b">
        <v>0</v>
      </c>
      <c r="I1555" s="8"/>
      <c r="J1555" s="8"/>
      <c r="L1555" s="8"/>
      <c r="N1555" s="8"/>
      <c r="O1555" s="9"/>
    </row>
    <row r="1556">
      <c r="B1556" s="61"/>
      <c r="C1556" s="8" t="b">
        <v>0</v>
      </c>
      <c r="I1556" s="8"/>
      <c r="J1556" s="8"/>
      <c r="L1556" s="8"/>
      <c r="N1556" s="8"/>
      <c r="O1556" s="9"/>
    </row>
    <row r="1557">
      <c r="B1557" s="61"/>
      <c r="C1557" s="8" t="b">
        <v>0</v>
      </c>
      <c r="I1557" s="8"/>
      <c r="J1557" s="8"/>
      <c r="L1557" s="8"/>
      <c r="N1557" s="8"/>
      <c r="O1557" s="9"/>
    </row>
    <row r="1558">
      <c r="B1558" s="61"/>
      <c r="C1558" s="8" t="b">
        <v>0</v>
      </c>
      <c r="I1558" s="8"/>
      <c r="J1558" s="8"/>
      <c r="L1558" s="8"/>
      <c r="N1558" s="8"/>
      <c r="O1558" s="9"/>
    </row>
    <row r="1559">
      <c r="B1559" s="61"/>
      <c r="C1559" s="8" t="b">
        <v>0</v>
      </c>
      <c r="I1559" s="8"/>
      <c r="J1559" s="8"/>
      <c r="L1559" s="8"/>
      <c r="N1559" s="8"/>
      <c r="O1559" s="9"/>
    </row>
    <row r="1560">
      <c r="B1560" s="61"/>
      <c r="C1560" s="8" t="b">
        <v>0</v>
      </c>
      <c r="I1560" s="8"/>
      <c r="J1560" s="8"/>
      <c r="L1560" s="8"/>
      <c r="N1560" s="8"/>
      <c r="O1560" s="9"/>
    </row>
    <row r="1561">
      <c r="B1561" s="61"/>
      <c r="C1561" s="8" t="b">
        <v>0</v>
      </c>
      <c r="I1561" s="8"/>
      <c r="J1561" s="8"/>
      <c r="L1561" s="8"/>
      <c r="N1561" s="8"/>
      <c r="O1561" s="9"/>
    </row>
    <row r="1562">
      <c r="B1562" s="61"/>
      <c r="C1562" s="8" t="b">
        <v>0</v>
      </c>
      <c r="I1562" s="8"/>
      <c r="J1562" s="8"/>
      <c r="L1562" s="8"/>
      <c r="N1562" s="8"/>
      <c r="O1562" s="9"/>
    </row>
    <row r="1563">
      <c r="B1563" s="61"/>
      <c r="C1563" s="8" t="b">
        <v>0</v>
      </c>
      <c r="I1563" s="8"/>
      <c r="J1563" s="8"/>
      <c r="L1563" s="8"/>
      <c r="N1563" s="8"/>
      <c r="O1563" s="9"/>
    </row>
    <row r="1564">
      <c r="B1564" s="61"/>
      <c r="C1564" s="8" t="b">
        <v>0</v>
      </c>
      <c r="I1564" s="8"/>
      <c r="J1564" s="8"/>
      <c r="L1564" s="8"/>
      <c r="N1564" s="8"/>
      <c r="O1564" s="9"/>
    </row>
    <row r="1565">
      <c r="B1565" s="61"/>
      <c r="C1565" s="8" t="b">
        <v>0</v>
      </c>
      <c r="I1565" s="8"/>
      <c r="J1565" s="8"/>
      <c r="L1565" s="8"/>
      <c r="N1565" s="8"/>
      <c r="O1565" s="9"/>
    </row>
    <row r="1566">
      <c r="B1566" s="61"/>
      <c r="C1566" s="8" t="b">
        <v>0</v>
      </c>
      <c r="I1566" s="8"/>
      <c r="J1566" s="8"/>
      <c r="L1566" s="8"/>
      <c r="N1566" s="8"/>
      <c r="O1566" s="9"/>
    </row>
    <row r="1567">
      <c r="B1567" s="61"/>
      <c r="C1567" s="8" t="b">
        <v>0</v>
      </c>
      <c r="I1567" s="8"/>
      <c r="J1567" s="8"/>
      <c r="L1567" s="8"/>
      <c r="N1567" s="8"/>
      <c r="O1567" s="9"/>
    </row>
    <row r="1568">
      <c r="B1568" s="61"/>
      <c r="C1568" s="8" t="b">
        <v>0</v>
      </c>
      <c r="I1568" s="8"/>
      <c r="J1568" s="8"/>
      <c r="L1568" s="8"/>
      <c r="N1568" s="8"/>
      <c r="O1568" s="9"/>
    </row>
    <row r="1569">
      <c r="B1569" s="61"/>
      <c r="C1569" s="8" t="b">
        <v>0</v>
      </c>
      <c r="I1569" s="8"/>
      <c r="J1569" s="8"/>
      <c r="L1569" s="8"/>
      <c r="N1569" s="8"/>
      <c r="O1569" s="9"/>
    </row>
    <row r="1570">
      <c r="B1570" s="61"/>
      <c r="C1570" s="8" t="b">
        <v>0</v>
      </c>
      <c r="I1570" s="8"/>
      <c r="J1570" s="8"/>
      <c r="L1570" s="8"/>
      <c r="N1570" s="8"/>
      <c r="O1570" s="9"/>
    </row>
    <row r="1571">
      <c r="B1571" s="61"/>
      <c r="C1571" s="8" t="b">
        <v>0</v>
      </c>
      <c r="I1571" s="8"/>
      <c r="J1571" s="8"/>
      <c r="L1571" s="8"/>
      <c r="N1571" s="8"/>
      <c r="O1571" s="9"/>
    </row>
    <row r="1572">
      <c r="B1572" s="61"/>
      <c r="C1572" s="8" t="b">
        <v>0</v>
      </c>
      <c r="I1572" s="8"/>
      <c r="J1572" s="8"/>
      <c r="L1572" s="8"/>
      <c r="N1572" s="8"/>
      <c r="O1572" s="9"/>
    </row>
    <row r="1573">
      <c r="B1573" s="61"/>
      <c r="C1573" s="8" t="b">
        <v>0</v>
      </c>
      <c r="I1573" s="8"/>
      <c r="J1573" s="8"/>
      <c r="L1573" s="8"/>
      <c r="N1573" s="8"/>
      <c r="O1573" s="9"/>
    </row>
    <row r="1574">
      <c r="B1574" s="61"/>
      <c r="C1574" s="8" t="b">
        <v>0</v>
      </c>
      <c r="I1574" s="8"/>
      <c r="J1574" s="8"/>
      <c r="L1574" s="8"/>
      <c r="N1574" s="8"/>
      <c r="O1574" s="9"/>
    </row>
    <row r="1575">
      <c r="B1575" s="61"/>
      <c r="C1575" s="8" t="b">
        <v>0</v>
      </c>
      <c r="I1575" s="8"/>
      <c r="J1575" s="8"/>
      <c r="L1575" s="8"/>
      <c r="N1575" s="8"/>
      <c r="O1575" s="9"/>
    </row>
    <row r="1576">
      <c r="B1576" s="61"/>
      <c r="C1576" s="8" t="b">
        <v>0</v>
      </c>
      <c r="I1576" s="8"/>
      <c r="J1576" s="8"/>
      <c r="L1576" s="8"/>
      <c r="N1576" s="8"/>
      <c r="O1576" s="9"/>
    </row>
    <row r="1577">
      <c r="B1577" s="61"/>
      <c r="C1577" s="8" t="b">
        <v>0</v>
      </c>
      <c r="I1577" s="8"/>
      <c r="J1577" s="8"/>
      <c r="L1577" s="8"/>
      <c r="N1577" s="8"/>
      <c r="O1577" s="9"/>
    </row>
    <row r="1578">
      <c r="B1578" s="61"/>
      <c r="C1578" s="8" t="b">
        <v>0</v>
      </c>
      <c r="I1578" s="8"/>
      <c r="J1578" s="8"/>
      <c r="L1578" s="8"/>
      <c r="N1578" s="8"/>
      <c r="O1578" s="9"/>
    </row>
    <row r="1579">
      <c r="B1579" s="61"/>
      <c r="C1579" s="8" t="b">
        <v>0</v>
      </c>
      <c r="I1579" s="8"/>
      <c r="J1579" s="8"/>
      <c r="L1579" s="8"/>
      <c r="N1579" s="8"/>
      <c r="O1579" s="9"/>
    </row>
    <row r="1580">
      <c r="B1580" s="61"/>
      <c r="C1580" s="8" t="b">
        <v>0</v>
      </c>
      <c r="I1580" s="8"/>
      <c r="J1580" s="8"/>
      <c r="L1580" s="8"/>
      <c r="N1580" s="8"/>
      <c r="O1580" s="9"/>
    </row>
    <row r="1581">
      <c r="B1581" s="61"/>
      <c r="C1581" s="8" t="b">
        <v>0</v>
      </c>
      <c r="I1581" s="8"/>
      <c r="J1581" s="8"/>
      <c r="L1581" s="8"/>
      <c r="N1581" s="8"/>
      <c r="O1581" s="9"/>
    </row>
    <row r="1582">
      <c r="B1582" s="61"/>
      <c r="C1582" s="8" t="b">
        <v>0</v>
      </c>
      <c r="I1582" s="8"/>
      <c r="J1582" s="8"/>
      <c r="L1582" s="8"/>
      <c r="N1582" s="8"/>
      <c r="O1582" s="9"/>
    </row>
    <row r="1583">
      <c r="B1583" s="61"/>
      <c r="C1583" s="8" t="b">
        <v>0</v>
      </c>
      <c r="I1583" s="8"/>
      <c r="J1583" s="8"/>
      <c r="L1583" s="8"/>
      <c r="N1583" s="8"/>
      <c r="O1583" s="9"/>
    </row>
    <row r="1584">
      <c r="B1584" s="61"/>
      <c r="C1584" s="8" t="b">
        <v>0</v>
      </c>
      <c r="I1584" s="8"/>
      <c r="J1584" s="8"/>
      <c r="L1584" s="8"/>
      <c r="N1584" s="8"/>
      <c r="O1584" s="9"/>
    </row>
    <row r="1585">
      <c r="B1585" s="61"/>
      <c r="C1585" s="8" t="b">
        <v>0</v>
      </c>
      <c r="I1585" s="8"/>
      <c r="J1585" s="8"/>
      <c r="L1585" s="8"/>
      <c r="N1585" s="8"/>
      <c r="O1585" s="9"/>
    </row>
    <row r="1586">
      <c r="B1586" s="61"/>
      <c r="C1586" s="8" t="b">
        <v>0</v>
      </c>
      <c r="I1586" s="8"/>
      <c r="J1586" s="8"/>
      <c r="L1586" s="8"/>
      <c r="N1586" s="8"/>
      <c r="O1586" s="9"/>
    </row>
    <row r="1587">
      <c r="B1587" s="61"/>
      <c r="C1587" s="8" t="b">
        <v>0</v>
      </c>
      <c r="I1587" s="8"/>
      <c r="J1587" s="8"/>
      <c r="L1587" s="8"/>
      <c r="N1587" s="8"/>
      <c r="O1587" s="9"/>
    </row>
    <row r="1588">
      <c r="B1588" s="61"/>
      <c r="C1588" s="8" t="b">
        <v>0</v>
      </c>
      <c r="I1588" s="8"/>
      <c r="J1588" s="8"/>
      <c r="L1588" s="8"/>
      <c r="N1588" s="8"/>
      <c r="O1588" s="9"/>
    </row>
    <row r="1589">
      <c r="B1589" s="61"/>
      <c r="C1589" s="8" t="b">
        <v>0</v>
      </c>
      <c r="I1589" s="8"/>
      <c r="J1589" s="8"/>
      <c r="L1589" s="8"/>
      <c r="N1589" s="8"/>
      <c r="O1589" s="9"/>
    </row>
    <row r="1590">
      <c r="B1590" s="61"/>
      <c r="C1590" s="8" t="b">
        <v>0</v>
      </c>
      <c r="I1590" s="8"/>
      <c r="J1590" s="8"/>
      <c r="L1590" s="8"/>
      <c r="N1590" s="8"/>
      <c r="O1590" s="9"/>
    </row>
    <row r="1591">
      <c r="B1591" s="61"/>
      <c r="C1591" s="8" t="b">
        <v>0</v>
      </c>
      <c r="I1591" s="8"/>
      <c r="J1591" s="8"/>
      <c r="L1591" s="8"/>
      <c r="N1591" s="8"/>
      <c r="O1591" s="9"/>
    </row>
    <row r="1592">
      <c r="B1592" s="61"/>
      <c r="C1592" s="8" t="b">
        <v>0</v>
      </c>
      <c r="I1592" s="8"/>
      <c r="J1592" s="8"/>
      <c r="L1592" s="8"/>
      <c r="N1592" s="8"/>
      <c r="O1592" s="9"/>
    </row>
    <row r="1593">
      <c r="B1593" s="61"/>
      <c r="C1593" s="8" t="b">
        <v>0</v>
      </c>
      <c r="I1593" s="8"/>
      <c r="J1593" s="8"/>
      <c r="L1593" s="8"/>
      <c r="N1593" s="8"/>
      <c r="O1593" s="9"/>
    </row>
    <row r="1594">
      <c r="B1594" s="61"/>
      <c r="C1594" s="8" t="b">
        <v>0</v>
      </c>
      <c r="I1594" s="8"/>
      <c r="J1594" s="8"/>
      <c r="L1594" s="8"/>
      <c r="N1594" s="8"/>
      <c r="O1594" s="9"/>
    </row>
    <row r="1595">
      <c r="B1595" s="61"/>
      <c r="C1595" s="8" t="b">
        <v>0</v>
      </c>
      <c r="I1595" s="8"/>
      <c r="J1595" s="8"/>
      <c r="L1595" s="8"/>
      <c r="N1595" s="8"/>
      <c r="O1595" s="9"/>
    </row>
    <row r="1596">
      <c r="B1596" s="61"/>
      <c r="C1596" s="8" t="b">
        <v>0</v>
      </c>
      <c r="I1596" s="8"/>
      <c r="J1596" s="8"/>
      <c r="L1596" s="8"/>
      <c r="N1596" s="8"/>
      <c r="O1596" s="9"/>
    </row>
    <row r="1597">
      <c r="B1597" s="61"/>
      <c r="C1597" s="8" t="b">
        <v>0</v>
      </c>
      <c r="I1597" s="8"/>
      <c r="J1597" s="8"/>
      <c r="L1597" s="8"/>
      <c r="N1597" s="8"/>
      <c r="O1597" s="9"/>
    </row>
    <row r="1598">
      <c r="B1598" s="61"/>
      <c r="C1598" s="8" t="b">
        <v>0</v>
      </c>
      <c r="I1598" s="8"/>
      <c r="J1598" s="8"/>
      <c r="L1598" s="8"/>
      <c r="N1598" s="8"/>
      <c r="O1598" s="9"/>
    </row>
    <row r="1599">
      <c r="B1599" s="61"/>
      <c r="C1599" s="8" t="b">
        <v>0</v>
      </c>
      <c r="I1599" s="8"/>
      <c r="J1599" s="8"/>
      <c r="L1599" s="8"/>
      <c r="N1599" s="8"/>
      <c r="O1599" s="9"/>
    </row>
    <row r="1600">
      <c r="B1600" s="61"/>
      <c r="C1600" s="8" t="b">
        <v>0</v>
      </c>
      <c r="I1600" s="8"/>
      <c r="J1600" s="8"/>
      <c r="L1600" s="8"/>
      <c r="N1600" s="8"/>
      <c r="O1600" s="9"/>
    </row>
    <row r="1601">
      <c r="B1601" s="61"/>
      <c r="C1601" s="8" t="b">
        <v>0</v>
      </c>
      <c r="I1601" s="8"/>
      <c r="J1601" s="8"/>
      <c r="L1601" s="8"/>
      <c r="N1601" s="8"/>
      <c r="O1601" s="9"/>
    </row>
    <row r="1602">
      <c r="B1602" s="61"/>
      <c r="C1602" s="8" t="b">
        <v>0</v>
      </c>
      <c r="I1602" s="8"/>
      <c r="J1602" s="8"/>
      <c r="L1602" s="8"/>
      <c r="N1602" s="8"/>
      <c r="O1602" s="9"/>
    </row>
    <row r="1603">
      <c r="B1603" s="61"/>
      <c r="C1603" s="8" t="b">
        <v>0</v>
      </c>
      <c r="I1603" s="8"/>
      <c r="J1603" s="8"/>
      <c r="L1603" s="8"/>
      <c r="N1603" s="8"/>
      <c r="O1603" s="9"/>
    </row>
    <row r="1604">
      <c r="B1604" s="61"/>
      <c r="C1604" s="8" t="b">
        <v>0</v>
      </c>
      <c r="I1604" s="8"/>
      <c r="J1604" s="8"/>
      <c r="L1604" s="8"/>
      <c r="N1604" s="8"/>
      <c r="O1604" s="9"/>
    </row>
    <row r="1605">
      <c r="B1605" s="61"/>
      <c r="C1605" s="8" t="b">
        <v>0</v>
      </c>
      <c r="I1605" s="8"/>
      <c r="J1605" s="8"/>
      <c r="L1605" s="8"/>
      <c r="N1605" s="8"/>
      <c r="O1605" s="9"/>
    </row>
    <row r="1606">
      <c r="B1606" s="61"/>
      <c r="C1606" s="8" t="b">
        <v>0</v>
      </c>
      <c r="I1606" s="8"/>
      <c r="J1606" s="8"/>
      <c r="L1606" s="8"/>
      <c r="N1606" s="8"/>
      <c r="O1606" s="9"/>
    </row>
    <row r="1607">
      <c r="B1607" s="61"/>
      <c r="C1607" s="8" t="b">
        <v>0</v>
      </c>
      <c r="I1607" s="8"/>
      <c r="J1607" s="8"/>
      <c r="L1607" s="8"/>
      <c r="N1607" s="8"/>
      <c r="O1607" s="9"/>
    </row>
    <row r="1608">
      <c r="B1608" s="61"/>
      <c r="C1608" s="8" t="b">
        <v>0</v>
      </c>
      <c r="I1608" s="8"/>
      <c r="J1608" s="8"/>
      <c r="L1608" s="8"/>
      <c r="N1608" s="8"/>
      <c r="O1608" s="9"/>
    </row>
    <row r="1609">
      <c r="B1609" s="61"/>
      <c r="C1609" s="8" t="b">
        <v>0</v>
      </c>
      <c r="I1609" s="8"/>
      <c r="J1609" s="8"/>
      <c r="L1609" s="8"/>
      <c r="N1609" s="8"/>
      <c r="O1609" s="9"/>
    </row>
    <row r="1610">
      <c r="B1610" s="61"/>
      <c r="C1610" s="8" t="b">
        <v>0</v>
      </c>
      <c r="I1610" s="8"/>
      <c r="J1610" s="8"/>
      <c r="L1610" s="8"/>
      <c r="N1610" s="8"/>
      <c r="O1610" s="9"/>
    </row>
    <row r="1611">
      <c r="B1611" s="61"/>
      <c r="C1611" s="8" t="b">
        <v>0</v>
      </c>
      <c r="I1611" s="8"/>
      <c r="J1611" s="8"/>
      <c r="L1611" s="8"/>
      <c r="N1611" s="8"/>
      <c r="O1611" s="9"/>
    </row>
    <row r="1612">
      <c r="B1612" s="61"/>
      <c r="C1612" s="8" t="b">
        <v>0</v>
      </c>
      <c r="I1612" s="8"/>
      <c r="J1612" s="8"/>
      <c r="L1612" s="8"/>
      <c r="N1612" s="8"/>
      <c r="O1612" s="9"/>
    </row>
    <row r="1613">
      <c r="B1613" s="61"/>
      <c r="C1613" s="8" t="b">
        <v>0</v>
      </c>
      <c r="I1613" s="8"/>
      <c r="J1613" s="8"/>
      <c r="L1613" s="8"/>
      <c r="N1613" s="8"/>
      <c r="O1613" s="9"/>
    </row>
    <row r="1614">
      <c r="B1614" s="61"/>
      <c r="C1614" s="8" t="b">
        <v>0</v>
      </c>
      <c r="I1614" s="8"/>
      <c r="J1614" s="8"/>
      <c r="L1614" s="8"/>
      <c r="N1614" s="8"/>
      <c r="O1614" s="9"/>
    </row>
    <row r="1615">
      <c r="B1615" s="61"/>
      <c r="C1615" s="8" t="b">
        <v>0</v>
      </c>
      <c r="I1615" s="8"/>
      <c r="J1615" s="8"/>
      <c r="L1615" s="8"/>
      <c r="N1615" s="8"/>
      <c r="O1615" s="9"/>
    </row>
    <row r="1616">
      <c r="B1616" s="61"/>
      <c r="C1616" s="8" t="b">
        <v>0</v>
      </c>
      <c r="I1616" s="8"/>
      <c r="J1616" s="8"/>
      <c r="L1616" s="8"/>
      <c r="N1616" s="8"/>
      <c r="O1616" s="9"/>
    </row>
    <row r="1617">
      <c r="B1617" s="61"/>
      <c r="C1617" s="8" t="b">
        <v>0</v>
      </c>
      <c r="I1617" s="8"/>
      <c r="J1617" s="8"/>
      <c r="L1617" s="8"/>
      <c r="N1617" s="8"/>
      <c r="O1617" s="9"/>
    </row>
    <row r="1618">
      <c r="B1618" s="61"/>
      <c r="C1618" s="8" t="b">
        <v>0</v>
      </c>
      <c r="I1618" s="8"/>
      <c r="J1618" s="8"/>
      <c r="L1618" s="8"/>
      <c r="N1618" s="8"/>
      <c r="O1618" s="9"/>
    </row>
    <row r="1619">
      <c r="B1619" s="61"/>
      <c r="C1619" s="8" t="b">
        <v>0</v>
      </c>
      <c r="I1619" s="8"/>
      <c r="J1619" s="8"/>
      <c r="L1619" s="8"/>
      <c r="N1619" s="8"/>
      <c r="O1619" s="9"/>
    </row>
    <row r="1620">
      <c r="B1620" s="61"/>
      <c r="C1620" s="8" t="b">
        <v>0</v>
      </c>
      <c r="I1620" s="8"/>
      <c r="J1620" s="8"/>
      <c r="L1620" s="8"/>
      <c r="N1620" s="8"/>
      <c r="O1620" s="9"/>
    </row>
    <row r="1621">
      <c r="B1621" s="61"/>
      <c r="C1621" s="8" t="b">
        <v>0</v>
      </c>
      <c r="I1621" s="8"/>
      <c r="J1621" s="8"/>
      <c r="L1621" s="8"/>
      <c r="N1621" s="8"/>
      <c r="O1621" s="9"/>
    </row>
    <row r="1622">
      <c r="B1622" s="61"/>
      <c r="C1622" s="8" t="b">
        <v>0</v>
      </c>
      <c r="I1622" s="8"/>
      <c r="J1622" s="8"/>
      <c r="L1622" s="8"/>
      <c r="N1622" s="8"/>
      <c r="O1622" s="9"/>
    </row>
    <row r="1623">
      <c r="B1623" s="61"/>
      <c r="C1623" s="8" t="b">
        <v>0</v>
      </c>
      <c r="I1623" s="8"/>
      <c r="J1623" s="8"/>
      <c r="L1623" s="8"/>
      <c r="N1623" s="8"/>
      <c r="O1623" s="9"/>
    </row>
    <row r="1624">
      <c r="B1624" s="61"/>
      <c r="C1624" s="8" t="b">
        <v>0</v>
      </c>
      <c r="I1624" s="8"/>
      <c r="J1624" s="8"/>
      <c r="L1624" s="8"/>
      <c r="N1624" s="8"/>
      <c r="O1624" s="9"/>
    </row>
    <row r="1625">
      <c r="B1625" s="61"/>
      <c r="C1625" s="8" t="b">
        <v>0</v>
      </c>
      <c r="I1625" s="8"/>
      <c r="J1625" s="8"/>
      <c r="L1625" s="8"/>
      <c r="N1625" s="8"/>
      <c r="O1625" s="9"/>
    </row>
    <row r="1626">
      <c r="B1626" s="61"/>
      <c r="C1626" s="8" t="b">
        <v>0</v>
      </c>
      <c r="I1626" s="8"/>
      <c r="J1626" s="8"/>
      <c r="L1626" s="8"/>
      <c r="N1626" s="8"/>
      <c r="O1626" s="9"/>
    </row>
    <row r="1627">
      <c r="B1627" s="61"/>
      <c r="C1627" s="8" t="b">
        <v>0</v>
      </c>
      <c r="I1627" s="8"/>
      <c r="J1627" s="8"/>
      <c r="L1627" s="8"/>
      <c r="N1627" s="8"/>
      <c r="O1627" s="9"/>
    </row>
    <row r="1628">
      <c r="B1628" s="61"/>
      <c r="C1628" s="8" t="b">
        <v>0</v>
      </c>
      <c r="I1628" s="8"/>
      <c r="J1628" s="8"/>
      <c r="L1628" s="8"/>
      <c r="N1628" s="8"/>
      <c r="O1628" s="9"/>
    </row>
    <row r="1629">
      <c r="B1629" s="61"/>
      <c r="C1629" s="8" t="b">
        <v>0</v>
      </c>
      <c r="I1629" s="8"/>
      <c r="J1629" s="8"/>
      <c r="L1629" s="8"/>
      <c r="N1629" s="8"/>
      <c r="O1629" s="9"/>
    </row>
    <row r="1630">
      <c r="B1630" s="61"/>
      <c r="C1630" s="8" t="b">
        <v>0</v>
      </c>
      <c r="I1630" s="8"/>
      <c r="J1630" s="8"/>
      <c r="L1630" s="8"/>
      <c r="N1630" s="8"/>
      <c r="O1630" s="9"/>
    </row>
    <row r="1631">
      <c r="B1631" s="61"/>
      <c r="C1631" s="8" t="b">
        <v>0</v>
      </c>
      <c r="I1631" s="8"/>
      <c r="J1631" s="8"/>
      <c r="L1631" s="8"/>
      <c r="N1631" s="8"/>
      <c r="O1631" s="9"/>
    </row>
    <row r="1632">
      <c r="B1632" s="61"/>
      <c r="C1632" s="8" t="b">
        <v>0</v>
      </c>
      <c r="I1632" s="8"/>
      <c r="J1632" s="8"/>
      <c r="L1632" s="8"/>
      <c r="N1632" s="8"/>
      <c r="O1632" s="9"/>
    </row>
    <row r="1633">
      <c r="B1633" s="61"/>
      <c r="C1633" s="8" t="b">
        <v>0</v>
      </c>
      <c r="I1633" s="8"/>
      <c r="J1633" s="8"/>
      <c r="L1633" s="8"/>
      <c r="N1633" s="8"/>
      <c r="O1633" s="9"/>
    </row>
    <row r="1634">
      <c r="B1634" s="61"/>
      <c r="C1634" s="8" t="b">
        <v>0</v>
      </c>
      <c r="I1634" s="8"/>
      <c r="J1634" s="8"/>
      <c r="L1634" s="8"/>
      <c r="N1634" s="8"/>
      <c r="O1634" s="9"/>
    </row>
    <row r="1635">
      <c r="B1635" s="61"/>
      <c r="C1635" s="8" t="b">
        <v>0</v>
      </c>
      <c r="I1635" s="8"/>
      <c r="J1635" s="8"/>
      <c r="L1635" s="8"/>
      <c r="N1635" s="8"/>
      <c r="O1635" s="9"/>
    </row>
    <row r="1636">
      <c r="B1636" s="61"/>
      <c r="C1636" s="8" t="b">
        <v>0</v>
      </c>
      <c r="I1636" s="8"/>
      <c r="J1636" s="8"/>
      <c r="L1636" s="8"/>
      <c r="N1636" s="8"/>
      <c r="O1636" s="9"/>
    </row>
    <row r="1637">
      <c r="B1637" s="61"/>
      <c r="C1637" s="8" t="b">
        <v>0</v>
      </c>
      <c r="I1637" s="8"/>
      <c r="J1637" s="8"/>
      <c r="L1637" s="8"/>
      <c r="N1637" s="8"/>
      <c r="O1637" s="9"/>
    </row>
    <row r="1638">
      <c r="B1638" s="61"/>
      <c r="C1638" s="8" t="b">
        <v>0</v>
      </c>
      <c r="I1638" s="8"/>
      <c r="J1638" s="8"/>
      <c r="L1638" s="8"/>
      <c r="N1638" s="8"/>
      <c r="O1638" s="9"/>
    </row>
    <row r="1639">
      <c r="B1639" s="61"/>
      <c r="C1639" s="8" t="b">
        <v>0</v>
      </c>
      <c r="I1639" s="8"/>
      <c r="J1639" s="8"/>
      <c r="L1639" s="8"/>
      <c r="N1639" s="8"/>
      <c r="O1639" s="9"/>
    </row>
    <row r="1640">
      <c r="B1640" s="61"/>
      <c r="C1640" s="8" t="b">
        <v>0</v>
      </c>
      <c r="I1640" s="8"/>
      <c r="J1640" s="8"/>
      <c r="L1640" s="8"/>
      <c r="N1640" s="8"/>
      <c r="O1640" s="9"/>
    </row>
    <row r="1641">
      <c r="B1641" s="61"/>
      <c r="C1641" s="8" t="b">
        <v>0</v>
      </c>
      <c r="I1641" s="8"/>
      <c r="J1641" s="8"/>
      <c r="L1641" s="8"/>
      <c r="N1641" s="8"/>
      <c r="O1641" s="9"/>
    </row>
    <row r="1642">
      <c r="B1642" s="61"/>
      <c r="C1642" s="8" t="b">
        <v>0</v>
      </c>
      <c r="I1642" s="8"/>
      <c r="J1642" s="8"/>
      <c r="L1642" s="8"/>
      <c r="N1642" s="8"/>
      <c r="O1642" s="9"/>
    </row>
    <row r="1643">
      <c r="B1643" s="61"/>
      <c r="C1643" s="8" t="b">
        <v>0</v>
      </c>
      <c r="I1643" s="8"/>
      <c r="J1643" s="8"/>
      <c r="L1643" s="8"/>
      <c r="N1643" s="8"/>
      <c r="O1643" s="9"/>
    </row>
    <row r="1644">
      <c r="B1644" s="61"/>
      <c r="C1644" s="8" t="b">
        <v>0</v>
      </c>
      <c r="I1644" s="8"/>
      <c r="J1644" s="8"/>
      <c r="L1644" s="8"/>
      <c r="N1644" s="8"/>
      <c r="O1644" s="9"/>
    </row>
    <row r="1645">
      <c r="B1645" s="61"/>
      <c r="C1645" s="8" t="b">
        <v>0</v>
      </c>
      <c r="I1645" s="8"/>
      <c r="J1645" s="8"/>
      <c r="L1645" s="8"/>
      <c r="N1645" s="8"/>
      <c r="O1645" s="9"/>
    </row>
    <row r="1646">
      <c r="B1646" s="61"/>
      <c r="C1646" s="8" t="b">
        <v>0</v>
      </c>
      <c r="I1646" s="8"/>
      <c r="J1646" s="8"/>
      <c r="L1646" s="8"/>
      <c r="N1646" s="8"/>
      <c r="O1646" s="9"/>
    </row>
    <row r="1647">
      <c r="B1647" s="61"/>
      <c r="C1647" s="8" t="b">
        <v>0</v>
      </c>
      <c r="I1647" s="8"/>
      <c r="J1647" s="8"/>
      <c r="L1647" s="8"/>
      <c r="N1647" s="8"/>
      <c r="O1647" s="9"/>
    </row>
    <row r="1648">
      <c r="B1648" s="61"/>
      <c r="C1648" s="8" t="b">
        <v>0</v>
      </c>
      <c r="I1648" s="8"/>
      <c r="J1648" s="8"/>
      <c r="L1648" s="8"/>
      <c r="N1648" s="8"/>
      <c r="O1648" s="9"/>
    </row>
    <row r="1649">
      <c r="B1649" s="61"/>
      <c r="C1649" s="8" t="b">
        <v>0</v>
      </c>
      <c r="I1649" s="8"/>
      <c r="J1649" s="8"/>
      <c r="L1649" s="8"/>
      <c r="N1649" s="8"/>
      <c r="O1649" s="9"/>
    </row>
    <row r="1650">
      <c r="B1650" s="61"/>
      <c r="C1650" s="8" t="b">
        <v>0</v>
      </c>
      <c r="I1650" s="8"/>
      <c r="J1650" s="8"/>
      <c r="L1650" s="8"/>
      <c r="N1650" s="8"/>
      <c r="O1650" s="9"/>
    </row>
    <row r="1651">
      <c r="B1651" s="61"/>
      <c r="C1651" s="8" t="b">
        <v>0</v>
      </c>
      <c r="I1651" s="8"/>
      <c r="J1651" s="8"/>
      <c r="L1651" s="8"/>
      <c r="N1651" s="8"/>
      <c r="O1651" s="9"/>
    </row>
    <row r="1652">
      <c r="B1652" s="61"/>
      <c r="C1652" s="8" t="b">
        <v>0</v>
      </c>
      <c r="I1652" s="8"/>
      <c r="J1652" s="8"/>
      <c r="L1652" s="8"/>
      <c r="N1652" s="8"/>
      <c r="O1652" s="9"/>
    </row>
    <row r="1653">
      <c r="B1653" s="61"/>
      <c r="C1653" s="8" t="b">
        <v>0</v>
      </c>
      <c r="I1653" s="8"/>
      <c r="J1653" s="8"/>
      <c r="L1653" s="8"/>
      <c r="N1653" s="8"/>
      <c r="O1653" s="9"/>
    </row>
    <row r="1654">
      <c r="B1654" s="61"/>
      <c r="C1654" s="8" t="b">
        <v>0</v>
      </c>
      <c r="I1654" s="8"/>
      <c r="J1654" s="8"/>
      <c r="L1654" s="8"/>
      <c r="N1654" s="8"/>
      <c r="O1654" s="9"/>
    </row>
    <row r="1655">
      <c r="B1655" s="61"/>
      <c r="C1655" s="8" t="b">
        <v>0</v>
      </c>
      <c r="I1655" s="8"/>
      <c r="J1655" s="8"/>
      <c r="L1655" s="8"/>
      <c r="N1655" s="8"/>
      <c r="O1655" s="9"/>
    </row>
    <row r="1656">
      <c r="B1656" s="61"/>
      <c r="C1656" s="8" t="b">
        <v>0</v>
      </c>
      <c r="I1656" s="8"/>
      <c r="J1656" s="8"/>
      <c r="L1656" s="8"/>
      <c r="N1656" s="8"/>
      <c r="O1656" s="9"/>
    </row>
    <row r="1657">
      <c r="B1657" s="61"/>
      <c r="C1657" s="8" t="b">
        <v>0</v>
      </c>
      <c r="I1657" s="8"/>
      <c r="J1657" s="8"/>
      <c r="L1657" s="8"/>
      <c r="N1657" s="8"/>
      <c r="O1657" s="9"/>
    </row>
    <row r="1658">
      <c r="B1658" s="61"/>
      <c r="C1658" s="8" t="b">
        <v>0</v>
      </c>
      <c r="I1658" s="8"/>
      <c r="J1658" s="8"/>
      <c r="L1658" s="8"/>
      <c r="N1658" s="8"/>
      <c r="O1658" s="9"/>
    </row>
    <row r="1659">
      <c r="B1659" s="61"/>
      <c r="C1659" s="8" t="b">
        <v>0</v>
      </c>
      <c r="I1659" s="8"/>
      <c r="J1659" s="8"/>
      <c r="L1659" s="8"/>
      <c r="N1659" s="8"/>
      <c r="O1659" s="9"/>
    </row>
    <row r="1660">
      <c r="B1660" s="61"/>
      <c r="C1660" s="8" t="b">
        <v>0</v>
      </c>
      <c r="I1660" s="8"/>
      <c r="J1660" s="8"/>
      <c r="L1660" s="8"/>
      <c r="N1660" s="8"/>
      <c r="O1660" s="9"/>
    </row>
    <row r="1661">
      <c r="B1661" s="61"/>
      <c r="C1661" s="8" t="b">
        <v>0</v>
      </c>
      <c r="I1661" s="8"/>
      <c r="J1661" s="8"/>
      <c r="L1661" s="8"/>
      <c r="N1661" s="8"/>
      <c r="O1661" s="9"/>
    </row>
    <row r="1662">
      <c r="B1662" s="61"/>
      <c r="C1662" s="8" t="b">
        <v>0</v>
      </c>
      <c r="I1662" s="8"/>
      <c r="J1662" s="8"/>
      <c r="L1662" s="8"/>
      <c r="N1662" s="8"/>
      <c r="O1662" s="9"/>
    </row>
    <row r="1663">
      <c r="B1663" s="61"/>
      <c r="C1663" s="8" t="b">
        <v>0</v>
      </c>
      <c r="I1663" s="8"/>
      <c r="J1663" s="8"/>
      <c r="L1663" s="8"/>
      <c r="N1663" s="8"/>
      <c r="O1663" s="9"/>
    </row>
    <row r="1664">
      <c r="B1664" s="61"/>
      <c r="C1664" s="8" t="b">
        <v>0</v>
      </c>
      <c r="I1664" s="8"/>
      <c r="J1664" s="8"/>
      <c r="L1664" s="8"/>
      <c r="N1664" s="8"/>
      <c r="O1664" s="9"/>
    </row>
    <row r="1665">
      <c r="B1665" s="61"/>
      <c r="C1665" s="8" t="b">
        <v>0</v>
      </c>
      <c r="I1665" s="8"/>
      <c r="J1665" s="8"/>
      <c r="L1665" s="8"/>
      <c r="N1665" s="8"/>
      <c r="O1665" s="9"/>
    </row>
    <row r="1666">
      <c r="B1666" s="61"/>
      <c r="C1666" s="8" t="b">
        <v>0</v>
      </c>
      <c r="I1666" s="8"/>
      <c r="J1666" s="8"/>
      <c r="L1666" s="8"/>
      <c r="N1666" s="8"/>
      <c r="O1666" s="9"/>
    </row>
    <row r="1667">
      <c r="B1667" s="61"/>
      <c r="C1667" s="8" t="b">
        <v>0</v>
      </c>
      <c r="I1667" s="8"/>
      <c r="J1667" s="8"/>
      <c r="L1667" s="8"/>
      <c r="N1667" s="8"/>
      <c r="O1667" s="9"/>
    </row>
    <row r="1668">
      <c r="B1668" s="61"/>
      <c r="C1668" s="8" t="b">
        <v>0</v>
      </c>
      <c r="I1668" s="8"/>
      <c r="J1668" s="8"/>
      <c r="L1668" s="8"/>
      <c r="N1668" s="8"/>
      <c r="O1668" s="9"/>
    </row>
    <row r="1669">
      <c r="B1669" s="61"/>
      <c r="C1669" s="8" t="b">
        <v>0</v>
      </c>
      <c r="I1669" s="8"/>
      <c r="J1669" s="8"/>
      <c r="L1669" s="8"/>
      <c r="N1669" s="8"/>
      <c r="O1669" s="9"/>
    </row>
    <row r="1670">
      <c r="B1670" s="61"/>
      <c r="C1670" s="8" t="b">
        <v>0</v>
      </c>
      <c r="I1670" s="8"/>
      <c r="J1670" s="8"/>
      <c r="L1670" s="8"/>
      <c r="N1670" s="8"/>
      <c r="O1670" s="9"/>
    </row>
    <row r="1671">
      <c r="B1671" s="61"/>
      <c r="C1671" s="8" t="b">
        <v>0</v>
      </c>
      <c r="I1671" s="8"/>
      <c r="J1671" s="8"/>
      <c r="L1671" s="8"/>
      <c r="N1671" s="8"/>
      <c r="O1671" s="9"/>
    </row>
    <row r="1672">
      <c r="B1672" s="61"/>
      <c r="C1672" s="8" t="b">
        <v>0</v>
      </c>
      <c r="I1672" s="8"/>
      <c r="J1672" s="8"/>
      <c r="L1672" s="8"/>
      <c r="N1672" s="8"/>
      <c r="O1672" s="9"/>
    </row>
    <row r="1673">
      <c r="B1673" s="61"/>
      <c r="C1673" s="8" t="b">
        <v>0</v>
      </c>
      <c r="I1673" s="8"/>
      <c r="J1673" s="8"/>
      <c r="L1673" s="8"/>
      <c r="N1673" s="8"/>
      <c r="O1673" s="9"/>
    </row>
    <row r="1674">
      <c r="B1674" s="61"/>
      <c r="C1674" s="8" t="b">
        <v>0</v>
      </c>
      <c r="I1674" s="8"/>
      <c r="J1674" s="8"/>
      <c r="L1674" s="8"/>
      <c r="N1674" s="8"/>
      <c r="O1674" s="9"/>
    </row>
    <row r="1675">
      <c r="B1675" s="61"/>
      <c r="C1675" s="8" t="b">
        <v>0</v>
      </c>
      <c r="I1675" s="8"/>
      <c r="J1675" s="8"/>
      <c r="L1675" s="8"/>
      <c r="N1675" s="8"/>
      <c r="O1675" s="9"/>
    </row>
    <row r="1676">
      <c r="B1676" s="61"/>
      <c r="C1676" s="8" t="b">
        <v>0</v>
      </c>
      <c r="I1676" s="8"/>
      <c r="J1676" s="8"/>
      <c r="L1676" s="8"/>
      <c r="N1676" s="8"/>
      <c r="O1676" s="9"/>
    </row>
    <row r="1677">
      <c r="B1677" s="61"/>
      <c r="C1677" s="8" t="b">
        <v>0</v>
      </c>
      <c r="I1677" s="8"/>
      <c r="J1677" s="8"/>
      <c r="L1677" s="8"/>
      <c r="N1677" s="8"/>
      <c r="O1677" s="9"/>
    </row>
    <row r="1678">
      <c r="B1678" s="61"/>
      <c r="C1678" s="8" t="b">
        <v>0</v>
      </c>
      <c r="I1678" s="8"/>
      <c r="J1678" s="8"/>
      <c r="L1678" s="8"/>
      <c r="N1678" s="8"/>
      <c r="O1678" s="9"/>
    </row>
    <row r="1679">
      <c r="B1679" s="61"/>
      <c r="C1679" s="8" t="b">
        <v>0</v>
      </c>
      <c r="I1679" s="8"/>
      <c r="J1679" s="8"/>
      <c r="L1679" s="8"/>
      <c r="N1679" s="8"/>
      <c r="O1679" s="9"/>
    </row>
    <row r="1680">
      <c r="B1680" s="61"/>
      <c r="C1680" s="8" t="b">
        <v>0</v>
      </c>
      <c r="I1680" s="8"/>
      <c r="J1680" s="8"/>
      <c r="L1680" s="8"/>
      <c r="N1680" s="8"/>
      <c r="O1680" s="9"/>
    </row>
    <row r="1681">
      <c r="B1681" s="61"/>
      <c r="C1681" s="8" t="b">
        <v>0</v>
      </c>
      <c r="I1681" s="8"/>
      <c r="J1681" s="8"/>
      <c r="L1681" s="8"/>
      <c r="N1681" s="8"/>
      <c r="O1681" s="9"/>
    </row>
    <row r="1682">
      <c r="B1682" s="61"/>
      <c r="C1682" s="8" t="b">
        <v>0</v>
      </c>
      <c r="I1682" s="8"/>
      <c r="J1682" s="8"/>
      <c r="L1682" s="8"/>
      <c r="N1682" s="8"/>
      <c r="O1682" s="9"/>
    </row>
    <row r="1683">
      <c r="B1683" s="61"/>
      <c r="C1683" s="8" t="b">
        <v>0</v>
      </c>
      <c r="I1683" s="8"/>
      <c r="J1683" s="8"/>
      <c r="L1683" s="8"/>
      <c r="N1683" s="8"/>
      <c r="O1683" s="9"/>
    </row>
    <row r="1684">
      <c r="B1684" s="61"/>
      <c r="C1684" s="8" t="b">
        <v>0</v>
      </c>
      <c r="I1684" s="8"/>
      <c r="J1684" s="8"/>
      <c r="L1684" s="8"/>
      <c r="N1684" s="8"/>
      <c r="O1684" s="9"/>
    </row>
    <row r="1685">
      <c r="B1685" s="61"/>
      <c r="C1685" s="8" t="b">
        <v>0</v>
      </c>
      <c r="I1685" s="8"/>
      <c r="J1685" s="8"/>
      <c r="L1685" s="8"/>
      <c r="N1685" s="8"/>
      <c r="O1685" s="9"/>
    </row>
    <row r="1686">
      <c r="B1686" s="61"/>
      <c r="C1686" s="8" t="b">
        <v>0</v>
      </c>
      <c r="I1686" s="8"/>
      <c r="J1686" s="8"/>
      <c r="L1686" s="8"/>
      <c r="N1686" s="8"/>
      <c r="O1686" s="9"/>
    </row>
    <row r="1687">
      <c r="B1687" s="61"/>
      <c r="C1687" s="8" t="b">
        <v>0</v>
      </c>
      <c r="I1687" s="8"/>
      <c r="J1687" s="8"/>
      <c r="L1687" s="8"/>
      <c r="N1687" s="8"/>
      <c r="O1687" s="9"/>
    </row>
    <row r="1688">
      <c r="B1688" s="61"/>
      <c r="C1688" s="8" t="b">
        <v>0</v>
      </c>
      <c r="I1688" s="8"/>
      <c r="J1688" s="8"/>
      <c r="L1688" s="8"/>
      <c r="N1688" s="8"/>
      <c r="O1688" s="9"/>
    </row>
    <row r="1689">
      <c r="B1689" s="61"/>
      <c r="C1689" s="8" t="b">
        <v>0</v>
      </c>
      <c r="I1689" s="8"/>
      <c r="J1689" s="8"/>
      <c r="L1689" s="8"/>
      <c r="N1689" s="8"/>
      <c r="O1689" s="9"/>
    </row>
    <row r="1690">
      <c r="B1690" s="61"/>
      <c r="C1690" s="8" t="b">
        <v>0</v>
      </c>
      <c r="I1690" s="8"/>
      <c r="J1690" s="8"/>
      <c r="L1690" s="8"/>
      <c r="N1690" s="8"/>
      <c r="O1690" s="9"/>
    </row>
    <row r="1691">
      <c r="B1691" s="61"/>
      <c r="C1691" s="8" t="b">
        <v>0</v>
      </c>
      <c r="I1691" s="8"/>
      <c r="J1691" s="8"/>
      <c r="L1691" s="8"/>
      <c r="N1691" s="8"/>
      <c r="O1691" s="9"/>
    </row>
    <row r="1692">
      <c r="B1692" s="61"/>
      <c r="C1692" s="8" t="b">
        <v>0</v>
      </c>
      <c r="I1692" s="8"/>
      <c r="J1692" s="8"/>
      <c r="L1692" s="8"/>
      <c r="N1692" s="8"/>
      <c r="O1692" s="9"/>
    </row>
    <row r="1693">
      <c r="B1693" s="61"/>
      <c r="C1693" s="8" t="b">
        <v>0</v>
      </c>
      <c r="I1693" s="8"/>
      <c r="J1693" s="8"/>
      <c r="L1693" s="8"/>
      <c r="N1693" s="8"/>
      <c r="O1693" s="9"/>
    </row>
    <row r="1694">
      <c r="B1694" s="61"/>
      <c r="C1694" s="8" t="b">
        <v>0</v>
      </c>
      <c r="I1694" s="8"/>
      <c r="J1694" s="8"/>
      <c r="L1694" s="8"/>
      <c r="N1694" s="8"/>
      <c r="O1694" s="9"/>
    </row>
    <row r="1695">
      <c r="B1695" s="61"/>
      <c r="C1695" s="8" t="b">
        <v>0</v>
      </c>
      <c r="I1695" s="8"/>
      <c r="J1695" s="8"/>
      <c r="L1695" s="8"/>
      <c r="N1695" s="8"/>
      <c r="O1695" s="9"/>
    </row>
    <row r="1696">
      <c r="B1696" s="61"/>
      <c r="C1696" s="8" t="b">
        <v>0</v>
      </c>
      <c r="I1696" s="8"/>
      <c r="J1696" s="8"/>
      <c r="L1696" s="8"/>
      <c r="N1696" s="8"/>
      <c r="O1696" s="9"/>
    </row>
    <row r="1697">
      <c r="B1697" s="61"/>
      <c r="C1697" s="8" t="b">
        <v>0</v>
      </c>
      <c r="I1697" s="8"/>
      <c r="J1697" s="8"/>
      <c r="L1697" s="8"/>
      <c r="N1697" s="8"/>
      <c r="O1697" s="9"/>
    </row>
    <row r="1698">
      <c r="B1698" s="61"/>
      <c r="C1698" s="8" t="b">
        <v>0</v>
      </c>
      <c r="I1698" s="8"/>
      <c r="J1698" s="8"/>
      <c r="L1698" s="8"/>
      <c r="N1698" s="8"/>
      <c r="O1698" s="9"/>
    </row>
    <row r="1699">
      <c r="B1699" s="61"/>
      <c r="C1699" s="8" t="b">
        <v>0</v>
      </c>
      <c r="I1699" s="8"/>
      <c r="J1699" s="8"/>
      <c r="L1699" s="8"/>
      <c r="N1699" s="8"/>
      <c r="O1699" s="9"/>
    </row>
    <row r="1700">
      <c r="B1700" s="61"/>
      <c r="C1700" s="8" t="b">
        <v>0</v>
      </c>
      <c r="I1700" s="8"/>
      <c r="J1700" s="8"/>
      <c r="L1700" s="8"/>
      <c r="N1700" s="8"/>
      <c r="O1700" s="9"/>
    </row>
    <row r="1701">
      <c r="B1701" s="61"/>
      <c r="C1701" s="8" t="b">
        <v>0</v>
      </c>
      <c r="I1701" s="8"/>
      <c r="J1701" s="8"/>
      <c r="L1701" s="8"/>
      <c r="N1701" s="8"/>
      <c r="O1701" s="9"/>
    </row>
    <row r="1702">
      <c r="B1702" s="61"/>
      <c r="C1702" s="8" t="b">
        <v>0</v>
      </c>
      <c r="I1702" s="8"/>
      <c r="J1702" s="8"/>
      <c r="L1702" s="8"/>
      <c r="N1702" s="8"/>
      <c r="O1702" s="9"/>
    </row>
    <row r="1703">
      <c r="B1703" s="61"/>
      <c r="C1703" s="8" t="b">
        <v>0</v>
      </c>
      <c r="I1703" s="8"/>
      <c r="J1703" s="8"/>
      <c r="L1703" s="8"/>
      <c r="N1703" s="8"/>
      <c r="O1703" s="9"/>
    </row>
    <row r="1704">
      <c r="B1704" s="61"/>
      <c r="C1704" s="8" t="b">
        <v>0</v>
      </c>
      <c r="I1704" s="8"/>
      <c r="J1704" s="8"/>
      <c r="L1704" s="8"/>
      <c r="N1704" s="8"/>
      <c r="O1704" s="9"/>
    </row>
    <row r="1705">
      <c r="B1705" s="61"/>
      <c r="C1705" s="8" t="b">
        <v>0</v>
      </c>
      <c r="I1705" s="8"/>
      <c r="J1705" s="8"/>
      <c r="L1705" s="8"/>
      <c r="N1705" s="8"/>
      <c r="O1705" s="9"/>
    </row>
    <row r="1706">
      <c r="B1706" s="61"/>
      <c r="C1706" s="8" t="b">
        <v>0</v>
      </c>
      <c r="I1706" s="8"/>
      <c r="J1706" s="8"/>
      <c r="L1706" s="8"/>
      <c r="N1706" s="8"/>
      <c r="O1706" s="9"/>
    </row>
    <row r="1707">
      <c r="B1707" s="61"/>
      <c r="C1707" s="8" t="b">
        <v>0</v>
      </c>
      <c r="I1707" s="8"/>
      <c r="J1707" s="8"/>
      <c r="L1707" s="8"/>
      <c r="N1707" s="8"/>
      <c r="O1707" s="9"/>
    </row>
    <row r="1708">
      <c r="B1708" s="61"/>
      <c r="C1708" s="8" t="b">
        <v>0</v>
      </c>
      <c r="I1708" s="8"/>
      <c r="J1708" s="8"/>
      <c r="L1708" s="8"/>
      <c r="N1708" s="8"/>
      <c r="O1708" s="9"/>
    </row>
    <row r="1709">
      <c r="B1709" s="61"/>
      <c r="C1709" s="8" t="b">
        <v>0</v>
      </c>
      <c r="I1709" s="8"/>
      <c r="J1709" s="8"/>
      <c r="L1709" s="8"/>
      <c r="N1709" s="8"/>
      <c r="O1709" s="9"/>
    </row>
    <row r="1710">
      <c r="B1710" s="61"/>
      <c r="C1710" s="8" t="b">
        <v>0</v>
      </c>
      <c r="I1710" s="8"/>
      <c r="J1710" s="8"/>
      <c r="L1710" s="8"/>
      <c r="N1710" s="8"/>
      <c r="O1710" s="9"/>
    </row>
    <row r="1711">
      <c r="B1711" s="61"/>
      <c r="C1711" s="8" t="b">
        <v>0</v>
      </c>
      <c r="I1711" s="8"/>
      <c r="J1711" s="8"/>
      <c r="L1711" s="8"/>
      <c r="N1711" s="8"/>
      <c r="O1711" s="9"/>
    </row>
    <row r="1712">
      <c r="B1712" s="61"/>
      <c r="C1712" s="8" t="b">
        <v>0</v>
      </c>
      <c r="I1712" s="8"/>
      <c r="J1712" s="8"/>
      <c r="L1712" s="8"/>
      <c r="N1712" s="8"/>
      <c r="O1712" s="9"/>
    </row>
    <row r="1713">
      <c r="B1713" s="61"/>
      <c r="C1713" s="8" t="b">
        <v>0</v>
      </c>
      <c r="I1713" s="8"/>
      <c r="J1713" s="8"/>
      <c r="L1713" s="8"/>
      <c r="N1713" s="8"/>
      <c r="O1713" s="9"/>
    </row>
    <row r="1714">
      <c r="B1714" s="61"/>
      <c r="C1714" s="8" t="b">
        <v>0</v>
      </c>
      <c r="I1714" s="8"/>
      <c r="J1714" s="8"/>
      <c r="L1714" s="8"/>
      <c r="N1714" s="8"/>
      <c r="O1714" s="9"/>
    </row>
    <row r="1715">
      <c r="B1715" s="61"/>
      <c r="C1715" s="8" t="b">
        <v>0</v>
      </c>
      <c r="I1715" s="8"/>
      <c r="J1715" s="8"/>
      <c r="L1715" s="8"/>
      <c r="N1715" s="8"/>
      <c r="O1715" s="9"/>
    </row>
    <row r="1716">
      <c r="B1716" s="61"/>
      <c r="C1716" s="8" t="b">
        <v>0</v>
      </c>
      <c r="I1716" s="8"/>
      <c r="J1716" s="8"/>
      <c r="L1716" s="8"/>
      <c r="N1716" s="8"/>
      <c r="O1716" s="9"/>
    </row>
    <row r="1717">
      <c r="B1717" s="61"/>
      <c r="C1717" s="8" t="b">
        <v>0</v>
      </c>
      <c r="I1717" s="8"/>
      <c r="J1717" s="8"/>
      <c r="L1717" s="8"/>
      <c r="N1717" s="8"/>
      <c r="O1717" s="9"/>
    </row>
    <row r="1718">
      <c r="B1718" s="61"/>
      <c r="C1718" s="8" t="b">
        <v>0</v>
      </c>
      <c r="I1718" s="8"/>
      <c r="J1718" s="8"/>
      <c r="L1718" s="8"/>
      <c r="N1718" s="8"/>
      <c r="O1718" s="9"/>
    </row>
    <row r="1719">
      <c r="B1719" s="61"/>
      <c r="C1719" s="8" t="b">
        <v>0</v>
      </c>
      <c r="I1719" s="8"/>
      <c r="J1719" s="8"/>
      <c r="L1719" s="8"/>
      <c r="N1719" s="8"/>
      <c r="O1719" s="9"/>
    </row>
    <row r="1720">
      <c r="B1720" s="61"/>
      <c r="C1720" s="8" t="b">
        <v>0</v>
      </c>
      <c r="I1720" s="8"/>
      <c r="J1720" s="8"/>
      <c r="L1720" s="8"/>
      <c r="N1720" s="8"/>
      <c r="O1720" s="9"/>
    </row>
    <row r="1721">
      <c r="B1721" s="61"/>
      <c r="C1721" s="8" t="b">
        <v>0</v>
      </c>
      <c r="I1721" s="8"/>
      <c r="J1721" s="8"/>
      <c r="L1721" s="8"/>
      <c r="N1721" s="8"/>
      <c r="O1721" s="9"/>
    </row>
    <row r="1722">
      <c r="B1722" s="61"/>
      <c r="C1722" s="8" t="b">
        <v>0</v>
      </c>
      <c r="I1722" s="8"/>
      <c r="J1722" s="8"/>
      <c r="L1722" s="8"/>
      <c r="N1722" s="8"/>
      <c r="O1722" s="9"/>
    </row>
    <row r="1723">
      <c r="B1723" s="61"/>
      <c r="C1723" s="8" t="b">
        <v>0</v>
      </c>
      <c r="I1723" s="8"/>
      <c r="J1723" s="8"/>
      <c r="L1723" s="8"/>
      <c r="N1723" s="8"/>
      <c r="O1723" s="9"/>
    </row>
    <row r="1724">
      <c r="B1724" s="61"/>
      <c r="C1724" s="8" t="b">
        <v>0</v>
      </c>
      <c r="I1724" s="8"/>
      <c r="J1724" s="8"/>
      <c r="L1724" s="8"/>
      <c r="N1724" s="8"/>
      <c r="O1724" s="9"/>
    </row>
    <row r="1725">
      <c r="B1725" s="61"/>
      <c r="C1725" s="8" t="b">
        <v>0</v>
      </c>
      <c r="I1725" s="8"/>
      <c r="J1725" s="8"/>
      <c r="L1725" s="8"/>
      <c r="N1725" s="8"/>
      <c r="O1725" s="9"/>
    </row>
    <row r="1726">
      <c r="B1726" s="61"/>
      <c r="C1726" s="8" t="b">
        <v>0</v>
      </c>
      <c r="I1726" s="8"/>
      <c r="J1726" s="8"/>
      <c r="L1726" s="8"/>
      <c r="N1726" s="8"/>
      <c r="O1726" s="9"/>
    </row>
    <row r="1727">
      <c r="B1727" s="61"/>
      <c r="C1727" s="8" t="b">
        <v>0</v>
      </c>
      <c r="I1727" s="8"/>
      <c r="J1727" s="8"/>
      <c r="L1727" s="8"/>
      <c r="N1727" s="8"/>
      <c r="O1727" s="9"/>
    </row>
    <row r="1728">
      <c r="B1728" s="61"/>
      <c r="C1728" s="8" t="b">
        <v>0</v>
      </c>
      <c r="I1728" s="8"/>
      <c r="J1728" s="8"/>
      <c r="L1728" s="8"/>
      <c r="N1728" s="8"/>
      <c r="O1728" s="9"/>
    </row>
    <row r="1729">
      <c r="B1729" s="61"/>
      <c r="C1729" s="8" t="b">
        <v>0</v>
      </c>
      <c r="I1729" s="8"/>
      <c r="J1729" s="8"/>
      <c r="L1729" s="8"/>
      <c r="N1729" s="8"/>
      <c r="O1729" s="9"/>
    </row>
    <row r="1730">
      <c r="B1730" s="61"/>
      <c r="C1730" s="8" t="b">
        <v>0</v>
      </c>
      <c r="I1730" s="8"/>
      <c r="J1730" s="8"/>
      <c r="L1730" s="8"/>
      <c r="N1730" s="8"/>
      <c r="O1730" s="9"/>
    </row>
    <row r="1731">
      <c r="B1731" s="61"/>
      <c r="C1731" s="8" t="b">
        <v>0</v>
      </c>
      <c r="I1731" s="8"/>
      <c r="J1731" s="8"/>
      <c r="L1731" s="8"/>
      <c r="N1731" s="8"/>
      <c r="O1731" s="9"/>
    </row>
    <row r="1732">
      <c r="B1732" s="61"/>
      <c r="C1732" s="8" t="b">
        <v>0</v>
      </c>
      <c r="I1732" s="8"/>
      <c r="J1732" s="8"/>
      <c r="L1732" s="8"/>
      <c r="N1732" s="8"/>
      <c r="O1732" s="9"/>
    </row>
    <row r="1733">
      <c r="B1733" s="61"/>
      <c r="C1733" s="8" t="b">
        <v>0</v>
      </c>
      <c r="I1733" s="8"/>
      <c r="J1733" s="8"/>
      <c r="L1733" s="8"/>
      <c r="N1733" s="8"/>
      <c r="O1733" s="9"/>
    </row>
    <row r="1734">
      <c r="B1734" s="61"/>
      <c r="C1734" s="8" t="b">
        <v>0</v>
      </c>
      <c r="I1734" s="8"/>
      <c r="J1734" s="8"/>
      <c r="L1734" s="8"/>
      <c r="N1734" s="8"/>
      <c r="O1734" s="9"/>
    </row>
    <row r="1735">
      <c r="B1735" s="61"/>
      <c r="C1735" s="8" t="b">
        <v>0</v>
      </c>
      <c r="I1735" s="8"/>
      <c r="J1735" s="8"/>
      <c r="L1735" s="8"/>
      <c r="N1735" s="8"/>
      <c r="O1735" s="9"/>
    </row>
    <row r="1736">
      <c r="B1736" s="61"/>
      <c r="C1736" s="8" t="b">
        <v>0</v>
      </c>
      <c r="I1736" s="8"/>
      <c r="J1736" s="8"/>
      <c r="L1736" s="8"/>
      <c r="N1736" s="8"/>
      <c r="O1736" s="9"/>
    </row>
    <row r="1737">
      <c r="B1737" s="61"/>
      <c r="C1737" s="8" t="b">
        <v>0</v>
      </c>
      <c r="I1737" s="8"/>
      <c r="J1737" s="8"/>
      <c r="L1737" s="8"/>
      <c r="N1737" s="8"/>
      <c r="O1737" s="9"/>
    </row>
    <row r="1738">
      <c r="B1738" s="61"/>
      <c r="C1738" s="8" t="b">
        <v>0</v>
      </c>
      <c r="I1738" s="8"/>
      <c r="J1738" s="8"/>
      <c r="L1738" s="8"/>
      <c r="N1738" s="8"/>
      <c r="O1738" s="9"/>
    </row>
    <row r="1739">
      <c r="B1739" s="61"/>
      <c r="C1739" s="8" t="b">
        <v>0</v>
      </c>
      <c r="I1739" s="8"/>
      <c r="J1739" s="8"/>
      <c r="L1739" s="8"/>
      <c r="N1739" s="8"/>
      <c r="O1739" s="9"/>
    </row>
    <row r="1740">
      <c r="B1740" s="61"/>
      <c r="C1740" s="8" t="b">
        <v>0</v>
      </c>
      <c r="I1740" s="8"/>
      <c r="J1740" s="8"/>
      <c r="L1740" s="8"/>
      <c r="N1740" s="8"/>
      <c r="O1740" s="9"/>
    </row>
    <row r="1741">
      <c r="B1741" s="61"/>
      <c r="C1741" s="8" t="b">
        <v>0</v>
      </c>
      <c r="I1741" s="8"/>
      <c r="J1741" s="8"/>
      <c r="L1741" s="8"/>
      <c r="N1741" s="8"/>
      <c r="O1741" s="9"/>
    </row>
    <row r="1742">
      <c r="B1742" s="61"/>
      <c r="C1742" s="8" t="b">
        <v>0</v>
      </c>
      <c r="I1742" s="8"/>
      <c r="J1742" s="8"/>
      <c r="L1742" s="8"/>
      <c r="N1742" s="8"/>
      <c r="O1742" s="9"/>
    </row>
    <row r="1743">
      <c r="B1743" s="61"/>
      <c r="C1743" s="8" t="b">
        <v>0</v>
      </c>
      <c r="I1743" s="8"/>
      <c r="J1743" s="8"/>
      <c r="L1743" s="8"/>
      <c r="N1743" s="8"/>
      <c r="O1743" s="9"/>
    </row>
    <row r="1744">
      <c r="B1744" s="61"/>
      <c r="C1744" s="8" t="b">
        <v>0</v>
      </c>
      <c r="I1744" s="8"/>
      <c r="J1744" s="8"/>
      <c r="L1744" s="8"/>
      <c r="N1744" s="8"/>
      <c r="O1744" s="9"/>
    </row>
    <row r="1745">
      <c r="B1745" s="61"/>
      <c r="C1745" s="8" t="b">
        <v>0</v>
      </c>
      <c r="I1745" s="8"/>
      <c r="J1745" s="8"/>
      <c r="L1745" s="8"/>
      <c r="N1745" s="8"/>
      <c r="O1745" s="9"/>
    </row>
    <row r="1746">
      <c r="B1746" s="61"/>
      <c r="C1746" s="8" t="b">
        <v>0</v>
      </c>
      <c r="I1746" s="8"/>
      <c r="J1746" s="8"/>
      <c r="L1746" s="8"/>
      <c r="N1746" s="8"/>
      <c r="O1746" s="9"/>
    </row>
    <row r="1747">
      <c r="B1747" s="61"/>
      <c r="C1747" s="8" t="b">
        <v>0</v>
      </c>
      <c r="I1747" s="8"/>
      <c r="J1747" s="8"/>
      <c r="L1747" s="8"/>
      <c r="N1747" s="8"/>
      <c r="O1747" s="9"/>
    </row>
    <row r="1748">
      <c r="B1748" s="61"/>
      <c r="C1748" s="8" t="b">
        <v>0</v>
      </c>
      <c r="I1748" s="8"/>
      <c r="J1748" s="8"/>
      <c r="L1748" s="8"/>
      <c r="N1748" s="8"/>
      <c r="O1748" s="9"/>
    </row>
    <row r="1749">
      <c r="B1749" s="61"/>
      <c r="C1749" s="8" t="b">
        <v>0</v>
      </c>
      <c r="I1749" s="8"/>
      <c r="J1749" s="8"/>
      <c r="L1749" s="8"/>
      <c r="N1749" s="8"/>
      <c r="O1749" s="9"/>
    </row>
    <row r="1750">
      <c r="B1750" s="61"/>
      <c r="C1750" s="8" t="b">
        <v>0</v>
      </c>
      <c r="I1750" s="8"/>
      <c r="J1750" s="8"/>
      <c r="L1750" s="8"/>
      <c r="N1750" s="8"/>
      <c r="O1750" s="9"/>
    </row>
    <row r="1751">
      <c r="B1751" s="61"/>
      <c r="C1751" s="8" t="b">
        <v>0</v>
      </c>
      <c r="I1751" s="8"/>
      <c r="J1751" s="8"/>
      <c r="L1751" s="8"/>
      <c r="N1751" s="8"/>
      <c r="O1751" s="9"/>
    </row>
    <row r="1752">
      <c r="B1752" s="61"/>
      <c r="C1752" s="8" t="b">
        <v>0</v>
      </c>
      <c r="I1752" s="8"/>
      <c r="J1752" s="8"/>
      <c r="L1752" s="8"/>
      <c r="N1752" s="8"/>
      <c r="O1752" s="9"/>
    </row>
    <row r="1753">
      <c r="B1753" s="61"/>
      <c r="C1753" s="8" t="b">
        <v>0</v>
      </c>
      <c r="I1753" s="8"/>
      <c r="J1753" s="8"/>
      <c r="L1753" s="8"/>
      <c r="N1753" s="8"/>
      <c r="O1753" s="9"/>
    </row>
    <row r="1754">
      <c r="B1754" s="61"/>
      <c r="C1754" s="8" t="b">
        <v>0</v>
      </c>
      <c r="I1754" s="8"/>
      <c r="J1754" s="8"/>
      <c r="L1754" s="8"/>
      <c r="N1754" s="8"/>
      <c r="O1754" s="9"/>
    </row>
    <row r="1755">
      <c r="B1755" s="61"/>
      <c r="C1755" s="8" t="b">
        <v>0</v>
      </c>
      <c r="I1755" s="8"/>
      <c r="J1755" s="8"/>
      <c r="L1755" s="8"/>
      <c r="N1755" s="8"/>
      <c r="O1755" s="9"/>
    </row>
    <row r="1756">
      <c r="B1756" s="61"/>
      <c r="C1756" s="8" t="b">
        <v>0</v>
      </c>
      <c r="I1756" s="8"/>
      <c r="J1756" s="8"/>
      <c r="L1756" s="8"/>
      <c r="N1756" s="8"/>
      <c r="O1756" s="9"/>
    </row>
    <row r="1757">
      <c r="B1757" s="61"/>
      <c r="C1757" s="8" t="b">
        <v>0</v>
      </c>
      <c r="I1757" s="8"/>
      <c r="J1757" s="8"/>
      <c r="L1757" s="8"/>
      <c r="N1757" s="8"/>
      <c r="O1757" s="9"/>
    </row>
    <row r="1758">
      <c r="B1758" s="61"/>
      <c r="C1758" s="8" t="b">
        <v>0</v>
      </c>
      <c r="I1758" s="8"/>
      <c r="J1758" s="8"/>
      <c r="L1758" s="8"/>
      <c r="N1758" s="8"/>
      <c r="O1758" s="9"/>
    </row>
    <row r="1759">
      <c r="B1759" s="61"/>
      <c r="C1759" s="8" t="b">
        <v>0</v>
      </c>
      <c r="I1759" s="8"/>
      <c r="J1759" s="8"/>
      <c r="L1759" s="8"/>
      <c r="N1759" s="8"/>
      <c r="O1759" s="9"/>
    </row>
    <row r="1760">
      <c r="B1760" s="61"/>
      <c r="C1760" s="8" t="b">
        <v>0</v>
      </c>
      <c r="I1760" s="8"/>
      <c r="J1760" s="8"/>
      <c r="L1760" s="8"/>
      <c r="N1760" s="8"/>
      <c r="O1760" s="9"/>
    </row>
    <row r="1761">
      <c r="B1761" s="61"/>
      <c r="C1761" s="8" t="b">
        <v>0</v>
      </c>
      <c r="I1761" s="8"/>
      <c r="J1761" s="8"/>
      <c r="L1761" s="8"/>
      <c r="N1761" s="8"/>
      <c r="O1761" s="9"/>
    </row>
    <row r="1762">
      <c r="B1762" s="61"/>
      <c r="C1762" s="8" t="b">
        <v>0</v>
      </c>
      <c r="I1762" s="8"/>
      <c r="J1762" s="8"/>
      <c r="L1762" s="8"/>
      <c r="N1762" s="8"/>
      <c r="O1762" s="9"/>
    </row>
    <row r="1763">
      <c r="B1763" s="61"/>
      <c r="C1763" s="8" t="b">
        <v>0</v>
      </c>
      <c r="I1763" s="8"/>
      <c r="J1763" s="8"/>
      <c r="L1763" s="8"/>
      <c r="N1763" s="8"/>
      <c r="O1763" s="9"/>
    </row>
    <row r="1764">
      <c r="B1764" s="61"/>
      <c r="C1764" s="8" t="b">
        <v>0</v>
      </c>
      <c r="I1764" s="8"/>
      <c r="J1764" s="8"/>
      <c r="L1764" s="8"/>
      <c r="N1764" s="8"/>
      <c r="O1764" s="9"/>
    </row>
    <row r="1765">
      <c r="B1765" s="61"/>
      <c r="C1765" s="8" t="b">
        <v>0</v>
      </c>
      <c r="I1765" s="8"/>
      <c r="J1765" s="8"/>
      <c r="L1765" s="8"/>
      <c r="N1765" s="8"/>
      <c r="O1765" s="9"/>
    </row>
    <row r="1766">
      <c r="B1766" s="61"/>
      <c r="C1766" s="8" t="b">
        <v>0</v>
      </c>
      <c r="I1766" s="8"/>
      <c r="J1766" s="8"/>
      <c r="L1766" s="8"/>
      <c r="N1766" s="8"/>
      <c r="O1766" s="9"/>
    </row>
    <row r="1767">
      <c r="B1767" s="61"/>
      <c r="C1767" s="8" t="b">
        <v>0</v>
      </c>
      <c r="I1767" s="8"/>
      <c r="J1767" s="8"/>
      <c r="L1767" s="8"/>
      <c r="N1767" s="8"/>
      <c r="O1767" s="9"/>
    </row>
    <row r="1768">
      <c r="B1768" s="61"/>
      <c r="C1768" s="8" t="b">
        <v>0</v>
      </c>
      <c r="I1768" s="8"/>
      <c r="J1768" s="8"/>
      <c r="L1768" s="8"/>
      <c r="N1768" s="8"/>
      <c r="O1768" s="9"/>
    </row>
    <row r="1769">
      <c r="B1769" s="61"/>
      <c r="C1769" s="8" t="b">
        <v>0</v>
      </c>
      <c r="I1769" s="8"/>
      <c r="J1769" s="8"/>
      <c r="L1769" s="8"/>
      <c r="N1769" s="8"/>
      <c r="O1769" s="9"/>
    </row>
    <row r="1770">
      <c r="B1770" s="61"/>
      <c r="C1770" s="8" t="b">
        <v>0</v>
      </c>
      <c r="I1770" s="8"/>
      <c r="J1770" s="8"/>
      <c r="L1770" s="8"/>
      <c r="N1770" s="8"/>
      <c r="O1770" s="9"/>
    </row>
    <row r="1771">
      <c r="B1771" s="61"/>
      <c r="C1771" s="8" t="b">
        <v>0</v>
      </c>
      <c r="I1771" s="8"/>
      <c r="J1771" s="8"/>
      <c r="L1771" s="8"/>
      <c r="N1771" s="8"/>
      <c r="O1771" s="9"/>
    </row>
    <row r="1772">
      <c r="B1772" s="61"/>
      <c r="C1772" s="8" t="b">
        <v>0</v>
      </c>
      <c r="I1772" s="8"/>
      <c r="J1772" s="8"/>
      <c r="L1772" s="8"/>
      <c r="N1772" s="8"/>
      <c r="O1772" s="9"/>
    </row>
    <row r="1773">
      <c r="B1773" s="61"/>
      <c r="C1773" s="8" t="b">
        <v>0</v>
      </c>
      <c r="I1773" s="8"/>
      <c r="J1773" s="8"/>
      <c r="L1773" s="8"/>
      <c r="N1773" s="8"/>
      <c r="O1773" s="9"/>
    </row>
    <row r="1774">
      <c r="B1774" s="61"/>
      <c r="C1774" s="8" t="b">
        <v>0</v>
      </c>
      <c r="I1774" s="8"/>
      <c r="J1774" s="8"/>
      <c r="L1774" s="8"/>
      <c r="N1774" s="8"/>
      <c r="O1774" s="9"/>
    </row>
    <row r="1775">
      <c r="B1775" s="61"/>
      <c r="C1775" s="8" t="b">
        <v>0</v>
      </c>
      <c r="I1775" s="8"/>
      <c r="J1775" s="8"/>
      <c r="L1775" s="8"/>
      <c r="N1775" s="8"/>
      <c r="O1775" s="9"/>
    </row>
    <row r="1776">
      <c r="B1776" s="61"/>
      <c r="C1776" s="8" t="b">
        <v>0</v>
      </c>
      <c r="I1776" s="8"/>
      <c r="J1776" s="8"/>
      <c r="L1776" s="8"/>
      <c r="N1776" s="8"/>
      <c r="O1776" s="9"/>
    </row>
    <row r="1777">
      <c r="B1777" s="61"/>
      <c r="C1777" s="8" t="b">
        <v>0</v>
      </c>
      <c r="I1777" s="8"/>
      <c r="J1777" s="8"/>
      <c r="L1777" s="8"/>
      <c r="N1777" s="8"/>
      <c r="O1777" s="9"/>
    </row>
    <row r="1778">
      <c r="B1778" s="61"/>
      <c r="C1778" s="8" t="b">
        <v>0</v>
      </c>
      <c r="I1778" s="8"/>
      <c r="J1778" s="8"/>
      <c r="L1778" s="8"/>
      <c r="N1778" s="8"/>
      <c r="O1778" s="9"/>
    </row>
    <row r="1779">
      <c r="B1779" s="61"/>
      <c r="C1779" s="8" t="b">
        <v>0</v>
      </c>
      <c r="I1779" s="8"/>
      <c r="J1779" s="8"/>
      <c r="L1779" s="8"/>
      <c r="N1779" s="8"/>
      <c r="O1779" s="9"/>
    </row>
    <row r="1780">
      <c r="B1780" s="61"/>
      <c r="C1780" s="8" t="b">
        <v>0</v>
      </c>
      <c r="I1780" s="8"/>
      <c r="J1780" s="8"/>
      <c r="L1780" s="8"/>
      <c r="N1780" s="8"/>
      <c r="O1780" s="9"/>
    </row>
    <row r="1781">
      <c r="B1781" s="61"/>
      <c r="C1781" s="8" t="b">
        <v>0</v>
      </c>
      <c r="I1781" s="8"/>
      <c r="J1781" s="8"/>
      <c r="L1781" s="8"/>
      <c r="N1781" s="8"/>
      <c r="O1781" s="9"/>
    </row>
    <row r="1782">
      <c r="B1782" s="61"/>
      <c r="C1782" s="8" t="b">
        <v>0</v>
      </c>
      <c r="I1782" s="8"/>
      <c r="J1782" s="8"/>
      <c r="L1782" s="8"/>
      <c r="N1782" s="8"/>
      <c r="O1782" s="9"/>
    </row>
    <row r="1783">
      <c r="B1783" s="61"/>
      <c r="C1783" s="8" t="b">
        <v>0</v>
      </c>
      <c r="I1783" s="8"/>
      <c r="J1783" s="8"/>
      <c r="L1783" s="8"/>
      <c r="N1783" s="8"/>
      <c r="O1783" s="9"/>
    </row>
    <row r="1784">
      <c r="B1784" s="61"/>
      <c r="C1784" s="8" t="b">
        <v>0</v>
      </c>
      <c r="I1784" s="8"/>
      <c r="J1784" s="8"/>
      <c r="L1784" s="8"/>
      <c r="N1784" s="8"/>
      <c r="O1784" s="9"/>
    </row>
    <row r="1785">
      <c r="B1785" s="61"/>
      <c r="C1785" s="8" t="b">
        <v>0</v>
      </c>
      <c r="I1785" s="8"/>
      <c r="J1785" s="8"/>
      <c r="L1785" s="8"/>
      <c r="N1785" s="8"/>
      <c r="O1785" s="9"/>
    </row>
    <row r="1786">
      <c r="B1786" s="61"/>
      <c r="C1786" s="8" t="b">
        <v>0</v>
      </c>
      <c r="I1786" s="8"/>
      <c r="J1786" s="8"/>
      <c r="L1786" s="8"/>
      <c r="N1786" s="8"/>
      <c r="O1786" s="9"/>
    </row>
    <row r="1787">
      <c r="B1787" s="61"/>
      <c r="C1787" s="8" t="b">
        <v>0</v>
      </c>
      <c r="I1787" s="8"/>
      <c r="J1787" s="8"/>
      <c r="L1787" s="8"/>
      <c r="N1787" s="8"/>
      <c r="O1787" s="9"/>
    </row>
    <row r="1788">
      <c r="B1788" s="61"/>
      <c r="C1788" s="8" t="b">
        <v>0</v>
      </c>
      <c r="I1788" s="8"/>
      <c r="J1788" s="8"/>
      <c r="L1788" s="8"/>
      <c r="N1788" s="8"/>
      <c r="O1788" s="9"/>
    </row>
    <row r="1789">
      <c r="B1789" s="61"/>
      <c r="C1789" s="8" t="b">
        <v>0</v>
      </c>
      <c r="I1789" s="8"/>
      <c r="J1789" s="8"/>
      <c r="L1789" s="8"/>
      <c r="N1789" s="8"/>
      <c r="O1789" s="9"/>
    </row>
    <row r="1790">
      <c r="B1790" s="61"/>
      <c r="C1790" s="8" t="b">
        <v>0</v>
      </c>
      <c r="I1790" s="8"/>
      <c r="J1790" s="8"/>
      <c r="L1790" s="8"/>
      <c r="N1790" s="8"/>
      <c r="O1790" s="9"/>
    </row>
    <row r="1791">
      <c r="B1791" s="61"/>
      <c r="C1791" s="8" t="b">
        <v>0</v>
      </c>
      <c r="I1791" s="8"/>
      <c r="J1791" s="8"/>
      <c r="L1791" s="8"/>
      <c r="N1791" s="8"/>
      <c r="O1791" s="9"/>
    </row>
    <row r="1792">
      <c r="B1792" s="61"/>
      <c r="C1792" s="8" t="b">
        <v>0</v>
      </c>
      <c r="I1792" s="8"/>
      <c r="J1792" s="8"/>
      <c r="L1792" s="8"/>
      <c r="N1792" s="8"/>
      <c r="O1792" s="9"/>
    </row>
    <row r="1793">
      <c r="B1793" s="61"/>
      <c r="C1793" s="8" t="b">
        <v>0</v>
      </c>
      <c r="I1793" s="8"/>
      <c r="J1793" s="8"/>
      <c r="L1793" s="8"/>
      <c r="N1793" s="8"/>
      <c r="O1793" s="9"/>
    </row>
    <row r="1794">
      <c r="B1794" s="61"/>
      <c r="C1794" s="8" t="b">
        <v>0</v>
      </c>
      <c r="I1794" s="8"/>
      <c r="J1794" s="8"/>
      <c r="L1794" s="8"/>
      <c r="N1794" s="8"/>
      <c r="O1794" s="9"/>
    </row>
    <row r="1795">
      <c r="B1795" s="61"/>
      <c r="C1795" s="8" t="b">
        <v>0</v>
      </c>
      <c r="I1795" s="8"/>
      <c r="J1795" s="8"/>
      <c r="L1795" s="8"/>
      <c r="N1795" s="8"/>
      <c r="O1795" s="9"/>
    </row>
    <row r="1796">
      <c r="B1796" s="61"/>
      <c r="C1796" s="8" t="b">
        <v>0</v>
      </c>
      <c r="I1796" s="8"/>
      <c r="J1796" s="8"/>
      <c r="L1796" s="8"/>
      <c r="N1796" s="8"/>
      <c r="O1796" s="9"/>
    </row>
    <row r="1797">
      <c r="B1797" s="61"/>
      <c r="C1797" s="8" t="b">
        <v>0</v>
      </c>
      <c r="I1797" s="8"/>
      <c r="J1797" s="8"/>
      <c r="L1797" s="8"/>
      <c r="N1797" s="8"/>
      <c r="O1797" s="9"/>
    </row>
    <row r="1798">
      <c r="B1798" s="61"/>
      <c r="C1798" s="8" t="b">
        <v>0</v>
      </c>
      <c r="I1798" s="8"/>
      <c r="J1798" s="8"/>
      <c r="L1798" s="8"/>
      <c r="N1798" s="8"/>
      <c r="O1798" s="9"/>
    </row>
    <row r="1799">
      <c r="B1799" s="61"/>
      <c r="C1799" s="8" t="b">
        <v>0</v>
      </c>
      <c r="I1799" s="8"/>
      <c r="J1799" s="8"/>
      <c r="L1799" s="8"/>
      <c r="N1799" s="8"/>
      <c r="O1799" s="9"/>
    </row>
    <row r="1800">
      <c r="B1800" s="61"/>
      <c r="C1800" s="8" t="b">
        <v>0</v>
      </c>
      <c r="I1800" s="8"/>
      <c r="J1800" s="8"/>
      <c r="L1800" s="8"/>
      <c r="N1800" s="8"/>
      <c r="O1800" s="9"/>
    </row>
    <row r="1801">
      <c r="B1801" s="61"/>
      <c r="C1801" s="8" t="b">
        <v>0</v>
      </c>
      <c r="I1801" s="8"/>
      <c r="J1801" s="8"/>
      <c r="L1801" s="8"/>
      <c r="N1801" s="8"/>
      <c r="O1801" s="9"/>
    </row>
    <row r="1802">
      <c r="B1802" s="61"/>
      <c r="C1802" s="8" t="b">
        <v>0</v>
      </c>
      <c r="I1802" s="8"/>
      <c r="J1802" s="8"/>
      <c r="L1802" s="8"/>
      <c r="N1802" s="8"/>
      <c r="O1802" s="9"/>
    </row>
    <row r="1803">
      <c r="B1803" s="61"/>
      <c r="C1803" s="8" t="b">
        <v>0</v>
      </c>
      <c r="I1803" s="8"/>
      <c r="J1803" s="8"/>
      <c r="L1803" s="8"/>
      <c r="N1803" s="8"/>
      <c r="O1803" s="9"/>
    </row>
    <row r="1804">
      <c r="B1804" s="61"/>
      <c r="C1804" s="8" t="b">
        <v>0</v>
      </c>
      <c r="I1804" s="8"/>
      <c r="J1804" s="8"/>
      <c r="L1804" s="8"/>
      <c r="N1804" s="8"/>
      <c r="O1804" s="9"/>
    </row>
    <row r="1805">
      <c r="B1805" s="61"/>
      <c r="C1805" s="8" t="b">
        <v>0</v>
      </c>
      <c r="I1805" s="8"/>
      <c r="J1805" s="8"/>
      <c r="L1805" s="8"/>
      <c r="N1805" s="8"/>
      <c r="O1805" s="9"/>
    </row>
    <row r="1806">
      <c r="B1806" s="61"/>
      <c r="C1806" s="8" t="b">
        <v>0</v>
      </c>
      <c r="I1806" s="8"/>
      <c r="J1806" s="8"/>
      <c r="L1806" s="8"/>
      <c r="N1806" s="8"/>
      <c r="O1806" s="9"/>
    </row>
    <row r="1807">
      <c r="B1807" s="61"/>
      <c r="C1807" s="8" t="b">
        <v>0</v>
      </c>
      <c r="I1807" s="8"/>
      <c r="J1807" s="8"/>
      <c r="L1807" s="8"/>
      <c r="N1807" s="8"/>
      <c r="O1807" s="9"/>
    </row>
    <row r="1808">
      <c r="B1808" s="61"/>
      <c r="C1808" s="8" t="b">
        <v>0</v>
      </c>
      <c r="I1808" s="8"/>
      <c r="J1808" s="8"/>
      <c r="L1808" s="8"/>
      <c r="N1808" s="8"/>
      <c r="O1808" s="9"/>
    </row>
    <row r="1809">
      <c r="B1809" s="61"/>
      <c r="C1809" s="8" t="b">
        <v>0</v>
      </c>
      <c r="I1809" s="8"/>
      <c r="J1809" s="8"/>
      <c r="L1809" s="8"/>
      <c r="N1809" s="8"/>
      <c r="O1809" s="9"/>
    </row>
    <row r="1810">
      <c r="B1810" s="61"/>
      <c r="C1810" s="8" t="b">
        <v>0</v>
      </c>
      <c r="I1810" s="8"/>
      <c r="J1810" s="8"/>
      <c r="L1810" s="8"/>
      <c r="N1810" s="8"/>
      <c r="O1810" s="9"/>
    </row>
    <row r="1811">
      <c r="B1811" s="61"/>
      <c r="C1811" s="8" t="b">
        <v>0</v>
      </c>
      <c r="I1811" s="8"/>
      <c r="J1811" s="8"/>
      <c r="L1811" s="8"/>
      <c r="N1811" s="8"/>
      <c r="O1811" s="9"/>
    </row>
    <row r="1812">
      <c r="B1812" s="61"/>
      <c r="C1812" s="8" t="b">
        <v>0</v>
      </c>
      <c r="I1812" s="8"/>
      <c r="J1812" s="8"/>
      <c r="L1812" s="8"/>
      <c r="N1812" s="8"/>
      <c r="O1812" s="9"/>
    </row>
    <row r="1813">
      <c r="B1813" s="61"/>
      <c r="C1813" s="8" t="b">
        <v>0</v>
      </c>
      <c r="I1813" s="8"/>
      <c r="J1813" s="8"/>
      <c r="L1813" s="8"/>
      <c r="N1813" s="8"/>
      <c r="O1813" s="9"/>
    </row>
    <row r="1814">
      <c r="B1814" s="61"/>
      <c r="C1814" s="8" t="b">
        <v>0</v>
      </c>
      <c r="I1814" s="8"/>
      <c r="J1814" s="8"/>
      <c r="L1814" s="8"/>
      <c r="N1814" s="8"/>
      <c r="O1814" s="9"/>
    </row>
    <row r="1815">
      <c r="B1815" s="61"/>
      <c r="C1815" s="8" t="b">
        <v>0</v>
      </c>
      <c r="I1815" s="8"/>
      <c r="J1815" s="8"/>
      <c r="L1815" s="8"/>
      <c r="N1815" s="8"/>
      <c r="O1815" s="9"/>
    </row>
    <row r="1816">
      <c r="B1816" s="61"/>
      <c r="C1816" s="8" t="b">
        <v>0</v>
      </c>
      <c r="I1816" s="8"/>
      <c r="J1816" s="8"/>
      <c r="L1816" s="8"/>
      <c r="N1816" s="8"/>
      <c r="O1816" s="9"/>
    </row>
    <row r="1817">
      <c r="B1817" s="61"/>
      <c r="C1817" s="8" t="b">
        <v>0</v>
      </c>
      <c r="I1817" s="8"/>
      <c r="J1817" s="8"/>
      <c r="L1817" s="8"/>
      <c r="N1817" s="8"/>
      <c r="O1817" s="9"/>
    </row>
    <row r="1818">
      <c r="B1818" s="61"/>
      <c r="C1818" s="8" t="b">
        <v>0</v>
      </c>
      <c r="I1818" s="8"/>
      <c r="J1818" s="8"/>
      <c r="L1818" s="8"/>
      <c r="N1818" s="8"/>
      <c r="O1818" s="9"/>
    </row>
    <row r="1819">
      <c r="B1819" s="61"/>
      <c r="C1819" s="8" t="b">
        <v>0</v>
      </c>
      <c r="I1819" s="8"/>
      <c r="J1819" s="8"/>
      <c r="L1819" s="8"/>
      <c r="N1819" s="8"/>
      <c r="O1819" s="9"/>
    </row>
    <row r="1820">
      <c r="B1820" s="61"/>
      <c r="C1820" s="8" t="b">
        <v>0</v>
      </c>
      <c r="I1820" s="8"/>
      <c r="J1820" s="8"/>
      <c r="L1820" s="8"/>
      <c r="N1820" s="8"/>
      <c r="O1820" s="9"/>
    </row>
    <row r="1821">
      <c r="B1821" s="61"/>
      <c r="C1821" s="8" t="b">
        <v>0</v>
      </c>
      <c r="I1821" s="8"/>
      <c r="J1821" s="8"/>
      <c r="L1821" s="8"/>
      <c r="N1821" s="8"/>
      <c r="O1821" s="9"/>
    </row>
    <row r="1822">
      <c r="B1822" s="61"/>
      <c r="C1822" s="8" t="b">
        <v>0</v>
      </c>
      <c r="I1822" s="8"/>
      <c r="J1822" s="8"/>
      <c r="L1822" s="8"/>
      <c r="N1822" s="8"/>
      <c r="O1822" s="9"/>
    </row>
    <row r="1823">
      <c r="B1823" s="61"/>
      <c r="C1823" s="8" t="b">
        <v>0</v>
      </c>
      <c r="I1823" s="8"/>
      <c r="J1823" s="8"/>
      <c r="L1823" s="8"/>
      <c r="N1823" s="8"/>
      <c r="O1823" s="9"/>
    </row>
    <row r="1824">
      <c r="B1824" s="61"/>
      <c r="C1824" s="8" t="b">
        <v>0</v>
      </c>
      <c r="I1824" s="8"/>
      <c r="J1824" s="8"/>
      <c r="L1824" s="8"/>
      <c r="N1824" s="8"/>
      <c r="O1824" s="9"/>
    </row>
    <row r="1825">
      <c r="B1825" s="61"/>
      <c r="C1825" s="8" t="b">
        <v>0</v>
      </c>
      <c r="I1825" s="8"/>
      <c r="J1825" s="8"/>
      <c r="L1825" s="8"/>
      <c r="N1825" s="8"/>
      <c r="O1825" s="9"/>
    </row>
    <row r="1826">
      <c r="B1826" s="61"/>
      <c r="C1826" s="8" t="b">
        <v>0</v>
      </c>
      <c r="I1826" s="8"/>
      <c r="J1826" s="8"/>
      <c r="L1826" s="8"/>
      <c r="N1826" s="8"/>
      <c r="O1826" s="9"/>
    </row>
    <row r="1827">
      <c r="B1827" s="61"/>
      <c r="C1827" s="8" t="b">
        <v>0</v>
      </c>
      <c r="I1827" s="8"/>
      <c r="J1827" s="8"/>
      <c r="L1827" s="8"/>
      <c r="N1827" s="8"/>
      <c r="O1827" s="9"/>
    </row>
    <row r="1828">
      <c r="B1828" s="61"/>
      <c r="C1828" s="8" t="b">
        <v>0</v>
      </c>
      <c r="I1828" s="8"/>
      <c r="J1828" s="8"/>
      <c r="L1828" s="8"/>
      <c r="N1828" s="8"/>
      <c r="O1828" s="9"/>
    </row>
    <row r="1829">
      <c r="B1829" s="61"/>
      <c r="C1829" s="8" t="b">
        <v>0</v>
      </c>
      <c r="I1829" s="8"/>
      <c r="J1829" s="8"/>
      <c r="L1829" s="8"/>
      <c r="N1829" s="8"/>
      <c r="O1829" s="9"/>
    </row>
    <row r="1830">
      <c r="B1830" s="61"/>
      <c r="C1830" s="8" t="b">
        <v>0</v>
      </c>
      <c r="I1830" s="8"/>
      <c r="J1830" s="8"/>
      <c r="L1830" s="8"/>
      <c r="N1830" s="8"/>
      <c r="O1830" s="9"/>
    </row>
    <row r="1831">
      <c r="B1831" s="61"/>
      <c r="C1831" s="8" t="b">
        <v>0</v>
      </c>
      <c r="I1831" s="8"/>
      <c r="J1831" s="8"/>
      <c r="L1831" s="8"/>
      <c r="N1831" s="8"/>
      <c r="O1831" s="9"/>
    </row>
    <row r="1832">
      <c r="B1832" s="61"/>
      <c r="C1832" s="8" t="b">
        <v>0</v>
      </c>
      <c r="I1832" s="8"/>
      <c r="J1832" s="8"/>
      <c r="L1832" s="8"/>
      <c r="N1832" s="8"/>
      <c r="O1832" s="9"/>
    </row>
    <row r="1833">
      <c r="B1833" s="61"/>
      <c r="C1833" s="8" t="b">
        <v>0</v>
      </c>
      <c r="I1833" s="8"/>
      <c r="J1833" s="8"/>
      <c r="L1833" s="8"/>
      <c r="N1833" s="8"/>
      <c r="O1833" s="9"/>
    </row>
    <row r="1834">
      <c r="B1834" s="61"/>
      <c r="C1834" s="8" t="b">
        <v>0</v>
      </c>
      <c r="I1834" s="8"/>
      <c r="J1834" s="8"/>
      <c r="L1834" s="8"/>
      <c r="N1834" s="8"/>
      <c r="O1834" s="9"/>
    </row>
    <row r="1835">
      <c r="B1835" s="61"/>
      <c r="C1835" s="8" t="b">
        <v>0</v>
      </c>
      <c r="I1835" s="8"/>
      <c r="J1835" s="8"/>
      <c r="L1835" s="8"/>
      <c r="N1835" s="8"/>
      <c r="O1835" s="9"/>
    </row>
    <row r="1836">
      <c r="B1836" s="61"/>
      <c r="C1836" s="8" t="b">
        <v>0</v>
      </c>
      <c r="I1836" s="8"/>
      <c r="J1836" s="8"/>
      <c r="L1836" s="8"/>
      <c r="N1836" s="8"/>
      <c r="O1836" s="9"/>
    </row>
    <row r="1837">
      <c r="B1837" s="61"/>
      <c r="C1837" s="8" t="b">
        <v>0</v>
      </c>
      <c r="I1837" s="8"/>
      <c r="J1837" s="8"/>
      <c r="L1837" s="8"/>
      <c r="N1837" s="8"/>
      <c r="O1837" s="9"/>
    </row>
    <row r="1838">
      <c r="B1838" s="61"/>
      <c r="C1838" s="8" t="b">
        <v>0</v>
      </c>
      <c r="I1838" s="8"/>
      <c r="J1838" s="8"/>
      <c r="L1838" s="8"/>
      <c r="N1838" s="8"/>
      <c r="O1838" s="9"/>
    </row>
    <row r="1839">
      <c r="B1839" s="61"/>
      <c r="C1839" s="8" t="b">
        <v>0</v>
      </c>
      <c r="I1839" s="8"/>
      <c r="J1839" s="8"/>
      <c r="L1839" s="8"/>
      <c r="N1839" s="8"/>
      <c r="O1839" s="9"/>
    </row>
    <row r="1840">
      <c r="B1840" s="61"/>
      <c r="C1840" s="8" t="b">
        <v>0</v>
      </c>
      <c r="I1840" s="8"/>
      <c r="J1840" s="8"/>
      <c r="L1840" s="8"/>
      <c r="N1840" s="8"/>
      <c r="O1840" s="9"/>
    </row>
    <row r="1841">
      <c r="B1841" s="61"/>
      <c r="C1841" s="8" t="b">
        <v>0</v>
      </c>
      <c r="I1841" s="8"/>
      <c r="J1841" s="8"/>
      <c r="L1841" s="8"/>
      <c r="N1841" s="8"/>
      <c r="O1841" s="9"/>
    </row>
    <row r="1842">
      <c r="B1842" s="61"/>
      <c r="C1842" s="8" t="b">
        <v>0</v>
      </c>
      <c r="I1842" s="8"/>
      <c r="J1842" s="8"/>
      <c r="L1842" s="8"/>
      <c r="N1842" s="8"/>
      <c r="O1842" s="9"/>
    </row>
    <row r="1843">
      <c r="B1843" s="61"/>
      <c r="C1843" s="8" t="b">
        <v>0</v>
      </c>
      <c r="I1843" s="8"/>
      <c r="J1843" s="8"/>
      <c r="L1843" s="8"/>
      <c r="N1843" s="8"/>
      <c r="O1843" s="9"/>
    </row>
    <row r="1844">
      <c r="B1844" s="61"/>
      <c r="C1844" s="8" t="b">
        <v>0</v>
      </c>
      <c r="I1844" s="8"/>
      <c r="J1844" s="8"/>
      <c r="L1844" s="8"/>
      <c r="N1844" s="8"/>
      <c r="O1844" s="9"/>
    </row>
    <row r="1845">
      <c r="B1845" s="61"/>
      <c r="C1845" s="8" t="b">
        <v>0</v>
      </c>
      <c r="I1845" s="8"/>
      <c r="J1845" s="8"/>
      <c r="L1845" s="8"/>
      <c r="N1845" s="8"/>
      <c r="O1845" s="9"/>
    </row>
    <row r="1846">
      <c r="B1846" s="61"/>
      <c r="C1846" s="8" t="b">
        <v>0</v>
      </c>
      <c r="I1846" s="8"/>
      <c r="J1846" s="8"/>
      <c r="L1846" s="8"/>
      <c r="N1846" s="8"/>
      <c r="O1846" s="9"/>
    </row>
    <row r="1847">
      <c r="B1847" s="61"/>
      <c r="C1847" s="8" t="b">
        <v>0</v>
      </c>
      <c r="I1847" s="8"/>
      <c r="J1847" s="8"/>
      <c r="L1847" s="8"/>
      <c r="N1847" s="8"/>
      <c r="O1847" s="9"/>
    </row>
    <row r="1848">
      <c r="B1848" s="61"/>
      <c r="C1848" s="8" t="b">
        <v>0</v>
      </c>
      <c r="I1848" s="8"/>
      <c r="J1848" s="8"/>
      <c r="L1848" s="8"/>
      <c r="N1848" s="8"/>
      <c r="O1848" s="9"/>
    </row>
    <row r="1849">
      <c r="B1849" s="61"/>
      <c r="C1849" s="8" t="b">
        <v>0</v>
      </c>
      <c r="I1849" s="8"/>
      <c r="J1849" s="8"/>
      <c r="L1849" s="8"/>
      <c r="N1849" s="8"/>
      <c r="O1849" s="9"/>
    </row>
    <row r="1850">
      <c r="B1850" s="61"/>
      <c r="C1850" s="8" t="b">
        <v>0</v>
      </c>
      <c r="I1850" s="8"/>
      <c r="J1850" s="8"/>
      <c r="L1850" s="8"/>
      <c r="N1850" s="8"/>
      <c r="O1850" s="9"/>
    </row>
    <row r="1851">
      <c r="B1851" s="61"/>
      <c r="C1851" s="8" t="b">
        <v>0</v>
      </c>
      <c r="I1851" s="8"/>
      <c r="J1851" s="8"/>
      <c r="L1851" s="8"/>
      <c r="N1851" s="8"/>
      <c r="O1851" s="9"/>
    </row>
    <row r="1852">
      <c r="B1852" s="61"/>
      <c r="C1852" s="8" t="b">
        <v>0</v>
      </c>
      <c r="I1852" s="8"/>
      <c r="J1852" s="8"/>
      <c r="L1852" s="8"/>
      <c r="N1852" s="8"/>
      <c r="O1852" s="9"/>
    </row>
    <row r="1853">
      <c r="B1853" s="61"/>
      <c r="C1853" s="8" t="b">
        <v>0</v>
      </c>
      <c r="I1853" s="8"/>
      <c r="J1853" s="8"/>
      <c r="L1853" s="8"/>
      <c r="N1853" s="8"/>
      <c r="O1853" s="9"/>
    </row>
    <row r="1854">
      <c r="B1854" s="61"/>
      <c r="C1854" s="8" t="b">
        <v>0</v>
      </c>
      <c r="I1854" s="8"/>
      <c r="J1854" s="8"/>
      <c r="L1854" s="8"/>
      <c r="N1854" s="8"/>
      <c r="O1854" s="9"/>
    </row>
    <row r="1855">
      <c r="B1855" s="61"/>
      <c r="C1855" s="8" t="b">
        <v>0</v>
      </c>
      <c r="I1855" s="8"/>
      <c r="J1855" s="8"/>
      <c r="L1855" s="8"/>
      <c r="N1855" s="8"/>
      <c r="O1855" s="9"/>
    </row>
    <row r="1856">
      <c r="B1856" s="61"/>
      <c r="C1856" s="8" t="b">
        <v>0</v>
      </c>
      <c r="I1856" s="8"/>
      <c r="J1856" s="8"/>
      <c r="L1856" s="8"/>
      <c r="N1856" s="8"/>
      <c r="O1856" s="9"/>
    </row>
    <row r="1857">
      <c r="B1857" s="61"/>
      <c r="C1857" s="8" t="b">
        <v>0</v>
      </c>
      <c r="I1857" s="8"/>
      <c r="J1857" s="8"/>
      <c r="L1857" s="8"/>
      <c r="N1857" s="8"/>
      <c r="O1857" s="9"/>
    </row>
    <row r="1858">
      <c r="B1858" s="61"/>
      <c r="C1858" s="8" t="b">
        <v>0</v>
      </c>
      <c r="I1858" s="8"/>
      <c r="J1858" s="8"/>
      <c r="L1858" s="8"/>
      <c r="N1858" s="8"/>
      <c r="O1858" s="9"/>
    </row>
    <row r="1859">
      <c r="B1859" s="61"/>
      <c r="C1859" s="8" t="b">
        <v>0</v>
      </c>
      <c r="I1859" s="8"/>
      <c r="J1859" s="8"/>
      <c r="L1859" s="8"/>
      <c r="N1859" s="8"/>
      <c r="O1859" s="9"/>
    </row>
    <row r="1860">
      <c r="B1860" s="61"/>
      <c r="C1860" s="8" t="b">
        <v>0</v>
      </c>
      <c r="I1860" s="8"/>
      <c r="J1860" s="8"/>
      <c r="L1860" s="8"/>
      <c r="N1860" s="8"/>
      <c r="O1860" s="9"/>
    </row>
    <row r="1861">
      <c r="B1861" s="61"/>
      <c r="C1861" s="8" t="b">
        <v>0</v>
      </c>
      <c r="I1861" s="8"/>
      <c r="J1861" s="8"/>
      <c r="L1861" s="8"/>
      <c r="N1861" s="8"/>
      <c r="O1861" s="9"/>
    </row>
    <row r="1862">
      <c r="B1862" s="61"/>
      <c r="C1862" s="8" t="b">
        <v>0</v>
      </c>
      <c r="I1862" s="8"/>
      <c r="J1862" s="8"/>
      <c r="L1862" s="8"/>
      <c r="N1862" s="8"/>
      <c r="O1862" s="9"/>
    </row>
    <row r="1863">
      <c r="B1863" s="61"/>
      <c r="C1863" s="8" t="b">
        <v>0</v>
      </c>
      <c r="I1863" s="8"/>
      <c r="J1863" s="8"/>
      <c r="L1863" s="8"/>
      <c r="N1863" s="8"/>
      <c r="O1863" s="9"/>
    </row>
    <row r="1864">
      <c r="B1864" s="61"/>
      <c r="C1864" s="8" t="b">
        <v>0</v>
      </c>
      <c r="I1864" s="8"/>
      <c r="J1864" s="8"/>
      <c r="L1864" s="8"/>
      <c r="N1864" s="8"/>
      <c r="O1864" s="9"/>
    </row>
    <row r="1865">
      <c r="B1865" s="61"/>
      <c r="C1865" s="8" t="b">
        <v>0</v>
      </c>
      <c r="I1865" s="8"/>
      <c r="J1865" s="8"/>
      <c r="L1865" s="8"/>
      <c r="N1865" s="8"/>
      <c r="O1865" s="9"/>
    </row>
    <row r="1866">
      <c r="B1866" s="61"/>
      <c r="C1866" s="8" t="b">
        <v>0</v>
      </c>
      <c r="I1866" s="8"/>
      <c r="J1866" s="8"/>
      <c r="L1866" s="8"/>
      <c r="N1866" s="8"/>
      <c r="O1866" s="9"/>
    </row>
    <row r="1867">
      <c r="B1867" s="61"/>
      <c r="C1867" s="8" t="b">
        <v>0</v>
      </c>
      <c r="I1867" s="8"/>
      <c r="J1867" s="8"/>
      <c r="L1867" s="8"/>
      <c r="N1867" s="8"/>
      <c r="O1867" s="9"/>
    </row>
    <row r="1868">
      <c r="B1868" s="61"/>
      <c r="C1868" s="8" t="b">
        <v>0</v>
      </c>
      <c r="I1868" s="8"/>
      <c r="J1868" s="8"/>
      <c r="L1868" s="8"/>
      <c r="N1868" s="8"/>
      <c r="O1868" s="9"/>
    </row>
    <row r="1869">
      <c r="B1869" s="61"/>
      <c r="C1869" s="8" t="b">
        <v>0</v>
      </c>
      <c r="I1869" s="8"/>
      <c r="J1869" s="8"/>
      <c r="L1869" s="8"/>
      <c r="N1869" s="8"/>
      <c r="O1869" s="9"/>
    </row>
    <row r="1870">
      <c r="B1870" s="61"/>
      <c r="C1870" s="8" t="b">
        <v>0</v>
      </c>
      <c r="I1870" s="8"/>
      <c r="J1870" s="8"/>
      <c r="L1870" s="8"/>
      <c r="N1870" s="8"/>
      <c r="O1870" s="9"/>
    </row>
    <row r="1871">
      <c r="B1871" s="61"/>
      <c r="C1871" s="8" t="b">
        <v>0</v>
      </c>
      <c r="I1871" s="8"/>
      <c r="J1871" s="8"/>
      <c r="L1871" s="8"/>
      <c r="N1871" s="8"/>
      <c r="O1871" s="9"/>
    </row>
    <row r="1872">
      <c r="B1872" s="61"/>
      <c r="C1872" s="8" t="b">
        <v>0</v>
      </c>
      <c r="I1872" s="8"/>
      <c r="J1872" s="8"/>
      <c r="L1872" s="8"/>
      <c r="N1872" s="8"/>
      <c r="O1872" s="9"/>
    </row>
    <row r="1873">
      <c r="B1873" s="61"/>
      <c r="C1873" s="8" t="b">
        <v>0</v>
      </c>
      <c r="I1873" s="8"/>
      <c r="J1873" s="8"/>
      <c r="L1873" s="8"/>
      <c r="N1873" s="8"/>
      <c r="O1873" s="9"/>
    </row>
    <row r="1874">
      <c r="B1874" s="61"/>
      <c r="C1874" s="8" t="b">
        <v>0</v>
      </c>
      <c r="I1874" s="8"/>
      <c r="J1874" s="8"/>
      <c r="L1874" s="8"/>
      <c r="N1874" s="8"/>
      <c r="O1874" s="9"/>
    </row>
    <row r="1875">
      <c r="B1875" s="61"/>
      <c r="C1875" s="8" t="b">
        <v>0</v>
      </c>
      <c r="I1875" s="8"/>
      <c r="J1875" s="8"/>
      <c r="L1875" s="8"/>
      <c r="N1875" s="8"/>
      <c r="O1875" s="9"/>
    </row>
    <row r="1876">
      <c r="B1876" s="61"/>
      <c r="C1876" s="8" t="b">
        <v>0</v>
      </c>
      <c r="I1876" s="8"/>
      <c r="J1876" s="8"/>
      <c r="L1876" s="8"/>
      <c r="N1876" s="8"/>
      <c r="O1876" s="9"/>
    </row>
    <row r="1877">
      <c r="B1877" s="61"/>
      <c r="C1877" s="8" t="b">
        <v>0</v>
      </c>
      <c r="I1877" s="8"/>
      <c r="J1877" s="8"/>
      <c r="L1877" s="8"/>
      <c r="N1877" s="8"/>
      <c r="O1877" s="9"/>
    </row>
    <row r="1878">
      <c r="B1878" s="61"/>
      <c r="C1878" s="8" t="b">
        <v>0</v>
      </c>
      <c r="I1878" s="8"/>
      <c r="J1878" s="8"/>
      <c r="L1878" s="8"/>
      <c r="N1878" s="8"/>
      <c r="O1878" s="9"/>
    </row>
    <row r="1879">
      <c r="B1879" s="61"/>
      <c r="C1879" s="8" t="b">
        <v>0</v>
      </c>
      <c r="I1879" s="8"/>
      <c r="J1879" s="8"/>
      <c r="L1879" s="8"/>
      <c r="N1879" s="8"/>
      <c r="O1879" s="9"/>
    </row>
    <row r="1880">
      <c r="B1880" s="61"/>
      <c r="C1880" s="8" t="b">
        <v>0</v>
      </c>
      <c r="I1880" s="8"/>
      <c r="J1880" s="8"/>
      <c r="L1880" s="8"/>
      <c r="N1880" s="8"/>
      <c r="O1880" s="9"/>
    </row>
    <row r="1881">
      <c r="B1881" s="61"/>
      <c r="C1881" s="8" t="b">
        <v>0</v>
      </c>
      <c r="I1881" s="8"/>
      <c r="J1881" s="8"/>
      <c r="L1881" s="8"/>
      <c r="N1881" s="8"/>
      <c r="O1881" s="9"/>
    </row>
    <row r="1882">
      <c r="B1882" s="61"/>
      <c r="C1882" s="8" t="b">
        <v>0</v>
      </c>
      <c r="I1882" s="8"/>
      <c r="J1882" s="8"/>
      <c r="L1882" s="8"/>
      <c r="N1882" s="8"/>
      <c r="O1882" s="9"/>
    </row>
    <row r="1883">
      <c r="B1883" s="61"/>
      <c r="C1883" s="8" t="b">
        <v>0</v>
      </c>
      <c r="I1883" s="8"/>
      <c r="J1883" s="8"/>
      <c r="L1883" s="8"/>
      <c r="N1883" s="8"/>
      <c r="O1883" s="9"/>
    </row>
    <row r="1884">
      <c r="B1884" s="61"/>
      <c r="C1884" s="8" t="b">
        <v>0</v>
      </c>
      <c r="I1884" s="8"/>
      <c r="J1884" s="8"/>
      <c r="L1884" s="8"/>
      <c r="N1884" s="8"/>
      <c r="O1884" s="9"/>
    </row>
    <row r="1885">
      <c r="B1885" s="61"/>
      <c r="C1885" s="8" t="b">
        <v>0</v>
      </c>
      <c r="I1885" s="8"/>
      <c r="J1885" s="8"/>
      <c r="L1885" s="8"/>
      <c r="N1885" s="8"/>
      <c r="O1885" s="9"/>
    </row>
    <row r="1886">
      <c r="B1886" s="61"/>
      <c r="C1886" s="8" t="b">
        <v>0</v>
      </c>
      <c r="I1886" s="8"/>
      <c r="J1886" s="8"/>
      <c r="L1886" s="8"/>
      <c r="N1886" s="8"/>
      <c r="O1886" s="9"/>
    </row>
    <row r="1887">
      <c r="B1887" s="61"/>
      <c r="C1887" s="8" t="b">
        <v>0</v>
      </c>
      <c r="I1887" s="8"/>
      <c r="J1887" s="8"/>
      <c r="L1887" s="8"/>
      <c r="N1887" s="8"/>
      <c r="O1887" s="9"/>
    </row>
    <row r="1888">
      <c r="B1888" s="61"/>
      <c r="C1888" s="8" t="b">
        <v>0</v>
      </c>
      <c r="I1888" s="8"/>
      <c r="J1888" s="8"/>
      <c r="L1888" s="8"/>
      <c r="N1888" s="8"/>
      <c r="O1888" s="9"/>
    </row>
    <row r="1889">
      <c r="B1889" s="61"/>
      <c r="C1889" s="8" t="b">
        <v>0</v>
      </c>
      <c r="I1889" s="8"/>
      <c r="J1889" s="8"/>
      <c r="L1889" s="8"/>
      <c r="N1889" s="8"/>
      <c r="O1889" s="9"/>
    </row>
    <row r="1890">
      <c r="B1890" s="61"/>
      <c r="C1890" s="8" t="b">
        <v>0</v>
      </c>
      <c r="I1890" s="8"/>
      <c r="J1890" s="8"/>
      <c r="L1890" s="8"/>
      <c r="N1890" s="8"/>
      <c r="O1890" s="9"/>
    </row>
    <row r="1891">
      <c r="B1891" s="61"/>
      <c r="C1891" s="8" t="b">
        <v>0</v>
      </c>
      <c r="I1891" s="8"/>
      <c r="J1891" s="8"/>
      <c r="L1891" s="8"/>
      <c r="N1891" s="8"/>
      <c r="O1891" s="9"/>
    </row>
    <row r="1892">
      <c r="B1892" s="61"/>
      <c r="C1892" s="8" t="b">
        <v>0</v>
      </c>
      <c r="I1892" s="8"/>
      <c r="J1892" s="8"/>
      <c r="L1892" s="8"/>
      <c r="N1892" s="8"/>
      <c r="O1892" s="9"/>
    </row>
    <row r="1893">
      <c r="B1893" s="61"/>
      <c r="C1893" s="8" t="b">
        <v>0</v>
      </c>
      <c r="I1893" s="8"/>
      <c r="J1893" s="8"/>
      <c r="L1893" s="8"/>
      <c r="N1893" s="8"/>
      <c r="O1893" s="9"/>
    </row>
    <row r="1894">
      <c r="B1894" s="61"/>
      <c r="C1894" s="8" t="b">
        <v>0</v>
      </c>
      <c r="I1894" s="8"/>
      <c r="J1894" s="8"/>
      <c r="L1894" s="8"/>
      <c r="N1894" s="8"/>
      <c r="O1894" s="9"/>
    </row>
    <row r="1895">
      <c r="B1895" s="61"/>
      <c r="C1895" s="8" t="b">
        <v>0</v>
      </c>
      <c r="I1895" s="8"/>
      <c r="J1895" s="8"/>
      <c r="L1895" s="8"/>
      <c r="N1895" s="8"/>
      <c r="O1895" s="9"/>
    </row>
    <row r="1896">
      <c r="B1896" s="61"/>
      <c r="C1896" s="8" t="b">
        <v>0</v>
      </c>
      <c r="I1896" s="8"/>
      <c r="J1896" s="8"/>
      <c r="L1896" s="8"/>
      <c r="N1896" s="8"/>
      <c r="O1896" s="9"/>
    </row>
    <row r="1897">
      <c r="B1897" s="61"/>
      <c r="C1897" s="8" t="b">
        <v>0</v>
      </c>
      <c r="I1897" s="8"/>
      <c r="J1897" s="8"/>
      <c r="L1897" s="8"/>
      <c r="N1897" s="8"/>
      <c r="O1897" s="9"/>
    </row>
    <row r="1898">
      <c r="B1898" s="61"/>
      <c r="C1898" s="8" t="b">
        <v>0</v>
      </c>
      <c r="I1898" s="8"/>
      <c r="J1898" s="8"/>
      <c r="L1898" s="8"/>
      <c r="N1898" s="8"/>
      <c r="O1898" s="9"/>
    </row>
    <row r="1899">
      <c r="B1899" s="61"/>
      <c r="C1899" s="8" t="b">
        <v>0</v>
      </c>
      <c r="I1899" s="8"/>
      <c r="J1899" s="8"/>
      <c r="L1899" s="8"/>
      <c r="N1899" s="8"/>
      <c r="O1899" s="9"/>
    </row>
    <row r="1900">
      <c r="B1900" s="61"/>
      <c r="C1900" s="8" t="b">
        <v>0</v>
      </c>
      <c r="I1900" s="8"/>
      <c r="J1900" s="8"/>
      <c r="L1900" s="8"/>
      <c r="N1900" s="8"/>
      <c r="O1900" s="9"/>
    </row>
    <row r="1901">
      <c r="B1901" s="61"/>
      <c r="C1901" s="8" t="b">
        <v>0</v>
      </c>
      <c r="I1901" s="8"/>
      <c r="J1901" s="8"/>
      <c r="L1901" s="8"/>
      <c r="N1901" s="8"/>
      <c r="O1901" s="9"/>
    </row>
    <row r="1902">
      <c r="B1902" s="61"/>
      <c r="C1902" s="8" t="b">
        <v>0</v>
      </c>
      <c r="I1902" s="8"/>
      <c r="J1902" s="8"/>
      <c r="L1902" s="8"/>
      <c r="N1902" s="8"/>
      <c r="O1902" s="9"/>
    </row>
    <row r="1903">
      <c r="B1903" s="61"/>
      <c r="C1903" s="8" t="b">
        <v>0</v>
      </c>
      <c r="I1903" s="8"/>
      <c r="J1903" s="8"/>
      <c r="L1903" s="8"/>
      <c r="N1903" s="8"/>
      <c r="O1903" s="9"/>
    </row>
    <row r="1904">
      <c r="B1904" s="61"/>
      <c r="C1904" s="8" t="b">
        <v>0</v>
      </c>
      <c r="I1904" s="8"/>
      <c r="J1904" s="8"/>
      <c r="L1904" s="8"/>
      <c r="N1904" s="8"/>
      <c r="O1904" s="9"/>
    </row>
    <row r="1905">
      <c r="B1905" s="61"/>
      <c r="C1905" s="8" t="b">
        <v>0</v>
      </c>
      <c r="I1905" s="8"/>
      <c r="J1905" s="8"/>
      <c r="L1905" s="8"/>
      <c r="N1905" s="8"/>
      <c r="O1905" s="9"/>
    </row>
    <row r="1906">
      <c r="B1906" s="61"/>
      <c r="C1906" s="8" t="b">
        <v>0</v>
      </c>
      <c r="I1906" s="8"/>
      <c r="J1906" s="8"/>
      <c r="L1906" s="8"/>
      <c r="N1906" s="8"/>
      <c r="O1906" s="9"/>
    </row>
    <row r="1907">
      <c r="B1907" s="61"/>
      <c r="C1907" s="8" t="b">
        <v>0</v>
      </c>
      <c r="I1907" s="8"/>
      <c r="J1907" s="8"/>
      <c r="L1907" s="8"/>
      <c r="N1907" s="8"/>
      <c r="O1907" s="9"/>
    </row>
    <row r="1908">
      <c r="B1908" s="61"/>
      <c r="C1908" s="8" t="b">
        <v>0</v>
      </c>
      <c r="I1908" s="8"/>
      <c r="J1908" s="8"/>
      <c r="L1908" s="8"/>
      <c r="N1908" s="8"/>
      <c r="O1908" s="9"/>
    </row>
    <row r="1909">
      <c r="B1909" s="61"/>
      <c r="C1909" s="8" t="b">
        <v>0</v>
      </c>
      <c r="I1909" s="8"/>
      <c r="J1909" s="8"/>
      <c r="L1909" s="8"/>
      <c r="N1909" s="8"/>
      <c r="O1909" s="9"/>
    </row>
    <row r="1910">
      <c r="B1910" s="61"/>
      <c r="C1910" s="8" t="b">
        <v>0</v>
      </c>
      <c r="I1910" s="8"/>
      <c r="J1910" s="8"/>
      <c r="L1910" s="8"/>
      <c r="N1910" s="8"/>
      <c r="O1910" s="9"/>
    </row>
    <row r="1911">
      <c r="B1911" s="61"/>
      <c r="C1911" s="8" t="b">
        <v>0</v>
      </c>
      <c r="I1911" s="8"/>
      <c r="J1911" s="8"/>
      <c r="L1911" s="8"/>
      <c r="N1911" s="8"/>
      <c r="O1911" s="9"/>
    </row>
    <row r="1912">
      <c r="B1912" s="61"/>
      <c r="C1912" s="8" t="b">
        <v>0</v>
      </c>
      <c r="I1912" s="8"/>
      <c r="J1912" s="8"/>
      <c r="L1912" s="8"/>
      <c r="N1912" s="8"/>
      <c r="O1912" s="9"/>
    </row>
    <row r="1913">
      <c r="B1913" s="61"/>
      <c r="C1913" s="8" t="b">
        <v>0</v>
      </c>
      <c r="I1913" s="8"/>
      <c r="J1913" s="8"/>
      <c r="L1913" s="8"/>
      <c r="N1913" s="8"/>
      <c r="O1913" s="9"/>
    </row>
    <row r="1914">
      <c r="B1914" s="61"/>
      <c r="C1914" s="8" t="b">
        <v>0</v>
      </c>
      <c r="I1914" s="8"/>
      <c r="J1914" s="8"/>
      <c r="L1914" s="8"/>
      <c r="N1914" s="8"/>
      <c r="O1914" s="9"/>
    </row>
    <row r="1915">
      <c r="B1915" s="61"/>
      <c r="C1915" s="8" t="b">
        <v>0</v>
      </c>
      <c r="I1915" s="8"/>
      <c r="J1915" s="8"/>
      <c r="L1915" s="8"/>
      <c r="N1915" s="8"/>
      <c r="O1915" s="9"/>
    </row>
    <row r="1916">
      <c r="B1916" s="61"/>
      <c r="C1916" s="8" t="b">
        <v>0</v>
      </c>
      <c r="I1916" s="8"/>
      <c r="J1916" s="8"/>
      <c r="L1916" s="8"/>
      <c r="N1916" s="8"/>
      <c r="O1916" s="9"/>
    </row>
    <row r="1917">
      <c r="B1917" s="61"/>
      <c r="C1917" s="8" t="b">
        <v>0</v>
      </c>
      <c r="I1917" s="8"/>
      <c r="J1917" s="8"/>
      <c r="L1917" s="8"/>
      <c r="N1917" s="8"/>
      <c r="O1917" s="9"/>
    </row>
    <row r="1918">
      <c r="B1918" s="61"/>
      <c r="C1918" s="8" t="b">
        <v>0</v>
      </c>
      <c r="I1918" s="8"/>
      <c r="J1918" s="8"/>
      <c r="L1918" s="8"/>
      <c r="N1918" s="8"/>
      <c r="O1918" s="9"/>
    </row>
    <row r="1919">
      <c r="B1919" s="61"/>
      <c r="C1919" s="8" t="b">
        <v>0</v>
      </c>
      <c r="I1919" s="8"/>
      <c r="J1919" s="8"/>
      <c r="L1919" s="8"/>
      <c r="N1919" s="8"/>
      <c r="O1919" s="9"/>
    </row>
    <row r="1920">
      <c r="B1920" s="61"/>
      <c r="C1920" s="8" t="b">
        <v>0</v>
      </c>
      <c r="I1920" s="8"/>
      <c r="J1920" s="8"/>
      <c r="L1920" s="8"/>
      <c r="N1920" s="8"/>
      <c r="O1920" s="9"/>
    </row>
    <row r="1921">
      <c r="B1921" s="61"/>
      <c r="C1921" s="8" t="b">
        <v>0</v>
      </c>
      <c r="I1921" s="8"/>
      <c r="J1921" s="8"/>
      <c r="L1921" s="8"/>
      <c r="N1921" s="8"/>
      <c r="O1921" s="9"/>
    </row>
    <row r="1922">
      <c r="B1922" s="61"/>
      <c r="C1922" s="8" t="b">
        <v>0</v>
      </c>
      <c r="I1922" s="8"/>
      <c r="J1922" s="8"/>
      <c r="L1922" s="8"/>
      <c r="N1922" s="8"/>
      <c r="O1922" s="9"/>
    </row>
    <row r="1923">
      <c r="B1923" s="61"/>
      <c r="C1923" s="8" t="b">
        <v>0</v>
      </c>
      <c r="I1923" s="8"/>
      <c r="J1923" s="8"/>
      <c r="L1923" s="8"/>
      <c r="N1923" s="8"/>
      <c r="O1923" s="9"/>
    </row>
    <row r="1924">
      <c r="B1924" s="61"/>
      <c r="C1924" s="8" t="b">
        <v>0</v>
      </c>
      <c r="I1924" s="8"/>
      <c r="J1924" s="8"/>
      <c r="L1924" s="8"/>
      <c r="N1924" s="8"/>
      <c r="O1924" s="9"/>
    </row>
    <row r="1925">
      <c r="B1925" s="61"/>
      <c r="C1925" s="8" t="b">
        <v>0</v>
      </c>
      <c r="I1925" s="8"/>
      <c r="J1925" s="8"/>
      <c r="L1925" s="8"/>
      <c r="N1925" s="8"/>
      <c r="O1925" s="9"/>
    </row>
    <row r="1926">
      <c r="B1926" s="61"/>
      <c r="C1926" s="8" t="b">
        <v>0</v>
      </c>
      <c r="I1926" s="8"/>
      <c r="J1926" s="8"/>
      <c r="L1926" s="8"/>
      <c r="N1926" s="8"/>
      <c r="O1926" s="9"/>
    </row>
    <row r="1927">
      <c r="B1927" s="61"/>
      <c r="C1927" s="8" t="b">
        <v>0</v>
      </c>
      <c r="I1927" s="8"/>
      <c r="J1927" s="8"/>
      <c r="L1927" s="8"/>
      <c r="N1927" s="8"/>
      <c r="O1927" s="9"/>
    </row>
    <row r="1928">
      <c r="B1928" s="61"/>
      <c r="C1928" s="8" t="b">
        <v>0</v>
      </c>
      <c r="I1928" s="8"/>
      <c r="J1928" s="8"/>
      <c r="L1928" s="8"/>
      <c r="N1928" s="8"/>
      <c r="O1928" s="9"/>
    </row>
    <row r="1929">
      <c r="B1929" s="61"/>
      <c r="C1929" s="8" t="b">
        <v>0</v>
      </c>
      <c r="I1929" s="8"/>
      <c r="J1929" s="8"/>
      <c r="L1929" s="8"/>
      <c r="N1929" s="8"/>
      <c r="O1929" s="9"/>
    </row>
    <row r="1930">
      <c r="B1930" s="61"/>
      <c r="C1930" s="8" t="b">
        <v>0</v>
      </c>
      <c r="I1930" s="8"/>
      <c r="J1930" s="8"/>
      <c r="L1930" s="8"/>
      <c r="N1930" s="8"/>
      <c r="O1930" s="9"/>
    </row>
    <row r="1931">
      <c r="B1931" s="61"/>
      <c r="C1931" s="8" t="b">
        <v>0</v>
      </c>
      <c r="I1931" s="8"/>
      <c r="J1931" s="8"/>
      <c r="L1931" s="8"/>
      <c r="N1931" s="8"/>
      <c r="O1931" s="9"/>
    </row>
    <row r="1932">
      <c r="B1932" s="61"/>
      <c r="C1932" s="8" t="b">
        <v>0</v>
      </c>
      <c r="I1932" s="8"/>
      <c r="J1932" s="8"/>
      <c r="L1932" s="8"/>
      <c r="N1932" s="8"/>
      <c r="O1932" s="9"/>
    </row>
    <row r="1933">
      <c r="B1933" s="61"/>
      <c r="C1933" s="8" t="b">
        <v>0</v>
      </c>
      <c r="I1933" s="8"/>
      <c r="J1933" s="8"/>
      <c r="L1933" s="8"/>
      <c r="N1933" s="8"/>
      <c r="O1933" s="9"/>
    </row>
    <row r="1934">
      <c r="B1934" s="61"/>
      <c r="C1934" s="8" t="b">
        <v>0</v>
      </c>
      <c r="I1934" s="8"/>
      <c r="J1934" s="8"/>
      <c r="L1934" s="8"/>
      <c r="N1934" s="8"/>
      <c r="O1934" s="9"/>
    </row>
    <row r="1935">
      <c r="B1935" s="61"/>
      <c r="C1935" s="8" t="b">
        <v>0</v>
      </c>
      <c r="I1935" s="8"/>
      <c r="J1935" s="8"/>
      <c r="L1935" s="8"/>
      <c r="N1935" s="8"/>
      <c r="O1935" s="9"/>
    </row>
    <row r="1936">
      <c r="B1936" s="61"/>
      <c r="C1936" s="8" t="b">
        <v>0</v>
      </c>
      <c r="I1936" s="8"/>
      <c r="J1936" s="8"/>
      <c r="L1936" s="8"/>
      <c r="N1936" s="8"/>
      <c r="O1936" s="9"/>
    </row>
    <row r="1937">
      <c r="B1937" s="61"/>
      <c r="C1937" s="8" t="b">
        <v>0</v>
      </c>
      <c r="I1937" s="8"/>
      <c r="J1937" s="8"/>
      <c r="L1937" s="8"/>
      <c r="N1937" s="8"/>
      <c r="O1937" s="9"/>
    </row>
    <row r="1938">
      <c r="B1938" s="61"/>
      <c r="C1938" s="8" t="b">
        <v>0</v>
      </c>
      <c r="I1938" s="8"/>
      <c r="J1938" s="8"/>
      <c r="L1938" s="8"/>
      <c r="N1938" s="8"/>
      <c r="O1938" s="9"/>
    </row>
    <row r="1939">
      <c r="B1939" s="61"/>
      <c r="C1939" s="8" t="b">
        <v>0</v>
      </c>
      <c r="I1939" s="8"/>
      <c r="J1939" s="8"/>
      <c r="L1939" s="8"/>
      <c r="N1939" s="8"/>
      <c r="O1939" s="9"/>
    </row>
    <row r="1940">
      <c r="B1940" s="61"/>
      <c r="C1940" s="8" t="b">
        <v>0</v>
      </c>
      <c r="I1940" s="8"/>
      <c r="J1940" s="8"/>
      <c r="L1940" s="8"/>
      <c r="N1940" s="8"/>
      <c r="O1940" s="9"/>
    </row>
    <row r="1941">
      <c r="B1941" s="61"/>
      <c r="C1941" s="8" t="b">
        <v>0</v>
      </c>
      <c r="I1941" s="8"/>
      <c r="J1941" s="8"/>
      <c r="L1941" s="8"/>
      <c r="N1941" s="8"/>
      <c r="O1941" s="9"/>
    </row>
    <row r="1942">
      <c r="B1942" s="61"/>
      <c r="C1942" s="8" t="b">
        <v>0</v>
      </c>
      <c r="I1942" s="8"/>
      <c r="J1942" s="8"/>
      <c r="L1942" s="8"/>
      <c r="N1942" s="8"/>
      <c r="O1942" s="9"/>
    </row>
    <row r="1943">
      <c r="B1943" s="61"/>
      <c r="C1943" s="8" t="b">
        <v>0</v>
      </c>
      <c r="I1943" s="8"/>
      <c r="J1943" s="8"/>
      <c r="L1943" s="8"/>
      <c r="N1943" s="8"/>
      <c r="O1943" s="9"/>
    </row>
    <row r="1944">
      <c r="B1944" s="61"/>
      <c r="C1944" s="8" t="b">
        <v>0</v>
      </c>
      <c r="I1944" s="8"/>
      <c r="J1944" s="8"/>
      <c r="L1944" s="8"/>
      <c r="N1944" s="8"/>
      <c r="O1944" s="9"/>
    </row>
    <row r="1945">
      <c r="B1945" s="61"/>
      <c r="C1945" s="8" t="b">
        <v>0</v>
      </c>
      <c r="I1945" s="8"/>
      <c r="J1945" s="8"/>
      <c r="L1945" s="8"/>
      <c r="N1945" s="8"/>
      <c r="O1945" s="9"/>
    </row>
    <row r="1946">
      <c r="B1946" s="61"/>
      <c r="C1946" s="8" t="b">
        <v>0</v>
      </c>
      <c r="I1946" s="8"/>
      <c r="J1946" s="8"/>
      <c r="L1946" s="8"/>
      <c r="N1946" s="8"/>
      <c r="O1946" s="9"/>
    </row>
    <row r="1947">
      <c r="B1947" s="61"/>
      <c r="C1947" s="8" t="b">
        <v>0</v>
      </c>
      <c r="I1947" s="8"/>
      <c r="J1947" s="8"/>
      <c r="L1947" s="8"/>
      <c r="N1947" s="8"/>
      <c r="O1947" s="9"/>
    </row>
    <row r="1948">
      <c r="B1948" s="61"/>
      <c r="C1948" s="8" t="b">
        <v>0</v>
      </c>
      <c r="I1948" s="8"/>
      <c r="J1948" s="8"/>
      <c r="L1948" s="8"/>
      <c r="N1948" s="8"/>
      <c r="O1948" s="9"/>
    </row>
    <row r="1949">
      <c r="B1949" s="61"/>
      <c r="C1949" s="8" t="b">
        <v>0</v>
      </c>
      <c r="I1949" s="8"/>
      <c r="J1949" s="8"/>
      <c r="L1949" s="8"/>
      <c r="N1949" s="8"/>
      <c r="O1949" s="9"/>
    </row>
    <row r="1950">
      <c r="B1950" s="61"/>
      <c r="C1950" s="8" t="b">
        <v>0</v>
      </c>
      <c r="I1950" s="8"/>
      <c r="J1950" s="8"/>
      <c r="L1950" s="8"/>
      <c r="N1950" s="8"/>
      <c r="O1950" s="9"/>
    </row>
    <row r="1951">
      <c r="B1951" s="61"/>
      <c r="C1951" s="8" t="b">
        <v>0</v>
      </c>
      <c r="I1951" s="8"/>
      <c r="J1951" s="8"/>
      <c r="L1951" s="8"/>
      <c r="N1951" s="8"/>
      <c r="O1951" s="9"/>
    </row>
    <row r="1952">
      <c r="B1952" s="61"/>
      <c r="C1952" s="8" t="b">
        <v>0</v>
      </c>
      <c r="I1952" s="8"/>
      <c r="J1952" s="8"/>
      <c r="L1952" s="8"/>
      <c r="N1952" s="8"/>
      <c r="O1952" s="9"/>
    </row>
    <row r="1953">
      <c r="B1953" s="61"/>
      <c r="C1953" s="8" t="b">
        <v>0</v>
      </c>
      <c r="I1953" s="8"/>
      <c r="J1953" s="8"/>
      <c r="L1953" s="8"/>
      <c r="N1953" s="8"/>
      <c r="O1953" s="9"/>
    </row>
    <row r="1954">
      <c r="B1954" s="61"/>
      <c r="C1954" s="8" t="b">
        <v>0</v>
      </c>
      <c r="I1954" s="8"/>
      <c r="J1954" s="8"/>
      <c r="L1954" s="8"/>
      <c r="N1954" s="8"/>
      <c r="O1954" s="9"/>
    </row>
    <row r="1955">
      <c r="B1955" s="61"/>
      <c r="C1955" s="8" t="b">
        <v>0</v>
      </c>
      <c r="I1955" s="8"/>
      <c r="J1955" s="8"/>
      <c r="L1955" s="8"/>
      <c r="N1955" s="8"/>
      <c r="O1955" s="9"/>
    </row>
    <row r="1956">
      <c r="B1956" s="61"/>
      <c r="C1956" s="8" t="b">
        <v>0</v>
      </c>
      <c r="I1956" s="8"/>
      <c r="J1956" s="8"/>
      <c r="L1956" s="8"/>
      <c r="N1956" s="8"/>
      <c r="O1956" s="9"/>
    </row>
    <row r="1957">
      <c r="B1957" s="61"/>
      <c r="C1957" s="8" t="b">
        <v>0</v>
      </c>
      <c r="I1957" s="8"/>
      <c r="J1957" s="8"/>
      <c r="L1957" s="8"/>
      <c r="N1957" s="8"/>
      <c r="O1957" s="9"/>
    </row>
    <row r="1958">
      <c r="B1958" s="61"/>
      <c r="C1958" s="8" t="b">
        <v>0</v>
      </c>
      <c r="I1958" s="8"/>
      <c r="J1958" s="8"/>
      <c r="L1958" s="8"/>
      <c r="N1958" s="8"/>
      <c r="O1958" s="9"/>
    </row>
    <row r="1959">
      <c r="B1959" s="61"/>
      <c r="C1959" s="8" t="b">
        <v>0</v>
      </c>
      <c r="I1959" s="8"/>
      <c r="J1959" s="8"/>
      <c r="L1959" s="8"/>
      <c r="N1959" s="8"/>
      <c r="O1959" s="9"/>
    </row>
    <row r="1960">
      <c r="B1960" s="61"/>
      <c r="C1960" s="8" t="b">
        <v>0</v>
      </c>
      <c r="I1960" s="8"/>
      <c r="J1960" s="8"/>
      <c r="L1960" s="8"/>
      <c r="N1960" s="8"/>
      <c r="O1960" s="9"/>
    </row>
    <row r="1961">
      <c r="B1961" s="61"/>
      <c r="C1961" s="8" t="b">
        <v>0</v>
      </c>
      <c r="I1961" s="8"/>
      <c r="J1961" s="8"/>
      <c r="L1961" s="8"/>
      <c r="N1961" s="8"/>
      <c r="O1961" s="9"/>
    </row>
    <row r="1962">
      <c r="B1962" s="61"/>
      <c r="C1962" s="8" t="b">
        <v>0</v>
      </c>
      <c r="I1962" s="8"/>
      <c r="J1962" s="8"/>
      <c r="L1962" s="8"/>
      <c r="N1962" s="8"/>
      <c r="O1962" s="9"/>
    </row>
    <row r="1963">
      <c r="B1963" s="61"/>
      <c r="C1963" s="8" t="b">
        <v>0</v>
      </c>
      <c r="I1963" s="8"/>
      <c r="J1963" s="8"/>
      <c r="L1963" s="8"/>
      <c r="N1963" s="8"/>
      <c r="O1963" s="9"/>
    </row>
    <row r="1964">
      <c r="B1964" s="61"/>
      <c r="C1964" s="8" t="b">
        <v>0</v>
      </c>
      <c r="I1964" s="8"/>
      <c r="J1964" s="8"/>
      <c r="L1964" s="8"/>
      <c r="N1964" s="8"/>
      <c r="O1964" s="9"/>
    </row>
    <row r="1965">
      <c r="B1965" s="61"/>
      <c r="C1965" s="8" t="b">
        <v>0</v>
      </c>
      <c r="I1965" s="8"/>
      <c r="J1965" s="8"/>
      <c r="L1965" s="8"/>
      <c r="N1965" s="8"/>
      <c r="O1965" s="9"/>
    </row>
    <row r="1966">
      <c r="B1966" s="61"/>
      <c r="C1966" s="8" t="b">
        <v>0</v>
      </c>
      <c r="I1966" s="8"/>
      <c r="J1966" s="8"/>
      <c r="L1966" s="8"/>
      <c r="N1966" s="8"/>
      <c r="O1966" s="9"/>
    </row>
    <row r="1967">
      <c r="B1967" s="61"/>
      <c r="C1967" s="8" t="b">
        <v>0</v>
      </c>
      <c r="I1967" s="8"/>
      <c r="J1967" s="8"/>
      <c r="L1967" s="8"/>
      <c r="N1967" s="8"/>
      <c r="O1967" s="9"/>
    </row>
    <row r="1968">
      <c r="B1968" s="61"/>
      <c r="C1968" s="8" t="b">
        <v>0</v>
      </c>
      <c r="I1968" s="8"/>
      <c r="J1968" s="8"/>
      <c r="L1968" s="8"/>
      <c r="N1968" s="8"/>
      <c r="O1968" s="9"/>
    </row>
    <row r="1969">
      <c r="B1969" s="61"/>
      <c r="C1969" s="8" t="b">
        <v>0</v>
      </c>
      <c r="I1969" s="8"/>
      <c r="J1969" s="8"/>
      <c r="L1969" s="8"/>
      <c r="N1969" s="8"/>
      <c r="O1969" s="9"/>
    </row>
    <row r="1970">
      <c r="B1970" s="61"/>
      <c r="C1970" s="8" t="b">
        <v>0</v>
      </c>
      <c r="I1970" s="8"/>
      <c r="J1970" s="8"/>
      <c r="L1970" s="8"/>
      <c r="N1970" s="8"/>
      <c r="O1970" s="9"/>
    </row>
    <row r="1971">
      <c r="B1971" s="61"/>
      <c r="C1971" s="8" t="b">
        <v>0</v>
      </c>
      <c r="I1971" s="8"/>
      <c r="J1971" s="8"/>
      <c r="L1971" s="8"/>
      <c r="N1971" s="8"/>
      <c r="O1971" s="9"/>
    </row>
    <row r="1972">
      <c r="B1972" s="61"/>
      <c r="C1972" s="8" t="b">
        <v>0</v>
      </c>
      <c r="I1972" s="8"/>
      <c r="J1972" s="8"/>
      <c r="L1972" s="8"/>
      <c r="N1972" s="8"/>
      <c r="O1972" s="9"/>
    </row>
    <row r="1973">
      <c r="B1973" s="61"/>
      <c r="C1973" s="8" t="b">
        <v>0</v>
      </c>
      <c r="I1973" s="8"/>
      <c r="J1973" s="8"/>
      <c r="L1973" s="8"/>
      <c r="N1973" s="8"/>
      <c r="O1973" s="9"/>
    </row>
    <row r="1974">
      <c r="B1974" s="61"/>
      <c r="C1974" s="8" t="b">
        <v>0</v>
      </c>
      <c r="I1974" s="8"/>
      <c r="J1974" s="8"/>
      <c r="L1974" s="8"/>
      <c r="N1974" s="8"/>
      <c r="O1974" s="9"/>
    </row>
    <row r="1975">
      <c r="B1975" s="61"/>
      <c r="C1975" s="8" t="b">
        <v>0</v>
      </c>
      <c r="I1975" s="8"/>
      <c r="J1975" s="8"/>
      <c r="L1975" s="8"/>
      <c r="N1975" s="8"/>
      <c r="O1975" s="9"/>
    </row>
    <row r="1976">
      <c r="B1976" s="61"/>
      <c r="C1976" s="8" t="b">
        <v>0</v>
      </c>
      <c r="I1976" s="8"/>
      <c r="J1976" s="8"/>
      <c r="L1976" s="8"/>
      <c r="N1976" s="8"/>
      <c r="O1976" s="9"/>
    </row>
    <row r="1977">
      <c r="B1977" s="61"/>
      <c r="C1977" s="8" t="b">
        <v>0</v>
      </c>
      <c r="I1977" s="8"/>
      <c r="J1977" s="8"/>
      <c r="L1977" s="8"/>
      <c r="N1977" s="8"/>
      <c r="O1977" s="9"/>
    </row>
    <row r="1978">
      <c r="B1978" s="61"/>
      <c r="C1978" s="8" t="b">
        <v>0</v>
      </c>
      <c r="I1978" s="8"/>
      <c r="J1978" s="8"/>
      <c r="L1978" s="8"/>
      <c r="N1978" s="8"/>
      <c r="O1978" s="9"/>
    </row>
    <row r="1979">
      <c r="B1979" s="61"/>
      <c r="C1979" s="8" t="b">
        <v>0</v>
      </c>
      <c r="I1979" s="8"/>
      <c r="J1979" s="8"/>
      <c r="L1979" s="8"/>
      <c r="N1979" s="8"/>
      <c r="O1979" s="9"/>
    </row>
    <row r="1980">
      <c r="B1980" s="61"/>
      <c r="C1980" s="8" t="b">
        <v>0</v>
      </c>
      <c r="I1980" s="8"/>
      <c r="J1980" s="8"/>
      <c r="L1980" s="8"/>
      <c r="N1980" s="8"/>
      <c r="O1980" s="9"/>
    </row>
    <row r="1981">
      <c r="B1981" s="61"/>
      <c r="C1981" s="8" t="b">
        <v>0</v>
      </c>
      <c r="I1981" s="8"/>
      <c r="J1981" s="8"/>
      <c r="L1981" s="8"/>
      <c r="N1981" s="8"/>
      <c r="O1981" s="9"/>
    </row>
    <row r="1982">
      <c r="B1982" s="61"/>
      <c r="C1982" s="8" t="b">
        <v>0</v>
      </c>
      <c r="I1982" s="8"/>
      <c r="J1982" s="8"/>
      <c r="L1982" s="8"/>
      <c r="N1982" s="8"/>
      <c r="O1982" s="9"/>
    </row>
    <row r="1983">
      <c r="B1983" s="61"/>
      <c r="C1983" s="8" t="b">
        <v>0</v>
      </c>
      <c r="I1983" s="8"/>
      <c r="J1983" s="8"/>
      <c r="L1983" s="8"/>
      <c r="N1983" s="8"/>
      <c r="O1983" s="9"/>
    </row>
    <row r="1984">
      <c r="B1984" s="61"/>
      <c r="C1984" s="8" t="b">
        <v>0</v>
      </c>
      <c r="I1984" s="8"/>
      <c r="J1984" s="8"/>
      <c r="L1984" s="8"/>
      <c r="N1984" s="8"/>
      <c r="O1984" s="9"/>
    </row>
    <row r="1985">
      <c r="B1985" s="61"/>
      <c r="C1985" s="8" t="b">
        <v>0</v>
      </c>
      <c r="I1985" s="8"/>
      <c r="J1985" s="8"/>
      <c r="L1985" s="8"/>
      <c r="N1985" s="8"/>
      <c r="O1985" s="9"/>
    </row>
    <row r="1986">
      <c r="B1986" s="61"/>
      <c r="C1986" s="8" t="b">
        <v>0</v>
      </c>
      <c r="I1986" s="8"/>
      <c r="J1986" s="8"/>
      <c r="L1986" s="8"/>
      <c r="N1986" s="8"/>
      <c r="O1986" s="9"/>
    </row>
    <row r="1987">
      <c r="B1987" s="61"/>
      <c r="C1987" s="8" t="b">
        <v>0</v>
      </c>
      <c r="I1987" s="8"/>
      <c r="J1987" s="8"/>
      <c r="L1987" s="8"/>
      <c r="N1987" s="8"/>
      <c r="O1987" s="9"/>
    </row>
    <row r="1988">
      <c r="B1988" s="61"/>
      <c r="C1988" s="8" t="b">
        <v>0</v>
      </c>
      <c r="I1988" s="8"/>
      <c r="J1988" s="8"/>
      <c r="L1988" s="8"/>
      <c r="N1988" s="8"/>
      <c r="O1988" s="9"/>
    </row>
    <row r="1989">
      <c r="B1989" s="61"/>
      <c r="C1989" s="8" t="b">
        <v>0</v>
      </c>
      <c r="I1989" s="8"/>
      <c r="J1989" s="8"/>
      <c r="L1989" s="8"/>
      <c r="N1989" s="8"/>
      <c r="O1989" s="9"/>
    </row>
    <row r="1990">
      <c r="B1990" s="61"/>
      <c r="C1990" s="8" t="b">
        <v>0</v>
      </c>
      <c r="I1990" s="8"/>
      <c r="J1990" s="8"/>
      <c r="L1990" s="8"/>
      <c r="N1990" s="8"/>
      <c r="O1990" s="9"/>
    </row>
    <row r="1991">
      <c r="B1991" s="61"/>
      <c r="C1991" s="8" t="b">
        <v>0</v>
      </c>
      <c r="I1991" s="8"/>
      <c r="J1991" s="8"/>
      <c r="L1991" s="8"/>
      <c r="N1991" s="8"/>
      <c r="O1991" s="9"/>
    </row>
    <row r="1992">
      <c r="B1992" s="61"/>
      <c r="C1992" s="8" t="b">
        <v>0</v>
      </c>
      <c r="I1992" s="8"/>
      <c r="J1992" s="8"/>
      <c r="L1992" s="8"/>
      <c r="N1992" s="8"/>
      <c r="O1992" s="9"/>
    </row>
    <row r="1993">
      <c r="B1993" s="61"/>
      <c r="C1993" s="8" t="b">
        <v>0</v>
      </c>
      <c r="I1993" s="8"/>
      <c r="J1993" s="8"/>
      <c r="L1993" s="8"/>
      <c r="N1993" s="8"/>
      <c r="O1993" s="9"/>
    </row>
    <row r="1994">
      <c r="B1994" s="61"/>
      <c r="C1994" s="8" t="b">
        <v>0</v>
      </c>
      <c r="I1994" s="8"/>
      <c r="J1994" s="8"/>
      <c r="L1994" s="8"/>
      <c r="N1994" s="8"/>
      <c r="O1994" s="9"/>
    </row>
    <row r="1995">
      <c r="B1995" s="61"/>
      <c r="C1995" s="8" t="b">
        <v>0</v>
      </c>
      <c r="I1995" s="8"/>
      <c r="J1995" s="8"/>
      <c r="L1995" s="8"/>
      <c r="N1995" s="8"/>
      <c r="O1995" s="9"/>
    </row>
    <row r="1996">
      <c r="B1996" s="61"/>
      <c r="C1996" s="8" t="b">
        <v>0</v>
      </c>
      <c r="I1996" s="8"/>
      <c r="J1996" s="8"/>
      <c r="L1996" s="8"/>
      <c r="N1996" s="8"/>
      <c r="O1996" s="9"/>
    </row>
    <row r="1997">
      <c r="B1997" s="61"/>
      <c r="C1997" s="8" t="b">
        <v>0</v>
      </c>
      <c r="I1997" s="8"/>
      <c r="J1997" s="8"/>
      <c r="L1997" s="8"/>
      <c r="N1997" s="8"/>
      <c r="O1997" s="9"/>
    </row>
    <row r="1998">
      <c r="B1998" s="61"/>
      <c r="C1998" s="8" t="b">
        <v>0</v>
      </c>
      <c r="I1998" s="8"/>
      <c r="J1998" s="8"/>
      <c r="L1998" s="8"/>
      <c r="N1998" s="8"/>
      <c r="O1998" s="9"/>
    </row>
    <row r="1999">
      <c r="B1999" s="61"/>
      <c r="C1999" s="8" t="b">
        <v>0</v>
      </c>
      <c r="I1999" s="8"/>
      <c r="J1999" s="8"/>
      <c r="L1999" s="8"/>
      <c r="N1999" s="8"/>
      <c r="O1999" s="9"/>
    </row>
    <row r="2000">
      <c r="B2000" s="61"/>
      <c r="C2000" s="8" t="b">
        <v>0</v>
      </c>
      <c r="I2000" s="8"/>
      <c r="J2000" s="8"/>
      <c r="L2000" s="8"/>
      <c r="N2000" s="8"/>
      <c r="O2000" s="9"/>
    </row>
    <row r="2001">
      <c r="B2001" s="61"/>
      <c r="C2001" s="8" t="b">
        <v>0</v>
      </c>
      <c r="I2001" s="8"/>
      <c r="J2001" s="8"/>
      <c r="L2001" s="8"/>
      <c r="N2001" s="8"/>
      <c r="O2001" s="9"/>
    </row>
    <row r="2002">
      <c r="B2002" s="61"/>
      <c r="C2002" s="8" t="b">
        <v>0</v>
      </c>
      <c r="I2002" s="8"/>
      <c r="J2002" s="8"/>
      <c r="L2002" s="8"/>
      <c r="N2002" s="8"/>
      <c r="O2002" s="9"/>
    </row>
    <row r="2003">
      <c r="B2003" s="61"/>
      <c r="C2003" s="8" t="b">
        <v>0</v>
      </c>
      <c r="I2003" s="8"/>
      <c r="J2003" s="8"/>
      <c r="L2003" s="8"/>
      <c r="N2003" s="8"/>
      <c r="O2003" s="9"/>
    </row>
    <row r="2004">
      <c r="B2004" s="61"/>
      <c r="C2004" s="8" t="b">
        <v>0</v>
      </c>
      <c r="I2004" s="8"/>
      <c r="J2004" s="8"/>
      <c r="L2004" s="8"/>
      <c r="N2004" s="8"/>
      <c r="O2004" s="9"/>
    </row>
    <row r="2005">
      <c r="B2005" s="61"/>
      <c r="C2005" s="8" t="b">
        <v>0</v>
      </c>
      <c r="I2005" s="8"/>
      <c r="J2005" s="8"/>
      <c r="L2005" s="8"/>
      <c r="N2005" s="8"/>
      <c r="O2005" s="9"/>
    </row>
    <row r="2006">
      <c r="B2006" s="61"/>
      <c r="C2006" s="8" t="b">
        <v>0</v>
      </c>
      <c r="I2006" s="8"/>
      <c r="J2006" s="8"/>
      <c r="L2006" s="8"/>
      <c r="N2006" s="8"/>
      <c r="O2006" s="9"/>
    </row>
    <row r="2007">
      <c r="B2007" s="61"/>
      <c r="C2007" s="8" t="b">
        <v>0</v>
      </c>
      <c r="I2007" s="8"/>
      <c r="J2007" s="8"/>
      <c r="L2007" s="8"/>
      <c r="N2007" s="8"/>
      <c r="O2007" s="9"/>
    </row>
    <row r="2008">
      <c r="B2008" s="61"/>
      <c r="C2008" s="8" t="b">
        <v>0</v>
      </c>
      <c r="I2008" s="8"/>
      <c r="J2008" s="8"/>
      <c r="L2008" s="8"/>
      <c r="N2008" s="8"/>
      <c r="O2008" s="9"/>
    </row>
    <row r="2009">
      <c r="B2009" s="61"/>
      <c r="C2009" s="8" t="b">
        <v>0</v>
      </c>
      <c r="I2009" s="8"/>
      <c r="J2009" s="8"/>
      <c r="L2009" s="8"/>
      <c r="N2009" s="8"/>
      <c r="O2009" s="9"/>
    </row>
    <row r="2010">
      <c r="B2010" s="61"/>
      <c r="C2010" s="8" t="b">
        <v>0</v>
      </c>
      <c r="I2010" s="8"/>
      <c r="J2010" s="8"/>
      <c r="L2010" s="8"/>
      <c r="N2010" s="8"/>
      <c r="O2010" s="9"/>
    </row>
    <row r="2011">
      <c r="B2011" s="61"/>
      <c r="C2011" s="8" t="b">
        <v>0</v>
      </c>
      <c r="I2011" s="8"/>
      <c r="J2011" s="8"/>
      <c r="L2011" s="8"/>
      <c r="N2011" s="8"/>
      <c r="O2011" s="9"/>
    </row>
    <row r="2012">
      <c r="B2012" s="61"/>
      <c r="C2012" s="8" t="b">
        <v>0</v>
      </c>
      <c r="I2012" s="8"/>
      <c r="J2012" s="8"/>
      <c r="L2012" s="8"/>
      <c r="N2012" s="8"/>
      <c r="O2012" s="9"/>
    </row>
    <row r="2013">
      <c r="B2013" s="61"/>
      <c r="C2013" s="8" t="b">
        <v>0</v>
      </c>
      <c r="I2013" s="8"/>
      <c r="J2013" s="8"/>
      <c r="L2013" s="8"/>
      <c r="N2013" s="8"/>
      <c r="O2013" s="9"/>
    </row>
    <row r="2014">
      <c r="B2014" s="61"/>
      <c r="C2014" s="8" t="b">
        <v>0</v>
      </c>
      <c r="I2014" s="8"/>
      <c r="J2014" s="8"/>
      <c r="L2014" s="8"/>
      <c r="N2014" s="8"/>
      <c r="O2014" s="9"/>
    </row>
    <row r="2015">
      <c r="B2015" s="61"/>
      <c r="C2015" s="8" t="b">
        <v>0</v>
      </c>
      <c r="I2015" s="8"/>
      <c r="J2015" s="8"/>
      <c r="L2015" s="8"/>
      <c r="N2015" s="8"/>
      <c r="O2015" s="9"/>
    </row>
    <row r="2016">
      <c r="B2016" s="61"/>
      <c r="C2016" s="8" t="b">
        <v>0</v>
      </c>
      <c r="I2016" s="8"/>
      <c r="J2016" s="8"/>
      <c r="L2016" s="8"/>
      <c r="N2016" s="8"/>
      <c r="O2016" s="9"/>
    </row>
    <row r="2017">
      <c r="B2017" s="61"/>
      <c r="C2017" s="8" t="b">
        <v>0</v>
      </c>
      <c r="I2017" s="8"/>
      <c r="J2017" s="8"/>
      <c r="L2017" s="8"/>
      <c r="N2017" s="8"/>
      <c r="O2017" s="9"/>
    </row>
    <row r="2018">
      <c r="B2018" s="61"/>
      <c r="C2018" s="8" t="b">
        <v>0</v>
      </c>
      <c r="I2018" s="8"/>
      <c r="J2018" s="8"/>
      <c r="L2018" s="8"/>
      <c r="N2018" s="8"/>
      <c r="O2018" s="9"/>
    </row>
    <row r="2019">
      <c r="B2019" s="61"/>
      <c r="C2019" s="8" t="b">
        <v>0</v>
      </c>
      <c r="I2019" s="8"/>
      <c r="J2019" s="8"/>
      <c r="L2019" s="8"/>
      <c r="N2019" s="8"/>
      <c r="O2019" s="9"/>
    </row>
    <row r="2020">
      <c r="B2020" s="61"/>
      <c r="C2020" s="8" t="b">
        <v>0</v>
      </c>
      <c r="I2020" s="8"/>
      <c r="J2020" s="8"/>
      <c r="L2020" s="8"/>
      <c r="N2020" s="8"/>
      <c r="O2020" s="9"/>
    </row>
    <row r="2021">
      <c r="B2021" s="61"/>
      <c r="C2021" s="8" t="b">
        <v>0</v>
      </c>
      <c r="I2021" s="8"/>
      <c r="J2021" s="8"/>
      <c r="L2021" s="8"/>
      <c r="N2021" s="8"/>
      <c r="O2021" s="9"/>
    </row>
    <row r="2022">
      <c r="B2022" s="61"/>
      <c r="C2022" s="8" t="b">
        <v>0</v>
      </c>
      <c r="I2022" s="8"/>
      <c r="J2022" s="8"/>
      <c r="L2022" s="8"/>
      <c r="N2022" s="8"/>
      <c r="O2022" s="9"/>
    </row>
    <row r="2023">
      <c r="B2023" s="61"/>
      <c r="C2023" s="8" t="b">
        <v>0</v>
      </c>
      <c r="I2023" s="8"/>
      <c r="J2023" s="8"/>
      <c r="L2023" s="8"/>
      <c r="N2023" s="8"/>
      <c r="O2023" s="9"/>
    </row>
    <row r="2024">
      <c r="B2024" s="61"/>
      <c r="C2024" s="8" t="b">
        <v>0</v>
      </c>
      <c r="I2024" s="8"/>
      <c r="J2024" s="8"/>
      <c r="L2024" s="8"/>
      <c r="N2024" s="8"/>
      <c r="O2024" s="9"/>
    </row>
    <row r="2025">
      <c r="B2025" s="61"/>
      <c r="C2025" s="8" t="b">
        <v>0</v>
      </c>
      <c r="I2025" s="8"/>
      <c r="J2025" s="8"/>
      <c r="L2025" s="8"/>
      <c r="N2025" s="8"/>
      <c r="O2025" s="9"/>
    </row>
    <row r="2026">
      <c r="B2026" s="61"/>
      <c r="C2026" s="8" t="b">
        <v>0</v>
      </c>
      <c r="I2026" s="8"/>
      <c r="J2026" s="8"/>
      <c r="L2026" s="8"/>
      <c r="N2026" s="8"/>
      <c r="O2026" s="9"/>
    </row>
    <row r="2027">
      <c r="B2027" s="61"/>
      <c r="C2027" s="8" t="b">
        <v>0</v>
      </c>
      <c r="I2027" s="8"/>
      <c r="J2027" s="8"/>
      <c r="L2027" s="8"/>
      <c r="N2027" s="8"/>
      <c r="O2027" s="9"/>
    </row>
  </sheetData>
  <autoFilter ref="$A$1:$AL$2027"/>
  <conditionalFormatting sqref="F1:K2027 E735:E738">
    <cfRule type="containsText" dxfId="0" priority="1" operator="containsText" text="Categorical">
      <formula>NOT(ISERROR(SEARCH(("Categorical"),(F1))))</formula>
    </cfRule>
  </conditionalFormatting>
  <dataValidations>
    <dataValidation type="list" allowBlank="1" sqref="L23:L25">
      <formula1>Lookups!$A$3:$A2027</formula1>
    </dataValidation>
    <dataValidation type="list" allowBlank="1" showInputMessage="1" showErrorMessage="1" prompt="Value must be one of the following: [categorical, integer, float, datetime, text, date, boolean]" sqref="I2:J2027">
      <formula1>"categorical,integer,float,datetime,text,date,boolean"</formula1>
    </dataValidation>
    <dataValidation type="list" allowBlank="1" showErrorMessage="1" sqref="N2:N7 N9:N30 N32:N123 N125:N192 N194:N227 N229:N414 N416:N620 N623:N739 N741:N793 N795 N797:N1113 N1115:N1117 N1119:N2027">
      <formula1>Lookups!$D$3:$D2027</formula1>
    </dataValidation>
    <dataValidation type="list" allowBlank="1" showErrorMessage="1" sqref="L2:L22 L26:L30 L34:L97 L99:L104 L106:L108 L110:L120 L122:L123 L125:L192 L194:L227 L229:L240 L243:L414 L416:L620 L623:L739 L741:L793 L795 L797:L1113 L1115:L1117 L1119:L2027">
      <formula1>Lookups!$A$3:$A2027</formula1>
    </dataValidation>
  </dataValidations>
  <hyperlinks>
    <hyperlink r:id="rId2" ref="P2"/>
    <hyperlink r:id="rId3" ref="O3"/>
    <hyperlink r:id="rId4" ref="P8"/>
    <hyperlink r:id="rId5" ref="M9"/>
    <hyperlink r:id="rId6" ref="P9"/>
    <hyperlink r:id="rId7" ref="M10"/>
    <hyperlink r:id="rId8" ref="O10"/>
    <hyperlink r:id="rId9" ref="P11"/>
    <hyperlink r:id="rId10" ref="O12"/>
    <hyperlink r:id="rId11" ref="P12"/>
    <hyperlink r:id="rId12" ref="M13"/>
    <hyperlink r:id="rId13" ref="P16"/>
    <hyperlink r:id="rId14" ref="O17"/>
    <hyperlink r:id="rId15" ref="P17"/>
    <hyperlink r:id="rId16" ref="O18"/>
    <hyperlink r:id="rId17" ref="P18"/>
    <hyperlink r:id="rId18" ref="O22"/>
    <hyperlink r:id="rId19" ref="P22"/>
    <hyperlink r:id="rId20" ref="O24"/>
    <hyperlink r:id="rId21" ref="P26"/>
    <hyperlink r:id="rId22" ref="O34"/>
    <hyperlink r:id="rId23" ref="M36"/>
    <hyperlink r:id="rId24" ref="O36"/>
    <hyperlink r:id="rId25" ref="O37"/>
    <hyperlink r:id="rId26" ref="P37"/>
    <hyperlink r:id="rId27" ref="P38"/>
    <hyperlink r:id="rId28" ref="O39"/>
    <hyperlink r:id="rId29" ref="P39"/>
    <hyperlink r:id="rId30" ref="O40"/>
    <hyperlink r:id="rId31" ref="O41"/>
    <hyperlink r:id="rId32" ref="O42"/>
    <hyperlink r:id="rId33" ref="O43"/>
    <hyperlink r:id="rId34" ref="O44"/>
    <hyperlink r:id="rId35" ref="O45"/>
    <hyperlink r:id="rId36" ref="O46"/>
    <hyperlink r:id="rId37" ref="O47"/>
    <hyperlink r:id="rId38" ref="P48"/>
    <hyperlink r:id="rId39" ref="O52"/>
    <hyperlink r:id="rId40" ref="P52"/>
    <hyperlink r:id="rId41" ref="P53"/>
    <hyperlink r:id="rId42" ref="O55"/>
    <hyperlink r:id="rId43" ref="P55"/>
    <hyperlink r:id="rId44" ref="O56"/>
    <hyperlink r:id="rId45" ref="P58"/>
    <hyperlink r:id="rId46" ref="P59"/>
    <hyperlink r:id="rId47" ref="O60"/>
    <hyperlink r:id="rId48" ref="P60"/>
    <hyperlink r:id="rId49" ref="P62"/>
    <hyperlink r:id="rId50" ref="O63"/>
    <hyperlink r:id="rId51" ref="O65"/>
    <hyperlink r:id="rId52" ref="P65"/>
    <hyperlink r:id="rId53" ref="P66"/>
    <hyperlink r:id="rId54" ref="P68"/>
    <hyperlink r:id="rId55" ref="O72"/>
    <hyperlink r:id="rId56" ref="P76"/>
    <hyperlink r:id="rId57" ref="O77"/>
    <hyperlink r:id="rId58" ref="P82"/>
    <hyperlink r:id="rId59" ref="P83"/>
    <hyperlink r:id="rId60" ref="O84"/>
    <hyperlink r:id="rId61" ref="P84"/>
    <hyperlink r:id="rId62" ref="O85"/>
    <hyperlink r:id="rId63" ref="P85"/>
    <hyperlink r:id="rId64" ref="P86"/>
    <hyperlink r:id="rId65" ref="P87"/>
    <hyperlink r:id="rId66" ref="P88"/>
    <hyperlink r:id="rId67" ref="P89"/>
    <hyperlink r:id="rId68" ref="P90"/>
    <hyperlink r:id="rId69" ref="O91"/>
    <hyperlink r:id="rId70" ref="P91"/>
    <hyperlink r:id="rId71" ref="O92"/>
    <hyperlink r:id="rId72" ref="P92"/>
    <hyperlink r:id="rId73" ref="O93"/>
    <hyperlink r:id="rId74" ref="P93"/>
    <hyperlink r:id="rId75" ref="O94"/>
    <hyperlink r:id="rId76" ref="P94"/>
    <hyperlink r:id="rId77" ref="O95"/>
    <hyperlink r:id="rId78" ref="P95"/>
    <hyperlink r:id="rId79" ref="O96"/>
    <hyperlink r:id="rId80" ref="P96"/>
    <hyperlink r:id="rId81" ref="O97"/>
    <hyperlink r:id="rId82" ref="P97"/>
    <hyperlink r:id="rId83" ref="O98"/>
    <hyperlink r:id="rId84" ref="P98"/>
    <hyperlink r:id="rId85" ref="P99"/>
    <hyperlink r:id="rId86" ref="O100"/>
    <hyperlink r:id="rId87" ref="P100"/>
    <hyperlink r:id="rId88" ref="P101"/>
    <hyperlink r:id="rId89" ref="P102"/>
    <hyperlink r:id="rId90" ref="O103"/>
    <hyperlink r:id="rId91" ref="P103"/>
    <hyperlink r:id="rId92" ref="L104"/>
    <hyperlink r:id="rId93" ref="O104"/>
    <hyperlink r:id="rId94" ref="P104"/>
    <hyperlink r:id="rId95" ref="O105"/>
    <hyperlink r:id="rId96" ref="P105"/>
    <hyperlink r:id="rId97" ref="O106"/>
    <hyperlink r:id="rId98" ref="P106"/>
    <hyperlink r:id="rId99" ref="O109"/>
    <hyperlink r:id="rId100" ref="P109"/>
    <hyperlink r:id="rId101" ref="P110"/>
    <hyperlink r:id="rId102" ref="P111"/>
    <hyperlink r:id="rId103" ref="P112"/>
    <hyperlink r:id="rId104" ref="P113"/>
    <hyperlink r:id="rId105" ref="P114"/>
    <hyperlink r:id="rId106" ref="P115"/>
    <hyperlink r:id="rId107" ref="P116"/>
    <hyperlink r:id="rId108" ref="P117"/>
    <hyperlink r:id="rId109" ref="P118"/>
    <hyperlink r:id="rId110" ref="P119"/>
    <hyperlink r:id="rId111" ref="P120"/>
    <hyperlink r:id="rId112" ref="P123"/>
    <hyperlink r:id="rId113" ref="P125"/>
    <hyperlink r:id="rId114" ref="P127"/>
    <hyperlink r:id="rId115" ref="P128"/>
    <hyperlink r:id="rId116" ref="O130"/>
    <hyperlink r:id="rId117" ref="O131"/>
    <hyperlink r:id="rId118" ref="P132"/>
    <hyperlink r:id="rId119" ref="P133"/>
    <hyperlink r:id="rId120" ref="P134"/>
    <hyperlink r:id="rId121" ref="P135"/>
    <hyperlink r:id="rId122" ref="P136"/>
    <hyperlink r:id="rId123" ref="O138"/>
    <hyperlink r:id="rId124" ref="P138"/>
    <hyperlink r:id="rId125" ref="O139"/>
    <hyperlink r:id="rId126" ref="P139"/>
    <hyperlink r:id="rId127" ref="O140"/>
    <hyperlink r:id="rId128" ref="P140"/>
    <hyperlink r:id="rId129" ref="P142"/>
    <hyperlink r:id="rId130" ref="P143"/>
    <hyperlink r:id="rId131" ref="P144"/>
    <hyperlink r:id="rId132" ref="P145"/>
    <hyperlink r:id="rId133" ref="P146"/>
    <hyperlink r:id="rId134" ref="P147"/>
    <hyperlink r:id="rId135" ref="P148"/>
    <hyperlink r:id="rId136" ref="P149"/>
    <hyperlink r:id="rId137" ref="P150"/>
    <hyperlink r:id="rId138" ref="P151"/>
    <hyperlink r:id="rId139" ref="P152"/>
    <hyperlink r:id="rId140" ref="P153"/>
    <hyperlink r:id="rId141" ref="P154"/>
    <hyperlink r:id="rId142" ref="P155"/>
    <hyperlink r:id="rId143" ref="P156"/>
    <hyperlink r:id="rId144" ref="P157"/>
    <hyperlink r:id="rId145" ref="P158"/>
    <hyperlink r:id="rId146" ref="P159"/>
    <hyperlink r:id="rId147" ref="P160"/>
    <hyperlink r:id="rId148" ref="P161"/>
    <hyperlink r:id="rId149" ref="P162"/>
    <hyperlink r:id="rId150" ref="P163"/>
    <hyperlink r:id="rId151" ref="P164"/>
    <hyperlink r:id="rId152" ref="P165"/>
    <hyperlink r:id="rId153" ref="P166"/>
    <hyperlink r:id="rId154" ref="P167"/>
    <hyperlink r:id="rId155" ref="P168"/>
    <hyperlink r:id="rId156" ref="P169"/>
    <hyperlink r:id="rId157" ref="P170"/>
    <hyperlink r:id="rId158" ref="P171"/>
    <hyperlink r:id="rId159" ref="P172"/>
    <hyperlink r:id="rId160" ref="P173"/>
    <hyperlink r:id="rId161" ref="P174"/>
    <hyperlink r:id="rId162" ref="P175"/>
    <hyperlink r:id="rId163" ref="P178"/>
    <hyperlink r:id="rId164" ref="P179"/>
    <hyperlink r:id="rId165" ref="P180"/>
    <hyperlink r:id="rId166" ref="O181"/>
    <hyperlink r:id="rId167" ref="O182"/>
    <hyperlink r:id="rId168" ref="O183"/>
    <hyperlink r:id="rId169" ref="P184"/>
    <hyperlink r:id="rId170" ref="P185"/>
    <hyperlink r:id="rId171" ref="P186"/>
    <hyperlink r:id="rId172" ref="P187"/>
    <hyperlink r:id="rId173" ref="P188"/>
    <hyperlink r:id="rId174" ref="P189"/>
    <hyperlink r:id="rId175" ref="O195"/>
    <hyperlink r:id="rId176" ref="P197"/>
    <hyperlink r:id="rId177" ref="P199"/>
    <hyperlink r:id="rId178" ref="P200"/>
    <hyperlink r:id="rId179" ref="O202"/>
    <hyperlink r:id="rId180" ref="O203"/>
    <hyperlink r:id="rId181" ref="P204"/>
    <hyperlink r:id="rId182" ref="P205"/>
    <hyperlink r:id="rId183" ref="O206"/>
    <hyperlink r:id="rId184" ref="O207"/>
    <hyperlink r:id="rId185" ref="O208"/>
    <hyperlink r:id="rId186" ref="O210"/>
    <hyperlink r:id="rId187" ref="O212"/>
    <hyperlink r:id="rId188" ref="O213"/>
    <hyperlink r:id="rId189" ref="P217"/>
    <hyperlink r:id="rId190" ref="O219"/>
    <hyperlink r:id="rId191" ref="O224"/>
    <hyperlink r:id="rId192" ref="O225"/>
    <hyperlink r:id="rId193" ref="P230"/>
    <hyperlink r:id="rId194" ref="O241"/>
    <hyperlink r:id="rId195" ref="O242"/>
    <hyperlink r:id="rId196" ref="P243"/>
    <hyperlink r:id="rId197" ref="P246"/>
    <hyperlink r:id="rId198" ref="P251"/>
    <hyperlink r:id="rId199" ref="P254"/>
    <hyperlink r:id="rId200" ref="P256"/>
    <hyperlink r:id="rId201" ref="P260"/>
    <hyperlink r:id="rId202" ref="P262"/>
    <hyperlink r:id="rId203" ref="P268"/>
    <hyperlink r:id="rId204" ref="P271"/>
    <hyperlink r:id="rId205" ref="O278"/>
    <hyperlink r:id="rId206" ref="P278"/>
    <hyperlink r:id="rId207" ref="P280"/>
    <hyperlink r:id="rId208" ref="P281"/>
    <hyperlink r:id="rId209" ref="P287"/>
    <hyperlink r:id="rId210" ref="P289"/>
    <hyperlink r:id="rId211" ref="P292"/>
    <hyperlink r:id="rId212" ref="P298"/>
    <hyperlink r:id="rId213" ref="P299"/>
    <hyperlink r:id="rId214" ref="P301"/>
    <hyperlink r:id="rId215" ref="P304"/>
    <hyperlink r:id="rId216" ref="P308"/>
    <hyperlink r:id="rId217" ref="P314"/>
    <hyperlink r:id="rId218" ref="O315"/>
    <hyperlink r:id="rId219" ref="P315"/>
    <hyperlink r:id="rId220" ref="P316"/>
    <hyperlink r:id="rId221" ref="P318"/>
    <hyperlink r:id="rId222" ref="P323"/>
    <hyperlink r:id="rId223" ref="P330"/>
    <hyperlink r:id="rId224" ref="P335"/>
    <hyperlink r:id="rId225" ref="P339"/>
    <hyperlink r:id="rId226" ref="R339"/>
    <hyperlink r:id="rId227" ref="P343"/>
    <hyperlink r:id="rId228" ref="P344"/>
    <hyperlink r:id="rId229" ref="P348"/>
    <hyperlink r:id="rId230" ref="P352"/>
    <hyperlink r:id="rId231" ref="P357"/>
    <hyperlink r:id="rId232" ref="P362"/>
    <hyperlink r:id="rId233" ref="P366"/>
    <hyperlink r:id="rId234" ref="P373"/>
    <hyperlink r:id="rId235" ref="P376"/>
    <hyperlink r:id="rId236" ref="P381"/>
    <hyperlink r:id="rId237" ref="P383"/>
    <hyperlink r:id="rId238" ref="P390"/>
    <hyperlink r:id="rId239" ref="P391"/>
    <hyperlink r:id="rId240" ref="P394"/>
    <hyperlink r:id="rId241" ref="P403"/>
    <hyperlink r:id="rId242" ref="P405"/>
    <hyperlink r:id="rId243" ref="P406"/>
    <hyperlink r:id="rId244" ref="P413"/>
    <hyperlink r:id="rId245" ref="P414"/>
    <hyperlink r:id="rId246" ref="P417"/>
    <hyperlink r:id="rId247" ref="P418"/>
    <hyperlink r:id="rId248" ref="P426"/>
    <hyperlink r:id="rId249" ref="O436"/>
    <hyperlink r:id="rId250" ref="P438"/>
    <hyperlink r:id="rId251" ref="P443"/>
    <hyperlink r:id="rId252" ref="P458"/>
    <hyperlink r:id="rId253" ref="Q458"/>
    <hyperlink r:id="rId254" ref="P461"/>
    <hyperlink r:id="rId255" ref="P462"/>
    <hyperlink r:id="rId256" ref="P463"/>
    <hyperlink r:id="rId257" ref="P464"/>
    <hyperlink r:id="rId258" ref="P467"/>
    <hyperlink r:id="rId259" ref="P478"/>
    <hyperlink r:id="rId260" ref="P482"/>
    <hyperlink r:id="rId261" ref="Q493"/>
    <hyperlink r:id="rId262" ref="P506"/>
    <hyperlink r:id="rId263" ref="P510"/>
    <hyperlink r:id="rId264" ref="P512"/>
    <hyperlink r:id="rId265" ref="P513"/>
    <hyperlink r:id="rId266" ref="P514"/>
    <hyperlink r:id="rId267" ref="P515"/>
    <hyperlink r:id="rId268" ref="P517"/>
    <hyperlink r:id="rId269" ref="P518"/>
    <hyperlink r:id="rId270" ref="Q526"/>
    <hyperlink r:id="rId271" ref="P528"/>
    <hyperlink r:id="rId272" ref="P529"/>
    <hyperlink r:id="rId273" ref="P530"/>
    <hyperlink r:id="rId274" ref="P531"/>
    <hyperlink r:id="rId275" ref="P545"/>
    <hyperlink r:id="rId276" ref="P551"/>
    <hyperlink r:id="rId277" ref="P560"/>
    <hyperlink r:id="rId278" ref="P566"/>
    <hyperlink r:id="rId279" ref="P570"/>
    <hyperlink r:id="rId280" ref="O571"/>
    <hyperlink r:id="rId281" ref="P571"/>
    <hyperlink r:id="rId282" ref="P572"/>
    <hyperlink r:id="rId283" ref="P573"/>
    <hyperlink r:id="rId284" ref="P574"/>
    <hyperlink r:id="rId285" ref="P580"/>
    <hyperlink r:id="rId286" ref="Q580"/>
    <hyperlink r:id="rId287" ref="P590"/>
    <hyperlink r:id="rId288" ref="P597"/>
    <hyperlink r:id="rId289" ref="P616"/>
    <hyperlink r:id="rId290" ref="P618"/>
    <hyperlink r:id="rId291" ref="P622"/>
    <hyperlink r:id="rId292" ref="P626"/>
    <hyperlink r:id="rId293" ref="P627"/>
    <hyperlink r:id="rId294" ref="P628"/>
    <hyperlink r:id="rId295" ref="P629"/>
    <hyperlink r:id="rId296" ref="P631"/>
    <hyperlink r:id="rId297" ref="P637"/>
    <hyperlink r:id="rId298" ref="P642"/>
    <hyperlink r:id="rId299" ref="P714"/>
    <hyperlink r:id="rId300" ref="P716"/>
    <hyperlink r:id="rId301" ref="P717"/>
    <hyperlink r:id="rId302" ref="P720"/>
    <hyperlink r:id="rId303" ref="P726"/>
    <hyperlink r:id="rId304" ref="P735"/>
    <hyperlink r:id="rId305" ref="P736"/>
    <hyperlink r:id="rId306" ref="P737"/>
    <hyperlink r:id="rId307" ref="P738"/>
    <hyperlink r:id="rId308" ref="P739"/>
    <hyperlink r:id="rId309" ref="P741"/>
    <hyperlink r:id="rId310" ref="P749"/>
    <hyperlink r:id="rId311" ref="P757"/>
    <hyperlink r:id="rId312" ref="P773"/>
    <hyperlink r:id="rId313" ref="P776"/>
    <hyperlink r:id="rId314" ref="P784"/>
    <hyperlink r:id="rId315" ref="P785"/>
    <hyperlink r:id="rId316" ref="P790"/>
    <hyperlink r:id="rId317" ref="P810"/>
    <hyperlink r:id="rId318" ref="P813"/>
    <hyperlink r:id="rId319" ref="P814"/>
    <hyperlink r:id="rId320" ref="P815"/>
    <hyperlink r:id="rId321" ref="P816"/>
    <hyperlink r:id="rId322" ref="P823"/>
    <hyperlink r:id="rId323" ref="P831"/>
    <hyperlink r:id="rId324" ref="P834"/>
    <hyperlink r:id="rId325" ref="P835"/>
    <hyperlink r:id="rId326" ref="P836"/>
    <hyperlink r:id="rId327" ref="P837"/>
    <hyperlink r:id="rId328" ref="P842"/>
    <hyperlink r:id="rId329" ref="P849"/>
    <hyperlink r:id="rId330" ref="P864"/>
    <hyperlink r:id="rId331" ref="P865"/>
    <hyperlink r:id="rId332" ref="P869"/>
    <hyperlink r:id="rId333" ref="P879"/>
    <hyperlink r:id="rId334" ref="P880"/>
    <hyperlink r:id="rId335" ref="P882"/>
    <hyperlink r:id="rId336" ref="P890"/>
    <hyperlink r:id="rId337" ref="P898"/>
    <hyperlink r:id="rId338" ref="P926"/>
    <hyperlink r:id="rId339" ref="P936"/>
    <hyperlink r:id="rId340" ref="O942"/>
    <hyperlink r:id="rId341" ref="P952"/>
    <hyperlink r:id="rId342" ref="P953"/>
    <hyperlink r:id="rId343" ref="P956"/>
    <hyperlink r:id="rId344" ref="P958"/>
    <hyperlink r:id="rId345" ref="P961"/>
    <hyperlink r:id="rId346" ref="P965"/>
    <hyperlink r:id="rId347" ref="P967"/>
    <hyperlink r:id="rId348" ref="P970"/>
    <hyperlink r:id="rId349" ref="P971"/>
    <hyperlink r:id="rId350" ref="P972"/>
    <hyperlink r:id="rId351" ref="P973"/>
    <hyperlink r:id="rId352" ref="O974"/>
    <hyperlink r:id="rId353" ref="P979"/>
    <hyperlink r:id="rId354" ref="P980"/>
    <hyperlink r:id="rId355" ref="P982"/>
    <hyperlink r:id="rId356" ref="P983"/>
    <hyperlink r:id="rId357" ref="P984"/>
    <hyperlink r:id="rId358" ref="P985"/>
    <hyperlink r:id="rId359" ref="P988"/>
    <hyperlink r:id="rId360" ref="P989"/>
    <hyperlink r:id="rId361" ref="P997"/>
    <hyperlink r:id="rId362" ref="P1000"/>
    <hyperlink r:id="rId363" ref="P1001"/>
    <hyperlink r:id="rId364" ref="P1002"/>
    <hyperlink r:id="rId365" ref="P1003"/>
    <hyperlink r:id="rId366" ref="O1005"/>
    <hyperlink r:id="rId367" ref="P1007"/>
    <hyperlink r:id="rId368" ref="P1008"/>
    <hyperlink r:id="rId369" ref="P1009"/>
    <hyperlink r:id="rId370" ref="P1010"/>
    <hyperlink r:id="rId371" ref="P1011"/>
    <hyperlink r:id="rId372" ref="P1012"/>
    <hyperlink r:id="rId373" ref="P1018"/>
    <hyperlink r:id="rId374" ref="P1023"/>
    <hyperlink r:id="rId375" ref="P1024"/>
    <hyperlink r:id="rId376" ref="P1026"/>
    <hyperlink r:id="rId377" ref="P1036"/>
    <hyperlink r:id="rId378" ref="P1038"/>
    <hyperlink r:id="rId379" ref="P1039"/>
    <hyperlink r:id="rId380" ref="P1042"/>
    <hyperlink r:id="rId381" ref="P1043"/>
    <hyperlink r:id="rId382" ref="P1045"/>
    <hyperlink r:id="rId383" ref="P1054"/>
    <hyperlink r:id="rId384" ref="P1068"/>
    <hyperlink r:id="rId385" ref="P1073"/>
    <hyperlink r:id="rId386" ref="P1074"/>
    <hyperlink r:id="rId387" ref="P1076"/>
    <hyperlink r:id="rId388" ref="P1086"/>
    <hyperlink r:id="rId389" ref="P1088"/>
    <hyperlink r:id="rId390" ref="P1089"/>
    <hyperlink r:id="rId391" ref="P1092"/>
    <hyperlink r:id="rId392" ref="P1093"/>
    <hyperlink r:id="rId393" ref="P1095"/>
    <hyperlink r:id="rId394" ref="P1104"/>
    <hyperlink r:id="rId395" ref="P1123"/>
    <hyperlink r:id="rId396" ref="P1128"/>
    <hyperlink r:id="rId397" ref="P1129"/>
    <hyperlink r:id="rId398" ref="P1131"/>
    <hyperlink r:id="rId399" ref="P1141"/>
    <hyperlink r:id="rId400" ref="P1143"/>
    <hyperlink r:id="rId401" ref="P1144"/>
    <hyperlink r:id="rId402" ref="P1147"/>
    <hyperlink r:id="rId403" ref="P1148"/>
    <hyperlink r:id="rId404" ref="P1150"/>
    <hyperlink r:id="rId405" ref="P1159"/>
    <hyperlink r:id="rId406" ref="O1170"/>
    <hyperlink r:id="rId407" ref="O1171"/>
    <hyperlink r:id="rId408" ref="P1171"/>
    <hyperlink r:id="rId409" ref="O1172"/>
    <hyperlink r:id="rId410" ref="P1172"/>
    <hyperlink r:id="rId411" ref="O1173"/>
    <hyperlink r:id="rId412" ref="P1174"/>
    <hyperlink r:id="rId413" ref="O1175"/>
    <hyperlink r:id="rId414" ref="O1176"/>
    <hyperlink r:id="rId415" ref="O1177"/>
    <hyperlink r:id="rId416" ref="O1178"/>
    <hyperlink r:id="rId417" ref="P1178"/>
    <hyperlink r:id="rId418" ref="O1179"/>
    <hyperlink r:id="rId419" ref="O1180"/>
    <hyperlink r:id="rId420" ref="O1181"/>
    <hyperlink r:id="rId421" ref="P1184"/>
    <hyperlink r:id="rId422" ref="O1186"/>
    <hyperlink r:id="rId423" ref="O1187"/>
    <hyperlink r:id="rId424" ref="O1189"/>
    <hyperlink r:id="rId425" ref="P1189"/>
    <hyperlink r:id="rId426" ref="O1190"/>
    <hyperlink r:id="rId427" ref="P1190"/>
    <hyperlink r:id="rId428" ref="O1191"/>
    <hyperlink r:id="rId429" ref="P1191"/>
    <hyperlink r:id="rId430" ref="O1192"/>
    <hyperlink r:id="rId431" ref="O1193"/>
    <hyperlink r:id="rId432" ref="O1194"/>
  </hyperlinks>
  <drawing r:id="rId433"/>
  <legacyDrawing r:id="rId43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7.38"/>
    <col customWidth="1" min="4" max="5" width="16.5"/>
    <col customWidth="1" min="6" max="6" width="14.38"/>
    <col customWidth="1" min="7" max="7" width="17.38"/>
    <col customWidth="1" min="8" max="8" width="15.63"/>
    <col customWidth="1" min="9" max="9" width="24.38"/>
    <col customWidth="1" min="10" max="10" width="13.88"/>
    <col customWidth="1" min="11" max="11" width="24.38"/>
    <col customWidth="1" min="12" max="12" width="31.5"/>
    <col customWidth="1" min="13" max="13" width="31.88"/>
    <col customWidth="1" min="18" max="18" width="16.25"/>
    <col customWidth="1" min="19" max="19" width="21.38"/>
  </cols>
  <sheetData>
    <row r="1">
      <c r="A1" s="1" t="s">
        <v>3898</v>
      </c>
      <c r="B1" s="1" t="s">
        <v>3899</v>
      </c>
      <c r="C1" s="1" t="s">
        <v>3900</v>
      </c>
      <c r="D1" s="1" t="s">
        <v>3901</v>
      </c>
      <c r="E1" s="1" t="s">
        <v>3902</v>
      </c>
      <c r="F1" s="1" t="s">
        <v>3903</v>
      </c>
      <c r="G1" s="1" t="s">
        <v>3904</v>
      </c>
      <c r="H1" s="1" t="s">
        <v>3905</v>
      </c>
      <c r="I1" s="1" t="s">
        <v>3906</v>
      </c>
      <c r="J1" s="1" t="s">
        <v>3965</v>
      </c>
      <c r="K1" s="1" t="s">
        <v>3224</v>
      </c>
      <c r="L1" s="1" t="s">
        <v>3966</v>
      </c>
      <c r="M1" s="1" t="s">
        <v>3901</v>
      </c>
      <c r="N1" s="1" t="s">
        <v>3967</v>
      </c>
      <c r="O1" s="1" t="s">
        <v>3968</v>
      </c>
      <c r="P1" s="1" t="s">
        <v>524</v>
      </c>
      <c r="Q1" s="1" t="s">
        <v>3005</v>
      </c>
      <c r="R1" s="80" t="s">
        <v>542</v>
      </c>
      <c r="S1" s="80" t="s">
        <v>547</v>
      </c>
      <c r="T1" s="1"/>
      <c r="U1" s="1"/>
      <c r="V1" s="1"/>
      <c r="W1" s="1"/>
      <c r="X1" s="1"/>
      <c r="Y1" s="1"/>
      <c r="Z1" s="1"/>
      <c r="AA1" s="1"/>
      <c r="AB1" s="1"/>
      <c r="AC1" s="1"/>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row>
    <row r="2">
      <c r="A2" s="4" t="s">
        <v>3933</v>
      </c>
      <c r="B2" s="4" t="s">
        <v>3934</v>
      </c>
      <c r="C2" s="4" t="s">
        <v>3935</v>
      </c>
      <c r="D2" s="4" t="s">
        <v>3936</v>
      </c>
      <c r="E2" s="4" t="s">
        <v>3937</v>
      </c>
      <c r="F2" s="4" t="s">
        <v>3938</v>
      </c>
      <c r="G2" s="4" t="s">
        <v>3939</v>
      </c>
      <c r="H2" s="4" t="s">
        <v>3940</v>
      </c>
      <c r="I2" s="4" t="s">
        <v>3941</v>
      </c>
      <c r="J2" s="4" t="s">
        <v>3969</v>
      </c>
      <c r="K2" s="4" t="s">
        <v>3970</v>
      </c>
      <c r="L2" s="4" t="s">
        <v>3971</v>
      </c>
      <c r="M2" s="4" t="s">
        <v>3972</v>
      </c>
      <c r="N2" s="4" t="s">
        <v>3973</v>
      </c>
      <c r="O2" s="6">
        <v>10.0</v>
      </c>
      <c r="P2" s="6" t="s">
        <v>3944</v>
      </c>
      <c r="Q2" s="4">
        <v>8.0</v>
      </c>
      <c r="R2" s="4" t="s">
        <v>3960</v>
      </c>
      <c r="S2" s="4" t="s">
        <v>3947</v>
      </c>
    </row>
    <row r="3">
      <c r="A3" s="4" t="s">
        <v>3933</v>
      </c>
      <c r="B3" s="4" t="s">
        <v>3953</v>
      </c>
      <c r="C3" s="4" t="s">
        <v>3935</v>
      </c>
      <c r="D3" s="4" t="s">
        <v>3936</v>
      </c>
      <c r="E3" s="4" t="s">
        <v>3954</v>
      </c>
      <c r="F3" s="4" t="s">
        <v>3938</v>
      </c>
      <c r="G3" s="4" t="s">
        <v>3955</v>
      </c>
      <c r="H3" s="4" t="s">
        <v>3956</v>
      </c>
      <c r="I3" s="4" t="s">
        <v>3941</v>
      </c>
      <c r="J3" s="4" t="s">
        <v>3969</v>
      </c>
      <c r="K3" s="4" t="s">
        <v>3974</v>
      </c>
      <c r="L3" s="4" t="s">
        <v>3975</v>
      </c>
      <c r="M3" s="4" t="s">
        <v>3972</v>
      </c>
      <c r="N3" s="4" t="s">
        <v>3976</v>
      </c>
      <c r="O3" s="6">
        <v>20.0</v>
      </c>
      <c r="P3" s="6" t="s">
        <v>3958</v>
      </c>
      <c r="Q3" s="4">
        <v>15.0</v>
      </c>
      <c r="R3" s="4" t="s">
        <v>3947</v>
      </c>
      <c r="S3" s="4" t="s">
        <v>3960</v>
      </c>
    </row>
    <row r="4">
      <c r="J4" s="4" t="s">
        <v>3865</v>
      </c>
      <c r="K4" s="4" t="s">
        <v>3977</v>
      </c>
      <c r="M4" s="6"/>
      <c r="N4" s="6"/>
      <c r="O4" s="6"/>
      <c r="P4" s="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7.38"/>
    <col customWidth="1" min="4" max="5" width="16.5"/>
    <col customWidth="1" min="6" max="6" width="14.38"/>
    <col customWidth="1" min="7" max="7" width="17.38"/>
    <col customWidth="1" min="8" max="8" width="15.63"/>
    <col customWidth="1" min="9" max="9" width="24.38"/>
    <col customWidth="1" min="10" max="10" width="13.88"/>
    <col customWidth="1" min="11" max="11" width="24.38"/>
    <col customWidth="1" min="12" max="12" width="31.5"/>
    <col customWidth="1" min="13" max="13" width="31.88"/>
    <col customWidth="1" min="18" max="18" width="16.25"/>
    <col customWidth="1" min="19" max="19" width="21.38"/>
  </cols>
  <sheetData>
    <row r="1">
      <c r="A1" s="1" t="s">
        <v>3898</v>
      </c>
      <c r="B1" s="1" t="s">
        <v>3899</v>
      </c>
      <c r="C1" s="1" t="s">
        <v>3900</v>
      </c>
      <c r="D1" s="1" t="s">
        <v>3978</v>
      </c>
      <c r="E1" s="1" t="s">
        <v>3903</v>
      </c>
      <c r="F1" s="1" t="s">
        <v>3904</v>
      </c>
      <c r="G1" s="1" t="s">
        <v>3905</v>
      </c>
      <c r="H1" s="1" t="s">
        <v>3906</v>
      </c>
      <c r="I1" s="1" t="s">
        <v>35</v>
      </c>
      <c r="J1" s="1" t="s">
        <v>3979</v>
      </c>
      <c r="K1" s="1" t="s">
        <v>3980</v>
      </c>
      <c r="L1" s="1" t="s">
        <v>3981</v>
      </c>
      <c r="M1" s="1" t="s">
        <v>3221</v>
      </c>
      <c r="N1" s="1" t="s">
        <v>3982</v>
      </c>
      <c r="O1" s="1" t="s">
        <v>3983</v>
      </c>
      <c r="P1" s="1" t="s">
        <v>3984</v>
      </c>
      <c r="Q1" s="1" t="s">
        <v>3985</v>
      </c>
      <c r="R1" s="1" t="s">
        <v>3986</v>
      </c>
      <c r="S1" s="1" t="s">
        <v>368</v>
      </c>
      <c r="T1" s="1" t="s">
        <v>3987</v>
      </c>
      <c r="U1" s="1" t="s">
        <v>3988</v>
      </c>
      <c r="V1" s="1" t="s">
        <v>3989</v>
      </c>
      <c r="W1" s="1" t="s">
        <v>442</v>
      </c>
      <c r="X1" s="1" t="s">
        <v>445</v>
      </c>
      <c r="Y1" s="1" t="s">
        <v>3990</v>
      </c>
      <c r="Z1" s="4" t="s">
        <v>3991</v>
      </c>
      <c r="AA1" s="4" t="s">
        <v>3992</v>
      </c>
      <c r="AB1" s="4" t="s">
        <v>3993</v>
      </c>
      <c r="AC1" s="4" t="s">
        <v>3994</v>
      </c>
      <c r="AD1" s="4"/>
      <c r="AE1" s="4"/>
      <c r="AF1" s="4"/>
    </row>
    <row r="2">
      <c r="A2" s="4" t="s">
        <v>3995</v>
      </c>
      <c r="B2" s="4" t="s">
        <v>3934</v>
      </c>
      <c r="C2" s="4" t="s">
        <v>3935</v>
      </c>
      <c r="D2" s="4" t="s">
        <v>3937</v>
      </c>
      <c r="E2" s="4" t="s">
        <v>3938</v>
      </c>
      <c r="F2" s="4" t="s">
        <v>3939</v>
      </c>
      <c r="G2" s="4" t="s">
        <v>3940</v>
      </c>
      <c r="H2" s="4" t="s">
        <v>3941</v>
      </c>
      <c r="J2" s="4">
        <v>20.1</v>
      </c>
      <c r="K2" s="4">
        <v>12.3</v>
      </c>
      <c r="L2" s="4">
        <v>75.0</v>
      </c>
      <c r="M2" s="6" t="s">
        <v>3996</v>
      </c>
      <c r="N2" s="6" t="s">
        <v>3997</v>
      </c>
      <c r="O2" s="6" t="s">
        <v>3998</v>
      </c>
      <c r="P2" s="6" t="s">
        <v>3963</v>
      </c>
      <c r="Q2" s="4" t="s">
        <v>3963</v>
      </c>
      <c r="R2" s="4" t="s">
        <v>3999</v>
      </c>
      <c r="S2" s="4" t="s">
        <v>4000</v>
      </c>
      <c r="T2" s="4">
        <v>3.0</v>
      </c>
      <c r="U2" s="4" t="s">
        <v>4001</v>
      </c>
      <c r="V2" s="4" t="s">
        <v>4002</v>
      </c>
      <c r="W2" s="4">
        <v>2.0</v>
      </c>
      <c r="X2" s="4">
        <v>3.0</v>
      </c>
    </row>
    <row r="3">
      <c r="A3" s="4" t="s">
        <v>3995</v>
      </c>
      <c r="B3" s="4" t="s">
        <v>3953</v>
      </c>
      <c r="C3" s="4" t="s">
        <v>3935</v>
      </c>
      <c r="D3" s="4" t="s">
        <v>3954</v>
      </c>
      <c r="E3" s="4" t="s">
        <v>3938</v>
      </c>
      <c r="F3" s="4" t="s">
        <v>3955</v>
      </c>
      <c r="G3" s="4" t="s">
        <v>3956</v>
      </c>
      <c r="H3" s="4" t="s">
        <v>4003</v>
      </c>
      <c r="J3" s="4">
        <v>12.4</v>
      </c>
      <c r="K3" s="4">
        <v>10.0</v>
      </c>
      <c r="L3" s="4">
        <v>91.0</v>
      </c>
      <c r="M3" s="6" t="s">
        <v>4004</v>
      </c>
      <c r="N3" s="6" t="s">
        <v>3997</v>
      </c>
      <c r="O3" s="6" t="s">
        <v>4005</v>
      </c>
      <c r="P3" s="6" t="s">
        <v>4006</v>
      </c>
      <c r="Q3" s="4" t="s">
        <v>3963</v>
      </c>
      <c r="R3" s="4" t="s">
        <v>4007</v>
      </c>
      <c r="S3" s="4" t="s">
        <v>4008</v>
      </c>
      <c r="T3" s="4">
        <v>4.0</v>
      </c>
      <c r="U3" s="4" t="s">
        <v>4009</v>
      </c>
      <c r="V3" s="4" t="s">
        <v>3996</v>
      </c>
      <c r="W3" s="4">
        <v>3.0</v>
      </c>
      <c r="X3" s="4">
        <v>4.0</v>
      </c>
    </row>
    <row r="4">
      <c r="B4" s="4" t="s">
        <v>3934</v>
      </c>
      <c r="C4" s="4" t="s">
        <v>3935</v>
      </c>
      <c r="D4" s="4" t="s">
        <v>3937</v>
      </c>
      <c r="E4" s="4" t="s">
        <v>3938</v>
      </c>
      <c r="F4" s="4" t="s">
        <v>3939</v>
      </c>
      <c r="G4" s="4" t="s">
        <v>3940</v>
      </c>
      <c r="H4" s="4" t="s">
        <v>2794</v>
      </c>
      <c r="I4" s="4" t="s">
        <v>4010</v>
      </c>
      <c r="K4" s="4">
        <v>18.0</v>
      </c>
      <c r="L4" s="4">
        <v>182.0</v>
      </c>
      <c r="M4" s="6" t="s">
        <v>3996</v>
      </c>
      <c r="N4" s="6" t="s">
        <v>4011</v>
      </c>
      <c r="O4" s="6" t="s">
        <v>3998</v>
      </c>
      <c r="P4" s="6" t="s">
        <v>3963</v>
      </c>
      <c r="Q4" s="4" t="s">
        <v>3866</v>
      </c>
      <c r="R4" s="4" t="s">
        <v>3999</v>
      </c>
      <c r="S4" s="4" t="s">
        <v>4000</v>
      </c>
      <c r="T4" s="4">
        <v>2.0</v>
      </c>
      <c r="U4" s="4" t="s">
        <v>4001</v>
      </c>
      <c r="V4" s="4" t="s">
        <v>4002</v>
      </c>
      <c r="W4" s="4">
        <v>5.0</v>
      </c>
      <c r="X4" s="4">
        <v>2.0</v>
      </c>
    </row>
    <row r="5">
      <c r="B5" s="4" t="s">
        <v>3953</v>
      </c>
      <c r="C5" s="4" t="s">
        <v>3935</v>
      </c>
      <c r="D5" s="4" t="s">
        <v>3954</v>
      </c>
      <c r="E5" s="4" t="s">
        <v>3938</v>
      </c>
      <c r="F5" s="4" t="s">
        <v>3955</v>
      </c>
      <c r="G5" s="4" t="s">
        <v>3956</v>
      </c>
      <c r="H5" s="4" t="s">
        <v>2794</v>
      </c>
      <c r="K5" s="4">
        <v>11.9</v>
      </c>
      <c r="L5" s="4">
        <v>81.0</v>
      </c>
      <c r="M5" s="4" t="s">
        <v>4004</v>
      </c>
      <c r="N5" s="4" t="s">
        <v>3997</v>
      </c>
      <c r="O5" s="4" t="s">
        <v>4005</v>
      </c>
      <c r="P5" s="4" t="s">
        <v>4006</v>
      </c>
      <c r="Q5" s="4" t="s">
        <v>3963</v>
      </c>
      <c r="R5" s="4" t="s">
        <v>4007</v>
      </c>
      <c r="S5" s="4" t="s">
        <v>4012</v>
      </c>
      <c r="T5" s="4">
        <v>1.0</v>
      </c>
      <c r="U5" s="4" t="s">
        <v>4009</v>
      </c>
      <c r="V5" s="4" t="s">
        <v>3996</v>
      </c>
      <c r="W5" s="4">
        <v>6.0</v>
      </c>
      <c r="X5" s="4">
        <v>4.0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7.25"/>
    <col customWidth="1" min="3" max="4" width="17.38"/>
    <col customWidth="1" min="5" max="7" width="21.13"/>
    <col customWidth="1" min="9" max="9" width="14.38"/>
    <col customWidth="1" min="11" max="11" width="23.75"/>
    <col customWidth="1" min="12" max="12" width="25.75"/>
    <col customWidth="1" min="13" max="14" width="13.88"/>
    <col customWidth="1" min="15" max="15" width="24.38"/>
    <col customWidth="1" min="16" max="16" width="49.0"/>
    <col customWidth="1" min="22" max="22" width="16.25"/>
  </cols>
  <sheetData>
    <row r="1">
      <c r="A1" s="1" t="s">
        <v>4013</v>
      </c>
      <c r="B1" s="1" t="s">
        <v>4014</v>
      </c>
      <c r="C1" s="1" t="s">
        <v>4015</v>
      </c>
      <c r="D1" s="1" t="s">
        <v>4016</v>
      </c>
      <c r="E1" s="1" t="s">
        <v>4017</v>
      </c>
      <c r="F1" s="1" t="s">
        <v>4018</v>
      </c>
      <c r="G1" s="1" t="s">
        <v>4019</v>
      </c>
      <c r="H1" s="1" t="s">
        <v>4020</v>
      </c>
      <c r="I1" s="1" t="s">
        <v>3851</v>
      </c>
      <c r="J1" s="1" t="s">
        <v>4021</v>
      </c>
      <c r="K1" s="1" t="s">
        <v>133</v>
      </c>
      <c r="L1" s="218" t="s">
        <v>4022</v>
      </c>
      <c r="M1" s="218" t="s">
        <v>4023</v>
      </c>
      <c r="N1" s="1" t="s">
        <v>126</v>
      </c>
      <c r="O1" s="1" t="s">
        <v>4024</v>
      </c>
      <c r="P1" s="356" t="s">
        <v>152</v>
      </c>
      <c r="Q1" s="1" t="s">
        <v>4025</v>
      </c>
      <c r="R1" s="1"/>
      <c r="S1" s="1"/>
      <c r="T1" s="1"/>
      <c r="U1" s="1"/>
      <c r="V1" s="1"/>
      <c r="W1" s="1"/>
    </row>
    <row r="2">
      <c r="A2" s="4">
        <v>6.0</v>
      </c>
      <c r="B2" s="4" t="s">
        <v>4026</v>
      </c>
      <c r="C2" s="4" t="s">
        <v>4027</v>
      </c>
      <c r="D2" s="4" t="s">
        <v>2794</v>
      </c>
      <c r="E2" s="4"/>
      <c r="F2" s="4"/>
      <c r="G2" s="4" t="s">
        <v>2794</v>
      </c>
      <c r="H2" s="4" t="s">
        <v>2794</v>
      </c>
      <c r="I2" s="4" t="s">
        <v>3868</v>
      </c>
      <c r="J2" s="4" t="s">
        <v>4028</v>
      </c>
      <c r="K2" s="4">
        <v>2.4</v>
      </c>
      <c r="L2" s="4">
        <v>14.0</v>
      </c>
      <c r="M2" s="4">
        <v>3.0</v>
      </c>
      <c r="N2" s="4">
        <v>1.0</v>
      </c>
      <c r="O2" s="8">
        <f t="shared" ref="O2:O7" si="1">K2*(3.142*(L2/2)+3.14*(M2/2)/2)</f>
        <v>58.4376</v>
      </c>
    </row>
    <row r="3">
      <c r="A3" s="4">
        <v>9.0</v>
      </c>
      <c r="B3" s="4" t="s">
        <v>4026</v>
      </c>
      <c r="C3" s="4" t="s">
        <v>4029</v>
      </c>
      <c r="D3" s="4" t="s">
        <v>2794</v>
      </c>
      <c r="E3" s="4"/>
      <c r="F3" s="4"/>
      <c r="G3" s="4" t="s">
        <v>2794</v>
      </c>
      <c r="H3" s="4" t="s">
        <v>2794</v>
      </c>
      <c r="I3" s="4" t="s">
        <v>3868</v>
      </c>
      <c r="J3" s="4" t="s">
        <v>4030</v>
      </c>
      <c r="K3" s="4">
        <v>3.7</v>
      </c>
      <c r="L3" s="4">
        <v>17.0</v>
      </c>
      <c r="M3" s="4">
        <v>4.0</v>
      </c>
      <c r="N3" s="4">
        <v>2.0</v>
      </c>
      <c r="O3" s="8">
        <f t="shared" si="1"/>
        <v>110.4339</v>
      </c>
    </row>
    <row r="4">
      <c r="A4" s="4">
        <v>15.0</v>
      </c>
      <c r="B4" s="4" t="s">
        <v>4031</v>
      </c>
      <c r="C4" s="4" t="s">
        <v>2794</v>
      </c>
      <c r="D4" s="4">
        <v>6.0</v>
      </c>
      <c r="E4" s="4"/>
      <c r="F4" s="4"/>
      <c r="G4" s="4" t="s">
        <v>3892</v>
      </c>
      <c r="H4" s="4">
        <v>2.0</v>
      </c>
      <c r="I4" s="4" t="s">
        <v>3868</v>
      </c>
      <c r="J4" s="4" t="s">
        <v>4032</v>
      </c>
      <c r="K4" s="4">
        <v>4.7</v>
      </c>
      <c r="L4" s="4">
        <v>13.0</v>
      </c>
      <c r="M4" s="4">
        <v>2.0</v>
      </c>
      <c r="N4" s="4">
        <v>3.0</v>
      </c>
      <c r="O4" s="8">
        <f t="shared" si="1"/>
        <v>103.3671</v>
      </c>
    </row>
    <row r="5">
      <c r="A5" s="4">
        <v>14.0</v>
      </c>
      <c r="B5" s="4" t="s">
        <v>4031</v>
      </c>
      <c r="C5" s="4" t="s">
        <v>2794</v>
      </c>
      <c r="D5" s="4">
        <v>6.0</v>
      </c>
      <c r="E5" s="4"/>
      <c r="F5" s="4"/>
      <c r="G5" s="4" t="s">
        <v>3895</v>
      </c>
      <c r="H5" s="4">
        <v>3.0</v>
      </c>
      <c r="I5" s="4" t="s">
        <v>3868</v>
      </c>
      <c r="J5" s="4" t="s">
        <v>4033</v>
      </c>
      <c r="K5" s="4">
        <v>4.0</v>
      </c>
      <c r="L5" s="4">
        <v>19.0</v>
      </c>
      <c r="M5" s="4">
        <v>1.5</v>
      </c>
      <c r="N5" s="4">
        <v>4.0</v>
      </c>
      <c r="O5" s="8">
        <f t="shared" si="1"/>
        <v>124.106</v>
      </c>
    </row>
    <row r="6">
      <c r="A6" s="4">
        <v>12.0</v>
      </c>
      <c r="B6" s="4" t="s">
        <v>4031</v>
      </c>
      <c r="C6" s="4" t="s">
        <v>2794</v>
      </c>
      <c r="D6" s="4">
        <v>4.0</v>
      </c>
      <c r="E6" s="4"/>
      <c r="F6" s="4"/>
      <c r="G6" s="4" t="s">
        <v>4034</v>
      </c>
      <c r="H6" s="4">
        <v>5.0</v>
      </c>
      <c r="I6" s="4" t="s">
        <v>3868</v>
      </c>
      <c r="J6" s="4" t="s">
        <v>4035</v>
      </c>
      <c r="K6" s="4">
        <v>5.9</v>
      </c>
      <c r="L6" s="4">
        <v>33.0</v>
      </c>
      <c r="M6" s="4">
        <v>6.0</v>
      </c>
      <c r="N6" s="4">
        <v>4.0</v>
      </c>
      <c r="O6" s="8">
        <f t="shared" si="1"/>
        <v>333.6627</v>
      </c>
    </row>
    <row r="7">
      <c r="A7" s="4">
        <v>9.0</v>
      </c>
      <c r="B7" s="4" t="s">
        <v>4026</v>
      </c>
      <c r="C7" s="4" t="s">
        <v>4029</v>
      </c>
      <c r="D7" s="4" t="s">
        <v>2794</v>
      </c>
      <c r="E7" s="4"/>
      <c r="F7" s="4"/>
      <c r="G7" s="4" t="s">
        <v>2794</v>
      </c>
      <c r="H7" s="4" t="s">
        <v>2794</v>
      </c>
      <c r="I7" s="4" t="s">
        <v>3868</v>
      </c>
      <c r="J7" s="4" t="s">
        <v>4030</v>
      </c>
      <c r="K7" s="4">
        <v>4.2</v>
      </c>
      <c r="L7" s="4">
        <v>15.0</v>
      </c>
      <c r="M7" s="4">
        <v>3.0</v>
      </c>
      <c r="N7" s="4">
        <v>2.0</v>
      </c>
      <c r="O7" s="8">
        <f t="shared" si="1"/>
        <v>108.864</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2" width="17.25"/>
    <col customWidth="1" min="13" max="14" width="17.38"/>
    <col customWidth="1" min="15" max="17" width="21.13"/>
    <col customWidth="1" min="19" max="19" width="14.38"/>
    <col customWidth="1" min="21" max="21" width="23.75"/>
    <col customWidth="1" min="22" max="22" width="25.75"/>
    <col customWidth="1" min="23" max="24" width="13.88"/>
    <col customWidth="1" min="25" max="25" width="24.38"/>
    <col customWidth="1" min="26" max="26" width="49.0"/>
    <col customWidth="1" min="32" max="32" width="16.25"/>
  </cols>
  <sheetData>
    <row r="1">
      <c r="A1" s="1" t="s">
        <v>4036</v>
      </c>
      <c r="B1" s="1" t="s">
        <v>4015</v>
      </c>
      <c r="C1" s="1" t="s">
        <v>4037</v>
      </c>
      <c r="D1" s="1" t="s">
        <v>4038</v>
      </c>
      <c r="E1" s="1" t="s">
        <v>4039</v>
      </c>
      <c r="F1" s="1" t="s">
        <v>4040</v>
      </c>
      <c r="G1" s="1" t="s">
        <v>3853</v>
      </c>
      <c r="H1" s="1" t="s">
        <v>4041</v>
      </c>
      <c r="I1" s="1" t="s">
        <v>4042</v>
      </c>
      <c r="J1" s="1" t="s">
        <v>4043</v>
      </c>
      <c r="K1" s="1" t="s">
        <v>189</v>
      </c>
      <c r="L1" s="1" t="s">
        <v>176</v>
      </c>
      <c r="M1" s="1" t="s">
        <v>4044</v>
      </c>
      <c r="N1" s="1" t="s">
        <v>4045</v>
      </c>
      <c r="O1" s="1" t="s">
        <v>221</v>
      </c>
      <c r="P1" s="1" t="s">
        <v>4046</v>
      </c>
      <c r="Q1" s="1" t="s">
        <v>4047</v>
      </c>
      <c r="R1" s="1" t="s">
        <v>4048</v>
      </c>
      <c r="S1" s="1"/>
      <c r="T1" s="1"/>
      <c r="U1" s="1"/>
      <c r="V1" s="218"/>
      <c r="W1" s="218"/>
      <c r="X1" s="1"/>
      <c r="Y1" s="1"/>
      <c r="Z1" s="356"/>
      <c r="AA1" s="1"/>
      <c r="AB1" s="1"/>
      <c r="AC1" s="1"/>
      <c r="AD1" s="1"/>
      <c r="AE1" s="1"/>
      <c r="AF1" s="1"/>
      <c r="AG1" s="1"/>
    </row>
    <row r="2">
      <c r="A2" s="357">
        <v>36892.0</v>
      </c>
      <c r="B2" s="4" t="s">
        <v>4049</v>
      </c>
      <c r="C2" s="4" t="s">
        <v>4050</v>
      </c>
      <c r="D2" s="4" t="s">
        <v>4051</v>
      </c>
      <c r="E2" s="4" t="s">
        <v>4052</v>
      </c>
      <c r="F2" s="4">
        <v>100.0</v>
      </c>
      <c r="G2" s="4" t="s">
        <v>3870</v>
      </c>
      <c r="H2" s="4" t="s">
        <v>4053</v>
      </c>
      <c r="I2" s="4" t="s">
        <v>4054</v>
      </c>
      <c r="J2" s="4" t="s">
        <v>4055</v>
      </c>
      <c r="K2" s="4">
        <v>4.0</v>
      </c>
      <c r="L2" s="4" t="s">
        <v>4056</v>
      </c>
      <c r="M2" s="358">
        <v>44853.0</v>
      </c>
      <c r="P2" s="4" t="s">
        <v>4052</v>
      </c>
      <c r="Q2" s="4" t="s">
        <v>4057</v>
      </c>
      <c r="R2" s="4" t="s">
        <v>4058</v>
      </c>
    </row>
    <row r="3">
      <c r="A3" s="4"/>
      <c r="B3" s="4"/>
      <c r="C3" s="4" t="s">
        <v>4059</v>
      </c>
      <c r="D3" s="4"/>
      <c r="E3" s="4" t="s">
        <v>4060</v>
      </c>
      <c r="F3" s="4">
        <v>0.0</v>
      </c>
      <c r="G3" s="4" t="s">
        <v>4061</v>
      </c>
      <c r="H3" s="4" t="s">
        <v>4053</v>
      </c>
      <c r="I3" s="4" t="s">
        <v>4062</v>
      </c>
      <c r="J3" s="4" t="s">
        <v>4063</v>
      </c>
      <c r="K3" s="4">
        <v>2.0</v>
      </c>
      <c r="L3" s="4" t="s">
        <v>4064</v>
      </c>
      <c r="M3" s="358">
        <v>44690.0</v>
      </c>
      <c r="P3" s="4" t="s">
        <v>4052</v>
      </c>
      <c r="Q3" s="4" t="s">
        <v>4065</v>
      </c>
      <c r="R3" s="4" t="s">
        <v>4066</v>
      </c>
    </row>
    <row r="4">
      <c r="A4" s="4"/>
      <c r="B4" s="4"/>
      <c r="C4" s="4" t="s">
        <v>4067</v>
      </c>
      <c r="D4" s="4"/>
      <c r="E4" s="4" t="s">
        <v>4052</v>
      </c>
      <c r="F4" s="4">
        <v>120.0</v>
      </c>
      <c r="G4" s="4" t="s">
        <v>3870</v>
      </c>
      <c r="H4" s="4" t="s">
        <v>4068</v>
      </c>
      <c r="I4" s="4" t="s">
        <v>4054</v>
      </c>
      <c r="J4" s="4" t="s">
        <v>4069</v>
      </c>
      <c r="K4" s="4">
        <v>6.0</v>
      </c>
      <c r="L4" s="4" t="s">
        <v>4070</v>
      </c>
      <c r="M4" s="358">
        <v>44853.0</v>
      </c>
      <c r="P4" s="4" t="s">
        <v>4052</v>
      </c>
      <c r="Q4" s="4" t="s">
        <v>4071</v>
      </c>
      <c r="R4" s="4" t="s">
        <v>4072</v>
      </c>
    </row>
    <row r="5">
      <c r="A5" s="4"/>
      <c r="B5" s="4"/>
      <c r="C5" s="4" t="s">
        <v>4073</v>
      </c>
      <c r="D5" s="4"/>
      <c r="E5" s="4"/>
      <c r="F5" s="4"/>
      <c r="G5" s="4"/>
      <c r="H5" s="4" t="s">
        <v>4068</v>
      </c>
      <c r="I5" s="4" t="s">
        <v>4074</v>
      </c>
      <c r="J5" s="4" t="s">
        <v>4075</v>
      </c>
      <c r="K5" s="4">
        <v>2.2</v>
      </c>
      <c r="L5" s="4" t="s">
        <v>4076</v>
      </c>
      <c r="M5" s="4" t="s">
        <v>4077</v>
      </c>
      <c r="P5" s="4" t="s">
        <v>4060</v>
      </c>
    </row>
    <row r="6">
      <c r="A6" s="4"/>
      <c r="B6" s="4"/>
      <c r="C6" s="4" t="s">
        <v>4078</v>
      </c>
      <c r="D6" s="4"/>
      <c r="E6" s="4"/>
      <c r="F6" s="4"/>
      <c r="G6" s="4"/>
      <c r="H6" s="4"/>
      <c r="I6" s="4"/>
      <c r="J6" s="4" t="s">
        <v>4079</v>
      </c>
      <c r="L6" s="214" t="s">
        <v>4080</v>
      </c>
      <c r="P6" s="4" t="s">
        <v>4060</v>
      </c>
    </row>
    <row r="7">
      <c r="A7" s="357">
        <v>36892.0</v>
      </c>
      <c r="B7" s="4" t="s">
        <v>4049</v>
      </c>
      <c r="C7" s="4" t="s">
        <v>4081</v>
      </c>
    </row>
    <row r="8">
      <c r="C8" s="4" t="s">
        <v>4082</v>
      </c>
      <c r="M8" s="358">
        <v>44853.0</v>
      </c>
    </row>
    <row r="9">
      <c r="C9" s="4" t="s">
        <v>4083</v>
      </c>
      <c r="M9" s="358">
        <v>44690.0</v>
      </c>
    </row>
    <row r="10">
      <c r="M10" s="358">
        <v>44853.0</v>
      </c>
    </row>
    <row r="11">
      <c r="M11" s="4" t="s">
        <v>4077</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88"/>
    <col customWidth="1" min="4" max="5" width="17.38"/>
    <col customWidth="1" min="13" max="13" width="11.63"/>
    <col customWidth="1" min="14" max="18" width="15.75"/>
  </cols>
  <sheetData>
    <row r="1">
      <c r="A1" s="1" t="s">
        <v>4036</v>
      </c>
      <c r="B1" s="1" t="s">
        <v>4015</v>
      </c>
      <c r="C1" s="1" t="s">
        <v>4084</v>
      </c>
      <c r="D1" s="1" t="s">
        <v>3209</v>
      </c>
      <c r="E1" s="1" t="s">
        <v>4085</v>
      </c>
      <c r="F1" s="1" t="s">
        <v>4086</v>
      </c>
      <c r="G1" s="1" t="s">
        <v>4087</v>
      </c>
      <c r="H1" s="1" t="s">
        <v>4088</v>
      </c>
      <c r="I1" s="1" t="s">
        <v>260</v>
      </c>
      <c r="J1" s="1" t="s">
        <v>266</v>
      </c>
      <c r="K1" s="1" t="s">
        <v>4089</v>
      </c>
      <c r="L1" s="1" t="s">
        <v>4090</v>
      </c>
      <c r="M1" s="1" t="s">
        <v>4091</v>
      </c>
      <c r="N1" s="1" t="s">
        <v>283</v>
      </c>
      <c r="O1" s="1" t="s">
        <v>4092</v>
      </c>
      <c r="P1" s="1" t="s">
        <v>4093</v>
      </c>
      <c r="Q1" s="1" t="s">
        <v>4094</v>
      </c>
      <c r="R1" s="1" t="s">
        <v>4095</v>
      </c>
      <c r="S1" s="1" t="s">
        <v>4096</v>
      </c>
      <c r="T1" s="1" t="s">
        <v>4097</v>
      </c>
      <c r="U1" s="1" t="s">
        <v>4098</v>
      </c>
      <c r="V1" s="1" t="s">
        <v>4099</v>
      </c>
      <c r="W1" s="1" t="s">
        <v>4100</v>
      </c>
      <c r="X1" s="1" t="s">
        <v>4101</v>
      </c>
      <c r="Y1" s="1" t="s">
        <v>4102</v>
      </c>
    </row>
    <row r="2">
      <c r="A2" s="357">
        <v>36892.0</v>
      </c>
      <c r="B2" s="4" t="s">
        <v>3865</v>
      </c>
      <c r="C2" s="4" t="s">
        <v>4103</v>
      </c>
      <c r="D2" s="4" t="s">
        <v>4059</v>
      </c>
      <c r="E2" s="4">
        <v>0.0</v>
      </c>
      <c r="F2" s="4" t="s">
        <v>4104</v>
      </c>
      <c r="G2" s="4" t="s">
        <v>4105</v>
      </c>
      <c r="H2" s="4" t="s">
        <v>4106</v>
      </c>
      <c r="I2" s="4" t="s">
        <v>3870</v>
      </c>
      <c r="J2" s="4" t="s">
        <v>4062</v>
      </c>
      <c r="K2" s="4">
        <v>1.0</v>
      </c>
      <c r="L2" s="4" t="s">
        <v>4107</v>
      </c>
      <c r="M2" s="4" t="s">
        <v>4108</v>
      </c>
      <c r="N2" s="4">
        <v>11.0</v>
      </c>
      <c r="O2" s="4" t="s">
        <v>4109</v>
      </c>
      <c r="P2" s="4">
        <v>1.0</v>
      </c>
      <c r="Q2" s="359">
        <v>36161.0</v>
      </c>
      <c r="R2" s="4" t="s">
        <v>4110</v>
      </c>
      <c r="S2" s="4"/>
      <c r="T2" s="4"/>
      <c r="U2" s="4"/>
      <c r="V2" s="4"/>
      <c r="W2" s="4" t="s">
        <v>4105</v>
      </c>
    </row>
    <row r="3">
      <c r="C3" s="4" t="s">
        <v>3886</v>
      </c>
      <c r="D3" s="4" t="s">
        <v>4083</v>
      </c>
      <c r="E3" s="4">
        <v>1.0</v>
      </c>
      <c r="F3" s="4" t="s">
        <v>2738</v>
      </c>
      <c r="G3" s="4" t="s">
        <v>4111</v>
      </c>
      <c r="H3" s="4" t="s">
        <v>4112</v>
      </c>
      <c r="I3" s="4" t="s">
        <v>4113</v>
      </c>
      <c r="J3" s="4" t="s">
        <v>4054</v>
      </c>
      <c r="K3" s="4">
        <v>1.2</v>
      </c>
      <c r="L3" s="4" t="s">
        <v>4114</v>
      </c>
      <c r="M3" s="4" t="s">
        <v>4115</v>
      </c>
      <c r="N3" s="4">
        <v>20.0</v>
      </c>
      <c r="O3" s="4" t="s">
        <v>4109</v>
      </c>
      <c r="P3" s="4">
        <v>1.0</v>
      </c>
      <c r="Q3" s="4"/>
      <c r="R3" s="4"/>
      <c r="S3" s="4"/>
      <c r="T3" s="4"/>
      <c r="U3" s="4"/>
      <c r="V3" s="4"/>
      <c r="W3" s="4" t="s">
        <v>4116</v>
      </c>
    </row>
    <row r="4">
      <c r="C4" s="4" t="s">
        <v>4117</v>
      </c>
      <c r="D4" s="4" t="s">
        <v>4118</v>
      </c>
      <c r="E4" s="4">
        <v>2.0</v>
      </c>
      <c r="F4" s="4"/>
      <c r="G4" s="4"/>
      <c r="H4" s="4" t="s">
        <v>4119</v>
      </c>
      <c r="I4" s="4" t="s">
        <v>4120</v>
      </c>
      <c r="J4" s="4" t="s">
        <v>4121</v>
      </c>
      <c r="K4" s="4">
        <v>0.05</v>
      </c>
      <c r="L4" s="4" t="s">
        <v>4122</v>
      </c>
      <c r="M4" s="4" t="s">
        <v>4123</v>
      </c>
      <c r="N4" s="4">
        <v>0.02</v>
      </c>
      <c r="O4" s="4" t="s">
        <v>4079</v>
      </c>
      <c r="P4" s="4">
        <v>0.05</v>
      </c>
      <c r="Q4" s="4"/>
      <c r="R4" s="4"/>
      <c r="S4" s="4"/>
      <c r="T4" s="4"/>
      <c r="U4" s="4"/>
      <c r="V4" s="4"/>
      <c r="W4" s="4" t="s">
        <v>4124</v>
      </c>
    </row>
    <row r="5">
      <c r="C5" s="4" t="s">
        <v>4125</v>
      </c>
      <c r="D5" s="4" t="s">
        <v>4126</v>
      </c>
      <c r="E5" s="4">
        <v>3.0</v>
      </c>
      <c r="H5" s="4" t="s">
        <v>4127</v>
      </c>
      <c r="I5" s="4" t="s">
        <v>2794</v>
      </c>
    </row>
    <row r="6">
      <c r="S6" s="4" t="s">
        <v>3892</v>
      </c>
      <c r="T6" s="4">
        <v>10.0</v>
      </c>
      <c r="U6" s="4">
        <v>1.0</v>
      </c>
      <c r="V6" s="4">
        <v>249.0</v>
      </c>
      <c r="X6" s="4">
        <v>9.0</v>
      </c>
      <c r="Y6" s="4">
        <v>12.0</v>
      </c>
    </row>
    <row r="7">
      <c r="S7" s="4" t="s">
        <v>3895</v>
      </c>
      <c r="T7" s="4">
        <v>2.0</v>
      </c>
      <c r="U7" s="4">
        <v>0.2</v>
      </c>
      <c r="V7" s="4">
        <v>458.0</v>
      </c>
      <c r="X7" s="4">
        <v>6.0</v>
      </c>
      <c r="Y7" s="4">
        <v>33.0</v>
      </c>
    </row>
    <row r="8">
      <c r="S8" s="4" t="s">
        <v>4128</v>
      </c>
      <c r="T8" s="4">
        <v>3.0</v>
      </c>
      <c r="U8" s="4">
        <v>0.4</v>
      </c>
      <c r="V8" s="4">
        <v>550.0</v>
      </c>
      <c r="X8" s="4">
        <v>3.0</v>
      </c>
      <c r="Y8" s="4">
        <v>4.0</v>
      </c>
    </row>
    <row r="9">
      <c r="S9" s="4" t="s">
        <v>4034</v>
      </c>
      <c r="T9" s="4">
        <v>5.0</v>
      </c>
      <c r="U9" s="4">
        <v>0.2</v>
      </c>
      <c r="V9" s="4">
        <v>873.0</v>
      </c>
      <c r="X9" s="4">
        <v>5.0</v>
      </c>
      <c r="Y9" s="4">
        <v>22.0</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8"/>
    <col customWidth="1" min="2" max="2" width="66.88"/>
    <col customWidth="1" min="4" max="4" width="20.88"/>
    <col customWidth="1" min="5" max="5" width="66.38"/>
  </cols>
  <sheetData>
    <row r="1">
      <c r="A1" s="1" t="s">
        <v>4129</v>
      </c>
      <c r="D1" s="1" t="s">
        <v>4130</v>
      </c>
    </row>
    <row r="2">
      <c r="A2" s="1" t="s">
        <v>2669</v>
      </c>
      <c r="B2" s="1" t="s">
        <v>4131</v>
      </c>
      <c r="D2" s="360" t="s">
        <v>2669</v>
      </c>
      <c r="E2" s="360" t="s">
        <v>4131</v>
      </c>
    </row>
    <row r="3">
      <c r="A3" s="361" t="s">
        <v>2669</v>
      </c>
      <c r="B3" s="361" t="s">
        <v>4131</v>
      </c>
      <c r="D3" s="360" t="s">
        <v>895</v>
      </c>
      <c r="E3" s="362" t="s">
        <v>4132</v>
      </c>
    </row>
    <row r="4">
      <c r="A4" s="361" t="s">
        <v>4133</v>
      </c>
      <c r="B4" s="363" t="s">
        <v>4134</v>
      </c>
      <c r="D4" s="360" t="s">
        <v>168</v>
      </c>
      <c r="E4" s="362" t="s">
        <v>169</v>
      </c>
    </row>
    <row r="5">
      <c r="A5" s="361" t="s">
        <v>4135</v>
      </c>
      <c r="B5" s="363" t="s">
        <v>4136</v>
      </c>
      <c r="D5" s="360" t="s">
        <v>913</v>
      </c>
      <c r="E5" s="362" t="s">
        <v>4137</v>
      </c>
    </row>
    <row r="6">
      <c r="A6" s="361" t="s">
        <v>1921</v>
      </c>
      <c r="B6" s="363" t="s">
        <v>3079</v>
      </c>
      <c r="D6" s="360" t="s">
        <v>920</v>
      </c>
      <c r="E6" s="362" t="s">
        <v>959</v>
      </c>
    </row>
    <row r="7">
      <c r="A7" s="361" t="s">
        <v>4138</v>
      </c>
      <c r="B7" s="363" t="s">
        <v>4139</v>
      </c>
      <c r="D7" s="360" t="s">
        <v>4140</v>
      </c>
      <c r="E7" s="362" t="s">
        <v>4141</v>
      </c>
    </row>
    <row r="8">
      <c r="A8" s="361" t="s">
        <v>4142</v>
      </c>
      <c r="B8" s="363" t="s">
        <v>4143</v>
      </c>
      <c r="D8" s="360" t="s">
        <v>4144</v>
      </c>
      <c r="E8" s="362" t="s">
        <v>4145</v>
      </c>
    </row>
    <row r="9">
      <c r="A9" s="361" t="s">
        <v>4146</v>
      </c>
      <c r="B9" s="363" t="s">
        <v>4147</v>
      </c>
      <c r="D9" s="360" t="s">
        <v>1225</v>
      </c>
      <c r="E9" s="362" t="s">
        <v>1456</v>
      </c>
    </row>
    <row r="10">
      <c r="A10" s="361" t="s">
        <v>4148</v>
      </c>
      <c r="B10" s="363" t="s">
        <v>4149</v>
      </c>
      <c r="D10" s="360" t="s">
        <v>130</v>
      </c>
      <c r="E10" s="362" t="s">
        <v>4150</v>
      </c>
    </row>
    <row r="11">
      <c r="A11" s="361" t="s">
        <v>4151</v>
      </c>
      <c r="B11" s="363" t="s">
        <v>4152</v>
      </c>
      <c r="D11" s="360" t="s">
        <v>4153</v>
      </c>
      <c r="E11" s="362" t="s">
        <v>4154</v>
      </c>
    </row>
    <row r="12">
      <c r="A12" s="361" t="s">
        <v>4155</v>
      </c>
      <c r="B12" s="363" t="s">
        <v>4156</v>
      </c>
      <c r="D12" s="360" t="s">
        <v>4157</v>
      </c>
      <c r="E12" s="362" t="s">
        <v>4158</v>
      </c>
    </row>
    <row r="13">
      <c r="A13" s="361" t="s">
        <v>4159</v>
      </c>
      <c r="B13" s="363" t="s">
        <v>4160</v>
      </c>
      <c r="D13" s="360" t="s">
        <v>4161</v>
      </c>
      <c r="E13" s="362" t="s">
        <v>4162</v>
      </c>
    </row>
    <row r="14">
      <c r="A14" s="361" t="s">
        <v>4163</v>
      </c>
      <c r="B14" s="363" t="s">
        <v>4164</v>
      </c>
      <c r="D14" s="360" t="s">
        <v>4165</v>
      </c>
      <c r="E14" s="362" t="s">
        <v>4166</v>
      </c>
    </row>
    <row r="15">
      <c r="A15" s="361" t="s">
        <v>4167</v>
      </c>
      <c r="B15" s="363" t="s">
        <v>4168</v>
      </c>
      <c r="D15" s="360" t="s">
        <v>4169</v>
      </c>
      <c r="E15" s="362" t="s">
        <v>4170</v>
      </c>
    </row>
    <row r="16">
      <c r="A16" s="361" t="s">
        <v>4171</v>
      </c>
      <c r="B16" s="363" t="s">
        <v>4172</v>
      </c>
      <c r="D16" s="360" t="s">
        <v>347</v>
      </c>
      <c r="E16" s="362" t="s">
        <v>348</v>
      </c>
    </row>
    <row r="17">
      <c r="A17" s="361" t="s">
        <v>4173</v>
      </c>
      <c r="B17" s="363" t="s">
        <v>4174</v>
      </c>
      <c r="D17" s="360" t="s">
        <v>372</v>
      </c>
      <c r="E17" s="362" t="s">
        <v>377</v>
      </c>
    </row>
    <row r="18">
      <c r="A18" s="361" t="s">
        <v>4175</v>
      </c>
      <c r="B18" s="363" t="s">
        <v>4176</v>
      </c>
      <c r="D18" s="360" t="s">
        <v>252</v>
      </c>
      <c r="E18" s="362" t="s">
        <v>258</v>
      </c>
    </row>
    <row r="19">
      <c r="A19" s="361" t="s">
        <v>1915</v>
      </c>
      <c r="B19" s="363" t="s">
        <v>3076</v>
      </c>
      <c r="D19" s="360" t="s">
        <v>323</v>
      </c>
      <c r="E19" s="362" t="s">
        <v>342</v>
      </c>
    </row>
    <row r="20">
      <c r="A20" s="361" t="s">
        <v>4177</v>
      </c>
      <c r="B20" s="363" t="s">
        <v>4178</v>
      </c>
      <c r="D20" s="360" t="s">
        <v>1012</v>
      </c>
      <c r="E20" s="362" t="s">
        <v>34</v>
      </c>
    </row>
    <row r="21">
      <c r="A21" s="361" t="s">
        <v>4179</v>
      </c>
      <c r="B21" s="363" t="s">
        <v>4180</v>
      </c>
      <c r="D21" s="360" t="s">
        <v>172</v>
      </c>
      <c r="E21" s="362" t="s">
        <v>4181</v>
      </c>
    </row>
    <row r="22">
      <c r="A22" s="361" t="s">
        <v>4182</v>
      </c>
      <c r="B22" s="363" t="s">
        <v>4183</v>
      </c>
      <c r="D22" s="360" t="s">
        <v>33</v>
      </c>
      <c r="E22" s="362" t="s">
        <v>4184</v>
      </c>
    </row>
    <row r="23">
      <c r="A23" s="361" t="s">
        <v>913</v>
      </c>
      <c r="B23" s="363" t="s">
        <v>4185</v>
      </c>
      <c r="D23" s="360" t="s">
        <v>94</v>
      </c>
      <c r="E23" s="362" t="s">
        <v>2642</v>
      </c>
    </row>
    <row r="24">
      <c r="A24" s="361" t="s">
        <v>4186</v>
      </c>
      <c r="B24" s="363" t="s">
        <v>4187</v>
      </c>
      <c r="D24" s="360" t="s">
        <v>4188</v>
      </c>
      <c r="E24" s="362" t="s">
        <v>4189</v>
      </c>
    </row>
    <row r="25">
      <c r="A25" s="361" t="s">
        <v>4190</v>
      </c>
      <c r="B25" s="363" t="s">
        <v>4191</v>
      </c>
      <c r="D25" s="360" t="s">
        <v>302</v>
      </c>
      <c r="E25" s="362" t="s">
        <v>4192</v>
      </c>
    </row>
    <row r="26">
      <c r="A26" s="361" t="s">
        <v>4193</v>
      </c>
      <c r="B26" s="363" t="s">
        <v>4194</v>
      </c>
      <c r="D26" s="360" t="s">
        <v>577</v>
      </c>
      <c r="E26" s="362" t="s">
        <v>578</v>
      </c>
    </row>
    <row r="27">
      <c r="A27" s="361" t="s">
        <v>4195</v>
      </c>
      <c r="B27" s="363" t="s">
        <v>4196</v>
      </c>
      <c r="D27" s="360" t="s">
        <v>804</v>
      </c>
      <c r="E27" s="362" t="s">
        <v>805</v>
      </c>
    </row>
    <row r="28">
      <c r="A28" s="361" t="s">
        <v>4197</v>
      </c>
      <c r="B28" s="363" t="s">
        <v>4198</v>
      </c>
      <c r="D28" s="360" t="s">
        <v>267</v>
      </c>
      <c r="E28" s="362" t="s">
        <v>4199</v>
      </c>
    </row>
    <row r="29">
      <c r="A29" s="361" t="s">
        <v>4200</v>
      </c>
      <c r="B29" s="363" t="s">
        <v>4201</v>
      </c>
      <c r="D29" s="360" t="s">
        <v>2065</v>
      </c>
      <c r="E29" s="362" t="s">
        <v>4202</v>
      </c>
    </row>
    <row r="30">
      <c r="A30" s="361" t="s">
        <v>4203</v>
      </c>
      <c r="B30" s="363" t="s">
        <v>4204</v>
      </c>
      <c r="D30" s="360" t="s">
        <v>4205</v>
      </c>
      <c r="E30" s="362" t="s">
        <v>4206</v>
      </c>
    </row>
    <row r="31">
      <c r="A31" s="361" t="s">
        <v>4207</v>
      </c>
      <c r="B31" s="363" t="s">
        <v>4208</v>
      </c>
      <c r="D31" s="360" t="s">
        <v>4209</v>
      </c>
      <c r="E31" s="362" t="s">
        <v>4210</v>
      </c>
    </row>
    <row r="32">
      <c r="A32" s="361" t="s">
        <v>4211</v>
      </c>
      <c r="B32" s="363" t="s">
        <v>4212</v>
      </c>
      <c r="D32" s="360" t="s">
        <v>122</v>
      </c>
      <c r="E32" s="362" t="s">
        <v>139</v>
      </c>
    </row>
    <row r="33">
      <c r="A33" s="361" t="s">
        <v>4213</v>
      </c>
      <c r="B33" s="363" t="s">
        <v>4214</v>
      </c>
      <c r="D33" s="360" t="s">
        <v>4215</v>
      </c>
      <c r="E33" s="362" t="s">
        <v>131</v>
      </c>
    </row>
    <row r="34">
      <c r="A34" s="361" t="s">
        <v>4216</v>
      </c>
      <c r="B34" s="363" t="s">
        <v>4217</v>
      </c>
      <c r="D34" s="360" t="s">
        <v>146</v>
      </c>
      <c r="E34" s="362" t="s">
        <v>313</v>
      </c>
    </row>
    <row r="35">
      <c r="A35" s="361" t="s">
        <v>4218</v>
      </c>
      <c r="B35" s="363" t="s">
        <v>4219</v>
      </c>
      <c r="D35" s="360" t="s">
        <v>523</v>
      </c>
      <c r="E35" s="362" t="s">
        <v>539</v>
      </c>
    </row>
    <row r="36">
      <c r="A36" s="361" t="s">
        <v>4220</v>
      </c>
      <c r="B36" s="363" t="s">
        <v>2907</v>
      </c>
      <c r="D36" s="360" t="s">
        <v>556</v>
      </c>
      <c r="E36" s="362" t="s">
        <v>839</v>
      </c>
    </row>
    <row r="37">
      <c r="A37" s="361" t="s">
        <v>4221</v>
      </c>
      <c r="B37" s="363" t="s">
        <v>4222</v>
      </c>
      <c r="D37" s="360" t="s">
        <v>38</v>
      </c>
      <c r="E37" s="362" t="s">
        <v>86</v>
      </c>
    </row>
    <row r="38">
      <c r="A38" s="361" t="s">
        <v>4223</v>
      </c>
      <c r="B38" s="363" t="s">
        <v>4224</v>
      </c>
      <c r="D38" s="360" t="s">
        <v>110</v>
      </c>
      <c r="E38" s="362" t="s">
        <v>4225</v>
      </c>
    </row>
    <row r="39">
      <c r="A39" s="361" t="s">
        <v>4226</v>
      </c>
      <c r="B39" s="363" t="s">
        <v>4227</v>
      </c>
      <c r="D39" s="360" t="s">
        <v>70</v>
      </c>
      <c r="E39" s="362" t="s">
        <v>71</v>
      </c>
    </row>
    <row r="40">
      <c r="A40" s="361" t="s">
        <v>4228</v>
      </c>
      <c r="B40" s="363" t="s">
        <v>4229</v>
      </c>
    </row>
    <row r="41">
      <c r="A41" s="361" t="s">
        <v>4230</v>
      </c>
      <c r="B41" s="363" t="s">
        <v>4231</v>
      </c>
    </row>
    <row r="42">
      <c r="A42" s="361" t="s">
        <v>4232</v>
      </c>
      <c r="B42" s="363" t="s">
        <v>4233</v>
      </c>
    </row>
    <row r="43">
      <c r="A43" s="361" t="s">
        <v>4234</v>
      </c>
      <c r="B43" s="363" t="s">
        <v>4235</v>
      </c>
    </row>
    <row r="44">
      <c r="A44" s="361" t="s">
        <v>50</v>
      </c>
      <c r="B44" s="363" t="s">
        <v>3057</v>
      </c>
    </row>
    <row r="45">
      <c r="A45" s="361" t="s">
        <v>4236</v>
      </c>
      <c r="B45" s="363" t="s">
        <v>4237</v>
      </c>
    </row>
    <row r="46">
      <c r="A46" s="361" t="s">
        <v>4238</v>
      </c>
      <c r="B46" s="363" t="s">
        <v>4239</v>
      </c>
    </row>
    <row r="47">
      <c r="A47" s="361" t="s">
        <v>135</v>
      </c>
      <c r="B47" s="363" t="s">
        <v>4240</v>
      </c>
    </row>
    <row r="48">
      <c r="A48" s="361" t="s">
        <v>4241</v>
      </c>
      <c r="B48" s="363" t="s">
        <v>4242</v>
      </c>
    </row>
    <row r="49">
      <c r="A49" s="361" t="s">
        <v>4243</v>
      </c>
      <c r="B49" s="363" t="s">
        <v>4244</v>
      </c>
    </row>
    <row r="50">
      <c r="A50" s="361" t="s">
        <v>4245</v>
      </c>
      <c r="B50" s="363" t="s">
        <v>4246</v>
      </c>
    </row>
    <row r="51">
      <c r="A51" s="361" t="s">
        <v>4247</v>
      </c>
      <c r="B51" s="363" t="s">
        <v>4248</v>
      </c>
    </row>
    <row r="52">
      <c r="A52" s="361" t="s">
        <v>4249</v>
      </c>
      <c r="B52" s="363" t="s">
        <v>4250</v>
      </c>
    </row>
    <row r="53">
      <c r="A53" s="361" t="s">
        <v>4251</v>
      </c>
      <c r="B53" s="363" t="s">
        <v>4252</v>
      </c>
    </row>
    <row r="54">
      <c r="A54" s="361" t="s">
        <v>4253</v>
      </c>
      <c r="B54" s="363" t="s">
        <v>4254</v>
      </c>
    </row>
    <row r="55">
      <c r="A55" s="361" t="s">
        <v>4255</v>
      </c>
      <c r="B55" s="363" t="s">
        <v>4256</v>
      </c>
    </row>
    <row r="56">
      <c r="A56" s="361" t="s">
        <v>4257</v>
      </c>
      <c r="B56" s="363" t="s">
        <v>4258</v>
      </c>
    </row>
    <row r="57">
      <c r="A57" s="361" t="s">
        <v>4259</v>
      </c>
      <c r="B57" s="363" t="s">
        <v>4260</v>
      </c>
    </row>
    <row r="58">
      <c r="A58" s="361" t="s">
        <v>4261</v>
      </c>
      <c r="B58" s="363" t="s">
        <v>4262</v>
      </c>
    </row>
    <row r="59">
      <c r="A59" s="361" t="s">
        <v>4263</v>
      </c>
      <c r="B59" s="363" t="s">
        <v>4264</v>
      </c>
    </row>
    <row r="60">
      <c r="A60" s="361" t="s">
        <v>4265</v>
      </c>
      <c r="B60" s="363" t="s">
        <v>4266</v>
      </c>
    </row>
    <row r="61">
      <c r="A61" s="361" t="s">
        <v>4267</v>
      </c>
      <c r="B61" s="363" t="s">
        <v>4268</v>
      </c>
    </row>
    <row r="62">
      <c r="A62" s="361" t="s">
        <v>4269</v>
      </c>
      <c r="B62" s="363" t="s">
        <v>4270</v>
      </c>
    </row>
    <row r="63">
      <c r="A63" s="361" t="s">
        <v>4271</v>
      </c>
      <c r="B63" s="363" t="s">
        <v>4272</v>
      </c>
    </row>
    <row r="64">
      <c r="A64" s="361" t="s">
        <v>4273</v>
      </c>
      <c r="B64" s="363" t="s">
        <v>4274</v>
      </c>
    </row>
    <row r="65">
      <c r="A65" s="361" t="s">
        <v>4275</v>
      </c>
      <c r="B65" s="363" t="s">
        <v>4276</v>
      </c>
    </row>
    <row r="66">
      <c r="A66" s="361" t="s">
        <v>4277</v>
      </c>
      <c r="B66" s="363" t="s">
        <v>4278</v>
      </c>
    </row>
    <row r="67">
      <c r="A67" s="361" t="s">
        <v>4279</v>
      </c>
      <c r="B67" s="363" t="s">
        <v>4280</v>
      </c>
    </row>
    <row r="68">
      <c r="A68" s="361" t="s">
        <v>4281</v>
      </c>
      <c r="B68" s="363" t="s">
        <v>4282</v>
      </c>
    </row>
    <row r="69">
      <c r="A69" s="361" t="s">
        <v>44</v>
      </c>
      <c r="B69" s="363" t="s">
        <v>3140</v>
      </c>
    </row>
    <row r="70">
      <c r="A70" s="361" t="s">
        <v>4283</v>
      </c>
      <c r="B70" s="363" t="s">
        <v>4284</v>
      </c>
    </row>
    <row r="71">
      <c r="A71" s="361" t="s">
        <v>466</v>
      </c>
      <c r="B71" s="363" t="s">
        <v>4285</v>
      </c>
    </row>
    <row r="72">
      <c r="A72" s="361" t="s">
        <v>4286</v>
      </c>
      <c r="B72" s="363" t="s">
        <v>4287</v>
      </c>
    </row>
    <row r="73">
      <c r="A73" s="361" t="s">
        <v>4288</v>
      </c>
      <c r="B73" s="363" t="s">
        <v>4289</v>
      </c>
    </row>
    <row r="74">
      <c r="A74" s="361" t="s">
        <v>4290</v>
      </c>
      <c r="B74" s="363" t="s">
        <v>4291</v>
      </c>
    </row>
    <row r="75">
      <c r="A75" s="361" t="s">
        <v>4292</v>
      </c>
      <c r="B75" s="363" t="s">
        <v>4293</v>
      </c>
    </row>
    <row r="76">
      <c r="A76" s="361" t="s">
        <v>4294</v>
      </c>
      <c r="B76" s="363" t="s">
        <v>4295</v>
      </c>
    </row>
    <row r="77">
      <c r="A77" s="361" t="s">
        <v>4296</v>
      </c>
      <c r="B77" s="363" t="s">
        <v>4297</v>
      </c>
    </row>
    <row r="78">
      <c r="A78" s="361" t="s">
        <v>4298</v>
      </c>
      <c r="B78" s="363" t="s">
        <v>4299</v>
      </c>
    </row>
    <row r="79">
      <c r="A79" s="361" t="s">
        <v>4300</v>
      </c>
      <c r="B79" s="363" t="s">
        <v>4301</v>
      </c>
    </row>
    <row r="80">
      <c r="A80" s="361" t="s">
        <v>4302</v>
      </c>
      <c r="B80" s="363" t="s">
        <v>4303</v>
      </c>
    </row>
    <row r="81">
      <c r="A81" s="361" t="s">
        <v>371</v>
      </c>
      <c r="B81" s="363" t="s">
        <v>2886</v>
      </c>
    </row>
    <row r="82">
      <c r="A82" s="361" t="s">
        <v>4304</v>
      </c>
      <c r="B82" s="363" t="s">
        <v>4305</v>
      </c>
    </row>
    <row r="83">
      <c r="A83" s="361" t="s">
        <v>4306</v>
      </c>
      <c r="B83" s="363" t="s">
        <v>4307</v>
      </c>
    </row>
    <row r="84">
      <c r="A84" s="361" t="s">
        <v>4308</v>
      </c>
      <c r="B84" s="363" t="s">
        <v>4309</v>
      </c>
    </row>
    <row r="85">
      <c r="A85" s="361" t="s">
        <v>4310</v>
      </c>
      <c r="B85" s="363" t="s">
        <v>4311</v>
      </c>
    </row>
    <row r="86">
      <c r="A86" s="361" t="s">
        <v>4312</v>
      </c>
      <c r="B86" s="363" t="s">
        <v>4313</v>
      </c>
    </row>
    <row r="87">
      <c r="A87" s="361" t="s">
        <v>4314</v>
      </c>
      <c r="B87" s="363" t="s">
        <v>4315</v>
      </c>
    </row>
    <row r="88">
      <c r="A88" s="361" t="s">
        <v>4316</v>
      </c>
      <c r="B88" s="363" t="s">
        <v>4317</v>
      </c>
    </row>
    <row r="89">
      <c r="A89" s="361" t="s">
        <v>4318</v>
      </c>
      <c r="B89" s="363" t="s">
        <v>4319</v>
      </c>
    </row>
    <row r="90">
      <c r="A90" s="361" t="s">
        <v>4320</v>
      </c>
      <c r="B90" s="363" t="s">
        <v>4321</v>
      </c>
    </row>
    <row r="91">
      <c r="A91" s="361" t="s">
        <v>4322</v>
      </c>
      <c r="B91" s="363" t="s">
        <v>4323</v>
      </c>
    </row>
    <row r="92">
      <c r="A92" s="361" t="s">
        <v>4324</v>
      </c>
      <c r="B92" s="363" t="s">
        <v>4325</v>
      </c>
    </row>
    <row r="93">
      <c r="A93" s="361" t="s">
        <v>4326</v>
      </c>
      <c r="B93" s="363" t="s">
        <v>4327</v>
      </c>
    </row>
    <row r="94">
      <c r="A94" s="361" t="s">
        <v>840</v>
      </c>
      <c r="B94" s="363" t="s">
        <v>3013</v>
      </c>
    </row>
    <row r="95">
      <c r="A95" s="361" t="s">
        <v>4328</v>
      </c>
      <c r="B95" s="363" t="s">
        <v>4329</v>
      </c>
    </row>
    <row r="96">
      <c r="A96" s="361" t="s">
        <v>4330</v>
      </c>
      <c r="B96" s="363" t="s">
        <v>4331</v>
      </c>
    </row>
    <row r="97">
      <c r="A97" s="361" t="s">
        <v>4332</v>
      </c>
      <c r="B97" s="363" t="s">
        <v>4333</v>
      </c>
    </row>
    <row r="98">
      <c r="A98" s="361" t="s">
        <v>4334</v>
      </c>
      <c r="B98" s="363" t="s">
        <v>4335</v>
      </c>
    </row>
    <row r="99">
      <c r="A99" s="361" t="s">
        <v>4336</v>
      </c>
      <c r="B99" s="363" t="s">
        <v>4337</v>
      </c>
    </row>
    <row r="100">
      <c r="A100" s="361" t="s">
        <v>4338</v>
      </c>
      <c r="B100" s="363" t="s">
        <v>4339</v>
      </c>
    </row>
    <row r="101">
      <c r="A101" s="361" t="s">
        <v>4340</v>
      </c>
      <c r="B101" s="363" t="s">
        <v>4341</v>
      </c>
    </row>
    <row r="102">
      <c r="A102" s="361" t="s">
        <v>4342</v>
      </c>
      <c r="B102" s="363" t="s">
        <v>4343</v>
      </c>
    </row>
    <row r="103">
      <c r="A103" s="361" t="s">
        <v>4344</v>
      </c>
      <c r="B103" s="363" t="s">
        <v>4345</v>
      </c>
    </row>
    <row r="104">
      <c r="A104" s="361" t="s">
        <v>4346</v>
      </c>
      <c r="B104" s="363" t="s">
        <v>4347</v>
      </c>
    </row>
    <row r="105">
      <c r="A105" s="361" t="s">
        <v>4348</v>
      </c>
      <c r="B105" s="363" t="s">
        <v>4349</v>
      </c>
    </row>
    <row r="106">
      <c r="A106" s="361" t="s">
        <v>4350</v>
      </c>
      <c r="B106" s="363" t="s">
        <v>4351</v>
      </c>
    </row>
    <row r="107">
      <c r="A107" s="361" t="s">
        <v>4352</v>
      </c>
      <c r="B107" s="363" t="s">
        <v>4353</v>
      </c>
    </row>
    <row r="108">
      <c r="A108" s="361" t="s">
        <v>4354</v>
      </c>
      <c r="B108" s="363" t="s">
        <v>4355</v>
      </c>
    </row>
    <row r="109">
      <c r="A109" s="361" t="s">
        <v>4356</v>
      </c>
      <c r="B109" s="363" t="s">
        <v>4357</v>
      </c>
    </row>
    <row r="110">
      <c r="A110" s="361" t="s">
        <v>4358</v>
      </c>
      <c r="B110" s="363" t="s">
        <v>4359</v>
      </c>
    </row>
    <row r="111">
      <c r="A111" s="361" t="s">
        <v>4360</v>
      </c>
      <c r="B111" s="363" t="s">
        <v>4361</v>
      </c>
    </row>
    <row r="112">
      <c r="A112" s="361" t="s">
        <v>4362</v>
      </c>
      <c r="B112" s="363" t="s">
        <v>4363</v>
      </c>
    </row>
    <row r="113">
      <c r="A113" s="361" t="s">
        <v>4364</v>
      </c>
      <c r="B113" s="363" t="s">
        <v>4365</v>
      </c>
    </row>
    <row r="114">
      <c r="A114" s="361" t="s">
        <v>4366</v>
      </c>
      <c r="B114" s="363" t="s">
        <v>4367</v>
      </c>
    </row>
    <row r="115">
      <c r="A115" s="361" t="s">
        <v>4368</v>
      </c>
      <c r="B115" s="363" t="s">
        <v>4369</v>
      </c>
    </row>
    <row r="116">
      <c r="A116" s="361" t="s">
        <v>4370</v>
      </c>
      <c r="B116" s="363" t="s">
        <v>4371</v>
      </c>
    </row>
    <row r="117">
      <c r="A117" s="361" t="s">
        <v>4372</v>
      </c>
      <c r="B117" s="363" t="s">
        <v>4373</v>
      </c>
    </row>
    <row r="118">
      <c r="A118" s="361" t="s">
        <v>4374</v>
      </c>
      <c r="B118" s="363" t="s">
        <v>4375</v>
      </c>
    </row>
    <row r="119">
      <c r="A119" s="361" t="s">
        <v>3016</v>
      </c>
      <c r="B119" s="363" t="s">
        <v>3015</v>
      </c>
    </row>
    <row r="120">
      <c r="A120" s="361" t="s">
        <v>4376</v>
      </c>
      <c r="B120" s="363" t="s">
        <v>2830</v>
      </c>
    </row>
    <row r="121">
      <c r="A121" s="361" t="s">
        <v>4377</v>
      </c>
      <c r="B121" s="363" t="s">
        <v>4378</v>
      </c>
    </row>
    <row r="122">
      <c r="A122" s="361" t="s">
        <v>3032</v>
      </c>
      <c r="B122" s="363" t="s">
        <v>3031</v>
      </c>
    </row>
    <row r="123">
      <c r="A123" s="361" t="s">
        <v>4379</v>
      </c>
      <c r="B123" s="363" t="s">
        <v>4380</v>
      </c>
    </row>
    <row r="124">
      <c r="A124" s="361" t="s">
        <v>158</v>
      </c>
      <c r="B124" s="363" t="s">
        <v>4381</v>
      </c>
    </row>
    <row r="125">
      <c r="A125" s="361" t="s">
        <v>4382</v>
      </c>
      <c r="B125" s="363" t="s">
        <v>4383</v>
      </c>
    </row>
    <row r="126">
      <c r="A126" s="361" t="s">
        <v>4384</v>
      </c>
      <c r="B126" s="363" t="s">
        <v>4385</v>
      </c>
    </row>
    <row r="127">
      <c r="A127" s="361" t="s">
        <v>4386</v>
      </c>
      <c r="B127" s="363" t="s">
        <v>4387</v>
      </c>
    </row>
    <row r="128">
      <c r="A128" s="361" t="s">
        <v>4388</v>
      </c>
      <c r="B128" s="363" t="s">
        <v>4389</v>
      </c>
    </row>
    <row r="129">
      <c r="A129" s="361" t="s">
        <v>4390</v>
      </c>
      <c r="B129" s="363" t="s">
        <v>2927</v>
      </c>
    </row>
    <row r="130">
      <c r="A130" s="361" t="s">
        <v>4391</v>
      </c>
      <c r="B130" s="363" t="s">
        <v>4392</v>
      </c>
    </row>
    <row r="131">
      <c r="A131" s="361" t="s">
        <v>4393</v>
      </c>
      <c r="B131" s="363" t="s">
        <v>4394</v>
      </c>
    </row>
    <row r="132">
      <c r="A132" s="361" t="s">
        <v>4161</v>
      </c>
      <c r="B132" s="363" t="s">
        <v>4395</v>
      </c>
    </row>
    <row r="133">
      <c r="A133" s="361" t="s">
        <v>4396</v>
      </c>
      <c r="B133" s="363" t="s">
        <v>4397</v>
      </c>
    </row>
    <row r="134">
      <c r="A134" s="361" t="s">
        <v>4398</v>
      </c>
      <c r="B134" s="363" t="s">
        <v>4399</v>
      </c>
    </row>
    <row r="135">
      <c r="A135" s="361" t="s">
        <v>4400</v>
      </c>
      <c r="B135" s="363" t="s">
        <v>4401</v>
      </c>
    </row>
    <row r="136">
      <c r="A136" s="361" t="s">
        <v>4402</v>
      </c>
      <c r="B136" s="363" t="s">
        <v>4403</v>
      </c>
    </row>
    <row r="137">
      <c r="A137" s="361" t="s">
        <v>4404</v>
      </c>
      <c r="B137" s="363" t="s">
        <v>4405</v>
      </c>
    </row>
    <row r="138">
      <c r="A138" s="361" t="s">
        <v>4406</v>
      </c>
      <c r="B138" s="363" t="s">
        <v>4407</v>
      </c>
    </row>
    <row r="139">
      <c r="A139" s="361" t="s">
        <v>4408</v>
      </c>
      <c r="B139" s="363" t="s">
        <v>4409</v>
      </c>
    </row>
    <row r="140">
      <c r="A140" s="361" t="s">
        <v>4410</v>
      </c>
      <c r="B140" s="363" t="s">
        <v>4411</v>
      </c>
    </row>
    <row r="141">
      <c r="A141" s="361" t="s">
        <v>4412</v>
      </c>
      <c r="B141" s="363" t="s">
        <v>4413</v>
      </c>
    </row>
    <row r="142">
      <c r="A142" s="361" t="s">
        <v>4414</v>
      </c>
      <c r="B142" s="363" t="s">
        <v>4415</v>
      </c>
    </row>
    <row r="143">
      <c r="A143" s="361" t="s">
        <v>4416</v>
      </c>
      <c r="B143" s="363" t="s">
        <v>4417</v>
      </c>
    </row>
    <row r="144">
      <c r="A144" s="361" t="s">
        <v>4418</v>
      </c>
      <c r="B144" s="363" t="s">
        <v>4419</v>
      </c>
    </row>
    <row r="145">
      <c r="A145" s="361" t="s">
        <v>4420</v>
      </c>
      <c r="B145" s="363" t="s">
        <v>4421</v>
      </c>
    </row>
    <row r="146">
      <c r="A146" s="361" t="s">
        <v>4422</v>
      </c>
      <c r="B146" s="363" t="s">
        <v>4423</v>
      </c>
    </row>
    <row r="147">
      <c r="A147" s="361" t="s">
        <v>4424</v>
      </c>
      <c r="B147" s="363" t="s">
        <v>4425</v>
      </c>
    </row>
    <row r="148">
      <c r="A148" s="361" t="s">
        <v>220</v>
      </c>
      <c r="B148" s="363" t="s">
        <v>4426</v>
      </c>
    </row>
    <row r="149">
      <c r="A149" s="361" t="s">
        <v>4427</v>
      </c>
      <c r="B149" s="363" t="s">
        <v>4428</v>
      </c>
    </row>
    <row r="150">
      <c r="A150" s="361" t="s">
        <v>4429</v>
      </c>
      <c r="B150" s="363" t="s">
        <v>4430</v>
      </c>
    </row>
    <row r="151">
      <c r="A151" s="361" t="s">
        <v>4431</v>
      </c>
      <c r="B151" s="363" t="s">
        <v>4432</v>
      </c>
    </row>
    <row r="152">
      <c r="A152" s="361" t="s">
        <v>4433</v>
      </c>
      <c r="B152" s="363" t="s">
        <v>4434</v>
      </c>
    </row>
    <row r="153">
      <c r="A153" s="361" t="s">
        <v>4435</v>
      </c>
      <c r="B153" s="363" t="s">
        <v>4436</v>
      </c>
    </row>
    <row r="154">
      <c r="A154" s="361" t="s">
        <v>4437</v>
      </c>
      <c r="B154" s="363" t="s">
        <v>4438</v>
      </c>
    </row>
    <row r="155">
      <c r="A155" s="361" t="s">
        <v>4439</v>
      </c>
      <c r="B155" s="363" t="s">
        <v>4440</v>
      </c>
    </row>
    <row r="156">
      <c r="A156" s="361" t="s">
        <v>363</v>
      </c>
      <c r="B156" s="363" t="s">
        <v>4441</v>
      </c>
    </row>
    <row r="157">
      <c r="A157" s="361" t="s">
        <v>4442</v>
      </c>
      <c r="B157" s="363" t="s">
        <v>4443</v>
      </c>
    </row>
    <row r="158">
      <c r="A158" s="361" t="s">
        <v>4444</v>
      </c>
      <c r="B158" s="363" t="s">
        <v>4445</v>
      </c>
    </row>
    <row r="159">
      <c r="A159" s="361" t="s">
        <v>4446</v>
      </c>
      <c r="B159" s="363" t="s">
        <v>4447</v>
      </c>
    </row>
    <row r="160">
      <c r="A160" s="361" t="s">
        <v>4448</v>
      </c>
      <c r="B160" s="363" t="s">
        <v>4449</v>
      </c>
    </row>
    <row r="161">
      <c r="A161" s="361" t="s">
        <v>4450</v>
      </c>
      <c r="B161" s="363" t="s">
        <v>4451</v>
      </c>
    </row>
    <row r="162">
      <c r="A162" s="361" t="s">
        <v>4452</v>
      </c>
      <c r="B162" s="363" t="s">
        <v>4453</v>
      </c>
    </row>
    <row r="163">
      <c r="A163" s="361" t="s">
        <v>4454</v>
      </c>
      <c r="B163" s="363" t="s">
        <v>4455</v>
      </c>
    </row>
    <row r="164">
      <c r="A164" s="361" t="s">
        <v>4456</v>
      </c>
      <c r="B164" s="363" t="s">
        <v>4457</v>
      </c>
    </row>
    <row r="165">
      <c r="A165" s="361" t="s">
        <v>4458</v>
      </c>
      <c r="B165" s="363" t="s">
        <v>4459</v>
      </c>
    </row>
    <row r="166">
      <c r="A166" s="361" t="s">
        <v>4460</v>
      </c>
      <c r="B166" s="363" t="s">
        <v>4461</v>
      </c>
    </row>
    <row r="167">
      <c r="A167" s="361" t="s">
        <v>4462</v>
      </c>
      <c r="B167" s="363" t="s">
        <v>4463</v>
      </c>
    </row>
    <row r="168">
      <c r="A168" s="361" t="s">
        <v>4464</v>
      </c>
      <c r="B168" s="363" t="s">
        <v>4465</v>
      </c>
    </row>
    <row r="169">
      <c r="A169" s="361" t="s">
        <v>1974</v>
      </c>
      <c r="B169" s="363" t="s">
        <v>3067</v>
      </c>
    </row>
    <row r="170">
      <c r="A170" s="361" t="s">
        <v>4466</v>
      </c>
      <c r="B170" s="363" t="s">
        <v>4467</v>
      </c>
    </row>
    <row r="171">
      <c r="A171" s="361" t="s">
        <v>4468</v>
      </c>
      <c r="B171" s="363" t="s">
        <v>4469</v>
      </c>
    </row>
    <row r="172">
      <c r="A172" s="361" t="s">
        <v>4470</v>
      </c>
      <c r="B172" s="363" t="s">
        <v>4471</v>
      </c>
    </row>
    <row r="173">
      <c r="A173" s="361" t="s">
        <v>4472</v>
      </c>
      <c r="B173" s="363" t="s">
        <v>4473</v>
      </c>
    </row>
    <row r="174">
      <c r="A174" s="361" t="s">
        <v>4474</v>
      </c>
      <c r="B174" s="363" t="s">
        <v>4475</v>
      </c>
    </row>
    <row r="175">
      <c r="A175" s="361" t="s">
        <v>4476</v>
      </c>
      <c r="B175" s="363" t="s">
        <v>4477</v>
      </c>
    </row>
    <row r="176">
      <c r="A176" s="361" t="s">
        <v>4478</v>
      </c>
      <c r="B176" s="363" t="s">
        <v>4479</v>
      </c>
    </row>
    <row r="177">
      <c r="A177" s="361" t="s">
        <v>4480</v>
      </c>
      <c r="B177" s="363" t="s">
        <v>4481</v>
      </c>
    </row>
    <row r="178">
      <c r="A178" s="361" t="s">
        <v>4482</v>
      </c>
      <c r="B178" s="363" t="s">
        <v>4483</v>
      </c>
    </row>
    <row r="179">
      <c r="A179" s="361" t="s">
        <v>4484</v>
      </c>
      <c r="B179" s="363" t="s">
        <v>4485</v>
      </c>
    </row>
    <row r="180">
      <c r="A180" s="361" t="s">
        <v>4486</v>
      </c>
      <c r="B180" s="363" t="s">
        <v>4487</v>
      </c>
    </row>
    <row r="181">
      <c r="A181" s="361" t="s">
        <v>4488</v>
      </c>
      <c r="B181" s="363" t="s">
        <v>4489</v>
      </c>
    </row>
    <row r="182">
      <c r="A182" s="361" t="s">
        <v>4490</v>
      </c>
      <c r="B182" s="363" t="s">
        <v>4491</v>
      </c>
    </row>
    <row r="183">
      <c r="A183" s="361" t="s">
        <v>4492</v>
      </c>
      <c r="B183" s="363" t="s">
        <v>4493</v>
      </c>
    </row>
    <row r="184">
      <c r="A184" s="361" t="s">
        <v>4494</v>
      </c>
      <c r="B184" s="363" t="s">
        <v>4495</v>
      </c>
    </row>
    <row r="185">
      <c r="A185" s="361" t="s">
        <v>4496</v>
      </c>
      <c r="B185" s="363" t="s">
        <v>4497</v>
      </c>
    </row>
    <row r="186">
      <c r="A186" s="361" t="s">
        <v>4498</v>
      </c>
      <c r="B186" s="363" t="s">
        <v>4499</v>
      </c>
    </row>
    <row r="187">
      <c r="A187" s="361" t="s">
        <v>4500</v>
      </c>
      <c r="B187" s="363" t="s">
        <v>4501</v>
      </c>
    </row>
    <row r="188">
      <c r="A188" s="361" t="s">
        <v>4502</v>
      </c>
      <c r="B188" s="363" t="s">
        <v>4503</v>
      </c>
    </row>
    <row r="189">
      <c r="A189" s="361" t="s">
        <v>4504</v>
      </c>
      <c r="B189" s="363" t="s">
        <v>4505</v>
      </c>
    </row>
    <row r="190">
      <c r="A190" s="361" t="s">
        <v>4506</v>
      </c>
      <c r="B190" s="363" t="s">
        <v>4507</v>
      </c>
    </row>
    <row r="191">
      <c r="A191" s="361" t="s">
        <v>4508</v>
      </c>
      <c r="B191" s="363" t="s">
        <v>4509</v>
      </c>
    </row>
    <row r="192">
      <c r="A192" s="361" t="s">
        <v>4510</v>
      </c>
      <c r="B192" s="363" t="s">
        <v>4511</v>
      </c>
    </row>
    <row r="193">
      <c r="A193" s="361" t="s">
        <v>4512</v>
      </c>
      <c r="B193" s="363" t="s">
        <v>2824</v>
      </c>
    </row>
    <row r="194">
      <c r="A194" s="361" t="s">
        <v>4513</v>
      </c>
      <c r="B194" s="363" t="s">
        <v>4514</v>
      </c>
    </row>
    <row r="195">
      <c r="A195" s="361" t="s">
        <v>4515</v>
      </c>
      <c r="B195" s="363" t="s">
        <v>4516</v>
      </c>
    </row>
    <row r="196">
      <c r="A196" s="361" t="s">
        <v>1629</v>
      </c>
      <c r="B196" s="363" t="s">
        <v>3022</v>
      </c>
    </row>
    <row r="197">
      <c r="A197" s="361" t="s">
        <v>4517</v>
      </c>
      <c r="B197" s="363" t="s">
        <v>4518</v>
      </c>
    </row>
    <row r="198">
      <c r="A198" s="361" t="s">
        <v>4519</v>
      </c>
      <c r="B198" s="363" t="s">
        <v>4520</v>
      </c>
    </row>
    <row r="199">
      <c r="A199" s="361" t="s">
        <v>4521</v>
      </c>
      <c r="B199" s="363" t="s">
        <v>4522</v>
      </c>
    </row>
    <row r="200">
      <c r="A200" s="361" t="s">
        <v>4523</v>
      </c>
      <c r="B200" s="363" t="s">
        <v>4524</v>
      </c>
    </row>
    <row r="201">
      <c r="A201" s="361" t="s">
        <v>4525</v>
      </c>
      <c r="B201" s="363" t="s">
        <v>4526</v>
      </c>
    </row>
    <row r="202">
      <c r="A202" s="361" t="s">
        <v>4527</v>
      </c>
      <c r="B202" s="363" t="s">
        <v>4528</v>
      </c>
    </row>
    <row r="203">
      <c r="A203" s="361" t="s">
        <v>4529</v>
      </c>
      <c r="B203" s="363" t="s">
        <v>4530</v>
      </c>
    </row>
    <row r="204">
      <c r="A204" s="361" t="s">
        <v>4531</v>
      </c>
      <c r="B204" s="363" t="s">
        <v>4532</v>
      </c>
    </row>
    <row r="205">
      <c r="A205" s="361" t="s">
        <v>4533</v>
      </c>
      <c r="B205" s="363" t="s">
        <v>4534</v>
      </c>
    </row>
    <row r="206">
      <c r="A206" s="361" t="s">
        <v>4535</v>
      </c>
      <c r="B206" s="363" t="s">
        <v>4536</v>
      </c>
    </row>
    <row r="207">
      <c r="A207" s="361" t="s">
        <v>4537</v>
      </c>
      <c r="B207" s="363" t="s">
        <v>4538</v>
      </c>
    </row>
    <row r="208">
      <c r="A208" s="361" t="s">
        <v>4539</v>
      </c>
      <c r="B208" s="363" t="s">
        <v>4540</v>
      </c>
    </row>
    <row r="209">
      <c r="A209" s="361" t="s">
        <v>4541</v>
      </c>
      <c r="B209" s="363" t="s">
        <v>4542</v>
      </c>
    </row>
    <row r="210">
      <c r="A210" s="361" t="s">
        <v>1292</v>
      </c>
      <c r="B210" s="363" t="s">
        <v>3026</v>
      </c>
    </row>
    <row r="211">
      <c r="A211" s="361" t="s">
        <v>4543</v>
      </c>
      <c r="B211" s="363" t="s">
        <v>4544</v>
      </c>
    </row>
    <row r="212">
      <c r="A212" s="361" t="s">
        <v>4545</v>
      </c>
      <c r="B212" s="363" t="s">
        <v>4546</v>
      </c>
    </row>
    <row r="213">
      <c r="A213" s="361" t="s">
        <v>4547</v>
      </c>
      <c r="B213" s="363" t="s">
        <v>4548</v>
      </c>
    </row>
    <row r="214">
      <c r="A214" s="361" t="s">
        <v>4549</v>
      </c>
      <c r="B214" s="363" t="s">
        <v>4550</v>
      </c>
    </row>
    <row r="215">
      <c r="A215" s="361" t="s">
        <v>4551</v>
      </c>
      <c r="B215" s="363" t="s">
        <v>4552</v>
      </c>
    </row>
    <row r="216">
      <c r="A216" s="361" t="s">
        <v>4553</v>
      </c>
      <c r="B216" s="363" t="s">
        <v>3115</v>
      </c>
    </row>
    <row r="217">
      <c r="A217" s="361" t="s">
        <v>4554</v>
      </c>
      <c r="B217" s="363" t="s">
        <v>4555</v>
      </c>
    </row>
    <row r="218">
      <c r="A218" s="361" t="s">
        <v>4556</v>
      </c>
      <c r="B218" s="363" t="s">
        <v>4557</v>
      </c>
    </row>
    <row r="219">
      <c r="A219" s="361" t="s">
        <v>4558</v>
      </c>
      <c r="B219" s="363" t="s">
        <v>4559</v>
      </c>
    </row>
    <row r="220">
      <c r="A220" s="361" t="s">
        <v>4560</v>
      </c>
      <c r="B220" s="363" t="s">
        <v>4561</v>
      </c>
    </row>
    <row r="221">
      <c r="A221" s="361" t="s">
        <v>4562</v>
      </c>
      <c r="B221" s="363" t="s">
        <v>4563</v>
      </c>
    </row>
    <row r="222">
      <c r="A222" s="361" t="s">
        <v>4564</v>
      </c>
      <c r="B222" s="363" t="s">
        <v>4565</v>
      </c>
    </row>
    <row r="223">
      <c r="A223" s="361" t="s">
        <v>4566</v>
      </c>
      <c r="B223" s="363" t="s">
        <v>4567</v>
      </c>
    </row>
    <row r="224">
      <c r="A224" s="361" t="s">
        <v>4568</v>
      </c>
      <c r="B224" s="363" t="s">
        <v>4569</v>
      </c>
    </row>
    <row r="225">
      <c r="A225" s="361" t="s">
        <v>4570</v>
      </c>
      <c r="B225" s="363" t="s">
        <v>4571</v>
      </c>
    </row>
    <row r="226">
      <c r="A226" s="361" t="s">
        <v>4572</v>
      </c>
      <c r="B226" s="363" t="s">
        <v>4573</v>
      </c>
    </row>
    <row r="227">
      <c r="A227" s="361" t="s">
        <v>4574</v>
      </c>
      <c r="B227" s="363" t="s">
        <v>4575</v>
      </c>
    </row>
    <row r="228">
      <c r="A228" s="361" t="s">
        <v>4576</v>
      </c>
      <c r="B228" s="363" t="s">
        <v>4577</v>
      </c>
    </row>
    <row r="229">
      <c r="A229" s="361" t="s">
        <v>4578</v>
      </c>
      <c r="B229" s="363" t="s">
        <v>4579</v>
      </c>
    </row>
    <row r="230">
      <c r="A230" s="361" t="s">
        <v>1910</v>
      </c>
      <c r="B230" s="363" t="s">
        <v>3074</v>
      </c>
    </row>
    <row r="231">
      <c r="A231" s="361" t="s">
        <v>335</v>
      </c>
      <c r="B231" s="363" t="s">
        <v>2871</v>
      </c>
    </row>
    <row r="232">
      <c r="A232" s="361" t="s">
        <v>4580</v>
      </c>
      <c r="B232" s="363" t="s">
        <v>4581</v>
      </c>
    </row>
    <row r="233">
      <c r="A233" s="361" t="s">
        <v>4582</v>
      </c>
      <c r="B233" s="363" t="s">
        <v>4583</v>
      </c>
    </row>
    <row r="234">
      <c r="A234" s="361" t="s">
        <v>4584</v>
      </c>
      <c r="B234" s="363" t="s">
        <v>4585</v>
      </c>
    </row>
    <row r="235">
      <c r="A235" s="361" t="s">
        <v>4586</v>
      </c>
      <c r="B235" s="363" t="s">
        <v>4587</v>
      </c>
    </row>
    <row r="236">
      <c r="A236" s="361" t="s">
        <v>4588</v>
      </c>
      <c r="B236" s="363" t="s">
        <v>4589</v>
      </c>
    </row>
    <row r="237">
      <c r="A237" s="361" t="s">
        <v>4590</v>
      </c>
      <c r="B237" s="363" t="s">
        <v>4591</v>
      </c>
    </row>
    <row r="238">
      <c r="A238" s="361" t="s">
        <v>4592</v>
      </c>
      <c r="B238" s="363" t="s">
        <v>4593</v>
      </c>
    </row>
    <row r="239">
      <c r="A239" s="361" t="s">
        <v>4594</v>
      </c>
      <c r="B239" s="363" t="s">
        <v>4595</v>
      </c>
    </row>
    <row r="240">
      <c r="A240" s="361" t="s">
        <v>4596</v>
      </c>
      <c r="B240" s="363" t="s">
        <v>4597</v>
      </c>
    </row>
    <row r="241">
      <c r="A241" s="361" t="s">
        <v>812</v>
      </c>
      <c r="B241" s="363" t="s">
        <v>3235</v>
      </c>
    </row>
    <row r="242">
      <c r="A242" s="361" t="s">
        <v>4598</v>
      </c>
      <c r="B242" s="363" t="s">
        <v>4599</v>
      </c>
    </row>
    <row r="243">
      <c r="A243" s="361" t="s">
        <v>4600</v>
      </c>
      <c r="B243" s="363" t="s">
        <v>4601</v>
      </c>
    </row>
    <row r="244">
      <c r="A244" s="361" t="s">
        <v>4602</v>
      </c>
      <c r="B244" s="363" t="s">
        <v>4603</v>
      </c>
    </row>
    <row r="245">
      <c r="A245" s="361" t="s">
        <v>4604</v>
      </c>
      <c r="B245" s="363" t="s">
        <v>4605</v>
      </c>
    </row>
    <row r="246">
      <c r="A246" s="361" t="s">
        <v>4606</v>
      </c>
      <c r="B246" s="363" t="s">
        <v>4607</v>
      </c>
    </row>
    <row r="247">
      <c r="A247" s="361" t="s">
        <v>4608</v>
      </c>
      <c r="B247" s="363" t="s">
        <v>4609</v>
      </c>
    </row>
    <row r="248">
      <c r="A248" s="361" t="s">
        <v>4610</v>
      </c>
      <c r="B248" s="363" t="s">
        <v>4611</v>
      </c>
    </row>
    <row r="249">
      <c r="A249" s="361" t="s">
        <v>4612</v>
      </c>
      <c r="B249" s="363" t="s">
        <v>4613</v>
      </c>
    </row>
    <row r="250">
      <c r="A250" s="361" t="s">
        <v>4614</v>
      </c>
      <c r="B250" s="363" t="s">
        <v>4615</v>
      </c>
    </row>
    <row r="251">
      <c r="A251" s="361" t="s">
        <v>4616</v>
      </c>
      <c r="B251" s="363" t="s">
        <v>4617</v>
      </c>
    </row>
    <row r="252">
      <c r="A252" s="361" t="s">
        <v>4618</v>
      </c>
      <c r="B252" s="363" t="s">
        <v>4619</v>
      </c>
    </row>
    <row r="253">
      <c r="A253" s="361" t="s">
        <v>489</v>
      </c>
      <c r="B253" s="363" t="s">
        <v>2924</v>
      </c>
    </row>
    <row r="254">
      <c r="A254" s="361" t="s">
        <v>4620</v>
      </c>
      <c r="B254" s="363" t="s">
        <v>4621</v>
      </c>
    </row>
    <row r="255">
      <c r="A255" s="361" t="s">
        <v>4622</v>
      </c>
      <c r="B255" s="363" t="s">
        <v>4623</v>
      </c>
    </row>
    <row r="256">
      <c r="A256" s="361" t="s">
        <v>4624</v>
      </c>
      <c r="B256" s="363" t="s">
        <v>4625</v>
      </c>
    </row>
    <row r="257">
      <c r="A257" s="361" t="s">
        <v>4626</v>
      </c>
      <c r="B257" s="363" t="s">
        <v>4627</v>
      </c>
    </row>
    <row r="258">
      <c r="A258" s="361" t="s">
        <v>4628</v>
      </c>
      <c r="B258" s="363" t="s">
        <v>4629</v>
      </c>
    </row>
    <row r="259">
      <c r="A259" s="361" t="s">
        <v>4630</v>
      </c>
      <c r="B259" s="363" t="s">
        <v>4631</v>
      </c>
    </row>
    <row r="260">
      <c r="A260" s="361" t="s">
        <v>4632</v>
      </c>
      <c r="B260" s="363" t="s">
        <v>4633</v>
      </c>
    </row>
    <row r="261">
      <c r="A261" s="361" t="s">
        <v>4634</v>
      </c>
      <c r="B261" s="363" t="s">
        <v>4635</v>
      </c>
    </row>
    <row r="262">
      <c r="A262" s="361" t="s">
        <v>223</v>
      </c>
      <c r="B262" s="363" t="s">
        <v>93</v>
      </c>
    </row>
    <row r="263">
      <c r="A263" s="361" t="s">
        <v>4636</v>
      </c>
      <c r="B263" s="363" t="s">
        <v>4637</v>
      </c>
    </row>
    <row r="264">
      <c r="A264" s="361" t="s">
        <v>4638</v>
      </c>
      <c r="B264" s="363" t="s">
        <v>4639</v>
      </c>
    </row>
    <row r="265">
      <c r="A265" s="361" t="s">
        <v>4640</v>
      </c>
      <c r="B265" s="363" t="s">
        <v>4641</v>
      </c>
    </row>
    <row r="266">
      <c r="A266" s="361" t="s">
        <v>4642</v>
      </c>
      <c r="B266" s="363" t="s">
        <v>4643</v>
      </c>
    </row>
    <row r="267">
      <c r="A267" s="361" t="s">
        <v>4644</v>
      </c>
      <c r="B267" s="363" t="s">
        <v>4645</v>
      </c>
    </row>
    <row r="268">
      <c r="A268" s="361" t="s">
        <v>4646</v>
      </c>
      <c r="B268" s="363" t="s">
        <v>4647</v>
      </c>
    </row>
    <row r="269">
      <c r="A269" s="361" t="s">
        <v>4648</v>
      </c>
      <c r="B269" s="363" t="s">
        <v>4649</v>
      </c>
    </row>
    <row r="270">
      <c r="A270" s="361" t="s">
        <v>4650</v>
      </c>
      <c r="B270" s="363" t="s">
        <v>4651</v>
      </c>
    </row>
    <row r="271">
      <c r="A271" s="361" t="s">
        <v>2242</v>
      </c>
      <c r="B271" s="363" t="s">
        <v>3107</v>
      </c>
    </row>
    <row r="272">
      <c r="A272" s="361" t="s">
        <v>4652</v>
      </c>
      <c r="B272" s="363" t="s">
        <v>4653</v>
      </c>
    </row>
    <row r="273">
      <c r="A273" s="361" t="s">
        <v>4654</v>
      </c>
      <c r="B273" s="363" t="s">
        <v>4655</v>
      </c>
    </row>
    <row r="274">
      <c r="A274" s="361" t="s">
        <v>4656</v>
      </c>
      <c r="B274" s="363" t="s">
        <v>4657</v>
      </c>
    </row>
    <row r="275">
      <c r="A275" s="361" t="s">
        <v>292</v>
      </c>
      <c r="B275" s="363" t="s">
        <v>4658</v>
      </c>
    </row>
    <row r="276">
      <c r="A276" s="361" t="s">
        <v>4659</v>
      </c>
      <c r="B276" s="363" t="s">
        <v>4660</v>
      </c>
    </row>
    <row r="277">
      <c r="A277" s="361" t="s">
        <v>4661</v>
      </c>
      <c r="B277" s="363" t="s">
        <v>4662</v>
      </c>
    </row>
    <row r="278">
      <c r="A278" s="361" t="s">
        <v>4663</v>
      </c>
      <c r="B278" s="363" t="s">
        <v>4664</v>
      </c>
    </row>
    <row r="279">
      <c r="A279" s="361" t="s">
        <v>4665</v>
      </c>
      <c r="B279" s="363" t="s">
        <v>4666</v>
      </c>
    </row>
    <row r="280">
      <c r="A280" s="361" t="s">
        <v>4667</v>
      </c>
      <c r="B280" s="363" t="s">
        <v>4668</v>
      </c>
    </row>
    <row r="281">
      <c r="A281" s="361" t="s">
        <v>289</v>
      </c>
      <c r="B281" s="363" t="s">
        <v>2861</v>
      </c>
    </row>
    <row r="282">
      <c r="A282" s="361" t="s">
        <v>4669</v>
      </c>
      <c r="B282" s="363" t="s">
        <v>4670</v>
      </c>
    </row>
    <row r="283">
      <c r="A283" s="361" t="s">
        <v>4671</v>
      </c>
      <c r="B283" s="363" t="s">
        <v>4672</v>
      </c>
    </row>
    <row r="284">
      <c r="A284" s="361" t="s">
        <v>4673</v>
      </c>
      <c r="B284" s="363" t="s">
        <v>4674</v>
      </c>
    </row>
    <row r="285">
      <c r="A285" s="361" t="s">
        <v>4675</v>
      </c>
      <c r="B285" s="363" t="s">
        <v>4676</v>
      </c>
    </row>
    <row r="286">
      <c r="A286" s="361" t="s">
        <v>4677</v>
      </c>
      <c r="B286" s="363" t="s">
        <v>4678</v>
      </c>
    </row>
    <row r="287">
      <c r="A287" s="361" t="s">
        <v>4679</v>
      </c>
      <c r="B287" s="363" t="s">
        <v>4680</v>
      </c>
    </row>
    <row r="288">
      <c r="A288" s="361" t="s">
        <v>4681</v>
      </c>
      <c r="B288" s="363" t="s">
        <v>4682</v>
      </c>
    </row>
    <row r="289">
      <c r="A289" s="361" t="s">
        <v>215</v>
      </c>
      <c r="B289" s="363" t="s">
        <v>2833</v>
      </c>
    </row>
    <row r="290">
      <c r="A290" s="361" t="s">
        <v>4683</v>
      </c>
      <c r="B290" s="363" t="s">
        <v>4684</v>
      </c>
    </row>
    <row r="291">
      <c r="A291" s="361" t="s">
        <v>62</v>
      </c>
      <c r="B291" s="363" t="s">
        <v>63</v>
      </c>
    </row>
    <row r="292">
      <c r="A292" s="361" t="s">
        <v>4685</v>
      </c>
      <c r="B292" s="363" t="s">
        <v>4686</v>
      </c>
    </row>
    <row r="293">
      <c r="A293" s="361" t="s">
        <v>4687</v>
      </c>
      <c r="B293" s="363" t="s">
        <v>4688</v>
      </c>
    </row>
    <row r="294">
      <c r="A294" s="361" t="s">
        <v>4689</v>
      </c>
      <c r="B294" s="363" t="s">
        <v>4690</v>
      </c>
    </row>
    <row r="295">
      <c r="A295" s="361" t="s">
        <v>4691</v>
      </c>
      <c r="B295" s="363" t="s">
        <v>4692</v>
      </c>
    </row>
    <row r="296">
      <c r="A296" s="361" t="s">
        <v>4693</v>
      </c>
      <c r="B296" s="363" t="s">
        <v>4694</v>
      </c>
    </row>
    <row r="297">
      <c r="A297" s="361" t="s">
        <v>4695</v>
      </c>
      <c r="B297" s="363" t="s">
        <v>4696</v>
      </c>
    </row>
    <row r="298">
      <c r="A298" s="361" t="s">
        <v>4697</v>
      </c>
      <c r="B298" s="363" t="s">
        <v>4698</v>
      </c>
    </row>
    <row r="299">
      <c r="A299" s="361" t="s">
        <v>4699</v>
      </c>
      <c r="B299" s="363" t="s">
        <v>4700</v>
      </c>
    </row>
    <row r="300">
      <c r="A300" s="361" t="s">
        <v>4701</v>
      </c>
      <c r="B300" s="363" t="s">
        <v>4702</v>
      </c>
    </row>
    <row r="301">
      <c r="A301" s="361" t="s">
        <v>4703</v>
      </c>
      <c r="B301" s="363" t="s">
        <v>4704</v>
      </c>
    </row>
    <row r="302">
      <c r="A302" s="361" t="s">
        <v>4705</v>
      </c>
      <c r="B302" s="363" t="s">
        <v>4706</v>
      </c>
    </row>
    <row r="303">
      <c r="A303" s="361" t="s">
        <v>4707</v>
      </c>
      <c r="B303" s="363" t="s">
        <v>4708</v>
      </c>
    </row>
    <row r="304">
      <c r="A304" s="361" t="s">
        <v>4709</v>
      </c>
      <c r="B304" s="363" t="s">
        <v>4710</v>
      </c>
    </row>
    <row r="305">
      <c r="A305" s="361" t="s">
        <v>4711</v>
      </c>
      <c r="B305" s="363" t="s">
        <v>4712</v>
      </c>
    </row>
    <row r="306">
      <c r="A306" s="361" t="s">
        <v>4713</v>
      </c>
      <c r="B306" s="363" t="s">
        <v>4714</v>
      </c>
    </row>
    <row r="307">
      <c r="A307" s="361" t="s">
        <v>4715</v>
      </c>
      <c r="B307" s="363" t="s">
        <v>4716</v>
      </c>
    </row>
    <row r="308">
      <c r="A308" s="361" t="s">
        <v>4717</v>
      </c>
      <c r="B308" s="363" t="s">
        <v>4718</v>
      </c>
    </row>
    <row r="309">
      <c r="A309" s="361" t="s">
        <v>4719</v>
      </c>
      <c r="B309" s="363" t="s">
        <v>4720</v>
      </c>
    </row>
    <row r="310">
      <c r="A310" s="361" t="s">
        <v>4721</v>
      </c>
      <c r="B310" s="363" t="s">
        <v>4722</v>
      </c>
    </row>
    <row r="311">
      <c r="A311" s="361" t="s">
        <v>4723</v>
      </c>
      <c r="B311" s="363" t="s">
        <v>4724</v>
      </c>
    </row>
    <row r="312">
      <c r="A312" s="361" t="s">
        <v>4725</v>
      </c>
      <c r="B312" s="363" t="s">
        <v>4726</v>
      </c>
    </row>
    <row r="313">
      <c r="A313" s="361" t="s">
        <v>4727</v>
      </c>
      <c r="B313" s="363" t="s">
        <v>4728</v>
      </c>
    </row>
    <row r="314">
      <c r="A314" s="361" t="s">
        <v>472</v>
      </c>
      <c r="B314" s="363" t="s">
        <v>2918</v>
      </c>
    </row>
    <row r="315">
      <c r="A315" s="361" t="s">
        <v>656</v>
      </c>
      <c r="B315" s="363" t="s">
        <v>2971</v>
      </c>
    </row>
    <row r="316">
      <c r="A316" s="361" t="s">
        <v>4729</v>
      </c>
      <c r="B316" s="363" t="s">
        <v>4730</v>
      </c>
    </row>
    <row r="317">
      <c r="A317" s="361" t="s">
        <v>4731</v>
      </c>
      <c r="B317" s="363" t="s">
        <v>4732</v>
      </c>
    </row>
    <row r="318">
      <c r="A318" s="361" t="s">
        <v>4733</v>
      </c>
      <c r="B318" s="363" t="s">
        <v>4734</v>
      </c>
    </row>
    <row r="319">
      <c r="A319" s="361" t="s">
        <v>4735</v>
      </c>
      <c r="B319" s="363" t="s">
        <v>4736</v>
      </c>
    </row>
    <row r="320">
      <c r="A320" s="361" t="s">
        <v>328</v>
      </c>
      <c r="B320" s="363" t="s">
        <v>4737</v>
      </c>
    </row>
    <row r="321">
      <c r="A321" s="361" t="s">
        <v>4738</v>
      </c>
      <c r="B321" s="363" t="s">
        <v>4739</v>
      </c>
    </row>
    <row r="322">
      <c r="A322" s="361" t="s">
        <v>4740</v>
      </c>
      <c r="B322" s="363" t="s">
        <v>4741</v>
      </c>
    </row>
    <row r="323">
      <c r="A323" s="361" t="s">
        <v>4742</v>
      </c>
      <c r="B323" s="363" t="s">
        <v>4743</v>
      </c>
    </row>
    <row r="324">
      <c r="A324" s="361" t="s">
        <v>4744</v>
      </c>
      <c r="B324" s="363" t="s">
        <v>4745</v>
      </c>
    </row>
    <row r="325">
      <c r="A325" s="361" t="s">
        <v>4746</v>
      </c>
      <c r="B325" s="363" t="s">
        <v>4747</v>
      </c>
    </row>
    <row r="326">
      <c r="A326" s="361" t="s">
        <v>89</v>
      </c>
      <c r="B326" s="363" t="s">
        <v>4748</v>
      </c>
    </row>
    <row r="327">
      <c r="A327" s="361" t="s">
        <v>4749</v>
      </c>
      <c r="B327" s="363" t="s">
        <v>4750</v>
      </c>
    </row>
    <row r="328">
      <c r="A328" s="361" t="s">
        <v>4751</v>
      </c>
      <c r="B328" s="363" t="s">
        <v>4752</v>
      </c>
    </row>
    <row r="329">
      <c r="A329" s="361" t="s">
        <v>4753</v>
      </c>
      <c r="B329" s="363" t="s">
        <v>4754</v>
      </c>
    </row>
    <row r="330">
      <c r="A330" s="361" t="s">
        <v>4755</v>
      </c>
      <c r="B330" s="363" t="s">
        <v>4756</v>
      </c>
    </row>
    <row r="331">
      <c r="A331" s="361" t="s">
        <v>501</v>
      </c>
      <c r="B331" s="363" t="s">
        <v>2929</v>
      </c>
    </row>
    <row r="332">
      <c r="A332" s="361" t="s">
        <v>4757</v>
      </c>
      <c r="B332" s="363" t="s">
        <v>4758</v>
      </c>
    </row>
    <row r="333">
      <c r="A333" s="361" t="s">
        <v>4759</v>
      </c>
      <c r="B333" s="363" t="s">
        <v>4760</v>
      </c>
    </row>
    <row r="334">
      <c r="A334" s="361" t="s">
        <v>4761</v>
      </c>
      <c r="B334" s="363" t="s">
        <v>4762</v>
      </c>
    </row>
    <row r="335">
      <c r="A335" s="361" t="s">
        <v>4763</v>
      </c>
      <c r="B335" s="363" t="s">
        <v>4764</v>
      </c>
    </row>
    <row r="336">
      <c r="A336" s="361" t="s">
        <v>4765</v>
      </c>
      <c r="B336" s="363" t="s">
        <v>4766</v>
      </c>
    </row>
    <row r="337">
      <c r="A337" s="361" t="s">
        <v>4767</v>
      </c>
      <c r="B337" s="363" t="s">
        <v>4768</v>
      </c>
    </row>
    <row r="338">
      <c r="A338" s="361" t="s">
        <v>4769</v>
      </c>
      <c r="B338" s="363" t="s">
        <v>4770</v>
      </c>
    </row>
    <row r="339">
      <c r="A339" s="361" t="s">
        <v>4771</v>
      </c>
      <c r="B339" s="363" t="s">
        <v>4772</v>
      </c>
    </row>
    <row r="340">
      <c r="A340" s="361" t="s">
        <v>4773</v>
      </c>
      <c r="B340" s="363" t="s">
        <v>4774</v>
      </c>
    </row>
    <row r="341">
      <c r="A341" s="361" t="s">
        <v>4775</v>
      </c>
      <c r="B341" s="363" t="s">
        <v>4776</v>
      </c>
    </row>
    <row r="342">
      <c r="A342" s="361" t="s">
        <v>461</v>
      </c>
      <c r="B342" s="363" t="s">
        <v>2915</v>
      </c>
    </row>
    <row r="343">
      <c r="A343" s="361" t="s">
        <v>591</v>
      </c>
      <c r="B343" s="363" t="s">
        <v>2950</v>
      </c>
    </row>
    <row r="344">
      <c r="A344" s="361" t="s">
        <v>4777</v>
      </c>
      <c r="B344" s="363" t="s">
        <v>4778</v>
      </c>
    </row>
    <row r="345">
      <c r="A345" s="361" t="s">
        <v>4779</v>
      </c>
      <c r="B345" s="363" t="s">
        <v>4780</v>
      </c>
    </row>
    <row r="346">
      <c r="A346" s="361" t="s">
        <v>4781</v>
      </c>
      <c r="B346" s="363" t="s">
        <v>4782</v>
      </c>
    </row>
    <row r="347">
      <c r="A347" s="361" t="s">
        <v>4783</v>
      </c>
      <c r="B347" s="363" t="s">
        <v>4784</v>
      </c>
    </row>
    <row r="348">
      <c r="A348" s="361" t="s">
        <v>4785</v>
      </c>
      <c r="B348" s="363" t="s">
        <v>4786</v>
      </c>
    </row>
    <row r="349">
      <c r="A349" s="361" t="s">
        <v>4787</v>
      </c>
      <c r="B349" s="363" t="s">
        <v>4788</v>
      </c>
    </row>
    <row r="350">
      <c r="A350" s="361" t="s">
        <v>4789</v>
      </c>
      <c r="B350" s="363" t="s">
        <v>4790</v>
      </c>
    </row>
    <row r="351">
      <c r="A351" s="361" t="s">
        <v>4791</v>
      </c>
      <c r="B351" s="363" t="s">
        <v>4792</v>
      </c>
    </row>
    <row r="352">
      <c r="A352" s="361" t="s">
        <v>4793</v>
      </c>
      <c r="B352" s="363" t="s">
        <v>4794</v>
      </c>
    </row>
    <row r="353">
      <c r="A353" s="361" t="s">
        <v>30</v>
      </c>
      <c r="B353" s="363" t="s">
        <v>175</v>
      </c>
    </row>
    <row r="354">
      <c r="A354" s="361" t="s">
        <v>4795</v>
      </c>
      <c r="B354" s="363" t="s">
        <v>4796</v>
      </c>
    </row>
    <row r="355">
      <c r="A355" s="361" t="s">
        <v>4797</v>
      </c>
      <c r="B355" s="363" t="s">
        <v>4798</v>
      </c>
    </row>
    <row r="356">
      <c r="A356" s="361" t="s">
        <v>299</v>
      </c>
      <c r="B356" s="363" t="s">
        <v>2863</v>
      </c>
    </row>
    <row r="357">
      <c r="A357" s="361" t="s">
        <v>4799</v>
      </c>
      <c r="B357" s="363" t="s">
        <v>4800</v>
      </c>
    </row>
    <row r="358">
      <c r="A358" s="361" t="s">
        <v>661</v>
      </c>
      <c r="B358" s="363" t="s">
        <v>2973</v>
      </c>
    </row>
    <row r="359">
      <c r="A359" s="361" t="s">
        <v>4801</v>
      </c>
      <c r="B359" s="363" t="s">
        <v>4802</v>
      </c>
    </row>
    <row r="360">
      <c r="A360" s="361" t="s">
        <v>636</v>
      </c>
      <c r="B360" s="363" t="s">
        <v>2965</v>
      </c>
    </row>
    <row r="361">
      <c r="A361" s="361" t="s">
        <v>4803</v>
      </c>
      <c r="B361" s="363" t="s">
        <v>4804</v>
      </c>
    </row>
    <row r="362">
      <c r="A362" s="361" t="s">
        <v>4805</v>
      </c>
      <c r="B362" s="363" t="s">
        <v>4806</v>
      </c>
    </row>
    <row r="363">
      <c r="A363" s="361" t="s">
        <v>4807</v>
      </c>
      <c r="B363" s="363" t="s">
        <v>4808</v>
      </c>
    </row>
    <row r="364">
      <c r="A364" s="361" t="s">
        <v>4809</v>
      </c>
      <c r="B364" s="363" t="s">
        <v>4810</v>
      </c>
    </row>
    <row r="365">
      <c r="A365" s="361" t="s">
        <v>4811</v>
      </c>
      <c r="B365" s="363" t="s">
        <v>4812</v>
      </c>
    </row>
    <row r="366">
      <c r="A366" s="361" t="s">
        <v>3029</v>
      </c>
      <c r="B366" s="363" t="s">
        <v>3028</v>
      </c>
    </row>
    <row r="367">
      <c r="A367" s="361" t="s">
        <v>499</v>
      </c>
      <c r="B367" s="363" t="s">
        <v>4813</v>
      </c>
    </row>
    <row r="368">
      <c r="A368" s="361" t="s">
        <v>266</v>
      </c>
      <c r="B368" s="363" t="s">
        <v>2850</v>
      </c>
    </row>
    <row r="369">
      <c r="A369" s="361" t="s">
        <v>4814</v>
      </c>
      <c r="B369" s="363" t="s">
        <v>4815</v>
      </c>
    </row>
    <row r="370">
      <c r="A370" s="361" t="s">
        <v>4816</v>
      </c>
      <c r="B370" s="363" t="s">
        <v>4817</v>
      </c>
    </row>
    <row r="371">
      <c r="A371" s="361" t="s">
        <v>4818</v>
      </c>
      <c r="B371" s="363" t="s">
        <v>4819</v>
      </c>
    </row>
    <row r="372">
      <c r="A372" s="361" t="s">
        <v>4820</v>
      </c>
      <c r="B372" s="363" t="s">
        <v>4821</v>
      </c>
    </row>
    <row r="373">
      <c r="A373" s="361" t="s">
        <v>4822</v>
      </c>
      <c r="B373" s="363" t="s">
        <v>4823</v>
      </c>
    </row>
    <row r="374">
      <c r="A374" s="361" t="s">
        <v>4824</v>
      </c>
      <c r="B374" s="363" t="s">
        <v>4825</v>
      </c>
    </row>
    <row r="375">
      <c r="A375" s="361" t="s">
        <v>2745</v>
      </c>
      <c r="B375" s="363" t="s">
        <v>4826</v>
      </c>
    </row>
    <row r="376">
      <c r="A376" s="361" t="s">
        <v>4827</v>
      </c>
      <c r="B376" s="363" t="s">
        <v>4828</v>
      </c>
    </row>
    <row r="377">
      <c r="A377" s="361" t="s">
        <v>4829</v>
      </c>
      <c r="B377" s="363" t="s">
        <v>4830</v>
      </c>
    </row>
    <row r="378">
      <c r="A378" s="361" t="s">
        <v>350</v>
      </c>
      <c r="B378" s="363" t="s">
        <v>4831</v>
      </c>
    </row>
    <row r="379">
      <c r="A379" s="361" t="s">
        <v>4832</v>
      </c>
      <c r="B379" s="363" t="s">
        <v>4833</v>
      </c>
    </row>
    <row r="380">
      <c r="A380" s="361" t="s">
        <v>4834</v>
      </c>
      <c r="B380" s="363" t="s">
        <v>4835</v>
      </c>
    </row>
    <row r="381">
      <c r="A381" s="361" t="s">
        <v>632</v>
      </c>
      <c r="B381" s="363" t="s">
        <v>4836</v>
      </c>
    </row>
    <row r="382">
      <c r="A382" s="361" t="s">
        <v>482</v>
      </c>
      <c r="B382" s="363" t="s">
        <v>4837</v>
      </c>
    </row>
    <row r="383">
      <c r="A383" s="361" t="s">
        <v>4838</v>
      </c>
      <c r="B383" s="363" t="s">
        <v>4839</v>
      </c>
    </row>
    <row r="384">
      <c r="A384" s="361" t="s">
        <v>4840</v>
      </c>
      <c r="B384" s="363" t="s">
        <v>4841</v>
      </c>
    </row>
    <row r="385">
      <c r="A385" s="361" t="s">
        <v>419</v>
      </c>
      <c r="B385" s="363" t="s">
        <v>2898</v>
      </c>
    </row>
    <row r="386">
      <c r="A386" s="361" t="s">
        <v>4842</v>
      </c>
      <c r="B386" s="363" t="s">
        <v>4843</v>
      </c>
    </row>
    <row r="387">
      <c r="A387" s="361" t="s">
        <v>4844</v>
      </c>
      <c r="B387" s="363" t="s">
        <v>4845</v>
      </c>
    </row>
    <row r="388">
      <c r="A388" s="361" t="s">
        <v>600</v>
      </c>
      <c r="B388" s="363" t="s">
        <v>2953</v>
      </c>
    </row>
    <row r="389">
      <c r="A389" s="361" t="s">
        <v>622</v>
      </c>
      <c r="B389" s="363" t="s">
        <v>2960</v>
      </c>
    </row>
    <row r="390">
      <c r="A390" s="361" t="s">
        <v>609</v>
      </c>
      <c r="B390" s="363" t="s">
        <v>2956</v>
      </c>
    </row>
    <row r="391">
      <c r="A391" s="361" t="s">
        <v>666</v>
      </c>
      <c r="B391" s="363" t="s">
        <v>2975</v>
      </c>
    </row>
    <row r="392">
      <c r="A392" s="361" t="s">
        <v>4846</v>
      </c>
      <c r="B392" s="363" t="s">
        <v>4847</v>
      </c>
    </row>
    <row r="393">
      <c r="A393" s="361" t="s">
        <v>4848</v>
      </c>
      <c r="B393" s="363" t="s">
        <v>4849</v>
      </c>
    </row>
    <row r="394">
      <c r="A394" s="361" t="s">
        <v>4850</v>
      </c>
      <c r="B394" s="363" t="s">
        <v>4851</v>
      </c>
    </row>
    <row r="395">
      <c r="A395" s="361" t="s">
        <v>4852</v>
      </c>
      <c r="B395" s="363" t="s">
        <v>4853</v>
      </c>
    </row>
    <row r="396">
      <c r="A396" s="361" t="s">
        <v>4854</v>
      </c>
      <c r="B396" s="363" t="s">
        <v>4855</v>
      </c>
    </row>
    <row r="397">
      <c r="A397" s="361" t="s">
        <v>4856</v>
      </c>
      <c r="B397" s="363" t="s">
        <v>4857</v>
      </c>
    </row>
    <row r="398">
      <c r="A398" s="361" t="s">
        <v>4858</v>
      </c>
      <c r="B398" s="363" t="s">
        <v>4859</v>
      </c>
    </row>
    <row r="399">
      <c r="A399" s="361" t="s">
        <v>4860</v>
      </c>
      <c r="B399" s="363" t="s">
        <v>4861</v>
      </c>
    </row>
    <row r="400">
      <c r="A400" s="361" t="s">
        <v>4862</v>
      </c>
      <c r="B400" s="363" t="s">
        <v>4863</v>
      </c>
    </row>
    <row r="401">
      <c r="A401" s="361" t="s">
        <v>4864</v>
      </c>
      <c r="B401" s="363" t="s">
        <v>4865</v>
      </c>
    </row>
    <row r="402">
      <c r="A402" s="361" t="s">
        <v>4866</v>
      </c>
      <c r="B402" s="363" t="s">
        <v>4867</v>
      </c>
    </row>
    <row r="403">
      <c r="A403" s="361" t="s">
        <v>4868</v>
      </c>
      <c r="B403" s="363" t="s">
        <v>4869</v>
      </c>
    </row>
    <row r="404">
      <c r="A404" s="361" t="s">
        <v>4870</v>
      </c>
      <c r="B404" s="363" t="s">
        <v>4871</v>
      </c>
    </row>
    <row r="405">
      <c r="A405" s="361" t="s">
        <v>4872</v>
      </c>
      <c r="B405" s="363" t="s">
        <v>4873</v>
      </c>
    </row>
    <row r="406">
      <c r="A406" s="361" t="s">
        <v>4874</v>
      </c>
      <c r="B406" s="363" t="s">
        <v>4875</v>
      </c>
    </row>
    <row r="407">
      <c r="A407" s="361" t="s">
        <v>4876</v>
      </c>
      <c r="B407" s="363" t="s">
        <v>4877</v>
      </c>
    </row>
    <row r="408">
      <c r="A408" s="361" t="s">
        <v>4878</v>
      </c>
      <c r="B408" s="363" t="s">
        <v>4879</v>
      </c>
    </row>
    <row r="409">
      <c r="A409" s="361" t="s">
        <v>4880</v>
      </c>
      <c r="B409" s="363" t="s">
        <v>4881</v>
      </c>
    </row>
    <row r="410">
      <c r="A410" s="361" t="s">
        <v>4882</v>
      </c>
      <c r="B410" s="363" t="s">
        <v>4883</v>
      </c>
    </row>
    <row r="411">
      <c r="A411" s="361" t="s">
        <v>474</v>
      </c>
      <c r="B411" s="363" t="s">
        <v>2920</v>
      </c>
    </row>
    <row r="412">
      <c r="A412" s="361" t="s">
        <v>4884</v>
      </c>
      <c r="B412" s="363" t="s">
        <v>4885</v>
      </c>
    </row>
    <row r="413">
      <c r="A413" s="361" t="s">
        <v>478</v>
      </c>
      <c r="B413" s="363" t="s">
        <v>2922</v>
      </c>
    </row>
    <row r="414">
      <c r="A414" s="361" t="s">
        <v>671</v>
      </c>
      <c r="B414" s="363" t="s">
        <v>2977</v>
      </c>
    </row>
    <row r="415">
      <c r="A415" s="361" t="s">
        <v>322</v>
      </c>
      <c r="B415" s="363" t="s">
        <v>4886</v>
      </c>
    </row>
    <row r="416">
      <c r="A416" s="361" t="s">
        <v>642</v>
      </c>
      <c r="B416" s="363" t="s">
        <v>4887</v>
      </c>
    </row>
    <row r="417">
      <c r="A417" s="361" t="s">
        <v>4888</v>
      </c>
      <c r="B417" s="363" t="s">
        <v>4889</v>
      </c>
    </row>
    <row r="418">
      <c r="A418" s="361" t="s">
        <v>832</v>
      </c>
      <c r="B418" s="363" t="s">
        <v>4890</v>
      </c>
    </row>
    <row r="419">
      <c r="A419" s="361" t="s">
        <v>745</v>
      </c>
      <c r="B419" s="363" t="s">
        <v>2996</v>
      </c>
    </row>
    <row r="420">
      <c r="A420" s="361" t="s">
        <v>742</v>
      </c>
      <c r="B420" s="363" t="s">
        <v>2994</v>
      </c>
    </row>
    <row r="421">
      <c r="A421" s="361" t="s">
        <v>724</v>
      </c>
      <c r="B421" s="363" t="s">
        <v>4891</v>
      </c>
    </row>
    <row r="422">
      <c r="A422" s="361" t="s">
        <v>528</v>
      </c>
      <c r="B422" s="363" t="s">
        <v>2932</v>
      </c>
    </row>
    <row r="423">
      <c r="A423" s="361" t="s">
        <v>4892</v>
      </c>
      <c r="B423" s="363" t="s">
        <v>4893</v>
      </c>
    </row>
    <row r="424">
      <c r="A424" s="361" t="s">
        <v>739</v>
      </c>
      <c r="B424" s="363" t="s">
        <v>2998</v>
      </c>
    </row>
    <row r="425">
      <c r="A425" s="361" t="s">
        <v>4894</v>
      </c>
      <c r="B425" s="363" t="s">
        <v>4895</v>
      </c>
    </row>
    <row r="426">
      <c r="A426" s="361" t="s">
        <v>555</v>
      </c>
      <c r="B426" s="363" t="s">
        <v>2940</v>
      </c>
    </row>
    <row r="427">
      <c r="A427" s="361" t="s">
        <v>561</v>
      </c>
      <c r="B427" s="363" t="s">
        <v>2942</v>
      </c>
    </row>
    <row r="428">
      <c r="A428" s="361" t="s">
        <v>566</v>
      </c>
      <c r="B428" s="363" t="s">
        <v>2944</v>
      </c>
    </row>
    <row r="429">
      <c r="A429" s="361" t="s">
        <v>1313</v>
      </c>
      <c r="B429" s="363" t="s">
        <v>3036</v>
      </c>
    </row>
    <row r="430">
      <c r="A430" s="361" t="s">
        <v>4896</v>
      </c>
      <c r="B430" s="363" t="s">
        <v>4897</v>
      </c>
    </row>
    <row r="431">
      <c r="A431" s="361" t="s">
        <v>4898</v>
      </c>
      <c r="B431" s="363" t="s">
        <v>4899</v>
      </c>
    </row>
    <row r="432">
      <c r="A432" s="361" t="s">
        <v>4900</v>
      </c>
      <c r="B432" s="363" t="s">
        <v>4901</v>
      </c>
    </row>
    <row r="433">
      <c r="A433" s="361" t="s">
        <v>4902</v>
      </c>
      <c r="B433" s="363" t="s">
        <v>4903</v>
      </c>
    </row>
    <row r="434">
      <c r="A434" s="361" t="s">
        <v>4904</v>
      </c>
      <c r="B434" s="363" t="s">
        <v>4905</v>
      </c>
    </row>
    <row r="435">
      <c r="A435" s="361" t="s">
        <v>4906</v>
      </c>
      <c r="B435" s="363" t="s">
        <v>4907</v>
      </c>
    </row>
    <row r="436">
      <c r="A436" s="361" t="s">
        <v>4908</v>
      </c>
      <c r="B436" s="363" t="s">
        <v>4909</v>
      </c>
    </row>
    <row r="437">
      <c r="A437" s="361" t="s">
        <v>4910</v>
      </c>
      <c r="B437" s="363" t="s">
        <v>4911</v>
      </c>
    </row>
    <row r="438">
      <c r="A438" s="361" t="s">
        <v>4912</v>
      </c>
      <c r="B438" s="363" t="s">
        <v>4913</v>
      </c>
    </row>
    <row r="439">
      <c r="A439" s="361" t="s">
        <v>4914</v>
      </c>
      <c r="B439" s="363" t="s">
        <v>4915</v>
      </c>
    </row>
    <row r="440">
      <c r="A440" s="361" t="s">
        <v>4916</v>
      </c>
      <c r="B440" s="363" t="s">
        <v>4917</v>
      </c>
    </row>
    <row r="441">
      <c r="A441" s="361" t="s">
        <v>4918</v>
      </c>
      <c r="B441" s="363" t="s">
        <v>4919</v>
      </c>
    </row>
    <row r="442">
      <c r="A442" s="361" t="s">
        <v>4920</v>
      </c>
      <c r="B442" s="363" t="s">
        <v>4921</v>
      </c>
    </row>
    <row r="443">
      <c r="A443" s="361" t="s">
        <v>4922</v>
      </c>
      <c r="B443" s="363" t="s">
        <v>4923</v>
      </c>
    </row>
    <row r="444">
      <c r="A444" s="361" t="s">
        <v>4924</v>
      </c>
      <c r="B444" s="363" t="s">
        <v>4925</v>
      </c>
    </row>
    <row r="445">
      <c r="A445" s="361" t="s">
        <v>4926</v>
      </c>
      <c r="B445" s="363" t="s">
        <v>4927</v>
      </c>
    </row>
    <row r="446">
      <c r="A446" s="361" t="s">
        <v>4928</v>
      </c>
      <c r="B446" s="363" t="s">
        <v>4929</v>
      </c>
    </row>
    <row r="447">
      <c r="A447" s="361" t="s">
        <v>68</v>
      </c>
      <c r="B447" s="363" t="s">
        <v>69</v>
      </c>
    </row>
    <row r="448">
      <c r="A448" s="361" t="s">
        <v>4930</v>
      </c>
      <c r="B448" s="363" t="s">
        <v>4931</v>
      </c>
    </row>
    <row r="449">
      <c r="A449" s="361" t="s">
        <v>407</v>
      </c>
      <c r="B449" s="363" t="s">
        <v>2896</v>
      </c>
    </row>
    <row r="450">
      <c r="A450" s="361" t="s">
        <v>4932</v>
      </c>
      <c r="B450" s="363" t="s">
        <v>4933</v>
      </c>
    </row>
    <row r="451">
      <c r="A451" s="361" t="s">
        <v>4934</v>
      </c>
      <c r="B451" s="363" t="s">
        <v>4935</v>
      </c>
    </row>
    <row r="452">
      <c r="A452" s="361" t="s">
        <v>4936</v>
      </c>
      <c r="B452" s="363" t="s">
        <v>2820</v>
      </c>
    </row>
    <row r="453">
      <c r="A453" s="361" t="s">
        <v>4937</v>
      </c>
      <c r="B453" s="363" t="s">
        <v>4938</v>
      </c>
    </row>
    <row r="454">
      <c r="A454" s="361" t="s">
        <v>4939</v>
      </c>
      <c r="B454" s="363" t="s">
        <v>4940</v>
      </c>
    </row>
    <row r="455">
      <c r="A455" s="361" t="s">
        <v>4941</v>
      </c>
      <c r="B455" s="363" t="s">
        <v>4942</v>
      </c>
    </row>
    <row r="456">
      <c r="A456" s="361" t="s">
        <v>251</v>
      </c>
      <c r="B456" s="363" t="s">
        <v>3034</v>
      </c>
    </row>
    <row r="457">
      <c r="A457" s="361" t="s">
        <v>4943</v>
      </c>
      <c r="B457" s="363" t="s">
        <v>4944</v>
      </c>
    </row>
    <row r="458">
      <c r="A458" s="361" t="s">
        <v>2704</v>
      </c>
      <c r="B458" s="363" t="s">
        <v>4945</v>
      </c>
    </row>
    <row r="459">
      <c r="A459" s="361" t="s">
        <v>4946</v>
      </c>
      <c r="B459" s="363" t="s">
        <v>4947</v>
      </c>
    </row>
    <row r="460">
      <c r="A460" s="361" t="s">
        <v>4948</v>
      </c>
      <c r="B460" s="363" t="s">
        <v>4949</v>
      </c>
    </row>
    <row r="461">
      <c r="A461" s="361" t="s">
        <v>4950</v>
      </c>
      <c r="B461" s="363" t="s">
        <v>4951</v>
      </c>
    </row>
    <row r="462">
      <c r="A462" s="361" t="s">
        <v>4952</v>
      </c>
      <c r="B462" s="363" t="s">
        <v>4953</v>
      </c>
    </row>
    <row r="463">
      <c r="A463" s="361" t="s">
        <v>4954</v>
      </c>
      <c r="B463" s="363" t="s">
        <v>4955</v>
      </c>
    </row>
    <row r="464">
      <c r="A464" s="361" t="s">
        <v>4956</v>
      </c>
      <c r="B464" s="363" t="s">
        <v>4957</v>
      </c>
    </row>
    <row r="465">
      <c r="A465" s="361" t="s">
        <v>4958</v>
      </c>
      <c r="B465" s="363" t="s">
        <v>4959</v>
      </c>
    </row>
    <row r="466">
      <c r="A466" s="361" t="s">
        <v>4960</v>
      </c>
      <c r="B466" s="363" t="s">
        <v>4961</v>
      </c>
    </row>
    <row r="467">
      <c r="A467" s="361" t="s">
        <v>4962</v>
      </c>
      <c r="B467" s="363" t="s">
        <v>4963</v>
      </c>
    </row>
    <row r="468">
      <c r="A468" s="361" t="s">
        <v>4964</v>
      </c>
      <c r="B468" s="363" t="s">
        <v>4965</v>
      </c>
    </row>
    <row r="469">
      <c r="A469" s="361" t="s">
        <v>4966</v>
      </c>
      <c r="B469" s="363" t="s">
        <v>4967</v>
      </c>
    </row>
    <row r="470">
      <c r="A470" s="361" t="s">
        <v>191</v>
      </c>
      <c r="B470" s="363" t="s">
        <v>2852</v>
      </c>
    </row>
    <row r="471">
      <c r="A471" s="361" t="s">
        <v>4968</v>
      </c>
      <c r="B471" s="363" t="s">
        <v>4969</v>
      </c>
    </row>
    <row r="472">
      <c r="A472" s="361" t="s">
        <v>4970</v>
      </c>
      <c r="B472" s="363" t="s">
        <v>4971</v>
      </c>
    </row>
    <row r="473">
      <c r="A473" s="361" t="s">
        <v>4972</v>
      </c>
      <c r="B473" s="363" t="s">
        <v>4973</v>
      </c>
    </row>
    <row r="474">
      <c r="A474" s="361" t="s">
        <v>4974</v>
      </c>
      <c r="B474" s="363" t="s">
        <v>4975</v>
      </c>
    </row>
    <row r="475">
      <c r="A475" s="361" t="s">
        <v>4976</v>
      </c>
      <c r="B475" s="363" t="s">
        <v>4977</v>
      </c>
    </row>
    <row r="476">
      <c r="A476" s="361" t="s">
        <v>572</v>
      </c>
      <c r="B476" s="363" t="s">
        <v>2946</v>
      </c>
    </row>
    <row r="477">
      <c r="A477" s="361" t="s">
        <v>4978</v>
      </c>
      <c r="B477" s="363" t="s">
        <v>4979</v>
      </c>
    </row>
  </sheetData>
  <mergeCells count="2">
    <mergeCell ref="A1:B1"/>
    <mergeCell ref="D1:E1"/>
  </mergeCells>
  <hyperlinks>
    <hyperlink r:id="rId2" ref="E3"/>
    <hyperlink r:id="rId3" ref="B4"/>
    <hyperlink r:id="rId4" ref="E4"/>
    <hyperlink r:id="rId5" ref="B5"/>
    <hyperlink r:id="rId6" ref="E5"/>
    <hyperlink r:id="rId7" ref="B6"/>
    <hyperlink r:id="rId8" ref="E6"/>
    <hyperlink r:id="rId9" ref="B7"/>
    <hyperlink r:id="rId10" ref="E7"/>
    <hyperlink r:id="rId11" ref="B8"/>
    <hyperlink r:id="rId12" ref="E8"/>
    <hyperlink r:id="rId13" ref="B9"/>
    <hyperlink r:id="rId14" ref="E9"/>
    <hyperlink r:id="rId15" ref="B10"/>
    <hyperlink r:id="rId16" ref="E10"/>
    <hyperlink r:id="rId17" ref="B11"/>
    <hyperlink r:id="rId18" ref="E11"/>
    <hyperlink r:id="rId19" ref="B12"/>
    <hyperlink r:id="rId20" ref="E12"/>
    <hyperlink r:id="rId21" ref="B13"/>
    <hyperlink r:id="rId22" ref="E13"/>
    <hyperlink r:id="rId23" ref="B14"/>
    <hyperlink r:id="rId24" ref="E14"/>
    <hyperlink r:id="rId25" ref="B15"/>
    <hyperlink r:id="rId26" ref="E15"/>
    <hyperlink r:id="rId27" ref="B16"/>
    <hyperlink r:id="rId28" ref="E16"/>
    <hyperlink r:id="rId29" ref="B17"/>
    <hyperlink r:id="rId30" ref="E17"/>
    <hyperlink r:id="rId31" ref="B18"/>
    <hyperlink r:id="rId32" ref="E18"/>
    <hyperlink r:id="rId33" ref="B19"/>
    <hyperlink r:id="rId34" ref="E19"/>
    <hyperlink r:id="rId35" ref="B20"/>
    <hyperlink r:id="rId36" ref="E20"/>
    <hyperlink r:id="rId37" ref="B21"/>
    <hyperlink r:id="rId38" ref="E21"/>
    <hyperlink r:id="rId39" ref="B22"/>
    <hyperlink r:id="rId40" ref="E22"/>
    <hyperlink r:id="rId41" ref="B23"/>
    <hyperlink r:id="rId42" ref="E23"/>
    <hyperlink r:id="rId43" ref="B24"/>
    <hyperlink r:id="rId44" ref="E24"/>
    <hyperlink r:id="rId45" ref="B25"/>
    <hyperlink r:id="rId46" ref="E25"/>
    <hyperlink r:id="rId47" ref="B26"/>
    <hyperlink r:id="rId48" ref="E26"/>
    <hyperlink r:id="rId49" ref="B27"/>
    <hyperlink r:id="rId50" ref="E27"/>
    <hyperlink r:id="rId51" ref="B28"/>
    <hyperlink r:id="rId52" ref="E28"/>
    <hyperlink r:id="rId53" ref="B29"/>
    <hyperlink r:id="rId54" ref="E29"/>
    <hyperlink r:id="rId55" ref="B30"/>
    <hyperlink r:id="rId56" ref="E30"/>
    <hyperlink r:id="rId57" ref="B31"/>
    <hyperlink r:id="rId58" ref="E31"/>
    <hyperlink r:id="rId59" ref="B32"/>
    <hyperlink r:id="rId60" ref="E32"/>
    <hyperlink r:id="rId61" ref="B33"/>
    <hyperlink r:id="rId62" ref="E33"/>
    <hyperlink r:id="rId63" ref="B34"/>
    <hyperlink r:id="rId64" ref="E34"/>
    <hyperlink r:id="rId65" ref="B35"/>
    <hyperlink r:id="rId66" ref="E35"/>
    <hyperlink r:id="rId67" ref="B36"/>
    <hyperlink r:id="rId68" ref="E36"/>
    <hyperlink r:id="rId69" ref="B37"/>
    <hyperlink r:id="rId70" ref="E37"/>
    <hyperlink r:id="rId71" ref="B38"/>
    <hyperlink r:id="rId72" ref="E38"/>
    <hyperlink r:id="rId73" ref="B39"/>
    <hyperlink r:id="rId74" ref="E39"/>
    <hyperlink r:id="rId75" ref="B40"/>
    <hyperlink r:id="rId76" ref="B41"/>
    <hyperlink r:id="rId77" ref="B42"/>
    <hyperlink r:id="rId78" ref="B43"/>
    <hyperlink r:id="rId79" ref="B44"/>
    <hyperlink r:id="rId80" ref="B45"/>
    <hyperlink r:id="rId81" ref="B46"/>
    <hyperlink r:id="rId82" ref="B47"/>
    <hyperlink r:id="rId83" ref="B48"/>
    <hyperlink r:id="rId84" ref="B49"/>
    <hyperlink r:id="rId85" ref="B50"/>
    <hyperlink r:id="rId86" ref="B51"/>
    <hyperlink r:id="rId87" ref="B52"/>
    <hyperlink r:id="rId88" ref="B53"/>
    <hyperlink r:id="rId89" ref="B54"/>
    <hyperlink r:id="rId90" ref="B55"/>
    <hyperlink r:id="rId91" ref="B56"/>
    <hyperlink r:id="rId92" ref="B57"/>
    <hyperlink r:id="rId93" ref="B58"/>
    <hyperlink r:id="rId94" ref="B59"/>
    <hyperlink r:id="rId95" ref="B60"/>
    <hyperlink r:id="rId96" ref="B61"/>
    <hyperlink r:id="rId97" ref="B62"/>
    <hyperlink r:id="rId98" ref="B63"/>
    <hyperlink r:id="rId99" ref="B64"/>
    <hyperlink r:id="rId100" ref="B65"/>
    <hyperlink r:id="rId101" ref="B66"/>
    <hyperlink r:id="rId102" ref="B67"/>
    <hyperlink r:id="rId103" ref="B68"/>
    <hyperlink r:id="rId104" ref="B69"/>
    <hyperlink r:id="rId105" ref="B70"/>
    <hyperlink r:id="rId106" ref="B71"/>
    <hyperlink r:id="rId107" ref="B72"/>
    <hyperlink r:id="rId108" ref="B73"/>
    <hyperlink r:id="rId109" ref="B74"/>
    <hyperlink r:id="rId110" ref="B75"/>
    <hyperlink r:id="rId111" ref="B76"/>
    <hyperlink r:id="rId112" ref="B77"/>
    <hyperlink r:id="rId113" ref="B78"/>
    <hyperlink r:id="rId114" ref="B79"/>
    <hyperlink r:id="rId115" ref="B80"/>
    <hyperlink r:id="rId116" ref="B81"/>
    <hyperlink r:id="rId117" ref="B82"/>
    <hyperlink r:id="rId118" ref="B83"/>
    <hyperlink r:id="rId119" ref="B84"/>
    <hyperlink r:id="rId120" ref="B85"/>
    <hyperlink r:id="rId121" ref="B86"/>
    <hyperlink r:id="rId122" ref="B87"/>
    <hyperlink r:id="rId123" ref="B88"/>
    <hyperlink r:id="rId124" ref="B89"/>
    <hyperlink r:id="rId125" ref="B90"/>
    <hyperlink r:id="rId126" ref="B91"/>
    <hyperlink r:id="rId127" ref="B92"/>
    <hyperlink r:id="rId128" ref="B93"/>
    <hyperlink r:id="rId129" ref="B94"/>
    <hyperlink r:id="rId130" ref="B95"/>
    <hyperlink r:id="rId131" ref="B96"/>
    <hyperlink r:id="rId132" ref="B97"/>
    <hyperlink r:id="rId133" ref="B98"/>
    <hyperlink r:id="rId134" ref="B99"/>
    <hyperlink r:id="rId135" ref="B100"/>
    <hyperlink r:id="rId136" ref="B101"/>
    <hyperlink r:id="rId137" ref="B102"/>
    <hyperlink r:id="rId138" ref="B103"/>
    <hyperlink r:id="rId139" ref="B104"/>
    <hyperlink r:id="rId140" ref="B105"/>
    <hyperlink r:id="rId141" ref="B106"/>
    <hyperlink r:id="rId142" ref="B107"/>
    <hyperlink r:id="rId143" ref="B108"/>
    <hyperlink r:id="rId144" ref="B109"/>
    <hyperlink r:id="rId145" ref="B110"/>
    <hyperlink r:id="rId146" ref="B111"/>
    <hyperlink r:id="rId147" ref="B112"/>
    <hyperlink r:id="rId148" ref="B113"/>
    <hyperlink r:id="rId149" ref="B114"/>
    <hyperlink r:id="rId150" ref="B115"/>
    <hyperlink r:id="rId151" ref="B116"/>
    <hyperlink r:id="rId152" ref="B117"/>
    <hyperlink r:id="rId153" ref="B118"/>
    <hyperlink r:id="rId154" ref="B119"/>
    <hyperlink r:id="rId155" ref="B120"/>
    <hyperlink r:id="rId156" ref="B121"/>
    <hyperlink r:id="rId157" ref="B122"/>
    <hyperlink r:id="rId158" ref="B123"/>
    <hyperlink r:id="rId159" ref="B124"/>
    <hyperlink r:id="rId160" ref="B125"/>
    <hyperlink r:id="rId161" ref="B126"/>
    <hyperlink r:id="rId162" ref="B127"/>
    <hyperlink r:id="rId163" ref="B128"/>
    <hyperlink r:id="rId164" ref="B129"/>
    <hyperlink r:id="rId165" ref="B130"/>
    <hyperlink r:id="rId166" ref="B131"/>
    <hyperlink r:id="rId167" ref="B132"/>
    <hyperlink r:id="rId168" ref="B133"/>
    <hyperlink r:id="rId169" ref="B134"/>
    <hyperlink r:id="rId170" ref="B135"/>
    <hyperlink r:id="rId171" ref="B136"/>
    <hyperlink r:id="rId172" ref="B137"/>
    <hyperlink r:id="rId173" ref="B138"/>
    <hyperlink r:id="rId174" ref="B139"/>
    <hyperlink r:id="rId175" ref="B140"/>
    <hyperlink r:id="rId176" ref="B141"/>
    <hyperlink r:id="rId177" ref="B142"/>
    <hyperlink r:id="rId178" ref="B143"/>
    <hyperlink r:id="rId179" ref="B144"/>
    <hyperlink r:id="rId180" ref="B145"/>
    <hyperlink r:id="rId181" ref="B146"/>
    <hyperlink r:id="rId182" ref="B147"/>
    <hyperlink r:id="rId183" ref="B148"/>
    <hyperlink r:id="rId184" ref="B149"/>
    <hyperlink r:id="rId185" ref="B150"/>
    <hyperlink r:id="rId186" ref="B151"/>
    <hyperlink r:id="rId187" ref="B152"/>
    <hyperlink r:id="rId188" ref="B153"/>
    <hyperlink r:id="rId189" ref="B154"/>
    <hyperlink r:id="rId190" ref="B155"/>
    <hyperlink r:id="rId191" ref="B156"/>
    <hyperlink r:id="rId192" ref="B157"/>
    <hyperlink r:id="rId193" ref="B158"/>
    <hyperlink r:id="rId194" ref="B159"/>
    <hyperlink r:id="rId195" ref="B160"/>
    <hyperlink r:id="rId196" ref="B161"/>
    <hyperlink r:id="rId197" ref="B162"/>
    <hyperlink r:id="rId198" ref="B163"/>
    <hyperlink r:id="rId199" ref="B164"/>
    <hyperlink r:id="rId200" ref="B165"/>
    <hyperlink r:id="rId201" ref="B166"/>
    <hyperlink r:id="rId202" ref="B167"/>
    <hyperlink r:id="rId203" ref="B168"/>
    <hyperlink r:id="rId204" ref="B169"/>
    <hyperlink r:id="rId205" ref="B170"/>
    <hyperlink r:id="rId206" ref="B171"/>
    <hyperlink r:id="rId207" ref="B172"/>
    <hyperlink r:id="rId208" ref="B173"/>
    <hyperlink r:id="rId209" ref="B174"/>
    <hyperlink r:id="rId210" ref="B175"/>
    <hyperlink r:id="rId211" ref="B176"/>
    <hyperlink r:id="rId212" ref="B177"/>
    <hyperlink r:id="rId213" ref="B178"/>
    <hyperlink r:id="rId214" ref="B179"/>
    <hyperlink r:id="rId215" ref="B180"/>
    <hyperlink r:id="rId216" ref="B181"/>
    <hyperlink r:id="rId217" ref="B182"/>
    <hyperlink r:id="rId218" ref="B183"/>
    <hyperlink r:id="rId219" ref="B184"/>
    <hyperlink r:id="rId220" ref="B185"/>
    <hyperlink r:id="rId221" ref="B186"/>
    <hyperlink r:id="rId222" ref="B187"/>
    <hyperlink r:id="rId223" ref="B188"/>
    <hyperlink r:id="rId224" ref="B189"/>
    <hyperlink r:id="rId225" ref="B190"/>
    <hyperlink r:id="rId226" ref="B191"/>
    <hyperlink r:id="rId227" ref="B192"/>
    <hyperlink r:id="rId228" ref="B193"/>
    <hyperlink r:id="rId229" ref="B194"/>
    <hyperlink r:id="rId230" ref="B195"/>
    <hyperlink r:id="rId231" ref="B196"/>
    <hyperlink r:id="rId232" ref="B197"/>
    <hyperlink r:id="rId233" ref="B198"/>
    <hyperlink r:id="rId234" ref="B199"/>
    <hyperlink r:id="rId235" ref="B200"/>
    <hyperlink r:id="rId236" ref="B201"/>
    <hyperlink r:id="rId237" ref="B202"/>
    <hyperlink r:id="rId238" ref="B203"/>
    <hyperlink r:id="rId239" ref="B204"/>
    <hyperlink r:id="rId240" ref="B205"/>
    <hyperlink r:id="rId241" ref="B206"/>
    <hyperlink r:id="rId242" ref="B207"/>
    <hyperlink r:id="rId243" ref="B208"/>
    <hyperlink r:id="rId244" ref="B209"/>
    <hyperlink r:id="rId245" ref="B210"/>
    <hyperlink r:id="rId246" ref="B211"/>
    <hyperlink r:id="rId247" ref="B212"/>
    <hyperlink r:id="rId248" ref="B213"/>
    <hyperlink r:id="rId249" ref="B214"/>
    <hyperlink r:id="rId250" ref="B215"/>
    <hyperlink r:id="rId251" ref="B216"/>
    <hyperlink r:id="rId252" ref="B217"/>
    <hyperlink r:id="rId253" ref="B218"/>
    <hyperlink r:id="rId254" ref="B219"/>
    <hyperlink r:id="rId255" ref="B220"/>
    <hyperlink r:id="rId256" ref="B221"/>
    <hyperlink r:id="rId257" ref="B222"/>
    <hyperlink r:id="rId258" ref="B223"/>
    <hyperlink r:id="rId259" ref="B224"/>
    <hyperlink r:id="rId260" ref="B225"/>
    <hyperlink r:id="rId261" ref="B226"/>
    <hyperlink r:id="rId262" ref="B227"/>
    <hyperlink r:id="rId263" ref="B228"/>
    <hyperlink r:id="rId264" ref="B229"/>
    <hyperlink r:id="rId265" ref="B230"/>
    <hyperlink r:id="rId266" ref="B231"/>
    <hyperlink r:id="rId267" ref="B232"/>
    <hyperlink r:id="rId268" ref="B233"/>
    <hyperlink r:id="rId269" ref="B234"/>
    <hyperlink r:id="rId270" ref="B235"/>
    <hyperlink r:id="rId271" ref="B236"/>
    <hyperlink r:id="rId272" ref="B237"/>
    <hyperlink r:id="rId273" ref="B238"/>
    <hyperlink r:id="rId274" ref="B239"/>
    <hyperlink r:id="rId275" ref="B240"/>
    <hyperlink r:id="rId276" ref="B241"/>
    <hyperlink r:id="rId277" ref="B242"/>
    <hyperlink r:id="rId278" ref="B243"/>
    <hyperlink r:id="rId279" ref="B244"/>
    <hyperlink r:id="rId280" ref="B245"/>
    <hyperlink r:id="rId281" ref="B246"/>
    <hyperlink r:id="rId282" ref="B247"/>
    <hyperlink r:id="rId283" ref="B248"/>
    <hyperlink r:id="rId284" ref="B249"/>
    <hyperlink r:id="rId285" ref="B250"/>
    <hyperlink r:id="rId286" ref="B251"/>
    <hyperlink r:id="rId287" ref="B252"/>
    <hyperlink r:id="rId288" ref="B253"/>
    <hyperlink r:id="rId289" ref="B254"/>
    <hyperlink r:id="rId290" ref="B255"/>
    <hyperlink r:id="rId291" ref="B256"/>
    <hyperlink r:id="rId292" ref="B257"/>
    <hyperlink r:id="rId293" ref="B258"/>
    <hyperlink r:id="rId294" ref="B259"/>
    <hyperlink r:id="rId295" ref="B260"/>
    <hyperlink r:id="rId296" ref="B261"/>
    <hyperlink r:id="rId297" ref="B262"/>
    <hyperlink r:id="rId298" ref="B263"/>
    <hyperlink r:id="rId299" ref="B264"/>
    <hyperlink r:id="rId300" ref="B265"/>
    <hyperlink r:id="rId301" ref="B266"/>
    <hyperlink r:id="rId302" ref="B267"/>
    <hyperlink r:id="rId303" ref="B268"/>
    <hyperlink r:id="rId304" ref="B269"/>
    <hyperlink r:id="rId305" ref="B270"/>
    <hyperlink r:id="rId306" ref="B271"/>
    <hyperlink r:id="rId307" ref="B272"/>
    <hyperlink r:id="rId308" ref="B273"/>
    <hyperlink r:id="rId309" ref="B274"/>
    <hyperlink r:id="rId310" ref="B275"/>
    <hyperlink r:id="rId311" ref="B276"/>
    <hyperlink r:id="rId312" ref="B277"/>
    <hyperlink r:id="rId313" ref="B278"/>
    <hyperlink r:id="rId314" ref="B279"/>
    <hyperlink r:id="rId315" ref="B280"/>
    <hyperlink r:id="rId316" ref="B281"/>
    <hyperlink r:id="rId317" ref="B282"/>
    <hyperlink r:id="rId318" ref="B283"/>
    <hyperlink r:id="rId319" ref="B284"/>
    <hyperlink r:id="rId320" ref="B285"/>
    <hyperlink r:id="rId321" ref="B286"/>
    <hyperlink r:id="rId322" ref="B287"/>
    <hyperlink r:id="rId323" ref="B288"/>
    <hyperlink r:id="rId324" ref="B289"/>
    <hyperlink r:id="rId325" ref="B290"/>
    <hyperlink r:id="rId326" ref="B291"/>
    <hyperlink r:id="rId327" ref="B292"/>
    <hyperlink r:id="rId328" ref="B293"/>
    <hyperlink r:id="rId329" ref="B294"/>
    <hyperlink r:id="rId330" ref="B295"/>
    <hyperlink r:id="rId331" ref="B296"/>
    <hyperlink r:id="rId332" ref="B297"/>
    <hyperlink r:id="rId333" ref="B298"/>
    <hyperlink r:id="rId334" ref="B299"/>
    <hyperlink r:id="rId335" ref="B300"/>
    <hyperlink r:id="rId336" ref="B301"/>
    <hyperlink r:id="rId337" ref="B302"/>
    <hyperlink r:id="rId338" ref="B303"/>
    <hyperlink r:id="rId339" ref="B304"/>
    <hyperlink r:id="rId340" ref="B305"/>
    <hyperlink r:id="rId341" ref="B306"/>
    <hyperlink r:id="rId342" ref="B307"/>
    <hyperlink r:id="rId343" ref="B308"/>
    <hyperlink r:id="rId344" ref="B309"/>
    <hyperlink r:id="rId345" ref="B310"/>
    <hyperlink r:id="rId346" ref="B311"/>
    <hyperlink r:id="rId347" ref="B312"/>
    <hyperlink r:id="rId348" ref="B313"/>
    <hyperlink r:id="rId349" ref="B314"/>
    <hyperlink r:id="rId350" ref="B315"/>
    <hyperlink r:id="rId351" ref="B316"/>
    <hyperlink r:id="rId352" ref="B317"/>
    <hyperlink r:id="rId353" ref="B318"/>
    <hyperlink r:id="rId354" ref="B319"/>
    <hyperlink r:id="rId355" ref="B320"/>
    <hyperlink r:id="rId356" ref="B321"/>
    <hyperlink r:id="rId357" ref="B322"/>
    <hyperlink r:id="rId358" ref="B323"/>
    <hyperlink r:id="rId359" ref="B324"/>
    <hyperlink r:id="rId360" ref="B325"/>
    <hyperlink r:id="rId361" ref="B326"/>
    <hyperlink r:id="rId362" ref="B327"/>
    <hyperlink r:id="rId363" ref="B328"/>
    <hyperlink r:id="rId364" ref="B329"/>
    <hyperlink r:id="rId365" ref="B330"/>
    <hyperlink r:id="rId366" ref="B331"/>
    <hyperlink r:id="rId367" ref="B332"/>
    <hyperlink r:id="rId368" ref="B333"/>
    <hyperlink r:id="rId369" ref="B334"/>
    <hyperlink r:id="rId370" ref="B335"/>
    <hyperlink r:id="rId371" ref="B336"/>
    <hyperlink r:id="rId372" ref="B337"/>
    <hyperlink r:id="rId373" ref="B338"/>
    <hyperlink r:id="rId374" ref="B339"/>
    <hyperlink r:id="rId375" ref="B340"/>
    <hyperlink r:id="rId376" ref="B341"/>
    <hyperlink r:id="rId377" ref="B342"/>
    <hyperlink r:id="rId378" ref="B343"/>
    <hyperlink r:id="rId379" ref="B344"/>
    <hyperlink r:id="rId380" ref="B345"/>
    <hyperlink r:id="rId381" ref="B346"/>
    <hyperlink r:id="rId382" ref="B347"/>
    <hyperlink r:id="rId383" ref="B348"/>
    <hyperlink r:id="rId384" ref="B349"/>
    <hyperlink r:id="rId385" ref="B350"/>
    <hyperlink r:id="rId386" ref="B351"/>
    <hyperlink r:id="rId387" ref="B352"/>
    <hyperlink r:id="rId388" ref="B353"/>
    <hyperlink r:id="rId389" ref="B354"/>
    <hyperlink r:id="rId390" ref="B355"/>
    <hyperlink r:id="rId391" ref="B356"/>
    <hyperlink r:id="rId392" ref="B357"/>
    <hyperlink r:id="rId393" ref="B358"/>
    <hyperlink r:id="rId394" ref="B359"/>
    <hyperlink r:id="rId395" ref="B360"/>
    <hyperlink r:id="rId396" ref="B361"/>
    <hyperlink r:id="rId397" ref="B362"/>
    <hyperlink r:id="rId398" ref="B363"/>
    <hyperlink r:id="rId399" ref="B364"/>
    <hyperlink r:id="rId400" ref="B365"/>
    <hyperlink r:id="rId401" ref="B366"/>
    <hyperlink r:id="rId402" ref="B367"/>
    <hyperlink r:id="rId403" ref="B368"/>
    <hyperlink r:id="rId404" ref="B369"/>
    <hyperlink r:id="rId405" ref="B370"/>
    <hyperlink r:id="rId406" ref="B371"/>
    <hyperlink r:id="rId407" ref="B372"/>
    <hyperlink r:id="rId408" ref="B373"/>
    <hyperlink r:id="rId409" ref="B374"/>
    <hyperlink r:id="rId410" ref="B375"/>
    <hyperlink r:id="rId411" ref="B376"/>
    <hyperlink r:id="rId412" ref="B377"/>
    <hyperlink r:id="rId413" ref="B378"/>
    <hyperlink r:id="rId414" ref="B379"/>
    <hyperlink r:id="rId415" ref="B380"/>
    <hyperlink r:id="rId416" ref="B381"/>
    <hyperlink r:id="rId417" ref="B382"/>
    <hyperlink r:id="rId418" ref="B383"/>
    <hyperlink r:id="rId419" ref="B384"/>
    <hyperlink r:id="rId420" ref="B385"/>
    <hyperlink r:id="rId421" ref="B386"/>
    <hyperlink r:id="rId422" ref="B387"/>
    <hyperlink r:id="rId423" ref="B388"/>
    <hyperlink r:id="rId424" ref="B389"/>
    <hyperlink r:id="rId425" ref="B390"/>
    <hyperlink r:id="rId426" ref="B391"/>
    <hyperlink r:id="rId427" ref="B392"/>
    <hyperlink r:id="rId428" ref="B393"/>
    <hyperlink r:id="rId429" ref="B394"/>
    <hyperlink r:id="rId430" ref="B395"/>
    <hyperlink r:id="rId431" ref="B396"/>
    <hyperlink r:id="rId432" ref="B397"/>
    <hyperlink r:id="rId433" ref="B398"/>
    <hyperlink r:id="rId434" ref="B399"/>
    <hyperlink r:id="rId435" ref="B400"/>
    <hyperlink r:id="rId436" ref="B401"/>
    <hyperlink r:id="rId437" ref="B402"/>
    <hyperlink r:id="rId438" ref="B403"/>
    <hyperlink r:id="rId439" ref="B404"/>
    <hyperlink r:id="rId440" ref="B405"/>
    <hyperlink r:id="rId441" ref="B406"/>
    <hyperlink r:id="rId442" ref="B407"/>
    <hyperlink r:id="rId443" ref="B408"/>
    <hyperlink r:id="rId444" ref="B409"/>
    <hyperlink r:id="rId445" ref="B410"/>
    <hyperlink r:id="rId446" ref="B411"/>
    <hyperlink r:id="rId447" ref="B412"/>
    <hyperlink r:id="rId448" ref="B413"/>
    <hyperlink r:id="rId449" ref="B414"/>
    <hyperlink r:id="rId450" ref="B415"/>
    <hyperlink r:id="rId451" ref="B416"/>
    <hyperlink r:id="rId452" ref="B417"/>
    <hyperlink r:id="rId453" ref="B418"/>
    <hyperlink r:id="rId454" ref="B419"/>
    <hyperlink r:id="rId455" ref="B420"/>
    <hyperlink r:id="rId456" ref="B421"/>
    <hyperlink r:id="rId457" ref="B422"/>
    <hyperlink r:id="rId458" ref="B423"/>
    <hyperlink r:id="rId459" ref="B424"/>
    <hyperlink r:id="rId460" ref="B425"/>
    <hyperlink r:id="rId461" ref="B426"/>
    <hyperlink r:id="rId462" ref="B427"/>
    <hyperlink r:id="rId463" ref="B428"/>
    <hyperlink r:id="rId464" ref="B429"/>
    <hyperlink r:id="rId465" ref="B430"/>
    <hyperlink r:id="rId466" ref="B431"/>
    <hyperlink r:id="rId467" ref="B432"/>
    <hyperlink r:id="rId468" ref="B433"/>
    <hyperlink r:id="rId469" ref="B434"/>
    <hyperlink r:id="rId470" ref="B435"/>
    <hyperlink r:id="rId471" ref="B436"/>
    <hyperlink r:id="rId472" ref="B437"/>
    <hyperlink r:id="rId473" ref="B438"/>
    <hyperlink r:id="rId474" ref="B439"/>
    <hyperlink r:id="rId475" ref="B440"/>
    <hyperlink r:id="rId476" ref="B441"/>
    <hyperlink r:id="rId477" ref="B442"/>
    <hyperlink r:id="rId478" ref="B443"/>
    <hyperlink r:id="rId479" ref="B444"/>
    <hyperlink r:id="rId480" ref="B445"/>
    <hyperlink r:id="rId481" ref="B446"/>
    <hyperlink r:id="rId482" ref="B447"/>
    <hyperlink r:id="rId483" ref="B448"/>
    <hyperlink r:id="rId484" ref="B449"/>
    <hyperlink r:id="rId485" ref="B450"/>
    <hyperlink r:id="rId486" ref="B451"/>
    <hyperlink r:id="rId487" ref="B452"/>
    <hyperlink r:id="rId488" ref="B453"/>
    <hyperlink r:id="rId489" ref="B454"/>
    <hyperlink r:id="rId490" ref="B455"/>
    <hyperlink r:id="rId491" ref="B456"/>
    <hyperlink r:id="rId492" ref="B457"/>
    <hyperlink r:id="rId493" ref="B458"/>
    <hyperlink r:id="rId494" ref="B459"/>
    <hyperlink r:id="rId495" ref="B460"/>
    <hyperlink r:id="rId496" ref="B461"/>
    <hyperlink r:id="rId497" ref="B462"/>
    <hyperlink r:id="rId498" ref="B463"/>
    <hyperlink r:id="rId499" ref="B464"/>
    <hyperlink r:id="rId500" ref="B465"/>
    <hyperlink r:id="rId501" ref="B466"/>
    <hyperlink r:id="rId502" ref="B467"/>
    <hyperlink r:id="rId503" ref="B468"/>
    <hyperlink r:id="rId504" ref="B469"/>
    <hyperlink r:id="rId505" ref="B470"/>
    <hyperlink r:id="rId506" ref="B471"/>
    <hyperlink r:id="rId507" ref="B472"/>
    <hyperlink r:id="rId508" ref="B473"/>
    <hyperlink r:id="rId509" ref="B474"/>
    <hyperlink r:id="rId510" ref="B475"/>
    <hyperlink r:id="rId511" ref="B476"/>
    <hyperlink r:id="rId512" ref="B477"/>
  </hyperlinks>
  <drawing r:id="rId513"/>
  <legacyDrawing r:id="rId5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6.38"/>
    <col customWidth="1" min="2" max="2" width="24.38"/>
    <col customWidth="1" min="3" max="3" width="31.75"/>
    <col customWidth="1" min="4" max="4" width="55.88"/>
    <col customWidth="1" min="5" max="5" width="36.38"/>
    <col customWidth="1" min="6" max="6" width="24.38"/>
    <col customWidth="1" min="7" max="7" width="32.38"/>
    <col customWidth="1" min="8" max="8" width="61.13"/>
    <col customWidth="1" min="10" max="10" width="45.13"/>
    <col customWidth="1" min="11" max="11" width="18.25"/>
  </cols>
  <sheetData>
    <row r="1">
      <c r="A1" s="205" t="s">
        <v>2686</v>
      </c>
      <c r="E1" s="206" t="s">
        <v>19</v>
      </c>
      <c r="I1" s="1" t="s">
        <v>2687</v>
      </c>
      <c r="J1" s="207" t="s">
        <v>2688</v>
      </c>
      <c r="K1" s="208" t="s">
        <v>2689</v>
      </c>
      <c r="L1" s="208" t="s">
        <v>2690</v>
      </c>
    </row>
    <row r="2">
      <c r="A2" s="209" t="s">
        <v>2686</v>
      </c>
      <c r="B2" s="209" t="s">
        <v>2691</v>
      </c>
      <c r="C2" s="209" t="s">
        <v>2692</v>
      </c>
      <c r="D2" s="209" t="s">
        <v>2693</v>
      </c>
      <c r="E2" s="209" t="s">
        <v>2686</v>
      </c>
      <c r="F2" s="209" t="s">
        <v>2691</v>
      </c>
      <c r="G2" s="209" t="s">
        <v>2692</v>
      </c>
      <c r="H2" s="209" t="s">
        <v>2693</v>
      </c>
      <c r="J2" s="190"/>
      <c r="K2" s="210"/>
      <c r="L2" s="211"/>
    </row>
    <row r="3">
      <c r="A3" s="212" t="s">
        <v>162</v>
      </c>
      <c r="B3" s="19" t="s">
        <v>180</v>
      </c>
      <c r="C3" s="15" t="s">
        <v>181</v>
      </c>
      <c r="D3" s="213" t="s">
        <v>184</v>
      </c>
      <c r="I3" s="4" t="s">
        <v>2694</v>
      </c>
      <c r="K3" s="210"/>
      <c r="L3" s="211"/>
    </row>
    <row r="4">
      <c r="E4" s="212" t="s">
        <v>162</v>
      </c>
      <c r="F4" s="19" t="s">
        <v>185</v>
      </c>
      <c r="G4" s="15" t="s">
        <v>186</v>
      </c>
      <c r="H4" s="213" t="s">
        <v>188</v>
      </c>
      <c r="I4" s="214" t="s">
        <v>2695</v>
      </c>
      <c r="K4" s="210"/>
      <c r="L4" s="211"/>
    </row>
    <row r="5">
      <c r="E5" s="1" t="s">
        <v>1946</v>
      </c>
      <c r="F5" s="4" t="s">
        <v>1966</v>
      </c>
      <c r="G5" s="4" t="s">
        <v>1967</v>
      </c>
      <c r="H5" s="215" t="s">
        <v>1970</v>
      </c>
      <c r="K5" s="210"/>
      <c r="L5" s="211"/>
    </row>
    <row r="6">
      <c r="E6" s="1" t="s">
        <v>1992</v>
      </c>
      <c r="F6" s="4" t="s">
        <v>1966</v>
      </c>
      <c r="G6" s="4" t="s">
        <v>2006</v>
      </c>
      <c r="H6" s="112" t="s">
        <v>1970</v>
      </c>
      <c r="J6" s="4" t="s">
        <v>2696</v>
      </c>
      <c r="K6" s="208" t="s">
        <v>2630</v>
      </c>
      <c r="L6" s="216" t="s">
        <v>25</v>
      </c>
    </row>
    <row r="7">
      <c r="E7" s="1" t="s">
        <v>2697</v>
      </c>
      <c r="F7" s="217" t="s">
        <v>2630</v>
      </c>
      <c r="G7" s="4" t="s">
        <v>2631</v>
      </c>
      <c r="H7" s="112" t="s">
        <v>2634</v>
      </c>
      <c r="K7" s="210"/>
      <c r="L7" s="211"/>
    </row>
    <row r="8">
      <c r="E8" s="212" t="s">
        <v>2698</v>
      </c>
      <c r="F8" s="19" t="s">
        <v>2699</v>
      </c>
      <c r="G8" s="17" t="s">
        <v>2700</v>
      </c>
      <c r="H8" s="16" t="s">
        <v>2701</v>
      </c>
      <c r="I8" s="4" t="s">
        <v>2702</v>
      </c>
      <c r="K8" s="210"/>
      <c r="L8" s="211"/>
    </row>
    <row r="9">
      <c r="E9" s="218" t="s">
        <v>2703</v>
      </c>
      <c r="F9" s="19" t="s">
        <v>2699</v>
      </c>
      <c r="G9" s="17" t="s">
        <v>2700</v>
      </c>
      <c r="H9" s="16" t="s">
        <v>2701</v>
      </c>
      <c r="I9" s="4" t="s">
        <v>2702</v>
      </c>
      <c r="K9" s="210"/>
      <c r="L9" s="211"/>
    </row>
    <row r="10">
      <c r="A10" s="195"/>
      <c r="B10" s="195"/>
      <c r="C10" s="195"/>
      <c r="D10" s="195"/>
      <c r="E10" s="195"/>
      <c r="F10" s="195"/>
      <c r="G10" s="195"/>
      <c r="H10" s="195"/>
      <c r="I10" s="195"/>
      <c r="J10" s="195"/>
      <c r="K10" s="210"/>
      <c r="L10" s="211"/>
      <c r="M10" s="195"/>
      <c r="N10" s="195"/>
      <c r="O10" s="195"/>
      <c r="P10" s="195"/>
      <c r="Q10" s="195"/>
      <c r="R10" s="195"/>
      <c r="S10" s="195"/>
      <c r="T10" s="195"/>
      <c r="U10" s="195"/>
      <c r="V10" s="195"/>
      <c r="W10" s="195"/>
      <c r="X10" s="195"/>
      <c r="Y10" s="195"/>
    </row>
    <row r="11">
      <c r="A11" s="1"/>
      <c r="B11" s="4"/>
      <c r="C11" s="6"/>
      <c r="D11" s="6"/>
      <c r="E11" s="1" t="s">
        <v>314</v>
      </c>
      <c r="F11" s="219" t="s">
        <v>2704</v>
      </c>
      <c r="I11" s="4"/>
      <c r="J11" s="4"/>
      <c r="K11" s="220" t="s">
        <v>2704</v>
      </c>
      <c r="L11" s="216" t="s">
        <v>25</v>
      </c>
    </row>
    <row r="12">
      <c r="A12" s="1" t="s">
        <v>314</v>
      </c>
      <c r="B12" s="4" t="s">
        <v>482</v>
      </c>
      <c r="C12" s="6" t="s">
        <v>483</v>
      </c>
      <c r="D12" s="6" t="s">
        <v>484</v>
      </c>
      <c r="E12" s="1" t="s">
        <v>314</v>
      </c>
      <c r="F12" s="219" t="s">
        <v>2705</v>
      </c>
      <c r="I12" s="4" t="s">
        <v>2706</v>
      </c>
      <c r="J12" s="4" t="s">
        <v>2707</v>
      </c>
      <c r="K12" s="220" t="s">
        <v>2705</v>
      </c>
      <c r="L12" s="216" t="s">
        <v>25</v>
      </c>
    </row>
    <row r="13">
      <c r="A13" s="195"/>
      <c r="B13" s="195"/>
      <c r="C13" s="195"/>
      <c r="D13" s="195"/>
      <c r="E13" s="221"/>
      <c r="F13" s="194"/>
      <c r="G13" s="192"/>
      <c r="H13" s="192"/>
      <c r="I13" s="195"/>
      <c r="J13" s="195"/>
      <c r="K13" s="210"/>
      <c r="L13" s="211"/>
      <c r="M13" s="195"/>
      <c r="N13" s="195"/>
      <c r="O13" s="195"/>
      <c r="P13" s="195"/>
      <c r="Q13" s="195"/>
      <c r="R13" s="195"/>
      <c r="S13" s="195"/>
      <c r="T13" s="195"/>
      <c r="U13" s="195"/>
      <c r="V13" s="195"/>
      <c r="W13" s="195"/>
      <c r="X13" s="195"/>
      <c r="Y13" s="195"/>
    </row>
    <row r="14">
      <c r="A14" s="212" t="s">
        <v>2708</v>
      </c>
      <c r="B14" s="4" t="s">
        <v>266</v>
      </c>
      <c r="E14" s="1" t="s">
        <v>2709</v>
      </c>
      <c r="F14" s="4" t="s">
        <v>266</v>
      </c>
      <c r="G14" s="222" t="s">
        <v>2710</v>
      </c>
      <c r="I14" s="172" t="s">
        <v>2711</v>
      </c>
      <c r="K14" s="210"/>
      <c r="L14" s="211"/>
    </row>
    <row r="15">
      <c r="E15" s="1" t="s">
        <v>1992</v>
      </c>
      <c r="F15" s="4" t="s">
        <v>1961</v>
      </c>
      <c r="G15" s="4" t="s">
        <v>2004</v>
      </c>
      <c r="H15" s="110" t="s">
        <v>1965</v>
      </c>
      <c r="J15" s="4" t="s">
        <v>2712</v>
      </c>
      <c r="K15" s="210"/>
      <c r="L15" s="211"/>
    </row>
    <row r="16">
      <c r="E16" s="218" t="s">
        <v>235</v>
      </c>
      <c r="F16" s="17" t="s">
        <v>263</v>
      </c>
      <c r="G16" s="14" t="s">
        <v>264</v>
      </c>
      <c r="H16" s="27" t="s">
        <v>268</v>
      </c>
      <c r="I16" s="214" t="s">
        <v>2713</v>
      </c>
      <c r="K16" s="208" t="s">
        <v>266</v>
      </c>
      <c r="L16" s="216" t="s">
        <v>25</v>
      </c>
    </row>
    <row r="17">
      <c r="E17" s="212" t="s">
        <v>2714</v>
      </c>
      <c r="F17" s="17" t="s">
        <v>2715</v>
      </c>
      <c r="G17" s="223" t="s">
        <v>2716</v>
      </c>
      <c r="I17" s="214" t="s">
        <v>2717</v>
      </c>
      <c r="K17" s="210"/>
      <c r="L17" s="211"/>
    </row>
    <row r="18">
      <c r="A18" s="195"/>
      <c r="B18" s="195"/>
      <c r="C18" s="195"/>
      <c r="D18" s="195"/>
      <c r="E18" s="195"/>
      <c r="F18" s="195"/>
      <c r="G18" s="195"/>
      <c r="H18" s="195"/>
      <c r="I18" s="195"/>
      <c r="J18" s="195"/>
      <c r="K18" s="210"/>
      <c r="L18" s="211"/>
      <c r="M18" s="195"/>
      <c r="N18" s="195"/>
      <c r="O18" s="195"/>
      <c r="P18" s="195"/>
      <c r="Q18" s="195"/>
      <c r="R18" s="195"/>
      <c r="S18" s="195"/>
      <c r="T18" s="195"/>
      <c r="U18" s="195"/>
      <c r="V18" s="195"/>
      <c r="W18" s="195"/>
      <c r="X18" s="195"/>
      <c r="Y18" s="195"/>
    </row>
    <row r="19">
      <c r="A19" s="1" t="s">
        <v>1815</v>
      </c>
      <c r="B19" s="4" t="s">
        <v>1831</v>
      </c>
      <c r="C19" s="4" t="s">
        <v>1832</v>
      </c>
      <c r="K19" s="210"/>
      <c r="L19" s="211"/>
    </row>
    <row r="20">
      <c r="E20" s="1" t="s">
        <v>1946</v>
      </c>
      <c r="F20" s="4" t="s">
        <v>1831</v>
      </c>
      <c r="G20" s="4" t="s">
        <v>1960</v>
      </c>
      <c r="I20" s="4" t="s">
        <v>2718</v>
      </c>
      <c r="K20" s="210"/>
      <c r="L20" s="211"/>
    </row>
    <row r="21">
      <c r="E21" s="1" t="s">
        <v>1992</v>
      </c>
      <c r="F21" s="4" t="s">
        <v>1831</v>
      </c>
      <c r="G21" s="4" t="s">
        <v>2003</v>
      </c>
      <c r="K21" s="210"/>
      <c r="L21" s="211"/>
    </row>
    <row r="22">
      <c r="E22" s="1" t="s">
        <v>1992</v>
      </c>
      <c r="F22" s="4" t="s">
        <v>1853</v>
      </c>
      <c r="G22" s="4" t="s">
        <v>2022</v>
      </c>
      <c r="J22" s="4" t="s">
        <v>2719</v>
      </c>
      <c r="K22" s="208" t="s">
        <v>1831</v>
      </c>
      <c r="L22" s="216" t="s">
        <v>32</v>
      </c>
    </row>
    <row r="23">
      <c r="E23" s="1" t="s">
        <v>1815</v>
      </c>
      <c r="F23" s="4" t="s">
        <v>1853</v>
      </c>
      <c r="G23" s="4" t="s">
        <v>1854</v>
      </c>
      <c r="K23" s="210"/>
      <c r="L23" s="211"/>
    </row>
    <row r="24">
      <c r="E24" s="1" t="s">
        <v>1322</v>
      </c>
      <c r="F24" s="4" t="s">
        <v>1346</v>
      </c>
      <c r="G24" s="4" t="s">
        <v>1347</v>
      </c>
      <c r="K24" s="210"/>
      <c r="L24" s="211"/>
    </row>
    <row r="25">
      <c r="E25" s="1" t="s">
        <v>1368</v>
      </c>
      <c r="F25" s="4" t="s">
        <v>1403</v>
      </c>
      <c r="G25" s="4" t="s">
        <v>1404</v>
      </c>
      <c r="I25" s="4" t="s">
        <v>2720</v>
      </c>
      <c r="K25" s="210"/>
      <c r="L25" s="211"/>
    </row>
    <row r="26">
      <c r="E26" s="1" t="s">
        <v>1558</v>
      </c>
      <c r="F26" s="224" t="s">
        <v>1584</v>
      </c>
      <c r="G26" s="104" t="s">
        <v>1585</v>
      </c>
      <c r="K26" s="210"/>
      <c r="L26" s="211"/>
    </row>
    <row r="27">
      <c r="E27" s="1" t="s">
        <v>2497</v>
      </c>
      <c r="F27" s="4" t="s">
        <v>2470</v>
      </c>
      <c r="G27" s="4" t="s">
        <v>2543</v>
      </c>
      <c r="K27" s="210"/>
      <c r="L27" s="211"/>
    </row>
    <row r="28">
      <c r="E28" s="1" t="s">
        <v>2565</v>
      </c>
      <c r="F28" s="4" t="s">
        <v>2470</v>
      </c>
      <c r="G28" s="4" t="s">
        <v>2611</v>
      </c>
      <c r="K28" s="210"/>
      <c r="L28" s="211"/>
    </row>
    <row r="29">
      <c r="E29" s="1" t="s">
        <v>2370</v>
      </c>
      <c r="F29" s="4" t="s">
        <v>2470</v>
      </c>
      <c r="G29" s="4" t="s">
        <v>2471</v>
      </c>
      <c r="K29" s="210"/>
      <c r="L29" s="211"/>
    </row>
    <row r="30">
      <c r="K30" s="210"/>
      <c r="L30" s="211"/>
    </row>
    <row r="31">
      <c r="A31" s="195"/>
      <c r="B31" s="195"/>
      <c r="C31" s="195"/>
      <c r="D31" s="195"/>
      <c r="E31" s="195"/>
      <c r="F31" s="195"/>
      <c r="G31" s="195"/>
      <c r="H31" s="195"/>
      <c r="I31" s="195"/>
      <c r="J31" s="195"/>
      <c r="K31" s="210"/>
      <c r="L31" s="211"/>
      <c r="M31" s="195"/>
      <c r="N31" s="195"/>
      <c r="O31" s="195"/>
      <c r="P31" s="195"/>
      <c r="Q31" s="195"/>
      <c r="R31" s="195"/>
      <c r="S31" s="195"/>
      <c r="T31" s="195"/>
      <c r="U31" s="195"/>
      <c r="V31" s="195"/>
      <c r="W31" s="195"/>
      <c r="X31" s="195"/>
      <c r="Y31" s="195"/>
    </row>
    <row r="32">
      <c r="A32" s="212" t="s">
        <v>2709</v>
      </c>
      <c r="B32" s="4" t="s">
        <v>1841</v>
      </c>
      <c r="E32" s="1" t="s">
        <v>2714</v>
      </c>
      <c r="F32" s="4" t="s">
        <v>1841</v>
      </c>
      <c r="J32" s="4" t="s">
        <v>2721</v>
      </c>
      <c r="K32" s="208" t="s">
        <v>1841</v>
      </c>
      <c r="L32" s="216" t="s">
        <v>200</v>
      </c>
    </row>
    <row r="33">
      <c r="E33" s="1" t="s">
        <v>2708</v>
      </c>
      <c r="F33" s="4" t="s">
        <v>1841</v>
      </c>
      <c r="I33" s="4" t="s">
        <v>2722</v>
      </c>
      <c r="J33" s="4" t="s">
        <v>2723</v>
      </c>
      <c r="K33" s="208" t="s">
        <v>1841</v>
      </c>
      <c r="L33" s="216" t="s">
        <v>200</v>
      </c>
    </row>
    <row r="34">
      <c r="E34" s="1"/>
      <c r="F34" s="4" t="s">
        <v>1851</v>
      </c>
      <c r="G34" s="4"/>
      <c r="K34" s="208" t="s">
        <v>2724</v>
      </c>
      <c r="L34" s="216" t="s">
        <v>200</v>
      </c>
    </row>
    <row r="35">
      <c r="E35" s="1" t="s">
        <v>1815</v>
      </c>
      <c r="F35" s="4" t="s">
        <v>1843</v>
      </c>
      <c r="G35" s="4" t="s">
        <v>1844</v>
      </c>
      <c r="K35" s="208"/>
      <c r="L35" s="216"/>
    </row>
    <row r="36">
      <c r="E36" s="1" t="s">
        <v>1867</v>
      </c>
      <c r="F36" s="4" t="s">
        <v>1843</v>
      </c>
      <c r="G36" s="4" t="s">
        <v>1923</v>
      </c>
      <c r="I36" s="4" t="s">
        <v>2725</v>
      </c>
      <c r="K36" s="210"/>
      <c r="L36" s="211"/>
    </row>
    <row r="37">
      <c r="E37" s="1" t="s">
        <v>1946</v>
      </c>
      <c r="F37" s="4" t="s">
        <v>1843</v>
      </c>
      <c r="G37" s="4" t="s">
        <v>1986</v>
      </c>
      <c r="K37" s="210"/>
      <c r="L37" s="211"/>
    </row>
    <row r="38">
      <c r="E38" s="1" t="s">
        <v>1992</v>
      </c>
      <c r="F38" s="4" t="s">
        <v>1843</v>
      </c>
      <c r="G38" s="4" t="s">
        <v>2016</v>
      </c>
      <c r="K38" s="208" t="s">
        <v>2723</v>
      </c>
      <c r="L38" s="216" t="s">
        <v>32</v>
      </c>
    </row>
    <row r="39">
      <c r="E39" s="1" t="s">
        <v>2025</v>
      </c>
      <c r="F39" s="4" t="s">
        <v>1843</v>
      </c>
      <c r="G39" s="4" t="s">
        <v>2069</v>
      </c>
      <c r="K39" s="210"/>
      <c r="L39" s="211"/>
    </row>
    <row r="40">
      <c r="E40" s="1" t="s">
        <v>2280</v>
      </c>
      <c r="F40" s="4" t="s">
        <v>1843</v>
      </c>
      <c r="G40" s="4" t="s">
        <v>2316</v>
      </c>
      <c r="K40" s="210"/>
      <c r="L40" s="211"/>
    </row>
    <row r="41">
      <c r="E41" s="1" t="s">
        <v>2280</v>
      </c>
      <c r="F41" s="4" t="s">
        <v>2324</v>
      </c>
      <c r="G41" s="4" t="s">
        <v>2325</v>
      </c>
      <c r="J41" s="4" t="s">
        <v>2723</v>
      </c>
      <c r="K41" s="208"/>
      <c r="L41" s="211"/>
    </row>
    <row r="42">
      <c r="E42" s="1" t="s">
        <v>2726</v>
      </c>
      <c r="F42" s="4" t="s">
        <v>2727</v>
      </c>
      <c r="G42" s="4"/>
      <c r="I42" s="4" t="s">
        <v>2728</v>
      </c>
      <c r="J42" s="4" t="s">
        <v>2729</v>
      </c>
      <c r="K42" s="208" t="s">
        <v>2729</v>
      </c>
      <c r="L42" s="216" t="s">
        <v>32</v>
      </c>
    </row>
    <row r="43">
      <c r="A43" s="195"/>
      <c r="B43" s="195"/>
      <c r="C43" s="195"/>
      <c r="D43" s="195"/>
      <c r="E43" s="195"/>
      <c r="F43" s="195"/>
      <c r="G43" s="195"/>
      <c r="H43" s="195"/>
      <c r="I43" s="195"/>
      <c r="J43" s="195"/>
      <c r="K43" s="210"/>
      <c r="L43" s="211"/>
      <c r="M43" s="195"/>
      <c r="N43" s="195"/>
      <c r="O43" s="195"/>
      <c r="P43" s="195"/>
      <c r="Q43" s="195"/>
      <c r="R43" s="195"/>
      <c r="S43" s="195"/>
      <c r="T43" s="195"/>
      <c r="U43" s="195"/>
      <c r="V43" s="195"/>
      <c r="W43" s="195"/>
      <c r="X43" s="195"/>
      <c r="Y43" s="195"/>
    </row>
    <row r="44">
      <c r="A44" s="1" t="s">
        <v>1946</v>
      </c>
      <c r="B44" s="4" t="s">
        <v>1971</v>
      </c>
      <c r="C44" s="4" t="s">
        <v>1972</v>
      </c>
      <c r="D44" s="108" t="s">
        <v>1975</v>
      </c>
      <c r="K44" s="210"/>
      <c r="L44" s="211"/>
    </row>
    <row r="45">
      <c r="E45" s="1" t="s">
        <v>1992</v>
      </c>
      <c r="F45" s="4" t="s">
        <v>1971</v>
      </c>
      <c r="G45" s="4" t="s">
        <v>2008</v>
      </c>
      <c r="H45" s="112" t="s">
        <v>1975</v>
      </c>
      <c r="I45" s="4" t="s">
        <v>2730</v>
      </c>
      <c r="K45" s="210"/>
      <c r="L45" s="211"/>
    </row>
    <row r="46">
      <c r="E46" s="1" t="s">
        <v>2627</v>
      </c>
      <c r="F46" s="4" t="s">
        <v>1974</v>
      </c>
      <c r="G46" s="4" t="s">
        <v>2636</v>
      </c>
      <c r="H46" s="112" t="s">
        <v>2638</v>
      </c>
      <c r="J46" s="4" t="s">
        <v>1974</v>
      </c>
      <c r="K46" s="208" t="s">
        <v>1974</v>
      </c>
      <c r="L46" s="216" t="s">
        <v>25</v>
      </c>
    </row>
    <row r="47">
      <c r="E47" s="1" t="s">
        <v>2657</v>
      </c>
      <c r="F47" s="4" t="s">
        <v>1974</v>
      </c>
      <c r="G47" s="4" t="s">
        <v>2674</v>
      </c>
      <c r="H47" s="110" t="s">
        <v>2638</v>
      </c>
      <c r="K47" s="210"/>
      <c r="L47" s="211"/>
    </row>
    <row r="48">
      <c r="A48" s="195"/>
      <c r="B48" s="195"/>
      <c r="C48" s="195"/>
      <c r="D48" s="195"/>
      <c r="E48" s="195"/>
      <c r="F48" s="195"/>
      <c r="G48" s="195"/>
      <c r="H48" s="195"/>
      <c r="I48" s="195"/>
      <c r="J48" s="195"/>
      <c r="K48" s="210"/>
      <c r="L48" s="211"/>
      <c r="M48" s="195"/>
      <c r="N48" s="195"/>
      <c r="O48" s="195"/>
      <c r="P48" s="195"/>
      <c r="Q48" s="195"/>
      <c r="R48" s="195"/>
      <c r="S48" s="195"/>
      <c r="T48" s="195"/>
      <c r="U48" s="195"/>
      <c r="V48" s="195"/>
      <c r="W48" s="195"/>
      <c r="X48" s="195"/>
      <c r="Y48" s="195"/>
    </row>
    <row r="49">
      <c r="A49" s="212" t="s">
        <v>2657</v>
      </c>
      <c r="B49" s="19" t="s">
        <v>2676</v>
      </c>
      <c r="C49" s="4" t="s">
        <v>2677</v>
      </c>
      <c r="D49" s="110" t="s">
        <v>2679</v>
      </c>
      <c r="K49" s="210"/>
      <c r="L49" s="211"/>
    </row>
    <row r="50">
      <c r="E50" s="212" t="s">
        <v>162</v>
      </c>
      <c r="F50" s="19" t="s">
        <v>176</v>
      </c>
      <c r="G50" s="225" t="s">
        <v>177</v>
      </c>
      <c r="H50" s="226" t="s">
        <v>179</v>
      </c>
      <c r="I50" s="172" t="s">
        <v>2731</v>
      </c>
      <c r="J50" s="4" t="s">
        <v>176</v>
      </c>
      <c r="K50" s="208" t="s">
        <v>176</v>
      </c>
      <c r="L50" s="216" t="s">
        <v>25</v>
      </c>
    </row>
    <row r="51">
      <c r="E51" s="212" t="s">
        <v>1946</v>
      </c>
      <c r="F51" s="19" t="s">
        <v>1976</v>
      </c>
      <c r="G51" s="225" t="s">
        <v>1977</v>
      </c>
      <c r="H51" s="226" t="s">
        <v>179</v>
      </c>
      <c r="I51" s="4" t="s">
        <v>2732</v>
      </c>
      <c r="K51" s="210"/>
      <c r="L51" s="211"/>
    </row>
    <row r="52">
      <c r="E52" s="212" t="s">
        <v>2025</v>
      </c>
      <c r="F52" s="19" t="s">
        <v>2060</v>
      </c>
      <c r="G52" s="225" t="s">
        <v>2061</v>
      </c>
      <c r="H52" s="226" t="s">
        <v>179</v>
      </c>
      <c r="K52" s="210"/>
      <c r="L52" s="211"/>
    </row>
    <row r="53">
      <c r="A53" s="195"/>
      <c r="B53" s="195"/>
      <c r="C53" s="195"/>
      <c r="D53" s="195"/>
      <c r="E53" s="195"/>
      <c r="F53" s="195"/>
      <c r="G53" s="195"/>
      <c r="H53" s="195"/>
      <c r="I53" s="195"/>
      <c r="J53" s="195"/>
      <c r="K53" s="210"/>
      <c r="L53" s="211"/>
      <c r="M53" s="195"/>
      <c r="N53" s="195"/>
      <c r="O53" s="195"/>
      <c r="P53" s="195"/>
      <c r="Q53" s="195"/>
      <c r="R53" s="195"/>
      <c r="S53" s="195"/>
      <c r="T53" s="195"/>
      <c r="U53" s="195"/>
      <c r="V53" s="195"/>
      <c r="W53" s="195"/>
      <c r="X53" s="195"/>
      <c r="Y53" s="195"/>
    </row>
    <row r="54">
      <c r="A54" s="227" t="s">
        <v>235</v>
      </c>
      <c r="B54" s="228" t="s">
        <v>285</v>
      </c>
      <c r="C54" s="228" t="s">
        <v>286</v>
      </c>
      <c r="I54" s="4" t="s">
        <v>2733</v>
      </c>
      <c r="K54" s="210"/>
      <c r="L54" s="211"/>
    </row>
    <row r="55">
      <c r="E55" s="212" t="s">
        <v>20</v>
      </c>
      <c r="F55" s="19" t="s">
        <v>58</v>
      </c>
      <c r="G55" s="19" t="s">
        <v>59</v>
      </c>
      <c r="I55" s="172" t="s">
        <v>2734</v>
      </c>
      <c r="K55" s="210"/>
      <c r="L55" s="211"/>
    </row>
    <row r="56">
      <c r="E56" s="218" t="s">
        <v>2735</v>
      </c>
      <c r="F56" s="22" t="s">
        <v>62</v>
      </c>
      <c r="G56" s="225" t="s">
        <v>2652</v>
      </c>
      <c r="I56" s="174"/>
      <c r="J56" s="4" t="s">
        <v>2736</v>
      </c>
      <c r="K56" s="208" t="s">
        <v>2736</v>
      </c>
      <c r="L56" s="216" t="s">
        <v>25</v>
      </c>
    </row>
    <row r="57">
      <c r="E57" s="218" t="s">
        <v>2737</v>
      </c>
      <c r="F57" s="22" t="s">
        <v>62</v>
      </c>
      <c r="G57" s="225" t="s">
        <v>2671</v>
      </c>
      <c r="I57" s="174"/>
      <c r="K57" s="210"/>
      <c r="L57" s="211"/>
    </row>
    <row r="58">
      <c r="A58" s="195"/>
      <c r="B58" s="195"/>
      <c r="C58" s="195"/>
      <c r="D58" s="195"/>
      <c r="E58" s="195"/>
      <c r="F58" s="195"/>
      <c r="G58" s="195"/>
      <c r="H58" s="195"/>
      <c r="I58" s="195"/>
      <c r="J58" s="195"/>
      <c r="K58" s="210"/>
      <c r="L58" s="211"/>
      <c r="M58" s="195"/>
      <c r="N58" s="195"/>
      <c r="O58" s="195"/>
      <c r="P58" s="195"/>
      <c r="Q58" s="195"/>
      <c r="R58" s="195"/>
      <c r="S58" s="195"/>
      <c r="T58" s="195"/>
      <c r="U58" s="195"/>
      <c r="V58" s="195"/>
      <c r="W58" s="195"/>
      <c r="X58" s="195"/>
      <c r="Y58" s="195"/>
    </row>
    <row r="59">
      <c r="A59" s="1" t="s">
        <v>2738</v>
      </c>
      <c r="B59" s="4" t="s">
        <v>2739</v>
      </c>
      <c r="C59" s="112" t="s">
        <v>2740</v>
      </c>
      <c r="K59" s="210"/>
      <c r="L59" s="211"/>
    </row>
    <row r="60">
      <c r="E60" s="1" t="s">
        <v>2741</v>
      </c>
      <c r="F60" s="4" t="s">
        <v>2742</v>
      </c>
      <c r="G60" s="172" t="s">
        <v>2743</v>
      </c>
      <c r="I60" s="4" t="s">
        <v>2744</v>
      </c>
      <c r="J60" s="4" t="s">
        <v>2745</v>
      </c>
      <c r="K60" s="208" t="s">
        <v>2745</v>
      </c>
      <c r="L60" s="216" t="s">
        <v>200</v>
      </c>
    </row>
    <row r="61">
      <c r="A61" s="195"/>
      <c r="B61" s="195"/>
      <c r="C61" s="195"/>
      <c r="D61" s="195"/>
      <c r="E61" s="195"/>
      <c r="F61" s="195"/>
      <c r="G61" s="195"/>
      <c r="H61" s="195"/>
      <c r="I61" s="195"/>
      <c r="J61" s="195"/>
      <c r="K61" s="210"/>
      <c r="L61" s="211"/>
      <c r="M61" s="195"/>
      <c r="N61" s="195"/>
      <c r="O61" s="195"/>
      <c r="P61" s="195"/>
      <c r="Q61" s="195"/>
      <c r="R61" s="195"/>
      <c r="S61" s="195"/>
      <c r="T61" s="195"/>
      <c r="U61" s="195"/>
      <c r="V61" s="195"/>
      <c r="W61" s="195"/>
      <c r="X61" s="195"/>
      <c r="Y61" s="195"/>
    </row>
    <row r="62">
      <c r="A62" s="212" t="s">
        <v>1992</v>
      </c>
      <c r="B62" s="212" t="s">
        <v>1824</v>
      </c>
      <c r="C62" s="225" t="s">
        <v>1998</v>
      </c>
      <c r="K62" s="210"/>
      <c r="L62" s="211"/>
    </row>
    <row r="63">
      <c r="E63" s="212" t="s">
        <v>2627</v>
      </c>
      <c r="F63" s="19" t="s">
        <v>2647</v>
      </c>
      <c r="G63" s="225" t="s">
        <v>2648</v>
      </c>
      <c r="I63" s="4" t="s">
        <v>2746</v>
      </c>
      <c r="K63" s="208" t="s">
        <v>218</v>
      </c>
      <c r="L63" s="216" t="s">
        <v>43</v>
      </c>
    </row>
    <row r="64">
      <c r="A64" s="229"/>
      <c r="B64" s="229"/>
      <c r="C64" s="229"/>
      <c r="D64" s="229"/>
      <c r="E64" s="230" t="s">
        <v>2627</v>
      </c>
      <c r="F64" s="83" t="s">
        <v>218</v>
      </c>
      <c r="G64" s="231" t="s">
        <v>2649</v>
      </c>
      <c r="H64" s="229"/>
      <c r="I64" s="229"/>
      <c r="J64" s="229"/>
      <c r="K64" s="208" t="s">
        <v>2647</v>
      </c>
      <c r="L64" s="216" t="s">
        <v>43</v>
      </c>
      <c r="M64" s="229"/>
      <c r="N64" s="229"/>
      <c r="O64" s="229"/>
      <c r="P64" s="229"/>
      <c r="Q64" s="229"/>
      <c r="R64" s="229"/>
      <c r="S64" s="229"/>
      <c r="T64" s="229"/>
      <c r="U64" s="229"/>
      <c r="V64" s="229"/>
      <c r="W64" s="229"/>
      <c r="X64" s="229"/>
      <c r="Y64" s="229"/>
    </row>
    <row r="65">
      <c r="A65" s="229"/>
      <c r="B65" s="229"/>
      <c r="C65" s="229"/>
      <c r="D65" s="229"/>
      <c r="E65" s="212" t="s">
        <v>2280</v>
      </c>
      <c r="F65" s="31" t="s">
        <v>1824</v>
      </c>
      <c r="G65" s="225" t="s">
        <v>2297</v>
      </c>
      <c r="H65" s="229"/>
      <c r="I65" s="232" t="s">
        <v>2747</v>
      </c>
      <c r="J65" s="229"/>
      <c r="K65" s="208" t="s">
        <v>1824</v>
      </c>
      <c r="L65" s="216" t="s">
        <v>43</v>
      </c>
      <c r="M65" s="229"/>
      <c r="N65" s="229"/>
      <c r="O65" s="229"/>
      <c r="P65" s="229"/>
      <c r="Q65" s="229"/>
      <c r="R65" s="229"/>
      <c r="S65" s="229"/>
      <c r="T65" s="229"/>
      <c r="U65" s="229"/>
      <c r="V65" s="229"/>
      <c r="W65" s="229"/>
      <c r="X65" s="229"/>
      <c r="Y65" s="229"/>
    </row>
    <row r="66">
      <c r="A66" s="233"/>
      <c r="B66" s="75"/>
      <c r="C66" s="234"/>
      <c r="D66" s="195"/>
      <c r="E66" s="233"/>
      <c r="F66" s="75"/>
      <c r="G66" s="235"/>
      <c r="H66" s="194"/>
      <c r="I66" s="195"/>
      <c r="J66" s="195"/>
      <c r="K66" s="210"/>
      <c r="L66" s="211"/>
      <c r="M66" s="195"/>
      <c r="N66" s="195"/>
      <c r="O66" s="195"/>
      <c r="P66" s="195"/>
      <c r="Q66" s="195"/>
      <c r="R66" s="195"/>
      <c r="S66" s="195"/>
      <c r="T66" s="195"/>
      <c r="U66" s="195"/>
      <c r="V66" s="195"/>
      <c r="W66" s="195"/>
      <c r="X66" s="195"/>
      <c r="Y66" s="195"/>
    </row>
    <row r="67">
      <c r="A67" s="212" t="s">
        <v>2657</v>
      </c>
      <c r="B67" s="19" t="s">
        <v>189</v>
      </c>
      <c r="C67" s="225" t="s">
        <v>2680</v>
      </c>
      <c r="E67" s="1" t="s">
        <v>2748</v>
      </c>
      <c r="F67" s="4" t="s">
        <v>1978</v>
      </c>
      <c r="K67" s="210"/>
      <c r="L67" s="211"/>
    </row>
    <row r="68">
      <c r="E68" s="212" t="s">
        <v>1946</v>
      </c>
      <c r="F68" s="19" t="s">
        <v>1978</v>
      </c>
      <c r="G68" s="225" t="s">
        <v>1979</v>
      </c>
      <c r="I68" s="4" t="s">
        <v>2749</v>
      </c>
      <c r="J68" s="4" t="s">
        <v>189</v>
      </c>
      <c r="K68" s="208" t="s">
        <v>189</v>
      </c>
      <c r="L68" s="216" t="s">
        <v>43</v>
      </c>
    </row>
    <row r="69">
      <c r="E69" s="212" t="s">
        <v>2627</v>
      </c>
      <c r="F69" s="19" t="s">
        <v>1978</v>
      </c>
      <c r="G69" s="225" t="s">
        <v>1979</v>
      </c>
      <c r="I69" s="4" t="s">
        <v>2750</v>
      </c>
      <c r="K69" s="210"/>
      <c r="L69" s="211"/>
    </row>
    <row r="70">
      <c r="E70" s="212" t="s">
        <v>162</v>
      </c>
      <c r="F70" s="19" t="s">
        <v>189</v>
      </c>
      <c r="G70" s="19" t="s">
        <v>190</v>
      </c>
      <c r="K70" s="210"/>
      <c r="L70" s="211"/>
    </row>
    <row r="71">
      <c r="E71" s="212" t="s">
        <v>235</v>
      </c>
      <c r="F71" s="19" t="s">
        <v>189</v>
      </c>
      <c r="G71" s="19" t="s">
        <v>269</v>
      </c>
      <c r="K71" s="210"/>
      <c r="L71" s="211"/>
    </row>
    <row r="72">
      <c r="A72" s="195"/>
      <c r="B72" s="195"/>
      <c r="C72" s="195"/>
      <c r="D72" s="195"/>
      <c r="E72" s="195"/>
      <c r="F72" s="195"/>
      <c r="G72" s="195"/>
      <c r="I72" s="195"/>
      <c r="J72" s="195"/>
      <c r="K72" s="210"/>
      <c r="L72" s="211"/>
      <c r="M72" s="195"/>
      <c r="N72" s="195"/>
      <c r="O72" s="195"/>
      <c r="P72" s="195"/>
      <c r="Q72" s="195"/>
      <c r="R72" s="195"/>
      <c r="S72" s="195"/>
      <c r="T72" s="195"/>
      <c r="U72" s="195"/>
      <c r="V72" s="195"/>
      <c r="W72" s="195"/>
      <c r="X72" s="195"/>
      <c r="Y72" s="195"/>
    </row>
    <row r="73">
      <c r="A73" s="212" t="s">
        <v>1867</v>
      </c>
      <c r="B73" s="19" t="s">
        <v>1907</v>
      </c>
      <c r="C73" s="225" t="s">
        <v>1908</v>
      </c>
      <c r="K73" s="210"/>
      <c r="L73" s="211"/>
    </row>
    <row r="74">
      <c r="E74" s="212" t="s">
        <v>2196</v>
      </c>
      <c r="F74" s="19" t="s">
        <v>1910</v>
      </c>
      <c r="G74" s="19" t="s">
        <v>2244</v>
      </c>
      <c r="I74" s="172" t="s">
        <v>2751</v>
      </c>
      <c r="J74" s="4" t="s">
        <v>1910</v>
      </c>
      <c r="K74" s="210"/>
      <c r="L74" s="211"/>
    </row>
    <row r="75">
      <c r="E75" s="212" t="s">
        <v>2280</v>
      </c>
      <c r="F75" s="19" t="s">
        <v>1910</v>
      </c>
      <c r="G75" s="225" t="s">
        <v>2309</v>
      </c>
      <c r="I75" s="4" t="s">
        <v>2752</v>
      </c>
      <c r="K75" s="208" t="s">
        <v>1910</v>
      </c>
      <c r="L75" s="216" t="s">
        <v>25</v>
      </c>
    </row>
    <row r="76">
      <c r="E76" s="212" t="s">
        <v>2331</v>
      </c>
      <c r="F76" s="19" t="s">
        <v>1910</v>
      </c>
      <c r="G76" s="225" t="s">
        <v>2358</v>
      </c>
      <c r="K76" s="210"/>
      <c r="L76" s="211"/>
    </row>
    <row r="77">
      <c r="A77" s="195"/>
      <c r="B77" s="195"/>
      <c r="C77" s="195"/>
      <c r="D77" s="195"/>
      <c r="E77" s="195"/>
      <c r="F77" s="195"/>
      <c r="G77" s="195"/>
      <c r="I77" s="195"/>
      <c r="J77" s="195"/>
      <c r="K77" s="210"/>
      <c r="L77" s="211"/>
      <c r="M77" s="195"/>
      <c r="N77" s="195"/>
      <c r="O77" s="195"/>
      <c r="P77" s="195"/>
      <c r="Q77" s="195"/>
      <c r="R77" s="195"/>
      <c r="S77" s="195"/>
      <c r="T77" s="195"/>
      <c r="U77" s="195"/>
      <c r="V77" s="195"/>
      <c r="W77" s="195"/>
      <c r="X77" s="195"/>
      <c r="Y77" s="195"/>
    </row>
    <row r="78">
      <c r="A78" s="1" t="s">
        <v>2753</v>
      </c>
      <c r="B78" s="4" t="s">
        <v>30</v>
      </c>
      <c r="K78" s="208" t="s">
        <v>30</v>
      </c>
      <c r="L78" s="216" t="s">
        <v>32</v>
      </c>
    </row>
    <row r="79">
      <c r="E79" s="1" t="s">
        <v>2754</v>
      </c>
      <c r="F79" s="4" t="s">
        <v>2755</v>
      </c>
      <c r="G79" s="6" t="s">
        <v>1515</v>
      </c>
      <c r="I79" s="4" t="s">
        <v>2756</v>
      </c>
      <c r="K79" s="208" t="s">
        <v>2755</v>
      </c>
      <c r="L79" s="216" t="s">
        <v>32</v>
      </c>
    </row>
    <row r="80">
      <c r="A80" s="195"/>
      <c r="B80" s="195"/>
      <c r="C80" s="195"/>
      <c r="D80" s="195"/>
      <c r="E80" s="236" t="s">
        <v>1088</v>
      </c>
      <c r="F80" s="75" t="s">
        <v>2757</v>
      </c>
      <c r="G80" s="195"/>
      <c r="H80" s="195"/>
      <c r="I80" s="195"/>
      <c r="J80" s="195"/>
      <c r="K80" s="237"/>
      <c r="L80" s="195"/>
      <c r="M80" s="195"/>
      <c r="N80" s="195"/>
      <c r="O80" s="195"/>
      <c r="P80" s="195"/>
      <c r="Q80" s="195"/>
      <c r="R80" s="195"/>
      <c r="S80" s="195"/>
      <c r="T80" s="195"/>
      <c r="U80" s="195"/>
      <c r="V80" s="195"/>
      <c r="W80" s="195"/>
      <c r="X80" s="195"/>
      <c r="Y80" s="195"/>
    </row>
    <row r="81">
      <c r="A81" s="4" t="s">
        <v>2758</v>
      </c>
      <c r="B81" s="4" t="s">
        <v>1895</v>
      </c>
      <c r="J81" s="4" t="s">
        <v>2759</v>
      </c>
      <c r="K81" s="208" t="s">
        <v>2760</v>
      </c>
      <c r="L81" s="216" t="s">
        <v>32</v>
      </c>
    </row>
    <row r="82">
      <c r="A82" s="195"/>
      <c r="B82" s="195"/>
      <c r="C82" s="195"/>
      <c r="D82" s="195"/>
      <c r="E82" s="195"/>
      <c r="F82" s="195"/>
      <c r="G82" s="195"/>
      <c r="H82" s="195"/>
      <c r="I82" s="195"/>
      <c r="J82" s="195"/>
      <c r="K82" s="237"/>
      <c r="L82" s="195"/>
      <c r="M82" s="195"/>
      <c r="N82" s="195"/>
      <c r="O82" s="195"/>
      <c r="P82" s="195"/>
      <c r="Q82" s="195"/>
      <c r="R82" s="195"/>
      <c r="S82" s="195"/>
      <c r="T82" s="195"/>
      <c r="U82" s="195"/>
      <c r="V82" s="195"/>
      <c r="W82" s="195"/>
      <c r="X82" s="195"/>
      <c r="Y82" s="195"/>
    </row>
    <row r="83">
      <c r="A83" s="4" t="s">
        <v>2761</v>
      </c>
      <c r="B83" s="4" t="s">
        <v>1288</v>
      </c>
      <c r="J83" s="4" t="s">
        <v>2762</v>
      </c>
      <c r="K83" s="208" t="s">
        <v>2763</v>
      </c>
      <c r="L83" s="216" t="s">
        <v>32</v>
      </c>
    </row>
    <row r="84">
      <c r="A84" s="195"/>
      <c r="B84" s="195"/>
      <c r="C84" s="195"/>
      <c r="D84" s="195"/>
      <c r="E84" s="195"/>
      <c r="F84" s="195"/>
      <c r="G84" s="195"/>
      <c r="H84" s="195"/>
      <c r="I84" s="195"/>
      <c r="J84" s="195"/>
      <c r="K84" s="237"/>
      <c r="L84" s="195"/>
      <c r="M84" s="195"/>
      <c r="N84" s="195"/>
      <c r="O84" s="195"/>
      <c r="P84" s="195"/>
      <c r="Q84" s="195"/>
      <c r="R84" s="195"/>
      <c r="S84" s="195"/>
      <c r="T84" s="195"/>
      <c r="U84" s="195"/>
      <c r="V84" s="195"/>
      <c r="W84" s="195"/>
      <c r="X84" s="195"/>
      <c r="Y84" s="195"/>
    </row>
    <row r="85">
      <c r="A85" s="4" t="s">
        <v>2764</v>
      </c>
      <c r="B85" s="4" t="s">
        <v>2765</v>
      </c>
      <c r="J85" s="4" t="s">
        <v>2766</v>
      </c>
      <c r="K85" s="208" t="s">
        <v>1431</v>
      </c>
      <c r="L85" s="216" t="s">
        <v>25</v>
      </c>
    </row>
    <row r="86">
      <c r="A86" s="195"/>
      <c r="B86" s="195"/>
      <c r="C86" s="195"/>
      <c r="D86" s="195"/>
      <c r="E86" s="195"/>
      <c r="F86" s="195"/>
      <c r="G86" s="195"/>
      <c r="H86" s="195"/>
      <c r="I86" s="195"/>
      <c r="J86" s="195"/>
      <c r="K86" s="237"/>
      <c r="L86" s="195"/>
      <c r="M86" s="195"/>
      <c r="N86" s="195"/>
      <c r="O86" s="195"/>
      <c r="P86" s="195"/>
      <c r="Q86" s="195"/>
      <c r="R86" s="195"/>
      <c r="S86" s="195"/>
      <c r="T86" s="195"/>
      <c r="U86" s="195"/>
      <c r="V86" s="195"/>
      <c r="W86" s="195"/>
      <c r="X86" s="195"/>
      <c r="Y86" s="195"/>
    </row>
    <row r="87">
      <c r="A87" s="4" t="s">
        <v>2767</v>
      </c>
      <c r="B87" s="4" t="s">
        <v>2768</v>
      </c>
      <c r="J87" s="4" t="s">
        <v>2769</v>
      </c>
      <c r="K87" s="208" t="s">
        <v>2770</v>
      </c>
      <c r="L87" s="216" t="s">
        <v>32</v>
      </c>
    </row>
    <row r="88">
      <c r="A88" s="195"/>
      <c r="B88" s="195"/>
      <c r="C88" s="195"/>
      <c r="D88" s="195"/>
      <c r="E88" s="195"/>
      <c r="F88" s="195"/>
      <c r="G88" s="195"/>
      <c r="H88" s="195"/>
      <c r="I88" s="195"/>
      <c r="J88" s="195"/>
      <c r="K88" s="237"/>
      <c r="L88" s="195"/>
      <c r="M88" s="195"/>
      <c r="N88" s="195"/>
      <c r="O88" s="195"/>
      <c r="P88" s="195"/>
      <c r="Q88" s="195"/>
      <c r="R88" s="195"/>
      <c r="S88" s="195"/>
      <c r="T88" s="195"/>
      <c r="U88" s="195"/>
      <c r="V88" s="195"/>
      <c r="W88" s="195"/>
      <c r="X88" s="195"/>
      <c r="Y88" s="195"/>
    </row>
    <row r="89">
      <c r="A89" s="4" t="s">
        <v>2761</v>
      </c>
      <c r="B89" s="4" t="s">
        <v>1292</v>
      </c>
      <c r="E89" s="4" t="s">
        <v>2708</v>
      </c>
      <c r="F89" s="4" t="s">
        <v>2771</v>
      </c>
      <c r="J89" s="172" t="s">
        <v>2772</v>
      </c>
      <c r="K89" s="208" t="s">
        <v>1292</v>
      </c>
      <c r="L89" s="216" t="s">
        <v>25</v>
      </c>
    </row>
    <row r="90">
      <c r="A90" s="195"/>
      <c r="B90" s="195"/>
      <c r="C90" s="195"/>
      <c r="D90" s="195"/>
      <c r="E90" s="195"/>
      <c r="F90" s="195"/>
      <c r="G90" s="195"/>
      <c r="H90" s="195"/>
      <c r="I90" s="195"/>
      <c r="J90" s="195"/>
      <c r="K90" s="237"/>
      <c r="L90" s="195"/>
      <c r="M90" s="195"/>
      <c r="N90" s="195"/>
      <c r="O90" s="195"/>
      <c r="P90" s="195"/>
      <c r="Q90" s="195"/>
      <c r="R90" s="195"/>
      <c r="S90" s="195"/>
      <c r="T90" s="195"/>
      <c r="U90" s="195"/>
      <c r="V90" s="195"/>
      <c r="W90" s="195"/>
      <c r="X90" s="195"/>
      <c r="Y90" s="195"/>
    </row>
    <row r="91">
      <c r="A91" s="238" t="s">
        <v>314</v>
      </c>
      <c r="B91" s="4" t="s">
        <v>372</v>
      </c>
      <c r="E91" s="4" t="s">
        <v>2773</v>
      </c>
      <c r="F91" s="4" t="s">
        <v>2062</v>
      </c>
      <c r="J91" s="172" t="s">
        <v>2774</v>
      </c>
      <c r="K91" s="208" t="s">
        <v>2062</v>
      </c>
      <c r="L91" s="216" t="s">
        <v>25</v>
      </c>
    </row>
    <row r="92">
      <c r="A92" s="195"/>
      <c r="B92" s="195"/>
      <c r="C92" s="195"/>
      <c r="D92" s="195"/>
      <c r="E92" s="195"/>
      <c r="F92" s="195"/>
      <c r="G92" s="195"/>
      <c r="H92" s="195"/>
      <c r="I92" s="195"/>
      <c r="J92" s="195"/>
      <c r="K92" s="237"/>
      <c r="L92" s="195"/>
      <c r="M92" s="195"/>
      <c r="N92" s="195"/>
      <c r="O92" s="195"/>
      <c r="P92" s="195"/>
      <c r="Q92" s="195"/>
      <c r="R92" s="195"/>
      <c r="S92" s="195"/>
      <c r="T92" s="195"/>
      <c r="U92" s="195"/>
      <c r="V92" s="195"/>
      <c r="W92" s="195"/>
      <c r="X92" s="195"/>
      <c r="Y92" s="195"/>
    </row>
    <row r="93">
      <c r="A93" s="239" t="s">
        <v>2775</v>
      </c>
      <c r="B93" s="4" t="s">
        <v>2304</v>
      </c>
      <c r="E93" s="239" t="s">
        <v>2708</v>
      </c>
      <c r="F93" s="4" t="s">
        <v>2776</v>
      </c>
      <c r="J93" s="172" t="s">
        <v>2777</v>
      </c>
      <c r="K93" s="208" t="s">
        <v>2778</v>
      </c>
      <c r="L93" s="216" t="s">
        <v>25</v>
      </c>
    </row>
    <row r="94">
      <c r="A94" s="195"/>
      <c r="B94" s="195"/>
      <c r="C94" s="195"/>
      <c r="D94" s="195"/>
      <c r="E94" s="195"/>
      <c r="F94" s="195"/>
      <c r="G94" s="195"/>
      <c r="H94" s="195"/>
      <c r="I94" s="195"/>
      <c r="J94" s="195"/>
      <c r="K94" s="237"/>
      <c r="L94" s="195"/>
      <c r="M94" s="195"/>
      <c r="N94" s="195"/>
      <c r="O94" s="195"/>
      <c r="P94" s="195"/>
      <c r="Q94" s="195"/>
      <c r="R94" s="195"/>
      <c r="S94" s="195"/>
      <c r="T94" s="195"/>
      <c r="U94" s="195"/>
      <c r="V94" s="195"/>
      <c r="W94" s="195"/>
      <c r="X94" s="195"/>
      <c r="Y94" s="195"/>
    </row>
    <row r="95">
      <c r="A95" s="4" t="s">
        <v>2779</v>
      </c>
      <c r="B95" s="4" t="s">
        <v>166</v>
      </c>
      <c r="E95" s="4" t="s">
        <v>2780</v>
      </c>
      <c r="F95" s="4" t="s">
        <v>123</v>
      </c>
      <c r="J95" s="172" t="s">
        <v>2781</v>
      </c>
      <c r="K95" s="208" t="s">
        <v>2782</v>
      </c>
      <c r="L95" s="216" t="s">
        <v>32</v>
      </c>
    </row>
    <row r="96">
      <c r="A96" s="195"/>
      <c r="B96" s="195"/>
      <c r="C96" s="195"/>
      <c r="D96" s="195"/>
      <c r="E96" s="195"/>
      <c r="F96" s="195"/>
      <c r="G96" s="195"/>
      <c r="H96" s="195"/>
      <c r="I96" s="195"/>
      <c r="J96" s="195"/>
      <c r="K96" s="237"/>
      <c r="L96" s="195"/>
      <c r="M96" s="195"/>
      <c r="N96" s="195"/>
      <c r="O96" s="195"/>
      <c r="P96" s="195"/>
      <c r="Q96" s="195"/>
      <c r="R96" s="195"/>
      <c r="S96" s="195"/>
      <c r="T96" s="195"/>
      <c r="U96" s="195"/>
      <c r="V96" s="195"/>
      <c r="W96" s="195"/>
      <c r="X96" s="195"/>
      <c r="Y96" s="195"/>
    </row>
    <row r="97">
      <c r="A97" s="4" t="s">
        <v>2783</v>
      </c>
      <c r="B97" s="4" t="s">
        <v>2248</v>
      </c>
      <c r="E97" s="4" t="s">
        <v>2708</v>
      </c>
      <c r="F97" s="4" t="s">
        <v>2784</v>
      </c>
      <c r="J97" s="172" t="s">
        <v>2785</v>
      </c>
      <c r="K97" s="208" t="s">
        <v>2248</v>
      </c>
      <c r="L97" s="216" t="s">
        <v>25</v>
      </c>
    </row>
    <row r="98">
      <c r="A98" s="195"/>
      <c r="B98" s="195"/>
      <c r="C98" s="195"/>
      <c r="D98" s="195"/>
      <c r="E98" s="195"/>
      <c r="F98" s="195"/>
      <c r="G98" s="195"/>
      <c r="H98" s="195"/>
      <c r="I98" s="195"/>
      <c r="J98" s="195"/>
      <c r="K98" s="237"/>
      <c r="L98" s="195"/>
      <c r="M98" s="195"/>
      <c r="N98" s="195"/>
      <c r="O98" s="195"/>
      <c r="P98" s="195"/>
      <c r="Q98" s="195"/>
      <c r="R98" s="195"/>
      <c r="S98" s="195"/>
      <c r="T98" s="195"/>
      <c r="U98" s="195"/>
      <c r="V98" s="195"/>
      <c r="W98" s="195"/>
      <c r="X98" s="195"/>
      <c r="Y98" s="195"/>
    </row>
    <row r="99">
      <c r="K99" s="210"/>
      <c r="L99" s="211"/>
    </row>
    <row r="100">
      <c r="K100" s="210"/>
      <c r="L100" s="211"/>
    </row>
    <row r="101">
      <c r="K101" s="210"/>
      <c r="L101" s="211"/>
    </row>
    <row r="102">
      <c r="K102" s="210"/>
      <c r="L102" s="211"/>
    </row>
    <row r="103">
      <c r="K103" s="210"/>
      <c r="L103" s="211"/>
    </row>
    <row r="104">
      <c r="K104" s="210"/>
      <c r="L104" s="211"/>
    </row>
    <row r="105">
      <c r="K105" s="210"/>
      <c r="L105" s="211"/>
    </row>
    <row r="106">
      <c r="K106" s="210"/>
      <c r="L106" s="211"/>
    </row>
    <row r="107">
      <c r="K107" s="210"/>
      <c r="L107" s="211"/>
    </row>
    <row r="108">
      <c r="K108" s="210"/>
      <c r="L108" s="211"/>
    </row>
    <row r="109">
      <c r="K109" s="210"/>
      <c r="L109" s="211"/>
    </row>
    <row r="110">
      <c r="K110" s="210"/>
      <c r="L110" s="211"/>
    </row>
    <row r="111">
      <c r="K111" s="210"/>
      <c r="L111" s="211"/>
    </row>
    <row r="112">
      <c r="K112" s="210"/>
      <c r="L112" s="211"/>
    </row>
    <row r="113">
      <c r="K113" s="210"/>
      <c r="L113" s="211"/>
    </row>
    <row r="114">
      <c r="K114" s="210"/>
      <c r="L114" s="211"/>
    </row>
    <row r="115">
      <c r="K115" s="210"/>
      <c r="L115" s="211"/>
    </row>
    <row r="116">
      <c r="K116" s="210"/>
      <c r="L116" s="211"/>
    </row>
    <row r="117">
      <c r="K117" s="210"/>
      <c r="L117" s="211"/>
    </row>
    <row r="118">
      <c r="K118" s="210"/>
      <c r="L118" s="211"/>
    </row>
    <row r="119">
      <c r="K119" s="210"/>
      <c r="L119" s="211"/>
    </row>
    <row r="120">
      <c r="K120" s="210"/>
      <c r="L120" s="211"/>
    </row>
    <row r="121">
      <c r="K121" s="210"/>
      <c r="L121" s="211"/>
    </row>
    <row r="122">
      <c r="K122" s="210"/>
      <c r="L122" s="211"/>
    </row>
    <row r="123">
      <c r="K123" s="210"/>
      <c r="L123" s="211"/>
    </row>
    <row r="124">
      <c r="K124" s="210"/>
      <c r="L124" s="211"/>
    </row>
    <row r="125">
      <c r="K125" s="210"/>
      <c r="L125" s="211"/>
    </row>
    <row r="126">
      <c r="K126" s="210"/>
      <c r="L126" s="211"/>
    </row>
    <row r="127">
      <c r="K127" s="210"/>
      <c r="L127" s="211"/>
    </row>
    <row r="128">
      <c r="K128" s="210"/>
      <c r="L128" s="211"/>
    </row>
    <row r="129">
      <c r="K129" s="210"/>
      <c r="L129" s="211"/>
    </row>
    <row r="130">
      <c r="K130" s="210"/>
      <c r="L130" s="211"/>
    </row>
    <row r="131">
      <c r="K131" s="210"/>
      <c r="L131" s="211"/>
    </row>
    <row r="132">
      <c r="K132" s="210"/>
      <c r="L132" s="211"/>
    </row>
    <row r="133">
      <c r="K133" s="210"/>
      <c r="L133" s="211"/>
    </row>
    <row r="134">
      <c r="K134" s="210"/>
      <c r="L134" s="211"/>
    </row>
    <row r="135">
      <c r="K135" s="210"/>
      <c r="L135" s="211"/>
    </row>
    <row r="136">
      <c r="K136" s="210"/>
      <c r="L136" s="211"/>
    </row>
    <row r="137">
      <c r="K137" s="210"/>
      <c r="L137" s="211"/>
    </row>
    <row r="138">
      <c r="K138" s="210"/>
      <c r="L138" s="211"/>
    </row>
    <row r="139">
      <c r="K139" s="210"/>
      <c r="L139" s="211"/>
    </row>
    <row r="140">
      <c r="K140" s="210"/>
      <c r="L140" s="211"/>
    </row>
    <row r="141">
      <c r="K141" s="210"/>
      <c r="L141" s="211"/>
    </row>
    <row r="142">
      <c r="K142" s="210"/>
      <c r="L142" s="211"/>
    </row>
    <row r="143">
      <c r="K143" s="210"/>
      <c r="L143" s="211"/>
    </row>
    <row r="144">
      <c r="K144" s="210"/>
      <c r="L144" s="211"/>
    </row>
    <row r="145">
      <c r="K145" s="210"/>
      <c r="L145" s="211"/>
    </row>
    <row r="146">
      <c r="K146" s="210"/>
      <c r="L146" s="211"/>
    </row>
    <row r="147">
      <c r="K147" s="210"/>
      <c r="L147" s="211"/>
    </row>
    <row r="148">
      <c r="K148" s="210"/>
      <c r="L148" s="211"/>
    </row>
    <row r="149">
      <c r="K149" s="210"/>
      <c r="L149" s="211"/>
    </row>
    <row r="150">
      <c r="K150" s="210"/>
      <c r="L150" s="211"/>
    </row>
    <row r="151">
      <c r="K151" s="210"/>
      <c r="L151" s="211"/>
    </row>
    <row r="152">
      <c r="K152" s="210"/>
      <c r="L152" s="211"/>
    </row>
    <row r="153">
      <c r="K153" s="210"/>
      <c r="L153" s="211"/>
    </row>
    <row r="154">
      <c r="K154" s="210"/>
      <c r="L154" s="211"/>
    </row>
    <row r="155">
      <c r="K155" s="210"/>
      <c r="L155" s="211"/>
    </row>
    <row r="156">
      <c r="K156" s="210"/>
      <c r="L156" s="211"/>
    </row>
    <row r="157">
      <c r="K157" s="210"/>
      <c r="L157" s="211"/>
    </row>
    <row r="158">
      <c r="K158" s="210"/>
      <c r="L158" s="211"/>
    </row>
    <row r="159">
      <c r="K159" s="210"/>
      <c r="L159" s="211"/>
    </row>
    <row r="160">
      <c r="K160" s="210"/>
      <c r="L160" s="211"/>
    </row>
    <row r="161">
      <c r="K161" s="210"/>
      <c r="L161" s="211"/>
    </row>
    <row r="162">
      <c r="K162" s="210"/>
      <c r="L162" s="211"/>
    </row>
    <row r="163">
      <c r="K163" s="210"/>
      <c r="L163" s="211"/>
    </row>
    <row r="164">
      <c r="K164" s="210"/>
      <c r="L164" s="211"/>
    </row>
    <row r="165">
      <c r="K165" s="210"/>
      <c r="L165" s="211"/>
    </row>
    <row r="166">
      <c r="K166" s="210"/>
      <c r="L166" s="211"/>
    </row>
    <row r="167">
      <c r="K167" s="210"/>
      <c r="L167" s="211"/>
    </row>
    <row r="168">
      <c r="K168" s="210"/>
      <c r="L168" s="211"/>
    </row>
    <row r="169">
      <c r="K169" s="210"/>
      <c r="L169" s="211"/>
    </row>
    <row r="170">
      <c r="K170" s="210"/>
      <c r="L170" s="211"/>
    </row>
    <row r="171">
      <c r="K171" s="210"/>
      <c r="L171" s="211"/>
    </row>
    <row r="172">
      <c r="K172" s="210"/>
      <c r="L172" s="211"/>
    </row>
    <row r="173">
      <c r="K173" s="210"/>
      <c r="L173" s="211"/>
    </row>
    <row r="174">
      <c r="K174" s="210"/>
      <c r="L174" s="211"/>
    </row>
    <row r="175">
      <c r="K175" s="210"/>
      <c r="L175" s="211"/>
    </row>
    <row r="176">
      <c r="K176" s="210"/>
      <c r="L176" s="211"/>
    </row>
    <row r="177">
      <c r="K177" s="210"/>
      <c r="L177" s="211"/>
    </row>
    <row r="178">
      <c r="K178" s="210"/>
      <c r="L178" s="211"/>
    </row>
    <row r="179">
      <c r="K179" s="210"/>
      <c r="L179" s="211"/>
    </row>
    <row r="180">
      <c r="K180" s="210"/>
      <c r="L180" s="211"/>
    </row>
    <row r="181">
      <c r="K181" s="210"/>
      <c r="L181" s="211"/>
    </row>
    <row r="182">
      <c r="K182" s="210"/>
      <c r="L182" s="211"/>
    </row>
    <row r="183">
      <c r="K183" s="210"/>
      <c r="L183" s="211"/>
    </row>
    <row r="184">
      <c r="K184" s="210"/>
      <c r="L184" s="211"/>
    </row>
    <row r="185">
      <c r="K185" s="210"/>
      <c r="L185" s="211"/>
    </row>
    <row r="186">
      <c r="K186" s="210"/>
      <c r="L186" s="211"/>
    </row>
    <row r="187">
      <c r="K187" s="210"/>
      <c r="L187" s="211"/>
    </row>
    <row r="188">
      <c r="K188" s="210"/>
      <c r="L188" s="211"/>
    </row>
    <row r="189">
      <c r="K189" s="210"/>
      <c r="L189" s="211"/>
    </row>
    <row r="190">
      <c r="K190" s="210"/>
      <c r="L190" s="211"/>
    </row>
    <row r="191">
      <c r="K191" s="210"/>
      <c r="L191" s="211"/>
    </row>
    <row r="192">
      <c r="K192" s="210"/>
      <c r="L192" s="211"/>
    </row>
    <row r="193">
      <c r="K193" s="210"/>
      <c r="L193" s="211"/>
    </row>
    <row r="194">
      <c r="K194" s="210"/>
      <c r="L194" s="211"/>
    </row>
    <row r="195">
      <c r="K195" s="210"/>
      <c r="L195" s="211"/>
    </row>
    <row r="196">
      <c r="K196" s="210"/>
      <c r="L196" s="211"/>
    </row>
    <row r="197">
      <c r="K197" s="210"/>
      <c r="L197" s="211"/>
    </row>
    <row r="198">
      <c r="K198" s="210"/>
      <c r="L198" s="211"/>
    </row>
    <row r="199">
      <c r="K199" s="210"/>
      <c r="L199" s="211"/>
    </row>
    <row r="200">
      <c r="K200" s="210"/>
      <c r="L200" s="211"/>
    </row>
    <row r="201">
      <c r="K201" s="210"/>
      <c r="L201" s="211"/>
    </row>
    <row r="202">
      <c r="K202" s="210"/>
      <c r="L202" s="211"/>
    </row>
    <row r="203">
      <c r="K203" s="210"/>
      <c r="L203" s="211"/>
    </row>
    <row r="204">
      <c r="K204" s="210"/>
      <c r="L204" s="211"/>
    </row>
    <row r="205">
      <c r="K205" s="210"/>
      <c r="L205" s="211"/>
    </row>
    <row r="206">
      <c r="K206" s="210"/>
      <c r="L206" s="211"/>
    </row>
    <row r="207">
      <c r="K207" s="210"/>
      <c r="L207" s="211"/>
    </row>
    <row r="208">
      <c r="K208" s="210"/>
      <c r="L208" s="211"/>
    </row>
    <row r="209">
      <c r="K209" s="210"/>
      <c r="L209" s="211"/>
    </row>
    <row r="210">
      <c r="K210" s="210"/>
      <c r="L210" s="211"/>
    </row>
    <row r="211">
      <c r="K211" s="210"/>
      <c r="L211" s="211"/>
    </row>
    <row r="212">
      <c r="K212" s="210"/>
      <c r="L212" s="211"/>
    </row>
    <row r="213">
      <c r="K213" s="210"/>
      <c r="L213" s="211"/>
    </row>
    <row r="214">
      <c r="K214" s="210"/>
      <c r="L214" s="211"/>
    </row>
    <row r="215">
      <c r="K215" s="210"/>
      <c r="L215" s="211"/>
    </row>
    <row r="216">
      <c r="K216" s="210"/>
      <c r="L216" s="211"/>
    </row>
    <row r="217">
      <c r="K217" s="210"/>
      <c r="L217" s="211"/>
    </row>
    <row r="218">
      <c r="K218" s="210"/>
      <c r="L218" s="211"/>
    </row>
    <row r="219">
      <c r="K219" s="210"/>
      <c r="L219" s="211"/>
    </row>
    <row r="220">
      <c r="K220" s="210"/>
      <c r="L220" s="211"/>
    </row>
    <row r="221">
      <c r="K221" s="210"/>
      <c r="L221" s="211"/>
    </row>
    <row r="222">
      <c r="K222" s="210"/>
      <c r="L222" s="211"/>
    </row>
    <row r="223">
      <c r="K223" s="210"/>
      <c r="L223" s="211"/>
    </row>
    <row r="224">
      <c r="K224" s="210"/>
      <c r="L224" s="211"/>
    </row>
    <row r="225">
      <c r="K225" s="210"/>
      <c r="L225" s="211"/>
    </row>
    <row r="226">
      <c r="K226" s="210"/>
      <c r="L226" s="211"/>
    </row>
    <row r="227">
      <c r="K227" s="210"/>
      <c r="L227" s="211"/>
    </row>
    <row r="228">
      <c r="K228" s="210"/>
      <c r="L228" s="211"/>
    </row>
    <row r="229">
      <c r="K229" s="210"/>
      <c r="L229" s="211"/>
    </row>
    <row r="230">
      <c r="K230" s="210"/>
      <c r="L230" s="211"/>
    </row>
    <row r="231">
      <c r="K231" s="210"/>
      <c r="L231" s="211"/>
    </row>
    <row r="232">
      <c r="K232" s="210"/>
      <c r="L232" s="211"/>
    </row>
    <row r="233">
      <c r="K233" s="210"/>
      <c r="L233" s="211"/>
    </row>
    <row r="234">
      <c r="K234" s="210"/>
      <c r="L234" s="211"/>
    </row>
    <row r="235">
      <c r="K235" s="210"/>
      <c r="L235" s="211"/>
    </row>
    <row r="236">
      <c r="K236" s="210"/>
      <c r="L236" s="211"/>
    </row>
    <row r="237">
      <c r="K237" s="210"/>
      <c r="L237" s="211"/>
    </row>
    <row r="238">
      <c r="K238" s="210"/>
      <c r="L238" s="211"/>
    </row>
    <row r="239">
      <c r="K239" s="210"/>
      <c r="L239" s="211"/>
    </row>
    <row r="240">
      <c r="K240" s="210"/>
      <c r="L240" s="211"/>
    </row>
    <row r="241">
      <c r="K241" s="210"/>
      <c r="L241" s="211"/>
    </row>
    <row r="242">
      <c r="K242" s="210"/>
      <c r="L242" s="211"/>
    </row>
    <row r="243">
      <c r="K243" s="210"/>
      <c r="L243" s="211"/>
    </row>
    <row r="244">
      <c r="K244" s="210"/>
      <c r="L244" s="211"/>
    </row>
    <row r="245">
      <c r="K245" s="210"/>
      <c r="L245" s="211"/>
    </row>
    <row r="246">
      <c r="K246" s="210"/>
      <c r="L246" s="211"/>
    </row>
    <row r="247">
      <c r="K247" s="210"/>
      <c r="L247" s="211"/>
    </row>
    <row r="248">
      <c r="K248" s="210"/>
      <c r="L248" s="211"/>
    </row>
    <row r="249">
      <c r="K249" s="210"/>
      <c r="L249" s="211"/>
    </row>
    <row r="250">
      <c r="K250" s="210"/>
      <c r="L250" s="211"/>
    </row>
    <row r="251">
      <c r="K251" s="210"/>
      <c r="L251" s="211"/>
    </row>
    <row r="252">
      <c r="K252" s="210"/>
      <c r="L252" s="211"/>
    </row>
    <row r="253">
      <c r="K253" s="210"/>
      <c r="L253" s="211"/>
    </row>
    <row r="254">
      <c r="K254" s="210"/>
      <c r="L254" s="211"/>
    </row>
    <row r="255">
      <c r="K255" s="210"/>
      <c r="L255" s="211"/>
    </row>
    <row r="256">
      <c r="K256" s="210"/>
      <c r="L256" s="211"/>
    </row>
    <row r="257">
      <c r="K257" s="210"/>
      <c r="L257" s="211"/>
    </row>
    <row r="258">
      <c r="K258" s="210"/>
      <c r="L258" s="211"/>
    </row>
    <row r="259">
      <c r="K259" s="210"/>
      <c r="L259" s="211"/>
    </row>
    <row r="260">
      <c r="K260" s="210"/>
      <c r="L260" s="211"/>
    </row>
    <row r="261">
      <c r="K261" s="210"/>
      <c r="L261" s="211"/>
    </row>
    <row r="262">
      <c r="K262" s="210"/>
      <c r="L262" s="211"/>
    </row>
    <row r="263">
      <c r="K263" s="210"/>
      <c r="L263" s="211"/>
    </row>
    <row r="264">
      <c r="K264" s="210"/>
      <c r="L264" s="211"/>
    </row>
    <row r="265">
      <c r="K265" s="210"/>
      <c r="L265" s="211"/>
    </row>
    <row r="266">
      <c r="K266" s="210"/>
      <c r="L266" s="211"/>
    </row>
    <row r="267">
      <c r="K267" s="210"/>
      <c r="L267" s="211"/>
    </row>
    <row r="268">
      <c r="K268" s="210"/>
      <c r="L268" s="211"/>
    </row>
    <row r="269">
      <c r="K269" s="210"/>
      <c r="L269" s="211"/>
    </row>
    <row r="270">
      <c r="K270" s="210"/>
      <c r="L270" s="211"/>
    </row>
    <row r="271">
      <c r="K271" s="210"/>
      <c r="L271" s="211"/>
    </row>
    <row r="272">
      <c r="K272" s="210"/>
      <c r="L272" s="211"/>
    </row>
    <row r="273">
      <c r="K273" s="210"/>
      <c r="L273" s="211"/>
    </row>
    <row r="274">
      <c r="K274" s="210"/>
      <c r="L274" s="211"/>
    </row>
    <row r="275">
      <c r="K275" s="210"/>
      <c r="L275" s="211"/>
    </row>
    <row r="276">
      <c r="K276" s="210"/>
      <c r="L276" s="211"/>
    </row>
    <row r="277">
      <c r="K277" s="210"/>
      <c r="L277" s="211"/>
    </row>
    <row r="278">
      <c r="K278" s="210"/>
      <c r="L278" s="211"/>
    </row>
    <row r="279">
      <c r="K279" s="210"/>
      <c r="L279" s="211"/>
    </row>
    <row r="280">
      <c r="K280" s="210"/>
      <c r="L280" s="211"/>
    </row>
    <row r="281">
      <c r="K281" s="210"/>
      <c r="L281" s="211"/>
    </row>
    <row r="282">
      <c r="K282" s="210"/>
      <c r="L282" s="211"/>
    </row>
    <row r="283">
      <c r="K283" s="210"/>
      <c r="L283" s="211"/>
    </row>
    <row r="284">
      <c r="K284" s="210"/>
      <c r="L284" s="211"/>
    </row>
    <row r="285">
      <c r="K285" s="210"/>
      <c r="L285" s="211"/>
    </row>
    <row r="286">
      <c r="K286" s="210"/>
      <c r="L286" s="211"/>
    </row>
    <row r="287">
      <c r="K287" s="210"/>
      <c r="L287" s="211"/>
    </row>
    <row r="288">
      <c r="K288" s="210"/>
      <c r="L288" s="211"/>
    </row>
    <row r="289">
      <c r="K289" s="210"/>
      <c r="L289" s="211"/>
    </row>
    <row r="290">
      <c r="K290" s="210"/>
      <c r="L290" s="211"/>
    </row>
    <row r="291">
      <c r="K291" s="210"/>
      <c r="L291" s="211"/>
    </row>
    <row r="292">
      <c r="K292" s="210"/>
      <c r="L292" s="211"/>
    </row>
    <row r="293">
      <c r="K293" s="210"/>
      <c r="L293" s="211"/>
    </row>
    <row r="294">
      <c r="K294" s="210"/>
      <c r="L294" s="211"/>
    </row>
    <row r="295">
      <c r="K295" s="210"/>
      <c r="L295" s="211"/>
    </row>
    <row r="296">
      <c r="K296" s="210"/>
      <c r="L296" s="211"/>
    </row>
    <row r="297">
      <c r="K297" s="210"/>
      <c r="L297" s="211"/>
    </row>
    <row r="298">
      <c r="K298" s="210"/>
      <c r="L298" s="211"/>
    </row>
    <row r="299">
      <c r="K299" s="210"/>
      <c r="L299" s="211"/>
    </row>
    <row r="300">
      <c r="K300" s="210"/>
      <c r="L300" s="211"/>
    </row>
    <row r="301">
      <c r="K301" s="210"/>
      <c r="L301" s="211"/>
    </row>
    <row r="302">
      <c r="K302" s="210"/>
      <c r="L302" s="211"/>
    </row>
    <row r="303">
      <c r="K303" s="210"/>
      <c r="L303" s="211"/>
    </row>
    <row r="304">
      <c r="K304" s="210"/>
      <c r="L304" s="211"/>
    </row>
    <row r="305">
      <c r="K305" s="210"/>
      <c r="L305" s="211"/>
    </row>
    <row r="306">
      <c r="K306" s="210"/>
      <c r="L306" s="211"/>
    </row>
    <row r="307">
      <c r="K307" s="210"/>
      <c r="L307" s="211"/>
    </row>
    <row r="308">
      <c r="K308" s="210"/>
      <c r="L308" s="211"/>
    </row>
    <row r="309">
      <c r="K309" s="210"/>
      <c r="L309" s="211"/>
    </row>
    <row r="310">
      <c r="K310" s="210"/>
      <c r="L310" s="211"/>
    </row>
    <row r="311">
      <c r="K311" s="210"/>
      <c r="L311" s="211"/>
    </row>
    <row r="312">
      <c r="K312" s="210"/>
      <c r="L312" s="211"/>
    </row>
    <row r="313">
      <c r="K313" s="210"/>
      <c r="L313" s="211"/>
    </row>
    <row r="314">
      <c r="K314" s="210"/>
      <c r="L314" s="211"/>
    </row>
    <row r="315">
      <c r="K315" s="210"/>
      <c r="L315" s="211"/>
    </row>
    <row r="316">
      <c r="K316" s="210"/>
      <c r="L316" s="211"/>
    </row>
    <row r="317">
      <c r="K317" s="210"/>
      <c r="L317" s="211"/>
    </row>
    <row r="318">
      <c r="K318" s="210"/>
      <c r="L318" s="211"/>
    </row>
    <row r="319">
      <c r="K319" s="210"/>
      <c r="L319" s="211"/>
    </row>
    <row r="320">
      <c r="K320" s="210"/>
      <c r="L320" s="211"/>
    </row>
    <row r="321">
      <c r="K321" s="210"/>
      <c r="L321" s="211"/>
    </row>
    <row r="322">
      <c r="K322" s="210"/>
      <c r="L322" s="211"/>
    </row>
    <row r="323">
      <c r="K323" s="210"/>
      <c r="L323" s="211"/>
    </row>
    <row r="324">
      <c r="K324" s="210"/>
      <c r="L324" s="211"/>
    </row>
    <row r="325">
      <c r="K325" s="210"/>
      <c r="L325" s="211"/>
    </row>
    <row r="326">
      <c r="K326" s="210"/>
      <c r="L326" s="211"/>
    </row>
    <row r="327">
      <c r="K327" s="210"/>
      <c r="L327" s="211"/>
    </row>
    <row r="328">
      <c r="K328" s="210"/>
      <c r="L328" s="211"/>
    </row>
    <row r="329">
      <c r="K329" s="210"/>
      <c r="L329" s="211"/>
    </row>
    <row r="330">
      <c r="K330" s="210"/>
      <c r="L330" s="211"/>
    </row>
    <row r="331">
      <c r="K331" s="210"/>
      <c r="L331" s="211"/>
    </row>
    <row r="332">
      <c r="K332" s="210"/>
      <c r="L332" s="211"/>
    </row>
    <row r="333">
      <c r="K333" s="210"/>
      <c r="L333" s="211"/>
    </row>
    <row r="334">
      <c r="K334" s="210"/>
      <c r="L334" s="211"/>
    </row>
    <row r="335">
      <c r="K335" s="210"/>
      <c r="L335" s="211"/>
    </row>
    <row r="336">
      <c r="K336" s="210"/>
      <c r="L336" s="211"/>
    </row>
    <row r="337">
      <c r="K337" s="210"/>
      <c r="L337" s="211"/>
    </row>
    <row r="338">
      <c r="K338" s="210"/>
      <c r="L338" s="211"/>
    </row>
    <row r="339">
      <c r="K339" s="210"/>
      <c r="L339" s="211"/>
    </row>
    <row r="340">
      <c r="K340" s="210"/>
      <c r="L340" s="211"/>
    </row>
    <row r="341">
      <c r="K341" s="210"/>
      <c r="L341" s="211"/>
    </row>
    <row r="342">
      <c r="K342" s="210"/>
      <c r="L342" s="211"/>
    </row>
    <row r="343">
      <c r="K343" s="210"/>
      <c r="L343" s="211"/>
    </row>
    <row r="344">
      <c r="K344" s="210"/>
      <c r="L344" s="211"/>
    </row>
    <row r="345">
      <c r="K345" s="210"/>
      <c r="L345" s="211"/>
    </row>
    <row r="346">
      <c r="K346" s="210"/>
      <c r="L346" s="211"/>
    </row>
    <row r="347">
      <c r="K347" s="210"/>
      <c r="L347" s="211"/>
    </row>
    <row r="348">
      <c r="K348" s="210"/>
      <c r="L348" s="211"/>
    </row>
    <row r="349">
      <c r="K349" s="210"/>
      <c r="L349" s="211"/>
    </row>
    <row r="350">
      <c r="K350" s="210"/>
      <c r="L350" s="211"/>
    </row>
    <row r="351">
      <c r="K351" s="210"/>
      <c r="L351" s="211"/>
    </row>
    <row r="352">
      <c r="K352" s="210"/>
      <c r="L352" s="211"/>
    </row>
    <row r="353">
      <c r="K353" s="210"/>
      <c r="L353" s="211"/>
    </row>
    <row r="354">
      <c r="K354" s="210"/>
      <c r="L354" s="211"/>
    </row>
    <row r="355">
      <c r="K355" s="210"/>
      <c r="L355" s="211"/>
    </row>
    <row r="356">
      <c r="K356" s="210"/>
      <c r="L356" s="211"/>
    </row>
    <row r="357">
      <c r="K357" s="210"/>
      <c r="L357" s="211"/>
    </row>
    <row r="358">
      <c r="K358" s="210"/>
      <c r="L358" s="211"/>
    </row>
    <row r="359">
      <c r="K359" s="210"/>
      <c r="L359" s="211"/>
    </row>
    <row r="360">
      <c r="K360" s="210"/>
      <c r="L360" s="211"/>
    </row>
    <row r="361">
      <c r="K361" s="210"/>
      <c r="L361" s="211"/>
    </row>
    <row r="362">
      <c r="K362" s="210"/>
      <c r="L362" s="211"/>
    </row>
    <row r="363">
      <c r="K363" s="210"/>
      <c r="L363" s="211"/>
    </row>
    <row r="364">
      <c r="K364" s="210"/>
      <c r="L364" s="211"/>
    </row>
    <row r="365">
      <c r="K365" s="210"/>
      <c r="L365" s="211"/>
    </row>
    <row r="366">
      <c r="K366" s="210"/>
      <c r="L366" s="211"/>
    </row>
    <row r="367">
      <c r="K367" s="210"/>
      <c r="L367" s="211"/>
    </row>
    <row r="368">
      <c r="K368" s="210"/>
      <c r="L368" s="211"/>
    </row>
    <row r="369">
      <c r="K369" s="210"/>
      <c r="L369" s="211"/>
    </row>
    <row r="370">
      <c r="K370" s="210"/>
      <c r="L370" s="211"/>
    </row>
    <row r="371">
      <c r="K371" s="210"/>
      <c r="L371" s="211"/>
    </row>
    <row r="372">
      <c r="K372" s="210"/>
      <c r="L372" s="211"/>
    </row>
    <row r="373">
      <c r="K373" s="210"/>
      <c r="L373" s="211"/>
    </row>
    <row r="374">
      <c r="K374" s="210"/>
      <c r="L374" s="211"/>
    </row>
    <row r="375">
      <c r="K375" s="210"/>
      <c r="L375" s="211"/>
    </row>
    <row r="376">
      <c r="K376" s="210"/>
      <c r="L376" s="211"/>
    </row>
    <row r="377">
      <c r="K377" s="210"/>
      <c r="L377" s="211"/>
    </row>
    <row r="378">
      <c r="K378" s="210"/>
      <c r="L378" s="211"/>
    </row>
    <row r="379">
      <c r="K379" s="210"/>
      <c r="L379" s="211"/>
    </row>
    <row r="380">
      <c r="K380" s="210"/>
      <c r="L380" s="211"/>
    </row>
    <row r="381">
      <c r="K381" s="210"/>
      <c r="L381" s="211"/>
    </row>
    <row r="382">
      <c r="K382" s="210"/>
      <c r="L382" s="211"/>
    </row>
    <row r="383">
      <c r="K383" s="210"/>
      <c r="L383" s="211"/>
    </row>
    <row r="384">
      <c r="K384" s="210"/>
      <c r="L384" s="211"/>
    </row>
    <row r="385">
      <c r="K385" s="210"/>
      <c r="L385" s="211"/>
    </row>
    <row r="386">
      <c r="K386" s="210"/>
      <c r="L386" s="211"/>
    </row>
    <row r="387">
      <c r="K387" s="210"/>
      <c r="L387" s="211"/>
    </row>
    <row r="388">
      <c r="K388" s="210"/>
      <c r="L388" s="211"/>
    </row>
    <row r="389">
      <c r="K389" s="210"/>
      <c r="L389" s="211"/>
    </row>
    <row r="390">
      <c r="K390" s="210"/>
      <c r="L390" s="211"/>
    </row>
    <row r="391">
      <c r="K391" s="210"/>
      <c r="L391" s="211"/>
    </row>
    <row r="392">
      <c r="K392" s="210"/>
      <c r="L392" s="211"/>
    </row>
    <row r="393">
      <c r="K393" s="210"/>
      <c r="L393" s="211"/>
    </row>
    <row r="394">
      <c r="K394" s="210"/>
      <c r="L394" s="211"/>
    </row>
    <row r="395">
      <c r="K395" s="210"/>
      <c r="L395" s="211"/>
    </row>
    <row r="396">
      <c r="K396" s="210"/>
      <c r="L396" s="211"/>
    </row>
    <row r="397">
      <c r="K397" s="210"/>
      <c r="L397" s="211"/>
    </row>
    <row r="398">
      <c r="K398" s="210"/>
      <c r="L398" s="211"/>
    </row>
    <row r="399">
      <c r="K399" s="210"/>
      <c r="L399" s="211"/>
    </row>
    <row r="400">
      <c r="K400" s="210"/>
      <c r="L400" s="211"/>
    </row>
    <row r="401">
      <c r="K401" s="210"/>
      <c r="L401" s="211"/>
    </row>
    <row r="402">
      <c r="K402" s="210"/>
      <c r="L402" s="211"/>
    </row>
    <row r="403">
      <c r="K403" s="210"/>
      <c r="L403" s="211"/>
    </row>
    <row r="404">
      <c r="K404" s="210"/>
      <c r="L404" s="211"/>
    </row>
    <row r="405">
      <c r="K405" s="210"/>
      <c r="L405" s="211"/>
    </row>
    <row r="406">
      <c r="K406" s="210"/>
      <c r="L406" s="211"/>
    </row>
    <row r="407">
      <c r="K407" s="210"/>
      <c r="L407" s="211"/>
    </row>
    <row r="408">
      <c r="K408" s="210"/>
      <c r="L408" s="211"/>
    </row>
    <row r="409">
      <c r="K409" s="210"/>
      <c r="L409" s="211"/>
    </row>
    <row r="410">
      <c r="K410" s="210"/>
      <c r="L410" s="211"/>
    </row>
    <row r="411">
      <c r="K411" s="210"/>
      <c r="L411" s="211"/>
    </row>
    <row r="412">
      <c r="K412" s="210"/>
      <c r="L412" s="211"/>
    </row>
    <row r="413">
      <c r="K413" s="210"/>
      <c r="L413" s="211"/>
    </row>
    <row r="414">
      <c r="K414" s="210"/>
      <c r="L414" s="211"/>
    </row>
    <row r="415">
      <c r="K415" s="210"/>
      <c r="L415" s="211"/>
    </row>
    <row r="416">
      <c r="K416" s="210"/>
      <c r="L416" s="211"/>
    </row>
    <row r="417">
      <c r="K417" s="210"/>
      <c r="L417" s="211"/>
    </row>
    <row r="418">
      <c r="K418" s="210"/>
      <c r="L418" s="211"/>
    </row>
    <row r="419">
      <c r="K419" s="210"/>
      <c r="L419" s="211"/>
    </row>
    <row r="420">
      <c r="K420" s="210"/>
      <c r="L420" s="211"/>
    </row>
    <row r="421">
      <c r="K421" s="210"/>
      <c r="L421" s="211"/>
    </row>
    <row r="422">
      <c r="K422" s="210"/>
      <c r="L422" s="211"/>
    </row>
    <row r="423">
      <c r="K423" s="210"/>
      <c r="L423" s="211"/>
    </row>
    <row r="424">
      <c r="K424" s="210"/>
      <c r="L424" s="211"/>
    </row>
    <row r="425">
      <c r="K425" s="210"/>
      <c r="L425" s="211"/>
    </row>
    <row r="426">
      <c r="K426" s="210"/>
      <c r="L426" s="211"/>
    </row>
    <row r="427">
      <c r="K427" s="210"/>
      <c r="L427" s="211"/>
    </row>
    <row r="428">
      <c r="K428" s="210"/>
      <c r="L428" s="211"/>
    </row>
    <row r="429">
      <c r="K429" s="210"/>
      <c r="L429" s="211"/>
    </row>
    <row r="430">
      <c r="K430" s="210"/>
      <c r="L430" s="211"/>
    </row>
    <row r="431">
      <c r="K431" s="210"/>
      <c r="L431" s="211"/>
    </row>
    <row r="432">
      <c r="K432" s="210"/>
      <c r="L432" s="211"/>
    </row>
    <row r="433">
      <c r="K433" s="210"/>
      <c r="L433" s="211"/>
    </row>
    <row r="434">
      <c r="K434" s="210"/>
      <c r="L434" s="211"/>
    </row>
    <row r="435">
      <c r="K435" s="210"/>
      <c r="L435" s="211"/>
    </row>
    <row r="436">
      <c r="K436" s="210"/>
      <c r="L436" s="211"/>
    </row>
    <row r="437">
      <c r="K437" s="210"/>
      <c r="L437" s="211"/>
    </row>
    <row r="438">
      <c r="K438" s="210"/>
      <c r="L438" s="211"/>
    </row>
    <row r="439">
      <c r="K439" s="210"/>
      <c r="L439" s="211"/>
    </row>
    <row r="440">
      <c r="K440" s="210"/>
      <c r="L440" s="211"/>
    </row>
    <row r="441">
      <c r="K441" s="210"/>
      <c r="L441" s="211"/>
    </row>
    <row r="442">
      <c r="K442" s="210"/>
      <c r="L442" s="211"/>
    </row>
    <row r="443">
      <c r="K443" s="210"/>
      <c r="L443" s="211"/>
    </row>
    <row r="444">
      <c r="K444" s="210"/>
      <c r="L444" s="211"/>
    </row>
    <row r="445">
      <c r="K445" s="210"/>
      <c r="L445" s="211"/>
    </row>
    <row r="446">
      <c r="K446" s="210"/>
      <c r="L446" s="211"/>
    </row>
    <row r="447">
      <c r="K447" s="210"/>
      <c r="L447" s="211"/>
    </row>
    <row r="448">
      <c r="K448" s="210"/>
      <c r="L448" s="211"/>
    </row>
    <row r="449">
      <c r="K449" s="210"/>
      <c r="L449" s="211"/>
    </row>
    <row r="450">
      <c r="K450" s="210"/>
      <c r="L450" s="211"/>
    </row>
    <row r="451">
      <c r="K451" s="210"/>
      <c r="L451" s="211"/>
    </row>
    <row r="452">
      <c r="K452" s="210"/>
      <c r="L452" s="211"/>
    </row>
    <row r="453">
      <c r="K453" s="210"/>
      <c r="L453" s="211"/>
    </row>
    <row r="454">
      <c r="K454" s="210"/>
      <c r="L454" s="211"/>
    </row>
    <row r="455">
      <c r="K455" s="210"/>
      <c r="L455" s="211"/>
    </row>
    <row r="456">
      <c r="K456" s="210"/>
      <c r="L456" s="211"/>
    </row>
    <row r="457">
      <c r="K457" s="210"/>
      <c r="L457" s="211"/>
    </row>
    <row r="458">
      <c r="K458" s="210"/>
      <c r="L458" s="211"/>
    </row>
    <row r="459">
      <c r="K459" s="210"/>
      <c r="L459" s="211"/>
    </row>
    <row r="460">
      <c r="K460" s="210"/>
      <c r="L460" s="211"/>
    </row>
    <row r="461">
      <c r="K461" s="210"/>
      <c r="L461" s="211"/>
    </row>
    <row r="462">
      <c r="K462" s="210"/>
      <c r="L462" s="211"/>
    </row>
    <row r="463">
      <c r="K463" s="210"/>
      <c r="L463" s="211"/>
    </row>
    <row r="464">
      <c r="K464" s="210"/>
      <c r="L464" s="211"/>
    </row>
    <row r="465">
      <c r="K465" s="210"/>
      <c r="L465" s="211"/>
    </row>
    <row r="466">
      <c r="K466" s="210"/>
      <c r="L466" s="211"/>
    </row>
    <row r="467">
      <c r="K467" s="210"/>
      <c r="L467" s="211"/>
    </row>
    <row r="468">
      <c r="K468" s="210"/>
      <c r="L468" s="211"/>
    </row>
    <row r="469">
      <c r="K469" s="210"/>
      <c r="L469" s="211"/>
    </row>
    <row r="470">
      <c r="K470" s="210"/>
      <c r="L470" s="211"/>
    </row>
    <row r="471">
      <c r="K471" s="210"/>
      <c r="L471" s="211"/>
    </row>
    <row r="472">
      <c r="K472" s="210"/>
      <c r="L472" s="211"/>
    </row>
    <row r="473">
      <c r="K473" s="210"/>
      <c r="L473" s="211"/>
    </row>
    <row r="474">
      <c r="K474" s="210"/>
      <c r="L474" s="211"/>
    </row>
    <row r="475">
      <c r="K475" s="210"/>
      <c r="L475" s="211"/>
    </row>
    <row r="476">
      <c r="K476" s="210"/>
      <c r="L476" s="211"/>
    </row>
    <row r="477">
      <c r="K477" s="210"/>
      <c r="L477" s="211"/>
    </row>
    <row r="478">
      <c r="K478" s="210"/>
      <c r="L478" s="211"/>
    </row>
    <row r="479">
      <c r="K479" s="210"/>
      <c r="L479" s="211"/>
    </row>
    <row r="480">
      <c r="K480" s="210"/>
      <c r="L480" s="211"/>
    </row>
    <row r="481">
      <c r="K481" s="210"/>
      <c r="L481" s="211"/>
    </row>
    <row r="482">
      <c r="K482" s="210"/>
      <c r="L482" s="211"/>
    </row>
    <row r="483">
      <c r="K483" s="210"/>
      <c r="L483" s="211"/>
    </row>
    <row r="484">
      <c r="K484" s="210"/>
      <c r="L484" s="211"/>
    </row>
    <row r="485">
      <c r="K485" s="210"/>
      <c r="L485" s="211"/>
    </row>
    <row r="486">
      <c r="K486" s="210"/>
      <c r="L486" s="211"/>
    </row>
    <row r="487">
      <c r="K487" s="210"/>
      <c r="L487" s="211"/>
    </row>
    <row r="488">
      <c r="K488" s="210"/>
      <c r="L488" s="211"/>
    </row>
    <row r="489">
      <c r="K489" s="210"/>
      <c r="L489" s="211"/>
    </row>
    <row r="490">
      <c r="K490" s="210"/>
      <c r="L490" s="211"/>
    </row>
    <row r="491">
      <c r="K491" s="210"/>
      <c r="L491" s="211"/>
    </row>
    <row r="492">
      <c r="K492" s="210"/>
      <c r="L492" s="211"/>
    </row>
    <row r="493">
      <c r="K493" s="210"/>
      <c r="L493" s="211"/>
    </row>
    <row r="494">
      <c r="K494" s="210"/>
      <c r="L494" s="211"/>
    </row>
    <row r="495">
      <c r="K495" s="210"/>
      <c r="L495" s="211"/>
    </row>
    <row r="496">
      <c r="K496" s="210"/>
      <c r="L496" s="211"/>
    </row>
    <row r="497">
      <c r="K497" s="210"/>
      <c r="L497" s="211"/>
    </row>
    <row r="498">
      <c r="K498" s="210"/>
      <c r="L498" s="211"/>
    </row>
    <row r="499">
      <c r="K499" s="210"/>
      <c r="L499" s="211"/>
    </row>
    <row r="500">
      <c r="K500" s="210"/>
      <c r="L500" s="211"/>
    </row>
    <row r="501">
      <c r="K501" s="210"/>
      <c r="L501" s="211"/>
    </row>
    <row r="502">
      <c r="K502" s="210"/>
      <c r="L502" s="211"/>
    </row>
    <row r="503">
      <c r="K503" s="210"/>
      <c r="L503" s="211"/>
    </row>
    <row r="504">
      <c r="K504" s="210"/>
      <c r="L504" s="211"/>
    </row>
    <row r="505">
      <c r="K505" s="210"/>
      <c r="L505" s="211"/>
    </row>
    <row r="506">
      <c r="K506" s="210"/>
      <c r="L506" s="211"/>
    </row>
    <row r="507">
      <c r="K507" s="210"/>
      <c r="L507" s="211"/>
    </row>
    <row r="508">
      <c r="K508" s="210"/>
      <c r="L508" s="211"/>
    </row>
    <row r="509">
      <c r="K509" s="210"/>
      <c r="L509" s="211"/>
    </row>
    <row r="510">
      <c r="K510" s="210"/>
      <c r="L510" s="211"/>
    </row>
    <row r="511">
      <c r="K511" s="210"/>
      <c r="L511" s="211"/>
    </row>
    <row r="512">
      <c r="K512" s="210"/>
      <c r="L512" s="211"/>
    </row>
    <row r="513">
      <c r="K513" s="210"/>
      <c r="L513" s="211"/>
    </row>
    <row r="514">
      <c r="K514" s="210"/>
      <c r="L514" s="211"/>
    </row>
    <row r="515">
      <c r="K515" s="210"/>
      <c r="L515" s="211"/>
    </row>
    <row r="516">
      <c r="K516" s="210"/>
      <c r="L516" s="211"/>
    </row>
    <row r="517">
      <c r="K517" s="210"/>
      <c r="L517" s="211"/>
    </row>
    <row r="518">
      <c r="K518" s="210"/>
      <c r="L518" s="211"/>
    </row>
    <row r="519">
      <c r="K519" s="210"/>
      <c r="L519" s="211"/>
    </row>
    <row r="520">
      <c r="K520" s="210"/>
      <c r="L520" s="211"/>
    </row>
    <row r="521">
      <c r="K521" s="210"/>
      <c r="L521" s="211"/>
    </row>
    <row r="522">
      <c r="K522" s="210"/>
      <c r="L522" s="211"/>
    </row>
    <row r="523">
      <c r="K523" s="210"/>
      <c r="L523" s="211"/>
    </row>
    <row r="524">
      <c r="K524" s="210"/>
      <c r="L524" s="211"/>
    </row>
    <row r="525">
      <c r="K525" s="210"/>
      <c r="L525" s="211"/>
    </row>
    <row r="526">
      <c r="K526" s="210"/>
      <c r="L526" s="211"/>
    </row>
    <row r="527">
      <c r="K527" s="210"/>
      <c r="L527" s="211"/>
    </row>
    <row r="528">
      <c r="K528" s="210"/>
      <c r="L528" s="211"/>
    </row>
    <row r="529">
      <c r="K529" s="210"/>
      <c r="L529" s="211"/>
    </row>
    <row r="530">
      <c r="K530" s="210"/>
      <c r="L530" s="211"/>
    </row>
    <row r="531">
      <c r="K531" s="210"/>
      <c r="L531" s="211"/>
    </row>
    <row r="532">
      <c r="K532" s="210"/>
      <c r="L532" s="211"/>
    </row>
    <row r="533">
      <c r="K533" s="210"/>
      <c r="L533" s="211"/>
    </row>
    <row r="534">
      <c r="K534" s="210"/>
      <c r="L534" s="211"/>
    </row>
    <row r="535">
      <c r="K535" s="210"/>
      <c r="L535" s="211"/>
    </row>
    <row r="536">
      <c r="K536" s="210"/>
      <c r="L536" s="211"/>
    </row>
    <row r="537">
      <c r="K537" s="210"/>
      <c r="L537" s="211"/>
    </row>
    <row r="538">
      <c r="K538" s="210"/>
      <c r="L538" s="211"/>
    </row>
    <row r="539">
      <c r="K539" s="210"/>
      <c r="L539" s="211"/>
    </row>
    <row r="540">
      <c r="K540" s="210"/>
      <c r="L540" s="211"/>
    </row>
    <row r="541">
      <c r="K541" s="210"/>
      <c r="L541" s="211"/>
    </row>
    <row r="542">
      <c r="K542" s="210"/>
      <c r="L542" s="211"/>
    </row>
    <row r="543">
      <c r="K543" s="210"/>
      <c r="L543" s="211"/>
    </row>
    <row r="544">
      <c r="K544" s="210"/>
      <c r="L544" s="211"/>
    </row>
    <row r="545">
      <c r="K545" s="210"/>
      <c r="L545" s="211"/>
    </row>
    <row r="546">
      <c r="K546" s="210"/>
      <c r="L546" s="211"/>
    </row>
    <row r="547">
      <c r="K547" s="210"/>
      <c r="L547" s="211"/>
    </row>
    <row r="548">
      <c r="K548" s="210"/>
      <c r="L548" s="211"/>
    </row>
    <row r="549">
      <c r="K549" s="210"/>
      <c r="L549" s="211"/>
    </row>
    <row r="550">
      <c r="K550" s="210"/>
      <c r="L550" s="211"/>
    </row>
    <row r="551">
      <c r="K551" s="210"/>
      <c r="L551" s="211"/>
    </row>
    <row r="552">
      <c r="K552" s="210"/>
      <c r="L552" s="211"/>
    </row>
    <row r="553">
      <c r="K553" s="210"/>
      <c r="L553" s="211"/>
    </row>
    <row r="554">
      <c r="K554" s="210"/>
      <c r="L554" s="211"/>
    </row>
    <row r="555">
      <c r="K555" s="210"/>
      <c r="L555" s="211"/>
    </row>
    <row r="556">
      <c r="K556" s="210"/>
      <c r="L556" s="211"/>
    </row>
    <row r="557">
      <c r="K557" s="210"/>
      <c r="L557" s="211"/>
    </row>
    <row r="558">
      <c r="K558" s="210"/>
      <c r="L558" s="211"/>
    </row>
    <row r="559">
      <c r="K559" s="210"/>
      <c r="L559" s="211"/>
    </row>
    <row r="560">
      <c r="K560" s="210"/>
      <c r="L560" s="211"/>
    </row>
    <row r="561">
      <c r="K561" s="210"/>
      <c r="L561" s="211"/>
    </row>
    <row r="562">
      <c r="K562" s="210"/>
      <c r="L562" s="211"/>
    </row>
    <row r="563">
      <c r="K563" s="210"/>
      <c r="L563" s="211"/>
    </row>
    <row r="564">
      <c r="K564" s="210"/>
      <c r="L564" s="211"/>
    </row>
    <row r="565">
      <c r="K565" s="210"/>
      <c r="L565" s="211"/>
    </row>
    <row r="566">
      <c r="K566" s="210"/>
      <c r="L566" s="211"/>
    </row>
    <row r="567">
      <c r="K567" s="210"/>
      <c r="L567" s="211"/>
    </row>
    <row r="568">
      <c r="K568" s="210"/>
      <c r="L568" s="211"/>
    </row>
    <row r="569">
      <c r="K569" s="210"/>
      <c r="L569" s="211"/>
    </row>
    <row r="570">
      <c r="K570" s="210"/>
      <c r="L570" s="211"/>
    </row>
    <row r="571">
      <c r="K571" s="210"/>
      <c r="L571" s="211"/>
    </row>
    <row r="572">
      <c r="K572" s="210"/>
      <c r="L572" s="211"/>
    </row>
    <row r="573">
      <c r="K573" s="210"/>
      <c r="L573" s="211"/>
    </row>
    <row r="574">
      <c r="K574" s="210"/>
      <c r="L574" s="211"/>
    </row>
    <row r="575">
      <c r="K575" s="210"/>
      <c r="L575" s="211"/>
    </row>
    <row r="576">
      <c r="K576" s="210"/>
      <c r="L576" s="211"/>
    </row>
    <row r="577">
      <c r="K577" s="210"/>
      <c r="L577" s="211"/>
    </row>
    <row r="578">
      <c r="K578" s="210"/>
      <c r="L578" s="211"/>
    </row>
    <row r="579">
      <c r="K579" s="210"/>
      <c r="L579" s="211"/>
    </row>
    <row r="580">
      <c r="K580" s="210"/>
      <c r="L580" s="211"/>
    </row>
    <row r="581">
      <c r="K581" s="210"/>
      <c r="L581" s="211"/>
    </row>
    <row r="582">
      <c r="K582" s="210"/>
      <c r="L582" s="211"/>
    </row>
    <row r="583">
      <c r="K583" s="210"/>
      <c r="L583" s="211"/>
    </row>
    <row r="584">
      <c r="K584" s="210"/>
      <c r="L584" s="211"/>
    </row>
    <row r="585">
      <c r="K585" s="210"/>
      <c r="L585" s="211"/>
    </row>
    <row r="586">
      <c r="K586" s="210"/>
      <c r="L586" s="211"/>
    </row>
    <row r="587">
      <c r="K587" s="210"/>
      <c r="L587" s="211"/>
    </row>
    <row r="588">
      <c r="K588" s="210"/>
      <c r="L588" s="211"/>
    </row>
    <row r="589">
      <c r="K589" s="210"/>
      <c r="L589" s="211"/>
    </row>
    <row r="590">
      <c r="K590" s="210"/>
      <c r="L590" s="211"/>
    </row>
    <row r="591">
      <c r="K591" s="210"/>
      <c r="L591" s="211"/>
    </row>
    <row r="592">
      <c r="K592" s="210"/>
      <c r="L592" s="211"/>
    </row>
    <row r="593">
      <c r="K593" s="210"/>
      <c r="L593" s="211"/>
    </row>
    <row r="594">
      <c r="K594" s="210"/>
      <c r="L594" s="211"/>
    </row>
    <row r="595">
      <c r="K595" s="210"/>
      <c r="L595" s="211"/>
    </row>
    <row r="596">
      <c r="K596" s="210"/>
      <c r="L596" s="211"/>
    </row>
    <row r="597">
      <c r="K597" s="210"/>
      <c r="L597" s="211"/>
    </row>
    <row r="598">
      <c r="K598" s="210"/>
      <c r="L598" s="211"/>
    </row>
    <row r="599">
      <c r="K599" s="210"/>
      <c r="L599" s="211"/>
    </row>
    <row r="600">
      <c r="K600" s="210"/>
      <c r="L600" s="211"/>
    </row>
    <row r="601">
      <c r="K601" s="210"/>
      <c r="L601" s="211"/>
    </row>
    <row r="602">
      <c r="K602" s="210"/>
      <c r="L602" s="211"/>
    </row>
    <row r="603">
      <c r="K603" s="210"/>
      <c r="L603" s="211"/>
    </row>
    <row r="604">
      <c r="K604" s="210"/>
      <c r="L604" s="211"/>
    </row>
    <row r="605">
      <c r="K605" s="210"/>
      <c r="L605" s="211"/>
    </row>
    <row r="606">
      <c r="K606" s="210"/>
      <c r="L606" s="211"/>
    </row>
    <row r="607">
      <c r="K607" s="210"/>
      <c r="L607" s="211"/>
    </row>
    <row r="608">
      <c r="K608" s="210"/>
      <c r="L608" s="211"/>
    </row>
    <row r="609">
      <c r="K609" s="210"/>
      <c r="L609" s="211"/>
    </row>
    <row r="610">
      <c r="K610" s="210"/>
      <c r="L610" s="211"/>
    </row>
    <row r="611">
      <c r="K611" s="210"/>
      <c r="L611" s="211"/>
    </row>
    <row r="612">
      <c r="K612" s="210"/>
      <c r="L612" s="211"/>
    </row>
    <row r="613">
      <c r="K613" s="210"/>
      <c r="L613" s="211"/>
    </row>
    <row r="614">
      <c r="K614" s="210"/>
      <c r="L614" s="211"/>
    </row>
    <row r="615">
      <c r="K615" s="210"/>
      <c r="L615" s="211"/>
    </row>
    <row r="616">
      <c r="K616" s="210"/>
      <c r="L616" s="211"/>
    </row>
    <row r="617">
      <c r="K617" s="210"/>
      <c r="L617" s="211"/>
    </row>
    <row r="618">
      <c r="K618" s="210"/>
      <c r="L618" s="211"/>
    </row>
    <row r="619">
      <c r="K619" s="210"/>
      <c r="L619" s="211"/>
    </row>
    <row r="620">
      <c r="K620" s="210"/>
      <c r="L620" s="211"/>
    </row>
    <row r="621">
      <c r="K621" s="210"/>
      <c r="L621" s="211"/>
    </row>
    <row r="622">
      <c r="K622" s="210"/>
      <c r="L622" s="211"/>
    </row>
    <row r="623">
      <c r="K623" s="210"/>
      <c r="L623" s="211"/>
    </row>
    <row r="624">
      <c r="K624" s="210"/>
      <c r="L624" s="211"/>
    </row>
    <row r="625">
      <c r="K625" s="210"/>
      <c r="L625" s="211"/>
    </row>
    <row r="626">
      <c r="K626" s="210"/>
      <c r="L626" s="211"/>
    </row>
    <row r="627">
      <c r="K627" s="210"/>
      <c r="L627" s="211"/>
    </row>
    <row r="628">
      <c r="K628" s="210"/>
      <c r="L628" s="211"/>
    </row>
    <row r="629">
      <c r="K629" s="210"/>
      <c r="L629" s="211"/>
    </row>
    <row r="630">
      <c r="K630" s="210"/>
      <c r="L630" s="211"/>
    </row>
    <row r="631">
      <c r="K631" s="210"/>
      <c r="L631" s="211"/>
    </row>
    <row r="632">
      <c r="K632" s="210"/>
      <c r="L632" s="211"/>
    </row>
    <row r="633">
      <c r="K633" s="210"/>
      <c r="L633" s="211"/>
    </row>
    <row r="634">
      <c r="K634" s="210"/>
      <c r="L634" s="211"/>
    </row>
    <row r="635">
      <c r="K635" s="210"/>
      <c r="L635" s="211"/>
    </row>
    <row r="636">
      <c r="K636" s="210"/>
      <c r="L636" s="211"/>
    </row>
    <row r="637">
      <c r="K637" s="210"/>
      <c r="L637" s="211"/>
    </row>
    <row r="638">
      <c r="K638" s="210"/>
      <c r="L638" s="211"/>
    </row>
    <row r="639">
      <c r="K639" s="210"/>
      <c r="L639" s="211"/>
    </row>
    <row r="640">
      <c r="K640" s="210"/>
      <c r="L640" s="211"/>
    </row>
    <row r="641">
      <c r="K641" s="210"/>
      <c r="L641" s="211"/>
    </row>
    <row r="642">
      <c r="K642" s="210"/>
      <c r="L642" s="211"/>
    </row>
    <row r="643">
      <c r="K643" s="210"/>
      <c r="L643" s="211"/>
    </row>
    <row r="644">
      <c r="K644" s="210"/>
      <c r="L644" s="211"/>
    </row>
    <row r="645">
      <c r="K645" s="210"/>
      <c r="L645" s="211"/>
    </row>
    <row r="646">
      <c r="K646" s="210"/>
      <c r="L646" s="211"/>
    </row>
    <row r="647">
      <c r="K647" s="210"/>
      <c r="L647" s="211"/>
    </row>
    <row r="648">
      <c r="K648" s="210"/>
      <c r="L648" s="211"/>
    </row>
    <row r="649">
      <c r="K649" s="210"/>
      <c r="L649" s="211"/>
    </row>
    <row r="650">
      <c r="K650" s="210"/>
      <c r="L650" s="211"/>
    </row>
    <row r="651">
      <c r="K651" s="210"/>
      <c r="L651" s="211"/>
    </row>
    <row r="652">
      <c r="K652" s="210"/>
      <c r="L652" s="211"/>
    </row>
    <row r="653">
      <c r="K653" s="210"/>
      <c r="L653" s="211"/>
    </row>
    <row r="654">
      <c r="K654" s="210"/>
      <c r="L654" s="211"/>
    </row>
    <row r="655">
      <c r="K655" s="210"/>
      <c r="L655" s="211"/>
    </row>
    <row r="656">
      <c r="K656" s="210"/>
      <c r="L656" s="211"/>
    </row>
    <row r="657">
      <c r="K657" s="210"/>
      <c r="L657" s="211"/>
    </row>
    <row r="658">
      <c r="K658" s="210"/>
      <c r="L658" s="211"/>
    </row>
    <row r="659">
      <c r="K659" s="210"/>
      <c r="L659" s="211"/>
    </row>
    <row r="660">
      <c r="K660" s="210"/>
      <c r="L660" s="211"/>
    </row>
    <row r="661">
      <c r="K661" s="210"/>
      <c r="L661" s="211"/>
    </row>
    <row r="662">
      <c r="K662" s="210"/>
      <c r="L662" s="211"/>
    </row>
    <row r="663">
      <c r="K663" s="210"/>
      <c r="L663" s="211"/>
    </row>
    <row r="664">
      <c r="K664" s="210"/>
      <c r="L664" s="211"/>
    </row>
    <row r="665">
      <c r="K665" s="210"/>
      <c r="L665" s="211"/>
    </row>
    <row r="666">
      <c r="K666" s="210"/>
      <c r="L666" s="211"/>
    </row>
    <row r="667">
      <c r="K667" s="210"/>
      <c r="L667" s="211"/>
    </row>
    <row r="668">
      <c r="K668" s="210"/>
      <c r="L668" s="211"/>
    </row>
    <row r="669">
      <c r="K669" s="210"/>
      <c r="L669" s="211"/>
    </row>
    <row r="670">
      <c r="K670" s="210"/>
      <c r="L670" s="211"/>
    </row>
    <row r="671">
      <c r="K671" s="210"/>
      <c r="L671" s="211"/>
    </row>
    <row r="672">
      <c r="K672" s="210"/>
      <c r="L672" s="211"/>
    </row>
    <row r="673">
      <c r="K673" s="210"/>
      <c r="L673" s="211"/>
    </row>
    <row r="674">
      <c r="K674" s="210"/>
      <c r="L674" s="211"/>
    </row>
    <row r="675">
      <c r="K675" s="210"/>
      <c r="L675" s="211"/>
    </row>
    <row r="676">
      <c r="K676" s="210"/>
      <c r="L676" s="211"/>
    </row>
    <row r="677">
      <c r="K677" s="210"/>
      <c r="L677" s="211"/>
    </row>
    <row r="678">
      <c r="K678" s="210"/>
      <c r="L678" s="211"/>
    </row>
    <row r="679">
      <c r="K679" s="210"/>
      <c r="L679" s="211"/>
    </row>
    <row r="680">
      <c r="K680" s="210"/>
      <c r="L680" s="211"/>
    </row>
    <row r="681">
      <c r="K681" s="210"/>
      <c r="L681" s="211"/>
    </row>
    <row r="682">
      <c r="K682" s="210"/>
      <c r="L682" s="211"/>
    </row>
    <row r="683">
      <c r="K683" s="210"/>
      <c r="L683" s="211"/>
    </row>
    <row r="684">
      <c r="K684" s="210"/>
      <c r="L684" s="211"/>
    </row>
    <row r="685">
      <c r="K685" s="210"/>
      <c r="L685" s="211"/>
    </row>
    <row r="686">
      <c r="K686" s="210"/>
      <c r="L686" s="211"/>
    </row>
    <row r="687">
      <c r="K687" s="210"/>
      <c r="L687" s="211"/>
    </row>
    <row r="688">
      <c r="K688" s="210"/>
      <c r="L688" s="211"/>
    </row>
    <row r="689">
      <c r="K689" s="210"/>
      <c r="L689" s="211"/>
    </row>
    <row r="690">
      <c r="K690" s="210"/>
      <c r="L690" s="211"/>
    </row>
    <row r="691">
      <c r="K691" s="210"/>
      <c r="L691" s="211"/>
    </row>
    <row r="692">
      <c r="K692" s="210"/>
      <c r="L692" s="211"/>
    </row>
    <row r="693">
      <c r="K693" s="210"/>
      <c r="L693" s="211"/>
    </row>
    <row r="694">
      <c r="K694" s="210"/>
      <c r="L694" s="211"/>
    </row>
    <row r="695">
      <c r="K695" s="210"/>
      <c r="L695" s="211"/>
    </row>
    <row r="696">
      <c r="K696" s="210"/>
      <c r="L696" s="211"/>
    </row>
    <row r="697">
      <c r="K697" s="210"/>
      <c r="L697" s="211"/>
    </row>
    <row r="698">
      <c r="K698" s="210"/>
      <c r="L698" s="211"/>
    </row>
    <row r="699">
      <c r="K699" s="210"/>
      <c r="L699" s="211"/>
    </row>
    <row r="700">
      <c r="K700" s="210"/>
      <c r="L700" s="211"/>
    </row>
    <row r="701">
      <c r="K701" s="210"/>
      <c r="L701" s="211"/>
    </row>
    <row r="702">
      <c r="K702" s="210"/>
      <c r="L702" s="211"/>
    </row>
    <row r="703">
      <c r="K703" s="210"/>
      <c r="L703" s="211"/>
    </row>
    <row r="704">
      <c r="K704" s="210"/>
      <c r="L704" s="211"/>
    </row>
    <row r="705">
      <c r="K705" s="210"/>
      <c r="L705" s="211"/>
    </row>
    <row r="706">
      <c r="K706" s="210"/>
      <c r="L706" s="211"/>
    </row>
    <row r="707">
      <c r="K707" s="210"/>
      <c r="L707" s="211"/>
    </row>
    <row r="708">
      <c r="K708" s="210"/>
      <c r="L708" s="211"/>
    </row>
    <row r="709">
      <c r="K709" s="210"/>
      <c r="L709" s="211"/>
    </row>
    <row r="710">
      <c r="K710" s="210"/>
      <c r="L710" s="211"/>
    </row>
    <row r="711">
      <c r="K711" s="210"/>
      <c r="L711" s="211"/>
    </row>
    <row r="712">
      <c r="K712" s="210"/>
      <c r="L712" s="211"/>
    </row>
    <row r="713">
      <c r="K713" s="210"/>
      <c r="L713" s="211"/>
    </row>
    <row r="714">
      <c r="K714" s="210"/>
      <c r="L714" s="211"/>
    </row>
    <row r="715">
      <c r="K715" s="210"/>
      <c r="L715" s="211"/>
    </row>
    <row r="716">
      <c r="K716" s="210"/>
      <c r="L716" s="211"/>
    </row>
    <row r="717">
      <c r="K717" s="210"/>
      <c r="L717" s="211"/>
    </row>
    <row r="718">
      <c r="K718" s="210"/>
      <c r="L718" s="211"/>
    </row>
    <row r="719">
      <c r="K719" s="210"/>
      <c r="L719" s="211"/>
    </row>
    <row r="720">
      <c r="K720" s="210"/>
      <c r="L720" s="211"/>
    </row>
    <row r="721">
      <c r="K721" s="210"/>
      <c r="L721" s="211"/>
    </row>
    <row r="722">
      <c r="K722" s="210"/>
      <c r="L722" s="211"/>
    </row>
    <row r="723">
      <c r="K723" s="210"/>
      <c r="L723" s="211"/>
    </row>
    <row r="724">
      <c r="K724" s="210"/>
      <c r="L724" s="211"/>
    </row>
    <row r="725">
      <c r="K725" s="210"/>
      <c r="L725" s="211"/>
    </row>
    <row r="726">
      <c r="K726" s="210"/>
      <c r="L726" s="211"/>
    </row>
    <row r="727">
      <c r="K727" s="210"/>
      <c r="L727" s="211"/>
    </row>
    <row r="728">
      <c r="K728" s="210"/>
      <c r="L728" s="211"/>
    </row>
    <row r="729">
      <c r="K729" s="210"/>
      <c r="L729" s="211"/>
    </row>
    <row r="730">
      <c r="K730" s="210"/>
      <c r="L730" s="211"/>
    </row>
    <row r="731">
      <c r="K731" s="210"/>
      <c r="L731" s="211"/>
    </row>
    <row r="732">
      <c r="K732" s="210"/>
      <c r="L732" s="211"/>
    </row>
    <row r="733">
      <c r="K733" s="210"/>
      <c r="L733" s="211"/>
    </row>
    <row r="734">
      <c r="K734" s="210"/>
      <c r="L734" s="211"/>
    </row>
    <row r="735">
      <c r="K735" s="210"/>
      <c r="L735" s="211"/>
    </row>
    <row r="736">
      <c r="K736" s="210"/>
      <c r="L736" s="211"/>
    </row>
    <row r="737">
      <c r="K737" s="210"/>
      <c r="L737" s="211"/>
    </row>
    <row r="738">
      <c r="K738" s="210"/>
      <c r="L738" s="211"/>
    </row>
    <row r="739">
      <c r="K739" s="210"/>
      <c r="L739" s="211"/>
    </row>
    <row r="740">
      <c r="K740" s="210"/>
      <c r="L740" s="211"/>
    </row>
    <row r="741">
      <c r="K741" s="210"/>
      <c r="L741" s="211"/>
    </row>
    <row r="742">
      <c r="K742" s="210"/>
      <c r="L742" s="211"/>
    </row>
    <row r="743">
      <c r="K743" s="210"/>
      <c r="L743" s="211"/>
    </row>
    <row r="744">
      <c r="K744" s="210"/>
      <c r="L744" s="211"/>
    </row>
    <row r="745">
      <c r="K745" s="210"/>
      <c r="L745" s="211"/>
    </row>
    <row r="746">
      <c r="K746" s="210"/>
      <c r="L746" s="211"/>
    </row>
    <row r="747">
      <c r="K747" s="210"/>
      <c r="L747" s="211"/>
    </row>
    <row r="748">
      <c r="K748" s="210"/>
      <c r="L748" s="211"/>
    </row>
    <row r="749">
      <c r="K749" s="210"/>
      <c r="L749" s="211"/>
    </row>
    <row r="750">
      <c r="K750" s="210"/>
      <c r="L750" s="211"/>
    </row>
    <row r="751">
      <c r="K751" s="210"/>
      <c r="L751" s="211"/>
    </row>
    <row r="752">
      <c r="K752" s="210"/>
      <c r="L752" s="211"/>
    </row>
    <row r="753">
      <c r="K753" s="210"/>
      <c r="L753" s="211"/>
    </row>
    <row r="754">
      <c r="K754" s="210"/>
      <c r="L754" s="211"/>
    </row>
    <row r="755">
      <c r="K755" s="210"/>
      <c r="L755" s="211"/>
    </row>
    <row r="756">
      <c r="K756" s="210"/>
      <c r="L756" s="211"/>
    </row>
    <row r="757">
      <c r="K757" s="210"/>
      <c r="L757" s="211"/>
    </row>
    <row r="758">
      <c r="K758" s="210"/>
      <c r="L758" s="211"/>
    </row>
    <row r="759">
      <c r="K759" s="210"/>
      <c r="L759" s="211"/>
    </row>
    <row r="760">
      <c r="K760" s="210"/>
      <c r="L760" s="211"/>
    </row>
    <row r="761">
      <c r="K761" s="210"/>
      <c r="L761" s="211"/>
    </row>
    <row r="762">
      <c r="K762" s="210"/>
      <c r="L762" s="211"/>
    </row>
    <row r="763">
      <c r="K763" s="210"/>
      <c r="L763" s="211"/>
    </row>
    <row r="764">
      <c r="K764" s="210"/>
      <c r="L764" s="211"/>
    </row>
    <row r="765">
      <c r="K765" s="210"/>
      <c r="L765" s="211"/>
    </row>
    <row r="766">
      <c r="K766" s="210"/>
      <c r="L766" s="211"/>
    </row>
    <row r="767">
      <c r="K767" s="210"/>
      <c r="L767" s="211"/>
    </row>
    <row r="768">
      <c r="K768" s="210"/>
      <c r="L768" s="211"/>
    </row>
    <row r="769">
      <c r="K769" s="210"/>
      <c r="L769" s="211"/>
    </row>
    <row r="770">
      <c r="K770" s="210"/>
      <c r="L770" s="211"/>
    </row>
    <row r="771">
      <c r="K771" s="210"/>
      <c r="L771" s="211"/>
    </row>
    <row r="772">
      <c r="K772" s="210"/>
      <c r="L772" s="211"/>
    </row>
    <row r="773">
      <c r="K773" s="210"/>
      <c r="L773" s="211"/>
    </row>
    <row r="774">
      <c r="K774" s="210"/>
      <c r="L774" s="211"/>
    </row>
    <row r="775">
      <c r="K775" s="210"/>
      <c r="L775" s="211"/>
    </row>
    <row r="776">
      <c r="K776" s="210"/>
      <c r="L776" s="211"/>
    </row>
    <row r="777">
      <c r="K777" s="210"/>
      <c r="L777" s="211"/>
    </row>
    <row r="778">
      <c r="K778" s="210"/>
      <c r="L778" s="211"/>
    </row>
    <row r="779">
      <c r="K779" s="210"/>
      <c r="L779" s="211"/>
    </row>
    <row r="780">
      <c r="K780" s="210"/>
      <c r="L780" s="211"/>
    </row>
    <row r="781">
      <c r="K781" s="210"/>
      <c r="L781" s="211"/>
    </row>
    <row r="782">
      <c r="K782" s="210"/>
      <c r="L782" s="211"/>
    </row>
    <row r="783">
      <c r="K783" s="210"/>
      <c r="L783" s="211"/>
    </row>
    <row r="784">
      <c r="K784" s="210"/>
      <c r="L784" s="211"/>
    </row>
    <row r="785">
      <c r="K785" s="210"/>
      <c r="L785" s="211"/>
    </row>
    <row r="786">
      <c r="K786" s="210"/>
      <c r="L786" s="211"/>
    </row>
    <row r="787">
      <c r="K787" s="210"/>
      <c r="L787" s="211"/>
    </row>
    <row r="788">
      <c r="K788" s="210"/>
      <c r="L788" s="211"/>
    </row>
    <row r="789">
      <c r="K789" s="210"/>
      <c r="L789" s="211"/>
    </row>
    <row r="790">
      <c r="K790" s="210"/>
      <c r="L790" s="211"/>
    </row>
    <row r="791">
      <c r="K791" s="210"/>
      <c r="L791" s="211"/>
    </row>
    <row r="792">
      <c r="K792" s="210"/>
      <c r="L792" s="211"/>
    </row>
    <row r="793">
      <c r="K793" s="210"/>
      <c r="L793" s="211"/>
    </row>
    <row r="794">
      <c r="K794" s="210"/>
      <c r="L794" s="211"/>
    </row>
    <row r="795">
      <c r="K795" s="210"/>
      <c r="L795" s="211"/>
    </row>
    <row r="796">
      <c r="K796" s="210"/>
      <c r="L796" s="211"/>
    </row>
    <row r="797">
      <c r="K797" s="210"/>
      <c r="L797" s="211"/>
    </row>
    <row r="798">
      <c r="K798" s="210"/>
      <c r="L798" s="211"/>
    </row>
    <row r="799">
      <c r="K799" s="210"/>
      <c r="L799" s="211"/>
    </row>
    <row r="800">
      <c r="K800" s="210"/>
      <c r="L800" s="211"/>
    </row>
    <row r="801">
      <c r="K801" s="210"/>
      <c r="L801" s="211"/>
    </row>
    <row r="802">
      <c r="K802" s="210"/>
      <c r="L802" s="211"/>
    </row>
    <row r="803">
      <c r="K803" s="210"/>
      <c r="L803" s="211"/>
    </row>
    <row r="804">
      <c r="K804" s="210"/>
      <c r="L804" s="211"/>
    </row>
    <row r="805">
      <c r="K805" s="210"/>
      <c r="L805" s="211"/>
    </row>
    <row r="806">
      <c r="K806" s="210"/>
      <c r="L806" s="211"/>
    </row>
    <row r="807">
      <c r="K807" s="210"/>
      <c r="L807" s="211"/>
    </row>
    <row r="808">
      <c r="K808" s="210"/>
      <c r="L808" s="211"/>
    </row>
    <row r="809">
      <c r="K809" s="210"/>
      <c r="L809" s="211"/>
    </row>
    <row r="810">
      <c r="K810" s="210"/>
      <c r="L810" s="211"/>
    </row>
    <row r="811">
      <c r="K811" s="210"/>
      <c r="L811" s="211"/>
    </row>
    <row r="812">
      <c r="K812" s="210"/>
      <c r="L812" s="211"/>
    </row>
    <row r="813">
      <c r="K813" s="210"/>
      <c r="L813" s="211"/>
    </row>
    <row r="814">
      <c r="K814" s="210"/>
      <c r="L814" s="211"/>
    </row>
    <row r="815">
      <c r="K815" s="210"/>
      <c r="L815" s="211"/>
    </row>
    <row r="816">
      <c r="K816" s="210"/>
      <c r="L816" s="211"/>
    </row>
    <row r="817">
      <c r="K817" s="210"/>
      <c r="L817" s="211"/>
    </row>
    <row r="818">
      <c r="K818" s="210"/>
      <c r="L818" s="211"/>
    </row>
    <row r="819">
      <c r="K819" s="210"/>
      <c r="L819" s="211"/>
    </row>
    <row r="820">
      <c r="K820" s="210"/>
      <c r="L820" s="211"/>
    </row>
    <row r="821">
      <c r="K821" s="210"/>
      <c r="L821" s="211"/>
    </row>
    <row r="822">
      <c r="K822" s="210"/>
      <c r="L822" s="211"/>
    </row>
    <row r="823">
      <c r="K823" s="210"/>
      <c r="L823" s="211"/>
    </row>
    <row r="824">
      <c r="K824" s="210"/>
      <c r="L824" s="211"/>
    </row>
    <row r="825">
      <c r="K825" s="210"/>
      <c r="L825" s="211"/>
    </row>
    <row r="826">
      <c r="K826" s="210"/>
      <c r="L826" s="211"/>
    </row>
    <row r="827">
      <c r="K827" s="210"/>
      <c r="L827" s="211"/>
    </row>
    <row r="828">
      <c r="K828" s="210"/>
      <c r="L828" s="211"/>
    </row>
    <row r="829">
      <c r="K829" s="210"/>
      <c r="L829" s="211"/>
    </row>
    <row r="830">
      <c r="K830" s="210"/>
      <c r="L830" s="211"/>
    </row>
    <row r="831">
      <c r="K831" s="210"/>
      <c r="L831" s="211"/>
    </row>
    <row r="832">
      <c r="K832" s="210"/>
      <c r="L832" s="211"/>
    </row>
    <row r="833">
      <c r="K833" s="210"/>
      <c r="L833" s="211"/>
    </row>
    <row r="834">
      <c r="K834" s="210"/>
      <c r="L834" s="211"/>
    </row>
    <row r="835">
      <c r="K835" s="210"/>
      <c r="L835" s="211"/>
    </row>
    <row r="836">
      <c r="K836" s="210"/>
      <c r="L836" s="211"/>
    </row>
    <row r="837">
      <c r="K837" s="210"/>
      <c r="L837" s="211"/>
    </row>
    <row r="838">
      <c r="K838" s="210"/>
      <c r="L838" s="211"/>
    </row>
    <row r="839">
      <c r="K839" s="210"/>
      <c r="L839" s="211"/>
    </row>
    <row r="840">
      <c r="K840" s="210"/>
      <c r="L840" s="211"/>
    </row>
    <row r="841">
      <c r="K841" s="210"/>
      <c r="L841" s="211"/>
    </row>
    <row r="842">
      <c r="K842" s="210"/>
      <c r="L842" s="211"/>
    </row>
    <row r="843">
      <c r="K843" s="210"/>
      <c r="L843" s="211"/>
    </row>
    <row r="844">
      <c r="K844" s="210"/>
      <c r="L844" s="211"/>
    </row>
    <row r="845">
      <c r="K845" s="210"/>
      <c r="L845" s="211"/>
    </row>
    <row r="846">
      <c r="K846" s="210"/>
      <c r="L846" s="211"/>
    </row>
    <row r="847">
      <c r="K847" s="210"/>
      <c r="L847" s="211"/>
    </row>
    <row r="848">
      <c r="K848" s="210"/>
      <c r="L848" s="211"/>
    </row>
    <row r="849">
      <c r="K849" s="210"/>
      <c r="L849" s="211"/>
    </row>
    <row r="850">
      <c r="K850" s="210"/>
      <c r="L850" s="211"/>
    </row>
    <row r="851">
      <c r="K851" s="210"/>
      <c r="L851" s="211"/>
    </row>
    <row r="852">
      <c r="K852" s="210"/>
      <c r="L852" s="211"/>
    </row>
    <row r="853">
      <c r="K853" s="210"/>
      <c r="L853" s="211"/>
    </row>
    <row r="854">
      <c r="K854" s="210"/>
      <c r="L854" s="211"/>
    </row>
    <row r="855">
      <c r="K855" s="210"/>
      <c r="L855" s="211"/>
    </row>
    <row r="856">
      <c r="K856" s="210"/>
      <c r="L856" s="211"/>
    </row>
    <row r="857">
      <c r="K857" s="210"/>
      <c r="L857" s="211"/>
    </row>
    <row r="858">
      <c r="K858" s="210"/>
      <c r="L858" s="211"/>
    </row>
    <row r="859">
      <c r="K859" s="210"/>
      <c r="L859" s="211"/>
    </row>
    <row r="860">
      <c r="K860" s="210"/>
      <c r="L860" s="211"/>
    </row>
    <row r="861">
      <c r="K861" s="210"/>
      <c r="L861" s="211"/>
    </row>
    <row r="862">
      <c r="K862" s="210"/>
      <c r="L862" s="211"/>
    </row>
    <row r="863">
      <c r="K863" s="210"/>
      <c r="L863" s="211"/>
    </row>
    <row r="864">
      <c r="K864" s="210"/>
      <c r="L864" s="211"/>
    </row>
    <row r="865">
      <c r="K865" s="210"/>
      <c r="L865" s="211"/>
    </row>
    <row r="866">
      <c r="K866" s="210"/>
      <c r="L866" s="211"/>
    </row>
    <row r="867">
      <c r="K867" s="210"/>
      <c r="L867" s="211"/>
    </row>
    <row r="868">
      <c r="K868" s="210"/>
      <c r="L868" s="211"/>
    </row>
    <row r="869">
      <c r="K869" s="210"/>
      <c r="L869" s="211"/>
    </row>
    <row r="870">
      <c r="K870" s="210"/>
      <c r="L870" s="211"/>
    </row>
    <row r="871">
      <c r="K871" s="210"/>
      <c r="L871" s="211"/>
    </row>
    <row r="872">
      <c r="K872" s="210"/>
      <c r="L872" s="211"/>
    </row>
    <row r="873">
      <c r="K873" s="210"/>
      <c r="L873" s="211"/>
    </row>
    <row r="874">
      <c r="K874" s="210"/>
      <c r="L874" s="211"/>
    </row>
    <row r="875">
      <c r="K875" s="210"/>
      <c r="L875" s="211"/>
    </row>
    <row r="876">
      <c r="K876" s="210"/>
      <c r="L876" s="211"/>
    </row>
    <row r="877">
      <c r="K877" s="210"/>
      <c r="L877" s="211"/>
    </row>
    <row r="878">
      <c r="K878" s="210"/>
      <c r="L878" s="211"/>
    </row>
    <row r="879">
      <c r="K879" s="210"/>
      <c r="L879" s="211"/>
    </row>
    <row r="880">
      <c r="K880" s="210"/>
      <c r="L880" s="211"/>
    </row>
    <row r="881">
      <c r="K881" s="210"/>
      <c r="L881" s="211"/>
    </row>
    <row r="882">
      <c r="K882" s="210"/>
      <c r="L882" s="211"/>
    </row>
    <row r="883">
      <c r="K883" s="210"/>
      <c r="L883" s="211"/>
    </row>
    <row r="884">
      <c r="K884" s="210"/>
      <c r="L884" s="211"/>
    </row>
    <row r="885">
      <c r="K885" s="210"/>
      <c r="L885" s="211"/>
    </row>
    <row r="886">
      <c r="K886" s="210"/>
      <c r="L886" s="211"/>
    </row>
    <row r="887">
      <c r="K887" s="210"/>
      <c r="L887" s="211"/>
    </row>
    <row r="888">
      <c r="K888" s="210"/>
      <c r="L888" s="211"/>
    </row>
    <row r="889">
      <c r="K889" s="210"/>
      <c r="L889" s="211"/>
    </row>
    <row r="890">
      <c r="K890" s="210"/>
      <c r="L890" s="211"/>
    </row>
    <row r="891">
      <c r="K891" s="210"/>
      <c r="L891" s="211"/>
    </row>
    <row r="892">
      <c r="K892" s="210"/>
      <c r="L892" s="211"/>
    </row>
    <row r="893">
      <c r="K893" s="210"/>
      <c r="L893" s="211"/>
    </row>
    <row r="894">
      <c r="K894" s="210"/>
      <c r="L894" s="211"/>
    </row>
    <row r="895">
      <c r="K895" s="210"/>
      <c r="L895" s="211"/>
    </row>
    <row r="896">
      <c r="K896" s="210"/>
      <c r="L896" s="211"/>
    </row>
    <row r="897">
      <c r="K897" s="210"/>
      <c r="L897" s="211"/>
    </row>
    <row r="898">
      <c r="K898" s="210"/>
      <c r="L898" s="211"/>
    </row>
    <row r="899">
      <c r="K899" s="210"/>
      <c r="L899" s="211"/>
    </row>
    <row r="900">
      <c r="K900" s="210"/>
      <c r="L900" s="211"/>
    </row>
    <row r="901">
      <c r="K901" s="210"/>
      <c r="L901" s="211"/>
    </row>
    <row r="902">
      <c r="K902" s="210"/>
      <c r="L902" s="211"/>
    </row>
    <row r="903">
      <c r="K903" s="210"/>
      <c r="L903" s="211"/>
    </row>
    <row r="904">
      <c r="K904" s="210"/>
      <c r="L904" s="211"/>
    </row>
    <row r="905">
      <c r="K905" s="210"/>
      <c r="L905" s="211"/>
    </row>
    <row r="906">
      <c r="K906" s="210"/>
      <c r="L906" s="211"/>
    </row>
    <row r="907">
      <c r="K907" s="210"/>
      <c r="L907" s="211"/>
    </row>
    <row r="908">
      <c r="K908" s="210"/>
      <c r="L908" s="211"/>
    </row>
    <row r="909">
      <c r="K909" s="210"/>
      <c r="L909" s="211"/>
    </row>
    <row r="910">
      <c r="K910" s="210"/>
      <c r="L910" s="211"/>
    </row>
    <row r="911">
      <c r="K911" s="210"/>
      <c r="L911" s="211"/>
    </row>
    <row r="912">
      <c r="K912" s="210"/>
      <c r="L912" s="211"/>
    </row>
    <row r="913">
      <c r="K913" s="210"/>
      <c r="L913" s="211"/>
    </row>
    <row r="914">
      <c r="K914" s="210"/>
      <c r="L914" s="211"/>
    </row>
    <row r="915">
      <c r="K915" s="210"/>
      <c r="L915" s="211"/>
    </row>
    <row r="916">
      <c r="K916" s="210"/>
      <c r="L916" s="211"/>
    </row>
    <row r="917">
      <c r="K917" s="210"/>
      <c r="L917" s="211"/>
    </row>
    <row r="918">
      <c r="K918" s="210"/>
      <c r="L918" s="211"/>
    </row>
    <row r="919">
      <c r="K919" s="210"/>
      <c r="L919" s="211"/>
    </row>
    <row r="920">
      <c r="K920" s="210"/>
      <c r="L920" s="211"/>
    </row>
    <row r="921">
      <c r="K921" s="210"/>
      <c r="L921" s="211"/>
    </row>
    <row r="922">
      <c r="K922" s="210"/>
      <c r="L922" s="211"/>
    </row>
    <row r="923">
      <c r="K923" s="210"/>
      <c r="L923" s="211"/>
    </row>
    <row r="924">
      <c r="K924" s="210"/>
      <c r="L924" s="211"/>
    </row>
    <row r="925">
      <c r="K925" s="210"/>
      <c r="L925" s="211"/>
    </row>
    <row r="926">
      <c r="K926" s="210"/>
      <c r="L926" s="211"/>
    </row>
    <row r="927">
      <c r="K927" s="210"/>
      <c r="L927" s="211"/>
    </row>
    <row r="928">
      <c r="K928" s="210"/>
      <c r="L928" s="211"/>
    </row>
    <row r="929">
      <c r="K929" s="210"/>
      <c r="L929" s="211"/>
    </row>
    <row r="930">
      <c r="K930" s="210"/>
      <c r="L930" s="211"/>
    </row>
    <row r="931">
      <c r="K931" s="210"/>
      <c r="L931" s="211"/>
    </row>
    <row r="932">
      <c r="K932" s="210"/>
      <c r="L932" s="211"/>
    </row>
    <row r="933">
      <c r="K933" s="210"/>
      <c r="L933" s="211"/>
    </row>
    <row r="934">
      <c r="K934" s="210"/>
      <c r="L934" s="211"/>
    </row>
    <row r="935">
      <c r="K935" s="210"/>
      <c r="L935" s="211"/>
    </row>
    <row r="936">
      <c r="K936" s="210"/>
      <c r="L936" s="211"/>
    </row>
    <row r="937">
      <c r="K937" s="210"/>
      <c r="L937" s="211"/>
    </row>
    <row r="938">
      <c r="K938" s="210"/>
      <c r="L938" s="211"/>
    </row>
    <row r="939">
      <c r="K939" s="210"/>
      <c r="L939" s="211"/>
    </row>
    <row r="940">
      <c r="K940" s="210"/>
      <c r="L940" s="211"/>
    </row>
    <row r="941">
      <c r="K941" s="210"/>
      <c r="L941" s="211"/>
    </row>
    <row r="942">
      <c r="K942" s="210"/>
      <c r="L942" s="211"/>
    </row>
    <row r="943">
      <c r="K943" s="210"/>
      <c r="L943" s="211"/>
    </row>
    <row r="944">
      <c r="K944" s="210"/>
      <c r="L944" s="211"/>
    </row>
    <row r="945">
      <c r="K945" s="210"/>
      <c r="L945" s="211"/>
    </row>
    <row r="946">
      <c r="K946" s="210"/>
      <c r="L946" s="211"/>
    </row>
    <row r="947">
      <c r="K947" s="210"/>
      <c r="L947" s="211"/>
    </row>
    <row r="948">
      <c r="K948" s="210"/>
      <c r="L948" s="211"/>
    </row>
    <row r="949">
      <c r="K949" s="210"/>
      <c r="L949" s="211"/>
    </row>
    <row r="950">
      <c r="K950" s="210"/>
      <c r="L950" s="211"/>
    </row>
    <row r="951">
      <c r="K951" s="210"/>
      <c r="L951" s="211"/>
    </row>
    <row r="952">
      <c r="K952" s="210"/>
      <c r="L952" s="211"/>
    </row>
    <row r="953">
      <c r="K953" s="210"/>
      <c r="L953" s="211"/>
    </row>
    <row r="954">
      <c r="K954" s="210"/>
      <c r="L954" s="211"/>
    </row>
    <row r="955">
      <c r="K955" s="210"/>
      <c r="L955" s="211"/>
    </row>
    <row r="956">
      <c r="K956" s="210"/>
      <c r="L956" s="211"/>
    </row>
    <row r="957">
      <c r="K957" s="210"/>
      <c r="L957" s="211"/>
    </row>
    <row r="958">
      <c r="K958" s="210"/>
      <c r="L958" s="211"/>
    </row>
    <row r="959">
      <c r="K959" s="210"/>
      <c r="L959" s="211"/>
    </row>
    <row r="960">
      <c r="K960" s="210"/>
      <c r="L960" s="211"/>
    </row>
    <row r="961">
      <c r="K961" s="210"/>
      <c r="L961" s="211"/>
    </row>
    <row r="962">
      <c r="K962" s="210"/>
      <c r="L962" s="211"/>
    </row>
    <row r="963">
      <c r="K963" s="210"/>
      <c r="L963" s="211"/>
    </row>
    <row r="964">
      <c r="K964" s="210"/>
      <c r="L964" s="211"/>
    </row>
    <row r="965">
      <c r="K965" s="210"/>
      <c r="L965" s="211"/>
    </row>
    <row r="966">
      <c r="K966" s="210"/>
      <c r="L966" s="211"/>
    </row>
    <row r="967">
      <c r="K967" s="210"/>
      <c r="L967" s="211"/>
    </row>
    <row r="968">
      <c r="K968" s="210"/>
      <c r="L968" s="211"/>
    </row>
    <row r="969">
      <c r="K969" s="210"/>
      <c r="L969" s="211"/>
    </row>
    <row r="970">
      <c r="K970" s="210"/>
      <c r="L970" s="211"/>
    </row>
    <row r="971">
      <c r="K971" s="210"/>
      <c r="L971" s="211"/>
    </row>
    <row r="972">
      <c r="K972" s="210"/>
      <c r="L972" s="211"/>
    </row>
    <row r="973">
      <c r="K973" s="210"/>
      <c r="L973" s="211"/>
    </row>
    <row r="974">
      <c r="K974" s="210"/>
      <c r="L974" s="211"/>
    </row>
    <row r="975">
      <c r="K975" s="210"/>
      <c r="L975" s="211"/>
    </row>
    <row r="976">
      <c r="K976" s="210"/>
      <c r="L976" s="211"/>
    </row>
    <row r="977">
      <c r="K977" s="210"/>
      <c r="L977" s="211"/>
    </row>
    <row r="978">
      <c r="K978" s="210"/>
      <c r="L978" s="211"/>
    </row>
    <row r="979">
      <c r="K979" s="210"/>
      <c r="L979" s="211"/>
    </row>
    <row r="980">
      <c r="K980" s="210"/>
      <c r="L980" s="211"/>
    </row>
    <row r="981">
      <c r="K981" s="210"/>
      <c r="L981" s="211"/>
    </row>
    <row r="982">
      <c r="K982" s="210"/>
      <c r="L982" s="211"/>
    </row>
    <row r="983">
      <c r="K983" s="210"/>
      <c r="L983" s="211"/>
    </row>
    <row r="984">
      <c r="K984" s="210"/>
      <c r="L984" s="211"/>
    </row>
    <row r="985">
      <c r="K985" s="210"/>
      <c r="L985" s="211"/>
    </row>
    <row r="986">
      <c r="K986" s="210"/>
      <c r="L986" s="211"/>
    </row>
    <row r="987">
      <c r="K987" s="210"/>
      <c r="L987" s="211"/>
    </row>
    <row r="988">
      <c r="K988" s="210"/>
      <c r="L988" s="211"/>
    </row>
    <row r="989">
      <c r="K989" s="210"/>
      <c r="L989" s="211"/>
    </row>
    <row r="990">
      <c r="K990" s="210"/>
      <c r="L990" s="211"/>
    </row>
    <row r="991">
      <c r="K991" s="210"/>
      <c r="L991" s="211"/>
    </row>
    <row r="992">
      <c r="K992" s="210"/>
      <c r="L992" s="211"/>
    </row>
    <row r="993">
      <c r="K993" s="210"/>
      <c r="L993" s="211"/>
    </row>
    <row r="994">
      <c r="K994" s="210"/>
      <c r="L994" s="211"/>
    </row>
    <row r="995">
      <c r="K995" s="210"/>
      <c r="L995" s="211"/>
    </row>
    <row r="996">
      <c r="K996" s="210"/>
      <c r="L996" s="211"/>
    </row>
    <row r="997">
      <c r="K997" s="210"/>
      <c r="L997" s="211"/>
    </row>
    <row r="998">
      <c r="K998" s="210"/>
      <c r="L998" s="211"/>
    </row>
    <row r="999">
      <c r="K999" s="210"/>
      <c r="L999" s="211"/>
    </row>
  </sheetData>
  <mergeCells count="2">
    <mergeCell ref="A1:D1"/>
    <mergeCell ref="E1:G1"/>
  </mergeCells>
  <conditionalFormatting sqref="G5:G7 C11:D12 G13:H13 G15:G16 C19 G19:G30 G34:G42 C44 G45:G47 C49 G79">
    <cfRule type="containsText" dxfId="0" priority="1" operator="containsText" text="Categorical">
      <formula>NOT(ISERROR(SEARCH(("Categorical"),(G5))))</formula>
    </cfRule>
  </conditionalFormatting>
  <hyperlinks>
    <hyperlink r:id="rId2" ref="D3"/>
    <hyperlink r:id="rId3" ref="H4"/>
    <hyperlink r:id="rId4" ref="H5"/>
    <hyperlink r:id="rId5" ref="H6"/>
    <hyperlink r:id="rId6" ref="H7"/>
    <hyperlink r:id="rId7" ref="H8"/>
    <hyperlink r:id="rId8" ref="H9"/>
    <hyperlink r:id="rId9" ref="G14"/>
    <hyperlink r:id="rId10" ref="I14"/>
    <hyperlink r:id="rId11" ref="H15"/>
    <hyperlink r:id="rId12" ref="H16"/>
    <hyperlink r:id="rId13" ref="G17"/>
    <hyperlink r:id="rId14" ref="D44"/>
    <hyperlink r:id="rId15" ref="H45"/>
    <hyperlink r:id="rId16" ref="H46"/>
    <hyperlink r:id="rId17" ref="H47"/>
    <hyperlink r:id="rId18" ref="D49"/>
    <hyperlink r:id="rId19" ref="H50"/>
    <hyperlink r:id="rId20" ref="I50"/>
    <hyperlink r:id="rId21" ref="H51"/>
    <hyperlink r:id="rId22" ref="H52"/>
    <hyperlink r:id="rId23" location="issue-1279393210" ref="I55"/>
    <hyperlink r:id="rId24" ref="C59"/>
    <hyperlink r:id="rId25" ref="G60"/>
    <hyperlink r:id="rId26" ref="I74"/>
    <hyperlink r:id="rId27" ref="J89"/>
    <hyperlink r:id="rId28" ref="J91"/>
    <hyperlink r:id="rId29" ref="J93"/>
    <hyperlink r:id="rId30" ref="J95"/>
    <hyperlink r:id="rId31" ref="J97"/>
  </hyperlinks>
  <drawing r:id="rId32"/>
  <legacyDrawing r:id="rId3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88"/>
    <col customWidth="1" min="2" max="2" width="48.63"/>
    <col customWidth="1" min="3" max="3" width="73.5"/>
    <col customWidth="1" min="4" max="4" width="34.75"/>
    <col customWidth="1" min="5" max="5" width="20.75"/>
  </cols>
  <sheetData>
    <row r="1">
      <c r="A1" s="1" t="s">
        <v>2786</v>
      </c>
      <c r="B1" s="1" t="s">
        <v>2787</v>
      </c>
      <c r="C1" s="1" t="s">
        <v>2788</v>
      </c>
      <c r="D1" s="1" t="s">
        <v>2789</v>
      </c>
      <c r="E1" s="4" t="s">
        <v>2790</v>
      </c>
      <c r="F1" s="4" t="s">
        <v>2791</v>
      </c>
    </row>
    <row r="2">
      <c r="A2" s="240" t="s">
        <v>20</v>
      </c>
      <c r="B2" s="240" t="s">
        <v>39</v>
      </c>
      <c r="C2" s="240" t="s">
        <v>2792</v>
      </c>
      <c r="D2" s="239" t="s">
        <v>2793</v>
      </c>
      <c r="E2" s="240" t="s">
        <v>2794</v>
      </c>
      <c r="F2" s="241"/>
      <c r="G2" s="241"/>
      <c r="H2" s="241"/>
      <c r="I2" s="241"/>
      <c r="J2" s="241"/>
      <c r="K2" s="241"/>
      <c r="L2" s="241"/>
      <c r="M2" s="241"/>
      <c r="N2" s="241"/>
      <c r="O2" s="241"/>
      <c r="P2" s="241"/>
      <c r="Q2" s="241"/>
      <c r="R2" s="241"/>
      <c r="S2" s="241"/>
      <c r="T2" s="241"/>
      <c r="U2" s="241"/>
      <c r="V2" s="241"/>
      <c r="W2" s="241"/>
      <c r="X2" s="241"/>
      <c r="Y2" s="241"/>
      <c r="Z2" s="241"/>
    </row>
    <row r="3">
      <c r="A3" s="6" t="s">
        <v>20</v>
      </c>
      <c r="B3" s="6" t="s">
        <v>50</v>
      </c>
      <c r="C3" s="239" t="s">
        <v>2795</v>
      </c>
      <c r="D3" s="239" t="s">
        <v>2793</v>
      </c>
      <c r="E3" s="4" t="s">
        <v>2794</v>
      </c>
      <c r="F3" s="4" t="s">
        <v>2794</v>
      </c>
    </row>
    <row r="4">
      <c r="A4" s="240" t="s">
        <v>20</v>
      </c>
      <c r="B4" s="240" t="s">
        <v>30</v>
      </c>
      <c r="C4" s="240" t="s">
        <v>2796</v>
      </c>
      <c r="D4" s="242" t="s">
        <v>2797</v>
      </c>
      <c r="E4" s="240" t="s">
        <v>2794</v>
      </c>
      <c r="F4" s="240" t="s">
        <v>2794</v>
      </c>
      <c r="G4" s="241"/>
      <c r="H4" s="241"/>
      <c r="I4" s="241"/>
      <c r="J4" s="241"/>
      <c r="K4" s="241"/>
      <c r="L4" s="241"/>
      <c r="M4" s="241"/>
      <c r="N4" s="241"/>
      <c r="O4" s="241"/>
      <c r="P4" s="241"/>
      <c r="Q4" s="241"/>
      <c r="R4" s="241"/>
      <c r="S4" s="241"/>
      <c r="T4" s="241"/>
      <c r="U4" s="241"/>
      <c r="V4" s="241"/>
      <c r="W4" s="241"/>
      <c r="X4" s="241"/>
      <c r="Y4" s="241"/>
      <c r="Z4" s="241"/>
    </row>
    <row r="5">
      <c r="A5" s="6" t="s">
        <v>20</v>
      </c>
      <c r="B5" s="6" t="s">
        <v>52</v>
      </c>
      <c r="C5" s="127" t="s">
        <v>2798</v>
      </c>
      <c r="D5" s="239" t="s">
        <v>2793</v>
      </c>
      <c r="E5" s="4" t="s">
        <v>2794</v>
      </c>
    </row>
    <row r="6">
      <c r="A6" s="15" t="s">
        <v>20</v>
      </c>
      <c r="B6" s="6" t="s">
        <v>58</v>
      </c>
      <c r="C6" s="4" t="s">
        <v>2799</v>
      </c>
      <c r="D6" s="239" t="s">
        <v>2793</v>
      </c>
      <c r="E6" s="4" t="s">
        <v>2794</v>
      </c>
    </row>
    <row r="7">
      <c r="A7" s="15" t="s">
        <v>20</v>
      </c>
      <c r="B7" s="14" t="s">
        <v>66</v>
      </c>
      <c r="C7" s="4" t="s">
        <v>2800</v>
      </c>
      <c r="D7" s="239" t="s">
        <v>2793</v>
      </c>
      <c r="E7" s="4" t="s">
        <v>2794</v>
      </c>
    </row>
    <row r="8">
      <c r="A8" s="15" t="s">
        <v>20</v>
      </c>
      <c r="B8" s="14" t="s">
        <v>89</v>
      </c>
      <c r="C8" s="127" t="s">
        <v>2801</v>
      </c>
      <c r="D8" s="239" t="s">
        <v>2793</v>
      </c>
      <c r="E8" s="4" t="s">
        <v>2794</v>
      </c>
    </row>
    <row r="10">
      <c r="A10" s="6" t="s">
        <v>95</v>
      </c>
      <c r="B10" s="6" t="s">
        <v>120</v>
      </c>
      <c r="C10" s="127" t="s">
        <v>2802</v>
      </c>
      <c r="D10" s="63" t="s">
        <v>99</v>
      </c>
      <c r="E10" s="4" t="s">
        <v>2794</v>
      </c>
    </row>
    <row r="11">
      <c r="A11" s="6" t="s">
        <v>95</v>
      </c>
      <c r="B11" s="6" t="s">
        <v>126</v>
      </c>
      <c r="C11" s="127" t="s">
        <v>2803</v>
      </c>
      <c r="D11" s="63" t="s">
        <v>99</v>
      </c>
      <c r="E11" s="4" t="s">
        <v>2794</v>
      </c>
    </row>
    <row r="12">
      <c r="A12" s="6" t="s">
        <v>95</v>
      </c>
      <c r="B12" s="6" t="s">
        <v>137</v>
      </c>
      <c r="C12" s="127" t="s">
        <v>2804</v>
      </c>
      <c r="D12" s="63" t="s">
        <v>99</v>
      </c>
      <c r="E12" s="4" t="s">
        <v>2794</v>
      </c>
    </row>
    <row r="13">
      <c r="A13" s="6" t="s">
        <v>95</v>
      </c>
      <c r="B13" s="14" t="s">
        <v>140</v>
      </c>
      <c r="C13" s="127" t="s">
        <v>2805</v>
      </c>
      <c r="D13" s="63" t="s">
        <v>99</v>
      </c>
      <c r="E13" s="4"/>
    </row>
    <row r="14">
      <c r="A14" s="6" t="s">
        <v>95</v>
      </c>
      <c r="B14" s="22" t="s">
        <v>133</v>
      </c>
      <c r="C14" s="243" t="s">
        <v>2806</v>
      </c>
      <c r="D14" s="63" t="s">
        <v>99</v>
      </c>
      <c r="E14" s="4" t="s">
        <v>2794</v>
      </c>
    </row>
    <row r="15">
      <c r="A15" s="6" t="s">
        <v>95</v>
      </c>
      <c r="B15" s="6" t="s">
        <v>148</v>
      </c>
      <c r="C15" s="244" t="s">
        <v>2807</v>
      </c>
      <c r="D15" s="63" t="s">
        <v>99</v>
      </c>
      <c r="E15" s="4" t="s">
        <v>2794</v>
      </c>
    </row>
    <row r="16">
      <c r="A16" s="6" t="s">
        <v>95</v>
      </c>
      <c r="B16" s="6" t="s">
        <v>152</v>
      </c>
      <c r="C16" s="244" t="s">
        <v>2808</v>
      </c>
      <c r="D16" s="245" t="s">
        <v>2809</v>
      </c>
      <c r="E16" s="4" t="s">
        <v>2794</v>
      </c>
    </row>
    <row r="17">
      <c r="A17" s="6" t="s">
        <v>95</v>
      </c>
      <c r="B17" s="48" t="s">
        <v>155</v>
      </c>
      <c r="C17" s="127" t="s">
        <v>2810</v>
      </c>
      <c r="D17" s="246" t="s">
        <v>2811</v>
      </c>
      <c r="E17" s="4" t="s">
        <v>2794</v>
      </c>
    </row>
    <row r="18">
      <c r="A18" s="15"/>
      <c r="B18" s="6"/>
      <c r="C18" s="4"/>
      <c r="D18" s="62"/>
      <c r="E18" s="4"/>
    </row>
    <row r="19">
      <c r="A19" s="15" t="s">
        <v>162</v>
      </c>
      <c r="B19" s="6" t="s">
        <v>2812</v>
      </c>
      <c r="C19" s="4" t="s">
        <v>2813</v>
      </c>
      <c r="D19" s="63" t="s">
        <v>239</v>
      </c>
      <c r="E19" s="4" t="s">
        <v>2794</v>
      </c>
    </row>
    <row r="20">
      <c r="A20" s="15" t="s">
        <v>162</v>
      </c>
      <c r="B20" s="14" t="s">
        <v>170</v>
      </c>
      <c r="C20" s="127" t="s">
        <v>2814</v>
      </c>
      <c r="D20" s="245" t="s">
        <v>2815</v>
      </c>
      <c r="E20" s="4" t="s">
        <v>2794</v>
      </c>
      <c r="F20" s="4" t="s">
        <v>2794</v>
      </c>
    </row>
    <row r="21">
      <c r="A21" s="247" t="s">
        <v>162</v>
      </c>
      <c r="B21" s="248" t="s">
        <v>30</v>
      </c>
      <c r="C21" s="240" t="s">
        <v>2796</v>
      </c>
      <c r="D21" s="249" t="s">
        <v>2816</v>
      </c>
      <c r="E21" s="240" t="s">
        <v>30</v>
      </c>
      <c r="F21" s="242" t="s">
        <v>2816</v>
      </c>
      <c r="G21" s="241"/>
    </row>
    <row r="22">
      <c r="A22" s="247" t="s">
        <v>162</v>
      </c>
      <c r="B22" s="14" t="s">
        <v>176</v>
      </c>
      <c r="C22" s="127"/>
      <c r="D22" s="250"/>
      <c r="E22" s="4"/>
      <c r="F22" s="4"/>
    </row>
    <row r="23">
      <c r="A23" s="14" t="s">
        <v>162</v>
      </c>
      <c r="B23" s="14" t="s">
        <v>180</v>
      </c>
      <c r="C23" s="4" t="s">
        <v>2817</v>
      </c>
      <c r="D23" s="250" t="s">
        <v>2818</v>
      </c>
      <c r="E23" s="4" t="s">
        <v>2794</v>
      </c>
      <c r="F23" s="4" t="s">
        <v>2794</v>
      </c>
    </row>
    <row r="24">
      <c r="A24" s="14" t="s">
        <v>162</v>
      </c>
      <c r="B24" s="14" t="s">
        <v>185</v>
      </c>
      <c r="C24" s="4" t="s">
        <v>2817</v>
      </c>
      <c r="D24" s="250" t="s">
        <v>2818</v>
      </c>
      <c r="E24" s="4" t="s">
        <v>2794</v>
      </c>
      <c r="F24" s="4" t="s">
        <v>2794</v>
      </c>
    </row>
    <row r="25" ht="15.0" customHeight="1">
      <c r="A25" s="14" t="s">
        <v>162</v>
      </c>
      <c r="B25" s="14" t="s">
        <v>189</v>
      </c>
      <c r="C25" s="127" t="s">
        <v>2819</v>
      </c>
      <c r="D25" s="251" t="s">
        <v>2820</v>
      </c>
      <c r="E25" s="4" t="s">
        <v>2794</v>
      </c>
      <c r="F25" s="4" t="s">
        <v>2794</v>
      </c>
    </row>
    <row r="26" ht="15.0" customHeight="1">
      <c r="A26" s="14" t="s">
        <v>162</v>
      </c>
      <c r="B26" s="14" t="s">
        <v>192</v>
      </c>
      <c r="C26" s="127" t="s">
        <v>2821</v>
      </c>
      <c r="D26" s="252" t="s">
        <v>2822</v>
      </c>
      <c r="E26" s="4" t="s">
        <v>2794</v>
      </c>
      <c r="F26" s="4" t="s">
        <v>2794</v>
      </c>
    </row>
    <row r="27" ht="15.0" customHeight="1">
      <c r="A27" s="14" t="s">
        <v>162</v>
      </c>
      <c r="B27" s="14" t="s">
        <v>196</v>
      </c>
      <c r="C27" s="127" t="s">
        <v>2823</v>
      </c>
      <c r="D27" s="251" t="s">
        <v>2824</v>
      </c>
      <c r="E27" s="4" t="s">
        <v>2794</v>
      </c>
      <c r="F27" s="4" t="s">
        <v>2794</v>
      </c>
    </row>
    <row r="28" ht="15.0" customHeight="1">
      <c r="A28" s="14" t="s">
        <v>162</v>
      </c>
      <c r="B28" s="14" t="s">
        <v>198</v>
      </c>
      <c r="C28" s="127" t="s">
        <v>2825</v>
      </c>
      <c r="D28" s="63" t="s">
        <v>239</v>
      </c>
      <c r="E28" s="4"/>
      <c r="F28" s="4"/>
    </row>
    <row r="29" ht="15.0" customHeight="1">
      <c r="A29" s="14" t="s">
        <v>162</v>
      </c>
      <c r="B29" s="14" t="s">
        <v>202</v>
      </c>
      <c r="C29" s="127" t="s">
        <v>2826</v>
      </c>
      <c r="D29" s="63" t="s">
        <v>239</v>
      </c>
      <c r="E29" s="4"/>
      <c r="F29" s="4"/>
    </row>
    <row r="30">
      <c r="A30" s="14" t="s">
        <v>162</v>
      </c>
      <c r="B30" s="14" t="s">
        <v>205</v>
      </c>
      <c r="C30" s="4" t="s">
        <v>2827</v>
      </c>
      <c r="D30" s="63" t="s">
        <v>239</v>
      </c>
    </row>
    <row r="31">
      <c r="A31" s="14" t="s">
        <v>162</v>
      </c>
      <c r="B31" s="14" t="s">
        <v>207</v>
      </c>
      <c r="C31" s="4" t="s">
        <v>2828</v>
      </c>
      <c r="D31" s="63" t="s">
        <v>239</v>
      </c>
    </row>
    <row r="32" ht="15.0" customHeight="1">
      <c r="A32" s="14" t="s">
        <v>162</v>
      </c>
      <c r="B32" s="14" t="s">
        <v>209</v>
      </c>
      <c r="C32" s="239" t="s">
        <v>2829</v>
      </c>
      <c r="D32" s="116" t="s">
        <v>2830</v>
      </c>
      <c r="E32" s="4" t="s">
        <v>2831</v>
      </c>
      <c r="F32" s="4" t="s">
        <v>2794</v>
      </c>
    </row>
    <row r="33" ht="15.0" customHeight="1">
      <c r="A33" s="14" t="s">
        <v>162</v>
      </c>
      <c r="B33" s="14" t="s">
        <v>211</v>
      </c>
      <c r="C33" s="127" t="s">
        <v>2832</v>
      </c>
      <c r="D33" s="250" t="s">
        <v>2833</v>
      </c>
      <c r="E33" s="4" t="s">
        <v>2794</v>
      </c>
      <c r="F33" s="4" t="s">
        <v>2794</v>
      </c>
    </row>
    <row r="34">
      <c r="A34" s="14" t="s">
        <v>162</v>
      </c>
      <c r="B34" s="62" t="s">
        <v>226</v>
      </c>
      <c r="C34" s="127"/>
      <c r="D34" s="253"/>
      <c r="E34" s="4"/>
    </row>
    <row r="35">
      <c r="A35" s="15" t="s">
        <v>162</v>
      </c>
      <c r="B35" s="63" t="s">
        <v>230</v>
      </c>
      <c r="C35" s="127" t="s">
        <v>2834</v>
      </c>
      <c r="D35" s="204" t="s">
        <v>2835</v>
      </c>
      <c r="E35" s="4" t="s">
        <v>2794</v>
      </c>
    </row>
    <row r="36">
      <c r="A36" s="15" t="s">
        <v>162</v>
      </c>
      <c r="B36" s="14" t="s">
        <v>2836</v>
      </c>
      <c r="C36" s="127" t="s">
        <v>2837</v>
      </c>
      <c r="D36" s="204" t="s">
        <v>2838</v>
      </c>
      <c r="E36" s="4" t="s">
        <v>2794</v>
      </c>
    </row>
    <row r="37">
      <c r="A37" s="15" t="s">
        <v>162</v>
      </c>
      <c r="B37" s="6" t="s">
        <v>218</v>
      </c>
      <c r="C37" s="4" t="s">
        <v>2839</v>
      </c>
      <c r="D37" s="204" t="s">
        <v>2840</v>
      </c>
      <c r="E37" s="4" t="s">
        <v>2794</v>
      </c>
      <c r="F37" s="4" t="s">
        <v>2794</v>
      </c>
    </row>
    <row r="38">
      <c r="A38" s="15" t="s">
        <v>162</v>
      </c>
      <c r="B38" s="6" t="s">
        <v>221</v>
      </c>
      <c r="C38" s="4" t="s">
        <v>2841</v>
      </c>
      <c r="D38" s="204" t="s">
        <v>2840</v>
      </c>
      <c r="E38" s="4" t="s">
        <v>2794</v>
      </c>
      <c r="F38" s="4" t="s">
        <v>2794</v>
      </c>
    </row>
    <row r="39">
      <c r="A39" s="15" t="s">
        <v>162</v>
      </c>
      <c r="B39" s="6" t="s">
        <v>224</v>
      </c>
      <c r="C39" s="4" t="s">
        <v>2842</v>
      </c>
      <c r="D39" s="204" t="s">
        <v>2840</v>
      </c>
      <c r="E39" s="4" t="s">
        <v>2794</v>
      </c>
    </row>
    <row r="40">
      <c r="A40" s="14"/>
      <c r="B40" s="6"/>
      <c r="C40" s="4"/>
      <c r="D40" s="4"/>
    </row>
    <row r="41">
      <c r="A41" s="14" t="s">
        <v>235</v>
      </c>
      <c r="B41" s="6" t="s">
        <v>242</v>
      </c>
      <c r="C41" s="4" t="s">
        <v>2843</v>
      </c>
      <c r="D41" s="4" t="s">
        <v>2844</v>
      </c>
      <c r="E41" s="4" t="s">
        <v>2794</v>
      </c>
      <c r="F41" s="4" t="s">
        <v>2794</v>
      </c>
    </row>
    <row r="42">
      <c r="A42" s="248" t="s">
        <v>235</v>
      </c>
      <c r="B42" s="240" t="s">
        <v>247</v>
      </c>
      <c r="C42" s="240" t="s">
        <v>2845</v>
      </c>
      <c r="D42" s="254" t="s">
        <v>2846</v>
      </c>
      <c r="E42" s="240" t="s">
        <v>247</v>
      </c>
      <c r="F42" s="242" t="s">
        <v>2847</v>
      </c>
    </row>
    <row r="43">
      <c r="A43" s="14" t="s">
        <v>235</v>
      </c>
      <c r="B43" s="255" t="s">
        <v>254</v>
      </c>
      <c r="C43" s="127" t="s">
        <v>2848</v>
      </c>
    </row>
    <row r="44">
      <c r="A44" s="14" t="s">
        <v>235</v>
      </c>
      <c r="B44" s="6" t="s">
        <v>260</v>
      </c>
      <c r="C44" s="240" t="s">
        <v>2796</v>
      </c>
      <c r="D44" s="242" t="s">
        <v>2816</v>
      </c>
      <c r="E44" s="240" t="s">
        <v>30</v>
      </c>
      <c r="F44" s="242" t="s">
        <v>2816</v>
      </c>
    </row>
    <row r="45">
      <c r="A45" s="14" t="s">
        <v>235</v>
      </c>
      <c r="B45" s="14" t="s">
        <v>263</v>
      </c>
      <c r="C45" s="246" t="s">
        <v>2849</v>
      </c>
      <c r="D45" s="112" t="s">
        <v>2850</v>
      </c>
      <c r="E45" s="4" t="s">
        <v>2794</v>
      </c>
      <c r="F45" s="4" t="s">
        <v>2794</v>
      </c>
    </row>
    <row r="46">
      <c r="A46" s="14" t="s">
        <v>235</v>
      </c>
      <c r="B46" s="6" t="s">
        <v>189</v>
      </c>
      <c r="C46" s="127" t="s">
        <v>2851</v>
      </c>
      <c r="D46" s="251" t="s">
        <v>2852</v>
      </c>
      <c r="E46" s="4" t="s">
        <v>2794</v>
      </c>
      <c r="F46" s="4" t="s">
        <v>2794</v>
      </c>
    </row>
    <row r="47">
      <c r="A47" s="248" t="s">
        <v>235</v>
      </c>
      <c r="B47" s="256" t="s">
        <v>270</v>
      </c>
      <c r="C47" s="240" t="s">
        <v>2853</v>
      </c>
      <c r="D47" s="116" t="s">
        <v>2854</v>
      </c>
      <c r="E47" s="257" t="s">
        <v>2855</v>
      </c>
      <c r="F47" s="242" t="s">
        <v>2854</v>
      </c>
      <c r="G47" s="241"/>
      <c r="H47" s="241"/>
      <c r="I47" s="241"/>
      <c r="J47" s="241"/>
      <c r="K47" s="241"/>
      <c r="L47" s="241"/>
      <c r="M47" s="241"/>
      <c r="N47" s="241"/>
      <c r="O47" s="241"/>
      <c r="P47" s="241"/>
      <c r="Q47" s="241"/>
      <c r="R47" s="241"/>
      <c r="S47" s="241"/>
      <c r="T47" s="241"/>
      <c r="U47" s="241"/>
      <c r="V47" s="241"/>
      <c r="W47" s="241"/>
      <c r="X47" s="241"/>
      <c r="Y47" s="241"/>
      <c r="Z47" s="241"/>
    </row>
    <row r="48">
      <c r="A48" s="14" t="s">
        <v>235</v>
      </c>
      <c r="B48" s="6" t="s">
        <v>273</v>
      </c>
      <c r="C48" s="258" t="s">
        <v>2856</v>
      </c>
      <c r="D48" s="4" t="s">
        <v>2844</v>
      </c>
      <c r="E48" s="4"/>
      <c r="F48" s="259"/>
      <c r="G48" s="8"/>
      <c r="H48" s="8"/>
    </row>
    <row r="49">
      <c r="A49" s="14" t="s">
        <v>235</v>
      </c>
      <c r="B49" s="6" t="s">
        <v>278</v>
      </c>
      <c r="C49" s="258" t="s">
        <v>2857</v>
      </c>
      <c r="D49" s="260" t="s">
        <v>2858</v>
      </c>
      <c r="E49" s="4" t="s">
        <v>2794</v>
      </c>
      <c r="F49" s="259" t="s">
        <v>2794</v>
      </c>
      <c r="G49" s="8"/>
      <c r="H49" s="8"/>
    </row>
    <row r="50">
      <c r="A50" s="14" t="s">
        <v>235</v>
      </c>
      <c r="B50" s="6" t="s">
        <v>283</v>
      </c>
      <c r="C50" s="127" t="s">
        <v>2859</v>
      </c>
      <c r="D50" s="4" t="s">
        <v>2844</v>
      </c>
      <c r="E50" s="4" t="s">
        <v>2794</v>
      </c>
      <c r="F50" s="4" t="s">
        <v>2794</v>
      </c>
    </row>
    <row r="51">
      <c r="A51" s="14" t="s">
        <v>235</v>
      </c>
      <c r="B51" s="6" t="s">
        <v>285</v>
      </c>
      <c r="C51" s="261" t="s">
        <v>2860</v>
      </c>
      <c r="D51" s="251" t="s">
        <v>2861</v>
      </c>
      <c r="E51" s="4" t="s">
        <v>2794</v>
      </c>
      <c r="F51" s="4" t="s">
        <v>2794</v>
      </c>
    </row>
    <row r="52">
      <c r="A52" s="14" t="s">
        <v>235</v>
      </c>
      <c r="B52" s="6" t="s">
        <v>297</v>
      </c>
      <c r="C52" s="127" t="s">
        <v>2862</v>
      </c>
      <c r="D52" s="116" t="s">
        <v>2863</v>
      </c>
      <c r="E52" s="4" t="s">
        <v>2794</v>
      </c>
      <c r="F52" s="4" t="s">
        <v>2794</v>
      </c>
    </row>
    <row r="53">
      <c r="A53" s="14" t="s">
        <v>235</v>
      </c>
      <c r="B53" s="14" t="s">
        <v>300</v>
      </c>
      <c r="C53" s="127" t="s">
        <v>2864</v>
      </c>
      <c r="D53" s="4" t="s">
        <v>2844</v>
      </c>
      <c r="E53" s="4" t="s">
        <v>2794</v>
      </c>
      <c r="F53" s="4" t="s">
        <v>2794</v>
      </c>
    </row>
    <row r="54">
      <c r="A54" s="248" t="s">
        <v>235</v>
      </c>
      <c r="B54" s="247" t="s">
        <v>30</v>
      </c>
      <c r="C54" s="247" t="s">
        <v>2796</v>
      </c>
      <c r="D54" s="262" t="s">
        <v>2797</v>
      </c>
      <c r="E54" s="247" t="s">
        <v>2794</v>
      </c>
      <c r="F54" s="247" t="s">
        <v>2794</v>
      </c>
      <c r="G54" s="19"/>
      <c r="H54" s="19"/>
      <c r="I54" s="19"/>
      <c r="J54" s="19"/>
      <c r="K54" s="19"/>
      <c r="L54" s="19"/>
      <c r="M54" s="19"/>
      <c r="N54" s="19"/>
      <c r="O54" s="19"/>
      <c r="P54" s="19"/>
      <c r="Q54" s="19"/>
      <c r="R54" s="19"/>
      <c r="S54" s="19"/>
      <c r="T54" s="19"/>
      <c r="U54" s="19"/>
      <c r="V54" s="19"/>
      <c r="W54" s="19"/>
      <c r="X54" s="19"/>
      <c r="Y54" s="19"/>
      <c r="Z54" s="19"/>
    </row>
    <row r="56">
      <c r="A56" s="240" t="s">
        <v>314</v>
      </c>
      <c r="B56" s="240" t="s">
        <v>320</v>
      </c>
      <c r="C56" s="263" t="s">
        <v>2865</v>
      </c>
      <c r="D56" s="242" t="s">
        <v>2866</v>
      </c>
      <c r="E56" s="240" t="s">
        <v>2867</v>
      </c>
      <c r="F56" s="242" t="s">
        <v>2866</v>
      </c>
    </row>
    <row r="57">
      <c r="A57" s="6" t="s">
        <v>314</v>
      </c>
      <c r="B57" s="6" t="s">
        <v>324</v>
      </c>
      <c r="C57" s="4" t="s">
        <v>2868</v>
      </c>
      <c r="D57" s="264" t="s">
        <v>2869</v>
      </c>
      <c r="E57" s="4" t="s">
        <v>2794</v>
      </c>
      <c r="F57" s="4" t="s">
        <v>2794</v>
      </c>
    </row>
    <row r="58">
      <c r="A58" s="6" t="s">
        <v>314</v>
      </c>
      <c r="B58" s="6" t="s">
        <v>335</v>
      </c>
      <c r="C58" s="239" t="s">
        <v>2870</v>
      </c>
      <c r="D58" s="116" t="s">
        <v>2871</v>
      </c>
      <c r="E58" s="1" t="s">
        <v>2794</v>
      </c>
      <c r="F58" s="265" t="s">
        <v>2794</v>
      </c>
      <c r="G58" s="8"/>
    </row>
    <row r="59">
      <c r="A59" s="6" t="s">
        <v>314</v>
      </c>
      <c r="B59" s="6" t="s">
        <v>339</v>
      </c>
      <c r="C59" s="261" t="s">
        <v>2872</v>
      </c>
      <c r="D59" s="116" t="s">
        <v>2873</v>
      </c>
      <c r="E59" s="1" t="s">
        <v>2794</v>
      </c>
      <c r="F59" s="265" t="s">
        <v>2794</v>
      </c>
      <c r="G59" s="8"/>
    </row>
    <row r="60">
      <c r="A60" s="6" t="s">
        <v>314</v>
      </c>
      <c r="B60" s="6" t="s">
        <v>344</v>
      </c>
      <c r="C60" s="6" t="s">
        <v>2874</v>
      </c>
      <c r="D60" s="4" t="s">
        <v>2875</v>
      </c>
      <c r="E60" s="240"/>
      <c r="F60" s="242"/>
    </row>
    <row r="61">
      <c r="A61" s="240" t="s">
        <v>314</v>
      </c>
      <c r="B61" s="240" t="s">
        <v>326</v>
      </c>
      <c r="C61" s="240" t="s">
        <v>2876</v>
      </c>
      <c r="D61" s="242" t="s">
        <v>2877</v>
      </c>
      <c r="E61" s="240" t="s">
        <v>326</v>
      </c>
      <c r="F61" s="242" t="s">
        <v>2877</v>
      </c>
    </row>
    <row r="62">
      <c r="A62" s="240" t="s">
        <v>314</v>
      </c>
      <c r="B62" s="240" t="s">
        <v>350</v>
      </c>
      <c r="C62" s="240" t="s">
        <v>2878</v>
      </c>
      <c r="D62" s="266" t="s">
        <v>2879</v>
      </c>
      <c r="E62" s="240" t="s">
        <v>350</v>
      </c>
      <c r="F62" s="266" t="s">
        <v>2879</v>
      </c>
    </row>
    <row r="63">
      <c r="A63" s="6" t="s">
        <v>314</v>
      </c>
      <c r="B63" s="6" t="s">
        <v>354</v>
      </c>
      <c r="C63" s="267" t="s">
        <v>2880</v>
      </c>
      <c r="D63" s="4" t="s">
        <v>2875</v>
      </c>
      <c r="E63" s="4" t="s">
        <v>2794</v>
      </c>
      <c r="F63" s="4" t="s">
        <v>2794</v>
      </c>
    </row>
    <row r="64">
      <c r="A64" s="6" t="s">
        <v>314</v>
      </c>
      <c r="B64" s="6" t="s">
        <v>358</v>
      </c>
      <c r="C64" s="268" t="s">
        <v>2881</v>
      </c>
      <c r="D64" s="112" t="s">
        <v>2882</v>
      </c>
      <c r="E64" s="4" t="s">
        <v>2794</v>
      </c>
      <c r="F64" s="4" t="s">
        <v>2794</v>
      </c>
    </row>
    <row r="65">
      <c r="A65" s="240" t="s">
        <v>314</v>
      </c>
      <c r="B65" s="269" t="s">
        <v>363</v>
      </c>
      <c r="C65" s="270" t="s">
        <v>2883</v>
      </c>
      <c r="D65" s="271" t="s">
        <v>2884</v>
      </c>
      <c r="E65" s="269" t="s">
        <v>363</v>
      </c>
      <c r="F65" s="271" t="s">
        <v>2884</v>
      </c>
      <c r="G65" s="272"/>
      <c r="H65" s="272"/>
      <c r="I65" s="272"/>
      <c r="J65" s="272"/>
      <c r="K65" s="272"/>
      <c r="L65" s="272"/>
      <c r="M65" s="272"/>
      <c r="N65" s="272"/>
      <c r="O65" s="272"/>
      <c r="P65" s="272"/>
      <c r="Q65" s="272"/>
      <c r="R65" s="272"/>
      <c r="S65" s="272"/>
      <c r="T65" s="272"/>
      <c r="U65" s="272"/>
      <c r="V65" s="272"/>
      <c r="W65" s="272"/>
      <c r="X65" s="272"/>
      <c r="Y65" s="272"/>
      <c r="Z65" s="272"/>
    </row>
    <row r="66">
      <c r="A66" s="6" t="s">
        <v>314</v>
      </c>
      <c r="B66" s="6" t="s">
        <v>368</v>
      </c>
      <c r="C66" s="239" t="s">
        <v>2885</v>
      </c>
      <c r="D66" s="273" t="s">
        <v>2886</v>
      </c>
      <c r="E66" s="4" t="s">
        <v>2794</v>
      </c>
      <c r="F66" s="4" t="s">
        <v>2794</v>
      </c>
    </row>
    <row r="67">
      <c r="A67" s="6" t="s">
        <v>314</v>
      </c>
      <c r="B67" s="6" t="s">
        <v>374</v>
      </c>
      <c r="C67" s="6" t="s">
        <v>2887</v>
      </c>
      <c r="D67" s="4" t="s">
        <v>2875</v>
      </c>
      <c r="E67" s="4" t="s">
        <v>2794</v>
      </c>
      <c r="F67" s="4" t="s">
        <v>2794</v>
      </c>
    </row>
    <row r="68">
      <c r="A68" s="6" t="s">
        <v>314</v>
      </c>
      <c r="B68" s="6" t="s">
        <v>379</v>
      </c>
      <c r="C68" s="6" t="s">
        <v>2888</v>
      </c>
      <c r="D68" s="4" t="s">
        <v>2875</v>
      </c>
      <c r="E68" s="4" t="s">
        <v>2794</v>
      </c>
      <c r="F68" s="4" t="s">
        <v>2794</v>
      </c>
    </row>
    <row r="69">
      <c r="A69" s="6" t="s">
        <v>314</v>
      </c>
      <c r="B69" s="6" t="s">
        <v>383</v>
      </c>
      <c r="C69" s="6" t="s">
        <v>2889</v>
      </c>
      <c r="D69" s="4" t="s">
        <v>2875</v>
      </c>
      <c r="E69" s="4" t="s">
        <v>2794</v>
      </c>
      <c r="F69" s="4" t="s">
        <v>2794</v>
      </c>
    </row>
    <row r="70">
      <c r="A70" s="6" t="s">
        <v>314</v>
      </c>
      <c r="B70" s="6" t="s">
        <v>387</v>
      </c>
      <c r="C70" s="6" t="s">
        <v>2890</v>
      </c>
      <c r="D70" s="4" t="s">
        <v>2875</v>
      </c>
      <c r="E70" s="4" t="s">
        <v>2794</v>
      </c>
      <c r="F70" s="4" t="s">
        <v>2794</v>
      </c>
    </row>
    <row r="71">
      <c r="A71" s="6" t="s">
        <v>314</v>
      </c>
      <c r="B71" s="6" t="s">
        <v>391</v>
      </c>
      <c r="C71" s="6" t="s">
        <v>2891</v>
      </c>
      <c r="D71" s="4" t="s">
        <v>2875</v>
      </c>
      <c r="E71" s="4" t="s">
        <v>2794</v>
      </c>
      <c r="F71" s="4" t="s">
        <v>2794</v>
      </c>
    </row>
    <row r="72">
      <c r="A72" s="6" t="s">
        <v>314</v>
      </c>
      <c r="B72" s="6" t="s">
        <v>395</v>
      </c>
      <c r="C72" s="6" t="s">
        <v>2892</v>
      </c>
      <c r="D72" s="4" t="s">
        <v>2875</v>
      </c>
      <c r="E72" s="4" t="s">
        <v>2794</v>
      </c>
      <c r="F72" s="4" t="s">
        <v>2794</v>
      </c>
    </row>
    <row r="73">
      <c r="A73" s="6" t="s">
        <v>314</v>
      </c>
      <c r="B73" s="6" t="s">
        <v>399</v>
      </c>
      <c r="C73" s="6" t="s">
        <v>2893</v>
      </c>
      <c r="D73" s="4" t="s">
        <v>2875</v>
      </c>
      <c r="E73" s="4" t="s">
        <v>2794</v>
      </c>
      <c r="F73" s="4" t="s">
        <v>2794</v>
      </c>
    </row>
    <row r="74">
      <c r="A74" s="6" t="s">
        <v>314</v>
      </c>
      <c r="B74" s="6" t="s">
        <v>403</v>
      </c>
      <c r="C74" s="6" t="s">
        <v>2894</v>
      </c>
      <c r="D74" s="4" t="s">
        <v>2875</v>
      </c>
      <c r="E74" s="4" t="s">
        <v>2794</v>
      </c>
      <c r="F74" s="4" t="s">
        <v>2794</v>
      </c>
    </row>
    <row r="75">
      <c r="A75" s="6" t="s">
        <v>314</v>
      </c>
      <c r="B75" s="6" t="s">
        <v>407</v>
      </c>
      <c r="C75" s="274" t="s">
        <v>2895</v>
      </c>
      <c r="D75" s="273" t="s">
        <v>2896</v>
      </c>
      <c r="E75" s="4" t="s">
        <v>2794</v>
      </c>
      <c r="F75" s="4" t="s">
        <v>2794</v>
      </c>
    </row>
    <row r="76">
      <c r="A76" s="6" t="s">
        <v>314</v>
      </c>
      <c r="B76" s="6" t="s">
        <v>415</v>
      </c>
      <c r="C76" s="275" t="s">
        <v>2897</v>
      </c>
      <c r="D76" s="273" t="s">
        <v>2898</v>
      </c>
      <c r="E76" s="4" t="s">
        <v>2794</v>
      </c>
      <c r="F76" s="4" t="s">
        <v>2794</v>
      </c>
    </row>
    <row r="77">
      <c r="A77" s="6" t="s">
        <v>314</v>
      </c>
      <c r="B77" s="6" t="s">
        <v>411</v>
      </c>
      <c r="C77" s="4" t="s">
        <v>2899</v>
      </c>
      <c r="D77" s="116" t="s">
        <v>2900</v>
      </c>
      <c r="E77" s="4" t="s">
        <v>2794</v>
      </c>
      <c r="F77" s="4" t="s">
        <v>2794</v>
      </c>
    </row>
    <row r="78">
      <c r="A78" s="6" t="s">
        <v>314</v>
      </c>
      <c r="B78" s="6" t="s">
        <v>421</v>
      </c>
      <c r="C78" s="4" t="s">
        <v>2901</v>
      </c>
      <c r="D78" s="116" t="s">
        <v>2902</v>
      </c>
      <c r="E78" s="4" t="s">
        <v>2794</v>
      </c>
      <c r="F78" s="4" t="s">
        <v>2794</v>
      </c>
    </row>
    <row r="79">
      <c r="A79" s="6" t="s">
        <v>314</v>
      </c>
      <c r="B79" s="6" t="s">
        <v>425</v>
      </c>
      <c r="C79" s="4" t="s">
        <v>2903</v>
      </c>
      <c r="D79" s="4" t="s">
        <v>2875</v>
      </c>
      <c r="E79" s="4" t="s">
        <v>2794</v>
      </c>
      <c r="F79" s="4" t="s">
        <v>2794</v>
      </c>
    </row>
    <row r="80">
      <c r="A80" s="6" t="s">
        <v>314</v>
      </c>
      <c r="B80" s="6" t="s">
        <v>429</v>
      </c>
      <c r="C80" s="261" t="s">
        <v>2904</v>
      </c>
      <c r="D80" s="116" t="s">
        <v>2905</v>
      </c>
      <c r="E80" s="4" t="s">
        <v>2794</v>
      </c>
      <c r="F80" s="4" t="s">
        <v>2794</v>
      </c>
    </row>
    <row r="81">
      <c r="A81" s="6" t="s">
        <v>314</v>
      </c>
      <c r="B81" s="6" t="s">
        <v>434</v>
      </c>
      <c r="C81" s="4" t="s">
        <v>2906</v>
      </c>
      <c r="D81" s="116" t="s">
        <v>2907</v>
      </c>
      <c r="E81" s="4" t="s">
        <v>2794</v>
      </c>
      <c r="F81" s="4" t="s">
        <v>2794</v>
      </c>
    </row>
    <row r="82">
      <c r="A82" s="6" t="s">
        <v>314</v>
      </c>
      <c r="B82" s="6" t="s">
        <v>438</v>
      </c>
      <c r="C82" s="4" t="s">
        <v>2908</v>
      </c>
      <c r="D82" s="4" t="s">
        <v>2875</v>
      </c>
      <c r="E82" s="4" t="s">
        <v>2794</v>
      </c>
      <c r="F82" s="4" t="s">
        <v>2794</v>
      </c>
    </row>
    <row r="83">
      <c r="A83" s="6" t="s">
        <v>314</v>
      </c>
      <c r="B83" s="6" t="s">
        <v>442</v>
      </c>
      <c r="C83" s="4" t="s">
        <v>2909</v>
      </c>
      <c r="D83" s="4" t="s">
        <v>2875</v>
      </c>
      <c r="E83" s="4" t="s">
        <v>2794</v>
      </c>
      <c r="F83" s="4" t="s">
        <v>2794</v>
      </c>
    </row>
    <row r="84">
      <c r="A84" s="6" t="s">
        <v>314</v>
      </c>
      <c r="B84" s="6" t="s">
        <v>445</v>
      </c>
      <c r="C84" s="4" t="s">
        <v>2910</v>
      </c>
      <c r="D84" s="4" t="s">
        <v>2875</v>
      </c>
      <c r="E84" s="4" t="s">
        <v>2794</v>
      </c>
      <c r="F84" s="4" t="s">
        <v>2794</v>
      </c>
    </row>
    <row r="85">
      <c r="A85" s="6" t="s">
        <v>314</v>
      </c>
      <c r="B85" s="6" t="s">
        <v>447</v>
      </c>
      <c r="C85" s="239" t="s">
        <v>2911</v>
      </c>
      <c r="D85" s="116" t="s">
        <v>2912</v>
      </c>
      <c r="E85" s="4" t="s">
        <v>2794</v>
      </c>
      <c r="F85" s="4" t="s">
        <v>2794</v>
      </c>
    </row>
    <row r="86">
      <c r="A86" s="6" t="s">
        <v>314</v>
      </c>
      <c r="B86" s="6" t="s">
        <v>452</v>
      </c>
      <c r="C86" s="6" t="s">
        <v>2913</v>
      </c>
      <c r="D86" s="4" t="s">
        <v>2875</v>
      </c>
      <c r="E86" s="4" t="s">
        <v>2794</v>
      </c>
      <c r="F86" s="4" t="s">
        <v>2794</v>
      </c>
    </row>
    <row r="87">
      <c r="A87" s="6" t="s">
        <v>314</v>
      </c>
      <c r="B87" s="6" t="s">
        <v>457</v>
      </c>
      <c r="C87" s="276" t="s">
        <v>2914</v>
      </c>
      <c r="D87" s="116" t="s">
        <v>2915</v>
      </c>
      <c r="E87" s="4" t="s">
        <v>2794</v>
      </c>
      <c r="F87" s="4" t="s">
        <v>2794</v>
      </c>
    </row>
    <row r="88">
      <c r="A88" s="6" t="s">
        <v>314</v>
      </c>
      <c r="B88" s="6" t="s">
        <v>372</v>
      </c>
      <c r="C88" s="277" t="s">
        <v>2916</v>
      </c>
      <c r="D88" s="116" t="s">
        <v>377</v>
      </c>
      <c r="E88" s="4" t="s">
        <v>2794</v>
      </c>
      <c r="F88" s="4" t="s">
        <v>2794</v>
      </c>
    </row>
    <row r="89">
      <c r="A89" s="6" t="s">
        <v>314</v>
      </c>
      <c r="B89" s="6" t="s">
        <v>468</v>
      </c>
      <c r="C89" s="261" t="s">
        <v>2917</v>
      </c>
      <c r="D89" s="116" t="s">
        <v>2918</v>
      </c>
      <c r="E89" s="4" t="s">
        <v>2794</v>
      </c>
      <c r="F89" s="4" t="s">
        <v>2794</v>
      </c>
    </row>
    <row r="90">
      <c r="A90" s="6" t="s">
        <v>314</v>
      </c>
      <c r="B90" s="6" t="s">
        <v>474</v>
      </c>
      <c r="C90" s="239" t="s">
        <v>2919</v>
      </c>
      <c r="D90" s="116" t="s">
        <v>2920</v>
      </c>
      <c r="E90" s="4" t="s">
        <v>2794</v>
      </c>
      <c r="F90" s="4" t="s">
        <v>2794</v>
      </c>
    </row>
    <row r="91">
      <c r="A91" s="6" t="s">
        <v>314</v>
      </c>
      <c r="B91" s="6" t="s">
        <v>478</v>
      </c>
      <c r="C91" s="261" t="s">
        <v>2921</v>
      </c>
      <c r="D91" s="116" t="s">
        <v>2922</v>
      </c>
      <c r="E91" s="4" t="s">
        <v>2794</v>
      </c>
      <c r="F91" s="4" t="s">
        <v>2794</v>
      </c>
    </row>
    <row r="92">
      <c r="A92" s="6"/>
      <c r="B92" s="6"/>
      <c r="C92" s="239"/>
      <c r="D92" s="116"/>
    </row>
    <row r="93">
      <c r="A93" s="6" t="s">
        <v>314</v>
      </c>
      <c r="B93" s="6" t="s">
        <v>486</v>
      </c>
      <c r="C93" s="4" t="s">
        <v>2923</v>
      </c>
      <c r="D93" s="116" t="s">
        <v>2924</v>
      </c>
      <c r="E93" s="4" t="s">
        <v>2794</v>
      </c>
      <c r="F93" s="4" t="s">
        <v>2794</v>
      </c>
    </row>
    <row r="94">
      <c r="A94" s="6" t="s">
        <v>314</v>
      </c>
      <c r="B94" s="6" t="s">
        <v>491</v>
      </c>
      <c r="C94" s="6" t="s">
        <v>2925</v>
      </c>
      <c r="D94" s="4" t="s">
        <v>2875</v>
      </c>
      <c r="E94" s="4" t="s">
        <v>2794</v>
      </c>
      <c r="F94" s="4" t="s">
        <v>2794</v>
      </c>
    </row>
    <row r="95">
      <c r="A95" s="6" t="s">
        <v>314</v>
      </c>
      <c r="B95" s="6" t="s">
        <v>495</v>
      </c>
      <c r="C95" s="261" t="s">
        <v>2926</v>
      </c>
      <c r="D95" s="116" t="s">
        <v>2927</v>
      </c>
      <c r="E95" s="4" t="s">
        <v>2794</v>
      </c>
      <c r="F95" s="4" t="s">
        <v>2794</v>
      </c>
    </row>
    <row r="96">
      <c r="A96" s="6" t="s">
        <v>314</v>
      </c>
      <c r="B96" s="6" t="s">
        <v>501</v>
      </c>
      <c r="C96" s="4" t="s">
        <v>2928</v>
      </c>
      <c r="D96" s="116" t="s">
        <v>2929</v>
      </c>
      <c r="E96" s="4" t="s">
        <v>2794</v>
      </c>
      <c r="F96" s="4" t="s">
        <v>2794</v>
      </c>
    </row>
    <row r="98">
      <c r="A98" s="6" t="s">
        <v>507</v>
      </c>
      <c r="B98" s="6" t="s">
        <v>521</v>
      </c>
      <c r="C98" s="6" t="s">
        <v>2930</v>
      </c>
      <c r="D98" s="4" t="s">
        <v>2875</v>
      </c>
      <c r="E98" s="4" t="s">
        <v>2794</v>
      </c>
      <c r="F98" s="4" t="s">
        <v>2794</v>
      </c>
    </row>
    <row r="99">
      <c r="A99" s="6" t="s">
        <v>507</v>
      </c>
      <c r="B99" s="6" t="s">
        <v>524</v>
      </c>
      <c r="C99" s="239" t="s">
        <v>2931</v>
      </c>
      <c r="D99" s="116" t="s">
        <v>2932</v>
      </c>
      <c r="E99" s="4" t="s">
        <v>2794</v>
      </c>
      <c r="F99" s="4" t="s">
        <v>2794</v>
      </c>
    </row>
    <row r="100">
      <c r="A100" s="6" t="s">
        <v>507</v>
      </c>
      <c r="B100" s="6" t="s">
        <v>530</v>
      </c>
      <c r="C100" s="6" t="s">
        <v>2933</v>
      </c>
      <c r="D100" s="4" t="s">
        <v>2875</v>
      </c>
      <c r="E100" s="4" t="s">
        <v>2794</v>
      </c>
      <c r="F100" s="4" t="s">
        <v>2794</v>
      </c>
    </row>
    <row r="101">
      <c r="A101" s="6" t="s">
        <v>507</v>
      </c>
      <c r="B101" s="6" t="s">
        <v>535</v>
      </c>
      <c r="C101" s="6" t="s">
        <v>2934</v>
      </c>
      <c r="D101" s="4" t="s">
        <v>2875</v>
      </c>
      <c r="E101" s="4" t="s">
        <v>2794</v>
      </c>
      <c r="F101" s="4" t="s">
        <v>2794</v>
      </c>
    </row>
    <row r="102">
      <c r="A102" s="6" t="s">
        <v>507</v>
      </c>
      <c r="B102" s="6" t="s">
        <v>537</v>
      </c>
      <c r="C102" s="6" t="s">
        <v>2935</v>
      </c>
      <c r="D102" s="4"/>
      <c r="E102" s="4"/>
      <c r="F102" s="4"/>
    </row>
    <row r="103">
      <c r="A103" s="6" t="s">
        <v>507</v>
      </c>
      <c r="B103" s="6" t="s">
        <v>540</v>
      </c>
      <c r="C103" s="6" t="s">
        <v>2936</v>
      </c>
      <c r="D103" s="4"/>
      <c r="E103" s="4"/>
      <c r="F103" s="4"/>
    </row>
    <row r="104">
      <c r="A104" s="6" t="s">
        <v>507</v>
      </c>
      <c r="B104" s="6" t="s">
        <v>542</v>
      </c>
      <c r="C104" s="6" t="s">
        <v>2937</v>
      </c>
      <c r="D104" s="4" t="s">
        <v>2875</v>
      </c>
      <c r="E104" s="4" t="s">
        <v>2794</v>
      </c>
      <c r="F104" s="4" t="s">
        <v>2794</v>
      </c>
    </row>
    <row r="105">
      <c r="A105" s="6" t="s">
        <v>507</v>
      </c>
      <c r="B105" s="6" t="s">
        <v>547</v>
      </c>
      <c r="C105" s="6" t="s">
        <v>2938</v>
      </c>
      <c r="D105" s="4" t="s">
        <v>2875</v>
      </c>
      <c r="E105" s="4" t="s">
        <v>2794</v>
      </c>
      <c r="F105" s="4" t="s">
        <v>2794</v>
      </c>
    </row>
    <row r="106">
      <c r="A106" s="6" t="s">
        <v>507</v>
      </c>
      <c r="B106" s="6" t="s">
        <v>551</v>
      </c>
      <c r="C106" s="278" t="s">
        <v>2939</v>
      </c>
      <c r="D106" s="116" t="s">
        <v>2940</v>
      </c>
      <c r="E106" s="4" t="s">
        <v>2794</v>
      </c>
      <c r="F106" s="4" t="s">
        <v>2794</v>
      </c>
    </row>
    <row r="107">
      <c r="A107" s="6" t="s">
        <v>507</v>
      </c>
      <c r="B107" s="6" t="s">
        <v>558</v>
      </c>
      <c r="C107" s="278" t="s">
        <v>2941</v>
      </c>
      <c r="D107" s="116" t="s">
        <v>2942</v>
      </c>
      <c r="E107" s="4" t="s">
        <v>2794</v>
      </c>
      <c r="F107" s="4" t="s">
        <v>2794</v>
      </c>
    </row>
    <row r="108">
      <c r="A108" s="6" t="s">
        <v>507</v>
      </c>
      <c r="B108" s="6" t="s">
        <v>563</v>
      </c>
      <c r="C108" s="278" t="s">
        <v>2943</v>
      </c>
      <c r="D108" s="116" t="s">
        <v>2944</v>
      </c>
      <c r="E108" s="4" t="s">
        <v>2794</v>
      </c>
      <c r="F108" s="4" t="s">
        <v>2794</v>
      </c>
    </row>
    <row r="109">
      <c r="A109" s="6" t="s">
        <v>507</v>
      </c>
      <c r="B109" s="6" t="s">
        <v>568</v>
      </c>
      <c r="C109" s="278" t="s">
        <v>2945</v>
      </c>
      <c r="D109" s="116" t="s">
        <v>2946</v>
      </c>
      <c r="E109" s="4" t="s">
        <v>2794</v>
      </c>
      <c r="F109" s="4" t="s">
        <v>2794</v>
      </c>
    </row>
    <row r="110">
      <c r="A110" s="118" t="s">
        <v>507</v>
      </c>
      <c r="B110" s="118" t="s">
        <v>574</v>
      </c>
      <c r="C110" s="118" t="s">
        <v>2947</v>
      </c>
      <c r="D110" s="121" t="s">
        <v>2875</v>
      </c>
      <c r="E110" s="121" t="s">
        <v>2794</v>
      </c>
      <c r="F110" s="121" t="s">
        <v>2794</v>
      </c>
      <c r="G110" s="120"/>
      <c r="H110" s="120"/>
      <c r="I110" s="120"/>
      <c r="J110" s="120"/>
      <c r="K110" s="120"/>
      <c r="L110" s="120"/>
      <c r="M110" s="120"/>
      <c r="N110" s="120"/>
      <c r="O110" s="120"/>
      <c r="P110" s="120"/>
      <c r="Q110" s="120"/>
      <c r="R110" s="120"/>
      <c r="S110" s="120"/>
      <c r="T110" s="120"/>
      <c r="U110" s="120"/>
      <c r="V110" s="120"/>
      <c r="W110" s="120"/>
      <c r="X110" s="120"/>
      <c r="Y110" s="120"/>
      <c r="Z110" s="120"/>
    </row>
    <row r="111">
      <c r="A111" s="118" t="s">
        <v>507</v>
      </c>
      <c r="B111" s="118" t="s">
        <v>580</v>
      </c>
      <c r="C111" s="118" t="s">
        <v>2948</v>
      </c>
      <c r="D111" s="121" t="s">
        <v>2875</v>
      </c>
      <c r="E111" s="121" t="s">
        <v>2794</v>
      </c>
      <c r="F111" s="121" t="s">
        <v>2794</v>
      </c>
      <c r="G111" s="120"/>
      <c r="H111" s="120"/>
      <c r="I111" s="120"/>
      <c r="J111" s="120"/>
      <c r="K111" s="120"/>
      <c r="L111" s="120"/>
      <c r="M111" s="120"/>
      <c r="N111" s="120"/>
      <c r="O111" s="120"/>
      <c r="P111" s="120"/>
      <c r="Q111" s="120"/>
      <c r="R111" s="120"/>
      <c r="S111" s="120"/>
      <c r="T111" s="120"/>
      <c r="U111" s="120"/>
      <c r="V111" s="120"/>
      <c r="W111" s="120"/>
      <c r="X111" s="120"/>
      <c r="Y111" s="120"/>
      <c r="Z111" s="120"/>
    </row>
    <row r="112">
      <c r="A112" s="118" t="s">
        <v>507</v>
      </c>
      <c r="B112" s="118" t="s">
        <v>584</v>
      </c>
      <c r="C112" s="118" t="s">
        <v>2949</v>
      </c>
      <c r="D112" s="121" t="s">
        <v>2875</v>
      </c>
      <c r="E112" s="121" t="s">
        <v>2794</v>
      </c>
      <c r="F112" s="121" t="s">
        <v>2794</v>
      </c>
      <c r="G112" s="120"/>
      <c r="H112" s="120"/>
      <c r="I112" s="120"/>
      <c r="J112" s="120"/>
      <c r="K112" s="120"/>
      <c r="L112" s="120"/>
      <c r="M112" s="120"/>
      <c r="N112" s="120"/>
      <c r="O112" s="120"/>
      <c r="P112" s="120"/>
      <c r="Q112" s="120"/>
      <c r="R112" s="120"/>
      <c r="S112" s="120"/>
      <c r="T112" s="120"/>
      <c r="U112" s="120"/>
      <c r="V112" s="120"/>
      <c r="W112" s="120"/>
      <c r="X112" s="120"/>
      <c r="Y112" s="120"/>
      <c r="Z112" s="120"/>
    </row>
    <row r="113">
      <c r="A113" s="6" t="s">
        <v>507</v>
      </c>
      <c r="B113" s="6" t="s">
        <v>588</v>
      </c>
      <c r="C113" s="239" t="s">
        <v>2945</v>
      </c>
      <c r="D113" s="116" t="s">
        <v>2950</v>
      </c>
      <c r="E113" s="4" t="s">
        <v>2794</v>
      </c>
      <c r="F113" s="4" t="s">
        <v>2794</v>
      </c>
    </row>
    <row r="114">
      <c r="A114" s="6" t="s">
        <v>507</v>
      </c>
      <c r="B114" s="6" t="s">
        <v>592</v>
      </c>
      <c r="C114" s="6" t="s">
        <v>2951</v>
      </c>
      <c r="D114" s="4" t="s">
        <v>2875</v>
      </c>
      <c r="E114" s="4" t="s">
        <v>2794</v>
      </c>
      <c r="F114" s="4" t="s">
        <v>2794</v>
      </c>
    </row>
    <row r="115">
      <c r="A115" s="6" t="s">
        <v>507</v>
      </c>
      <c r="B115" s="6" t="s">
        <v>596</v>
      </c>
      <c r="C115" s="239" t="s">
        <v>2952</v>
      </c>
      <c r="D115" s="116" t="s">
        <v>2953</v>
      </c>
      <c r="E115" s="4" t="s">
        <v>2794</v>
      </c>
      <c r="F115" s="4" t="s">
        <v>2794</v>
      </c>
    </row>
    <row r="116">
      <c r="A116" s="6" t="s">
        <v>507</v>
      </c>
      <c r="B116" s="6" t="s">
        <v>602</v>
      </c>
      <c r="C116" s="6" t="s">
        <v>2954</v>
      </c>
      <c r="D116" s="4" t="s">
        <v>2875</v>
      </c>
      <c r="E116" s="4" t="s">
        <v>2794</v>
      </c>
      <c r="F116" s="4" t="s">
        <v>2794</v>
      </c>
    </row>
    <row r="117">
      <c r="A117" s="6" t="s">
        <v>507</v>
      </c>
      <c r="B117" s="6" t="s">
        <v>606</v>
      </c>
      <c r="C117" s="261" t="s">
        <v>2955</v>
      </c>
      <c r="D117" s="116" t="s">
        <v>2956</v>
      </c>
      <c r="E117" s="4" t="s">
        <v>2794</v>
      </c>
      <c r="F117" s="4" t="s">
        <v>2794</v>
      </c>
    </row>
    <row r="118">
      <c r="A118" s="6" t="s">
        <v>507</v>
      </c>
      <c r="B118" s="6" t="s">
        <v>611</v>
      </c>
      <c r="C118" s="6" t="s">
        <v>2957</v>
      </c>
      <c r="D118" s="4" t="s">
        <v>2875</v>
      </c>
      <c r="E118" s="4" t="s">
        <v>2794</v>
      </c>
      <c r="F118" s="4" t="s">
        <v>2794</v>
      </c>
    </row>
    <row r="119">
      <c r="A119" s="6" t="s">
        <v>507</v>
      </c>
      <c r="B119" s="6" t="s">
        <v>615</v>
      </c>
      <c r="C119" s="6" t="s">
        <v>2958</v>
      </c>
      <c r="D119" s="4" t="s">
        <v>2875</v>
      </c>
      <c r="E119" s="4" t="s">
        <v>2794</v>
      </c>
      <c r="F119" s="4" t="s">
        <v>2794</v>
      </c>
    </row>
    <row r="120">
      <c r="A120" s="6" t="s">
        <v>507</v>
      </c>
      <c r="B120" s="6" t="s">
        <v>619</v>
      </c>
      <c r="C120" s="261" t="s">
        <v>2959</v>
      </c>
      <c r="D120" s="116" t="s">
        <v>2960</v>
      </c>
      <c r="E120" s="4" t="s">
        <v>2794</v>
      </c>
      <c r="F120" s="4" t="s">
        <v>2794</v>
      </c>
    </row>
    <row r="121">
      <c r="A121" s="279" t="s">
        <v>507</v>
      </c>
      <c r="B121" s="279" t="s">
        <v>468</v>
      </c>
      <c r="C121" s="239" t="s">
        <v>2961</v>
      </c>
      <c r="D121" s="116" t="s">
        <v>2918</v>
      </c>
      <c r="E121" s="4" t="s">
        <v>2794</v>
      </c>
      <c r="F121" s="4" t="s">
        <v>2794</v>
      </c>
    </row>
    <row r="122">
      <c r="A122" s="279" t="s">
        <v>507</v>
      </c>
      <c r="B122" s="279" t="s">
        <v>626</v>
      </c>
      <c r="C122" s="261" t="s">
        <v>2921</v>
      </c>
      <c r="D122" s="116" t="s">
        <v>2922</v>
      </c>
      <c r="E122" s="4" t="s">
        <v>2794</v>
      </c>
      <c r="F122" s="4" t="s">
        <v>2794</v>
      </c>
    </row>
    <row r="123">
      <c r="A123" s="279" t="s">
        <v>507</v>
      </c>
      <c r="B123" s="279" t="s">
        <v>628</v>
      </c>
      <c r="C123" s="239" t="s">
        <v>2919</v>
      </c>
      <c r="D123" s="116" t="s">
        <v>2920</v>
      </c>
      <c r="E123" s="4" t="s">
        <v>2794</v>
      </c>
      <c r="F123" s="4" t="s">
        <v>2794</v>
      </c>
    </row>
    <row r="124">
      <c r="A124" s="279" t="s">
        <v>507</v>
      </c>
      <c r="B124" s="279" t="s">
        <v>630</v>
      </c>
      <c r="C124" s="261" t="s">
        <v>2962</v>
      </c>
      <c r="D124" s="280" t="s">
        <v>2963</v>
      </c>
      <c r="E124" s="4"/>
      <c r="F124" s="4"/>
    </row>
    <row r="125">
      <c r="A125" s="6" t="s">
        <v>507</v>
      </c>
      <c r="B125" s="6" t="s">
        <v>633</v>
      </c>
      <c r="C125" s="239" t="s">
        <v>2964</v>
      </c>
      <c r="D125" s="8" t="s">
        <v>2965</v>
      </c>
      <c r="E125" s="4" t="s">
        <v>2794</v>
      </c>
      <c r="F125" s="4" t="s">
        <v>2794</v>
      </c>
    </row>
    <row r="126">
      <c r="A126" s="6" t="s">
        <v>507</v>
      </c>
      <c r="B126" s="6" t="s">
        <v>638</v>
      </c>
      <c r="C126" s="261" t="s">
        <v>2966</v>
      </c>
      <c r="D126" s="116" t="s">
        <v>2967</v>
      </c>
      <c r="E126" s="4" t="s">
        <v>2794</v>
      </c>
      <c r="F126" s="4" t="s">
        <v>2794</v>
      </c>
    </row>
    <row r="127">
      <c r="A127" s="6" t="s">
        <v>507</v>
      </c>
      <c r="B127" s="6" t="s">
        <v>644</v>
      </c>
      <c r="C127" s="6" t="s">
        <v>2968</v>
      </c>
      <c r="D127" s="4" t="s">
        <v>2875</v>
      </c>
      <c r="E127" s="4" t="s">
        <v>2794</v>
      </c>
      <c r="F127" s="4" t="s">
        <v>2794</v>
      </c>
    </row>
    <row r="128">
      <c r="A128" s="6" t="s">
        <v>507</v>
      </c>
      <c r="B128" s="6" t="s">
        <v>648</v>
      </c>
      <c r="C128" s="6" t="s">
        <v>2969</v>
      </c>
      <c r="D128" s="4" t="s">
        <v>2875</v>
      </c>
      <c r="E128" s="4" t="s">
        <v>2794</v>
      </c>
      <c r="F128" s="4" t="s">
        <v>2794</v>
      </c>
    </row>
    <row r="129">
      <c r="A129" s="6" t="s">
        <v>507</v>
      </c>
      <c r="B129" s="6" t="s">
        <v>652</v>
      </c>
      <c r="C129" s="239" t="s">
        <v>2970</v>
      </c>
      <c r="D129" s="116" t="s">
        <v>2971</v>
      </c>
      <c r="E129" s="4" t="s">
        <v>2794</v>
      </c>
      <c r="F129" s="4" t="s">
        <v>2794</v>
      </c>
    </row>
    <row r="130">
      <c r="A130" s="6" t="s">
        <v>507</v>
      </c>
      <c r="B130" s="6" t="s">
        <v>658</v>
      </c>
      <c r="C130" s="239" t="s">
        <v>2972</v>
      </c>
      <c r="D130" s="116" t="s">
        <v>2973</v>
      </c>
      <c r="E130" s="4" t="s">
        <v>2794</v>
      </c>
      <c r="F130" s="4" t="s">
        <v>2794</v>
      </c>
    </row>
    <row r="131">
      <c r="A131" s="6" t="s">
        <v>507</v>
      </c>
      <c r="B131" s="6" t="s">
        <v>663</v>
      </c>
      <c r="C131" s="239" t="s">
        <v>2974</v>
      </c>
      <c r="D131" s="116" t="s">
        <v>2975</v>
      </c>
      <c r="E131" s="4" t="s">
        <v>2794</v>
      </c>
      <c r="F131" s="4" t="s">
        <v>2794</v>
      </c>
    </row>
    <row r="132">
      <c r="A132" s="6" t="s">
        <v>507</v>
      </c>
      <c r="B132" s="6" t="s">
        <v>668</v>
      </c>
      <c r="C132" s="239" t="s">
        <v>2976</v>
      </c>
      <c r="D132" s="116" t="s">
        <v>2977</v>
      </c>
      <c r="E132" s="4" t="s">
        <v>2794</v>
      </c>
      <c r="F132" s="4" t="s">
        <v>2794</v>
      </c>
    </row>
    <row r="133">
      <c r="A133" s="6" t="s">
        <v>507</v>
      </c>
      <c r="B133" s="6" t="s">
        <v>673</v>
      </c>
      <c r="C133" s="6" t="s">
        <v>2978</v>
      </c>
      <c r="D133" s="4" t="s">
        <v>2875</v>
      </c>
      <c r="E133" s="4" t="s">
        <v>2794</v>
      </c>
      <c r="F133" s="4" t="s">
        <v>2794</v>
      </c>
    </row>
    <row r="134">
      <c r="A134" s="6" t="s">
        <v>507</v>
      </c>
      <c r="B134" s="6" t="s">
        <v>677</v>
      </c>
      <c r="C134" s="281" t="s">
        <v>2979</v>
      </c>
      <c r="D134" s="4" t="s">
        <v>2875</v>
      </c>
      <c r="E134" s="4" t="s">
        <v>2794</v>
      </c>
      <c r="F134" s="4" t="s">
        <v>2794</v>
      </c>
    </row>
    <row r="135">
      <c r="A135" s="6" t="s">
        <v>507</v>
      </c>
      <c r="B135" s="6" t="s">
        <v>682</v>
      </c>
      <c r="C135" s="281" t="s">
        <v>2980</v>
      </c>
      <c r="D135" s="4" t="s">
        <v>2875</v>
      </c>
      <c r="E135" s="4" t="s">
        <v>2794</v>
      </c>
      <c r="F135" s="4" t="s">
        <v>2794</v>
      </c>
    </row>
    <row r="136">
      <c r="A136" s="6" t="s">
        <v>507</v>
      </c>
      <c r="B136" s="6" t="s">
        <v>690</v>
      </c>
      <c r="C136" s="281" t="s">
        <v>2981</v>
      </c>
      <c r="D136" s="4" t="s">
        <v>2875</v>
      </c>
      <c r="E136" s="4" t="s">
        <v>2794</v>
      </c>
      <c r="F136" s="4" t="s">
        <v>2794</v>
      </c>
    </row>
    <row r="137">
      <c r="A137" s="6" t="s">
        <v>507</v>
      </c>
      <c r="B137" s="6" t="s">
        <v>686</v>
      </c>
      <c r="C137" s="281" t="s">
        <v>2982</v>
      </c>
      <c r="D137" s="4" t="s">
        <v>2875</v>
      </c>
      <c r="E137" s="4" t="s">
        <v>2794</v>
      </c>
      <c r="F137" s="4" t="s">
        <v>2794</v>
      </c>
    </row>
    <row r="138">
      <c r="A138" s="6" t="s">
        <v>507</v>
      </c>
      <c r="B138" s="6" t="s">
        <v>694</v>
      </c>
      <c r="C138" s="6" t="s">
        <v>2983</v>
      </c>
      <c r="D138" s="4" t="s">
        <v>2875</v>
      </c>
      <c r="E138" s="4" t="s">
        <v>2794</v>
      </c>
      <c r="F138" s="4" t="s">
        <v>2794</v>
      </c>
    </row>
    <row r="139">
      <c r="A139" s="6" t="s">
        <v>507</v>
      </c>
      <c r="B139" s="6" t="s">
        <v>699</v>
      </c>
      <c r="C139" s="239" t="s">
        <v>2923</v>
      </c>
      <c r="D139" s="116" t="s">
        <v>2924</v>
      </c>
      <c r="E139" s="4" t="s">
        <v>2794</v>
      </c>
      <c r="F139" s="4" t="s">
        <v>2794</v>
      </c>
    </row>
    <row r="140">
      <c r="A140" s="6" t="s">
        <v>507</v>
      </c>
      <c r="B140" s="6" t="s">
        <v>703</v>
      </c>
      <c r="C140" s="6" t="s">
        <v>2984</v>
      </c>
      <c r="D140" s="4" t="s">
        <v>2875</v>
      </c>
      <c r="E140" s="4" t="s">
        <v>2794</v>
      </c>
      <c r="F140" s="4" t="s">
        <v>2794</v>
      </c>
    </row>
    <row r="141">
      <c r="A141" s="6" t="s">
        <v>507</v>
      </c>
      <c r="B141" s="6" t="s">
        <v>708</v>
      </c>
      <c r="C141" s="282" t="s">
        <v>2985</v>
      </c>
      <c r="D141" s="4" t="s">
        <v>2875</v>
      </c>
      <c r="E141" s="4" t="s">
        <v>2794</v>
      </c>
      <c r="F141" s="4" t="s">
        <v>2794</v>
      </c>
    </row>
    <row r="142">
      <c r="A142" s="6" t="s">
        <v>507</v>
      </c>
      <c r="B142" s="6" t="s">
        <v>712</v>
      </c>
      <c r="C142" s="282" t="s">
        <v>2986</v>
      </c>
      <c r="D142" s="4" t="s">
        <v>2875</v>
      </c>
      <c r="E142" s="4" t="s">
        <v>2794</v>
      </c>
      <c r="F142" s="4" t="s">
        <v>2794</v>
      </c>
    </row>
    <row r="143">
      <c r="A143" s="6" t="s">
        <v>507</v>
      </c>
      <c r="B143" s="6" t="s">
        <v>716</v>
      </c>
      <c r="C143" s="6" t="s">
        <v>2987</v>
      </c>
      <c r="D143" s="4" t="s">
        <v>2875</v>
      </c>
      <c r="E143" s="4" t="s">
        <v>2794</v>
      </c>
      <c r="F143" s="4" t="s">
        <v>2794</v>
      </c>
    </row>
    <row r="144">
      <c r="A144" s="6" t="s">
        <v>507</v>
      </c>
      <c r="B144" s="6" t="s">
        <v>720</v>
      </c>
      <c r="C144" s="239" t="s">
        <v>2988</v>
      </c>
      <c r="D144" s="116" t="s">
        <v>2989</v>
      </c>
    </row>
    <row r="145">
      <c r="A145" s="6" t="s">
        <v>507</v>
      </c>
      <c r="B145" s="6" t="s">
        <v>726</v>
      </c>
      <c r="C145" s="283" t="s">
        <v>2990</v>
      </c>
      <c r="D145" s="4" t="s">
        <v>2875</v>
      </c>
      <c r="E145" s="4" t="s">
        <v>2794</v>
      </c>
      <c r="F145" s="4" t="s">
        <v>2794</v>
      </c>
    </row>
    <row r="146">
      <c r="A146" s="6" t="s">
        <v>507</v>
      </c>
      <c r="B146" s="6" t="s">
        <v>731</v>
      </c>
      <c r="C146" s="283" t="s">
        <v>2991</v>
      </c>
      <c r="D146" s="4" t="s">
        <v>2875</v>
      </c>
      <c r="E146" s="4" t="s">
        <v>2794</v>
      </c>
      <c r="F146" s="4" t="s">
        <v>2794</v>
      </c>
    </row>
    <row r="147">
      <c r="A147" s="6" t="s">
        <v>507</v>
      </c>
      <c r="B147" s="6" t="s">
        <v>735</v>
      </c>
      <c r="C147" s="283" t="s">
        <v>2992</v>
      </c>
      <c r="D147" s="4" t="s">
        <v>2875</v>
      </c>
      <c r="E147" s="4" t="s">
        <v>2794</v>
      </c>
      <c r="F147" s="4" t="s">
        <v>2794</v>
      </c>
    </row>
    <row r="148">
      <c r="A148" s="6" t="s">
        <v>507</v>
      </c>
      <c r="B148" s="6" t="s">
        <v>745</v>
      </c>
      <c r="C148" s="239" t="s">
        <v>2993</v>
      </c>
      <c r="D148" s="8" t="s">
        <v>2994</v>
      </c>
    </row>
    <row r="149">
      <c r="A149" s="6" t="s">
        <v>507</v>
      </c>
      <c r="B149" s="6" t="s">
        <v>742</v>
      </c>
      <c r="C149" s="261" t="s">
        <v>2995</v>
      </c>
      <c r="D149" s="8" t="s">
        <v>2996</v>
      </c>
    </row>
    <row r="150">
      <c r="A150" s="6" t="s">
        <v>507</v>
      </c>
      <c r="B150" s="6" t="s">
        <v>739</v>
      </c>
      <c r="C150" s="261" t="s">
        <v>2997</v>
      </c>
      <c r="D150" s="8" t="s">
        <v>2998</v>
      </c>
    </row>
    <row r="151">
      <c r="A151" s="6" t="s">
        <v>507</v>
      </c>
      <c r="B151" s="6" t="s">
        <v>759</v>
      </c>
      <c r="C151" s="4" t="s">
        <v>2999</v>
      </c>
      <c r="D151" s="4" t="s">
        <v>2875</v>
      </c>
      <c r="E151" s="4"/>
      <c r="F151" s="4"/>
    </row>
    <row r="152">
      <c r="A152" s="6" t="s">
        <v>507</v>
      </c>
      <c r="B152" s="6" t="s">
        <v>761</v>
      </c>
      <c r="C152" s="282" t="s">
        <v>3000</v>
      </c>
      <c r="D152" s="4" t="s">
        <v>2875</v>
      </c>
      <c r="E152" s="4"/>
      <c r="F152" s="4"/>
    </row>
    <row r="153">
      <c r="A153" s="6" t="s">
        <v>507</v>
      </c>
      <c r="B153" s="6" t="s">
        <v>763</v>
      </c>
      <c r="C153" s="282" t="s">
        <v>3001</v>
      </c>
      <c r="D153" s="4" t="s">
        <v>2875</v>
      </c>
      <c r="E153" s="4"/>
      <c r="F153" s="4"/>
    </row>
    <row r="154">
      <c r="A154" s="6" t="s">
        <v>507</v>
      </c>
      <c r="B154" s="6" t="s">
        <v>750</v>
      </c>
      <c r="C154" s="4" t="s">
        <v>3002</v>
      </c>
      <c r="D154" s="4" t="s">
        <v>2875</v>
      </c>
      <c r="E154" s="4" t="s">
        <v>2794</v>
      </c>
      <c r="F154" s="4" t="s">
        <v>2794</v>
      </c>
    </row>
    <row r="155">
      <c r="A155" s="6" t="s">
        <v>507</v>
      </c>
      <c r="B155" s="6" t="s">
        <v>755</v>
      </c>
      <c r="C155" s="284" t="s">
        <v>3003</v>
      </c>
      <c r="D155" s="4" t="s">
        <v>2875</v>
      </c>
      <c r="E155" s="4" t="s">
        <v>2794</v>
      </c>
      <c r="F155" s="4" t="s">
        <v>2794</v>
      </c>
    </row>
    <row r="156">
      <c r="A156" s="6"/>
      <c r="C156" s="285"/>
      <c r="D156" s="285"/>
      <c r="E156" s="286" t="s">
        <v>3004</v>
      </c>
    </row>
    <row r="158">
      <c r="A158" s="287" t="s">
        <v>793</v>
      </c>
      <c r="B158" s="279" t="s">
        <v>524</v>
      </c>
      <c r="C158" s="288" t="s">
        <v>2931</v>
      </c>
      <c r="D158" s="116" t="s">
        <v>2932</v>
      </c>
    </row>
    <row r="159">
      <c r="A159" s="287" t="s">
        <v>793</v>
      </c>
      <c r="B159" s="279" t="s">
        <v>3005</v>
      </c>
      <c r="C159" s="6" t="s">
        <v>3006</v>
      </c>
      <c r="D159" s="4" t="s">
        <v>2875</v>
      </c>
      <c r="E159" s="4" t="s">
        <v>2794</v>
      </c>
      <c r="F159" s="4" t="s">
        <v>2794</v>
      </c>
    </row>
    <row r="160">
      <c r="A160" s="287" t="s">
        <v>793</v>
      </c>
      <c r="B160" s="279" t="s">
        <v>3007</v>
      </c>
      <c r="C160" s="6" t="s">
        <v>2937</v>
      </c>
      <c r="D160" s="4" t="s">
        <v>2875</v>
      </c>
      <c r="E160" s="4" t="s">
        <v>2794</v>
      </c>
      <c r="F160" s="4" t="s">
        <v>2794</v>
      </c>
    </row>
    <row r="161">
      <c r="A161" s="287" t="s">
        <v>793</v>
      </c>
      <c r="B161" s="279" t="s">
        <v>3008</v>
      </c>
      <c r="C161" s="6" t="s">
        <v>2938</v>
      </c>
      <c r="D161" s="4" t="s">
        <v>2875</v>
      </c>
      <c r="E161" s="4" t="s">
        <v>2794</v>
      </c>
      <c r="F161" s="4" t="s">
        <v>2794</v>
      </c>
    </row>
    <row r="162">
      <c r="A162" s="14" t="s">
        <v>793</v>
      </c>
      <c r="B162" s="22" t="s">
        <v>535</v>
      </c>
      <c r="C162" s="22" t="s">
        <v>2934</v>
      </c>
      <c r="D162" s="23" t="s">
        <v>2875</v>
      </c>
      <c r="E162" s="23" t="s">
        <v>2794</v>
      </c>
      <c r="F162" s="23" t="s">
        <v>2794</v>
      </c>
      <c r="G162" s="19"/>
      <c r="H162" s="19"/>
      <c r="I162" s="19"/>
      <c r="J162" s="19"/>
      <c r="K162" s="19"/>
      <c r="L162" s="19"/>
      <c r="M162" s="19"/>
      <c r="N162" s="19"/>
      <c r="O162" s="19"/>
      <c r="P162" s="19"/>
      <c r="Q162" s="19"/>
      <c r="R162" s="19"/>
      <c r="S162" s="19"/>
      <c r="T162" s="19"/>
      <c r="U162" s="19"/>
      <c r="V162" s="19"/>
      <c r="W162" s="19"/>
      <c r="X162" s="19"/>
      <c r="Y162" s="19"/>
      <c r="Z162" s="19"/>
    </row>
    <row r="163">
      <c r="A163" s="14" t="s">
        <v>793</v>
      </c>
      <c r="B163" s="22" t="s">
        <v>537</v>
      </c>
      <c r="C163" s="22" t="s">
        <v>2935</v>
      </c>
      <c r="D163" s="23"/>
      <c r="E163" s="23"/>
      <c r="F163" s="23"/>
      <c r="G163" s="19"/>
      <c r="H163" s="19"/>
      <c r="I163" s="19"/>
      <c r="J163" s="19"/>
      <c r="K163" s="19"/>
      <c r="L163" s="19"/>
      <c r="M163" s="19"/>
      <c r="N163" s="19"/>
      <c r="O163" s="19"/>
      <c r="P163" s="19"/>
      <c r="Q163" s="19"/>
      <c r="R163" s="19"/>
      <c r="S163" s="19"/>
      <c r="T163" s="19"/>
      <c r="U163" s="19"/>
      <c r="V163" s="19"/>
      <c r="W163" s="19"/>
      <c r="X163" s="19"/>
      <c r="Y163" s="19"/>
      <c r="Z163" s="19"/>
    </row>
    <row r="164">
      <c r="A164" s="14" t="s">
        <v>793</v>
      </c>
      <c r="B164" s="22" t="s">
        <v>540</v>
      </c>
      <c r="C164" s="22" t="s">
        <v>2936</v>
      </c>
      <c r="D164" s="23"/>
      <c r="E164" s="23"/>
      <c r="F164" s="23"/>
      <c r="G164" s="19"/>
      <c r="H164" s="19"/>
      <c r="I164" s="19"/>
      <c r="J164" s="19"/>
      <c r="K164" s="19"/>
      <c r="L164" s="19"/>
      <c r="M164" s="19"/>
      <c r="N164" s="19"/>
      <c r="O164" s="19"/>
      <c r="P164" s="19"/>
      <c r="Q164" s="19"/>
      <c r="R164" s="19"/>
      <c r="S164" s="19"/>
      <c r="T164" s="19"/>
      <c r="U164" s="19"/>
      <c r="V164" s="19"/>
      <c r="W164" s="19"/>
      <c r="X164" s="19"/>
      <c r="Y164" s="19"/>
      <c r="Z164" s="19"/>
    </row>
    <row r="165">
      <c r="A165" s="14" t="s">
        <v>793</v>
      </c>
      <c r="B165" s="22" t="s">
        <v>542</v>
      </c>
      <c r="C165" s="14" t="s">
        <v>2937</v>
      </c>
      <c r="D165" s="23" t="s">
        <v>2875</v>
      </c>
      <c r="E165" s="23" t="s">
        <v>2794</v>
      </c>
      <c r="F165" s="23" t="s">
        <v>2794</v>
      </c>
      <c r="G165" s="19"/>
      <c r="H165" s="19"/>
      <c r="I165" s="19"/>
      <c r="J165" s="19"/>
      <c r="K165" s="19"/>
      <c r="L165" s="19"/>
      <c r="M165" s="19"/>
      <c r="N165" s="19"/>
      <c r="O165" s="19"/>
      <c r="P165" s="19"/>
      <c r="Q165" s="19"/>
      <c r="R165" s="19"/>
      <c r="S165" s="19"/>
      <c r="T165" s="19"/>
      <c r="U165" s="19"/>
      <c r="V165" s="19"/>
      <c r="W165" s="19"/>
      <c r="X165" s="19"/>
      <c r="Y165" s="19"/>
      <c r="Z165" s="19"/>
    </row>
    <row r="166">
      <c r="A166" s="14" t="s">
        <v>793</v>
      </c>
      <c r="B166" s="22" t="s">
        <v>547</v>
      </c>
      <c r="C166" s="22" t="s">
        <v>2938</v>
      </c>
      <c r="D166" s="23" t="s">
        <v>2875</v>
      </c>
      <c r="E166" s="23" t="s">
        <v>2794</v>
      </c>
      <c r="F166" s="23" t="s">
        <v>2794</v>
      </c>
      <c r="G166" s="19"/>
      <c r="H166" s="19"/>
      <c r="I166" s="19"/>
      <c r="J166" s="19"/>
      <c r="K166" s="19"/>
      <c r="L166" s="19"/>
      <c r="M166" s="19"/>
      <c r="N166" s="19"/>
      <c r="O166" s="19"/>
      <c r="P166" s="19"/>
      <c r="Q166" s="19"/>
      <c r="R166" s="19"/>
      <c r="S166" s="19"/>
      <c r="T166" s="19"/>
      <c r="U166" s="19"/>
      <c r="V166" s="19"/>
      <c r="W166" s="19"/>
      <c r="X166" s="19"/>
      <c r="Y166" s="19"/>
      <c r="Z166" s="19"/>
    </row>
    <row r="167">
      <c r="A167" s="14" t="s">
        <v>793</v>
      </c>
      <c r="B167" s="22" t="s">
        <v>759</v>
      </c>
      <c r="C167" s="23" t="s">
        <v>2999</v>
      </c>
      <c r="D167" s="289" t="s">
        <v>2875</v>
      </c>
      <c r="E167" s="290"/>
      <c r="F167" s="290"/>
      <c r="G167" s="291"/>
      <c r="H167" s="291"/>
      <c r="I167" s="19"/>
      <c r="J167" s="19"/>
      <c r="K167" s="19"/>
      <c r="L167" s="19"/>
      <c r="M167" s="19"/>
      <c r="N167" s="19"/>
      <c r="O167" s="19"/>
      <c r="P167" s="19"/>
      <c r="Q167" s="19"/>
      <c r="R167" s="19"/>
      <c r="S167" s="19"/>
      <c r="T167" s="19"/>
      <c r="U167" s="19"/>
      <c r="V167" s="19"/>
      <c r="W167" s="19"/>
      <c r="X167" s="19"/>
      <c r="Y167" s="19"/>
      <c r="Z167" s="19"/>
    </row>
    <row r="168">
      <c r="A168" s="14" t="s">
        <v>793</v>
      </c>
      <c r="B168" s="22" t="s">
        <v>761</v>
      </c>
      <c r="C168" s="23" t="s">
        <v>3009</v>
      </c>
      <c r="D168" s="289" t="s">
        <v>2875</v>
      </c>
      <c r="E168" s="290"/>
      <c r="F168" s="290"/>
      <c r="G168" s="291"/>
      <c r="H168" s="291"/>
      <c r="I168" s="19"/>
      <c r="J168" s="19"/>
      <c r="K168" s="19"/>
      <c r="L168" s="19"/>
      <c r="M168" s="19"/>
      <c r="N168" s="19"/>
      <c r="O168" s="19"/>
      <c r="P168" s="19"/>
      <c r="Q168" s="19"/>
      <c r="R168" s="19"/>
      <c r="S168" s="19"/>
      <c r="T168" s="19"/>
      <c r="U168" s="19"/>
      <c r="V168" s="19"/>
      <c r="W168" s="19"/>
      <c r="X168" s="19"/>
      <c r="Y168" s="19"/>
      <c r="Z168" s="19"/>
    </row>
    <row r="169">
      <c r="A169" s="14" t="s">
        <v>793</v>
      </c>
      <c r="B169" s="22" t="s">
        <v>763</v>
      </c>
      <c r="C169" s="23" t="s">
        <v>3010</v>
      </c>
      <c r="D169" s="289" t="s">
        <v>2875</v>
      </c>
      <c r="E169" s="290"/>
      <c r="F169" s="290"/>
      <c r="G169" s="291"/>
      <c r="H169" s="291"/>
      <c r="I169" s="19"/>
      <c r="J169" s="19"/>
      <c r="K169" s="19"/>
      <c r="L169" s="19"/>
      <c r="M169" s="19"/>
      <c r="N169" s="19"/>
      <c r="O169" s="19"/>
      <c r="P169" s="19"/>
      <c r="Q169" s="19"/>
      <c r="R169" s="19"/>
      <c r="S169" s="19"/>
      <c r="T169" s="19"/>
      <c r="U169" s="19"/>
      <c r="V169" s="19"/>
      <c r="W169" s="19"/>
      <c r="X169" s="19"/>
      <c r="Y169" s="19"/>
      <c r="Z169" s="19"/>
    </row>
    <row r="170">
      <c r="A170" s="287"/>
      <c r="B170" s="279"/>
      <c r="C170" s="6"/>
      <c r="D170" s="4"/>
      <c r="E170" s="4"/>
      <c r="F170" s="4"/>
    </row>
    <row r="172">
      <c r="A172" s="6" t="s">
        <v>831</v>
      </c>
      <c r="B172" s="6" t="s">
        <v>832</v>
      </c>
      <c r="C172" s="4" t="s">
        <v>3011</v>
      </c>
      <c r="D172" s="116" t="s">
        <v>2932</v>
      </c>
    </row>
    <row r="173">
      <c r="A173" s="6" t="s">
        <v>831</v>
      </c>
      <c r="B173" s="6" t="s">
        <v>840</v>
      </c>
      <c r="C173" s="292" t="s">
        <v>3012</v>
      </c>
      <c r="D173" s="293" t="s">
        <v>3013</v>
      </c>
      <c r="E173" s="6" t="s">
        <v>840</v>
      </c>
      <c r="F173" s="6" t="s">
        <v>2794</v>
      </c>
      <c r="G173" s="61"/>
      <c r="H173" s="61"/>
      <c r="I173" s="61"/>
      <c r="J173" s="61"/>
      <c r="K173" s="61"/>
      <c r="L173" s="61"/>
      <c r="M173" s="61"/>
      <c r="N173" s="61"/>
      <c r="O173" s="61"/>
      <c r="P173" s="61"/>
      <c r="Q173" s="61"/>
      <c r="R173" s="61"/>
      <c r="S173" s="61"/>
      <c r="T173" s="61"/>
      <c r="U173" s="61"/>
      <c r="V173" s="61"/>
      <c r="W173" s="61"/>
      <c r="X173" s="61"/>
      <c r="Y173" s="61"/>
      <c r="Z173" s="61"/>
    </row>
    <row r="174">
      <c r="A174" s="6" t="s">
        <v>831</v>
      </c>
      <c r="B174" s="6" t="s">
        <v>837</v>
      </c>
      <c r="C174" s="4" t="s">
        <v>3014</v>
      </c>
      <c r="D174" s="116" t="s">
        <v>3015</v>
      </c>
      <c r="E174" s="4" t="s">
        <v>3016</v>
      </c>
      <c r="F174" s="4" t="s">
        <v>2794</v>
      </c>
    </row>
    <row r="175">
      <c r="A175" s="294"/>
      <c r="B175" s="294"/>
      <c r="C175" s="257"/>
      <c r="D175" s="295"/>
      <c r="E175" s="257"/>
      <c r="F175" s="294"/>
      <c r="G175" s="294"/>
      <c r="H175" s="296"/>
      <c r="I175" s="296"/>
      <c r="J175" s="296"/>
      <c r="K175" s="296"/>
      <c r="L175" s="296"/>
      <c r="M175" s="296"/>
      <c r="N175" s="296"/>
      <c r="O175" s="296"/>
      <c r="P175" s="296"/>
      <c r="Q175" s="296"/>
      <c r="R175" s="296"/>
      <c r="S175" s="296"/>
      <c r="T175" s="296"/>
      <c r="U175" s="296"/>
      <c r="V175" s="296"/>
      <c r="W175" s="296"/>
      <c r="X175" s="296"/>
      <c r="Y175" s="296"/>
      <c r="Z175" s="296"/>
    </row>
    <row r="176">
      <c r="B176" s="6"/>
    </row>
    <row r="177">
      <c r="A177" s="6" t="s">
        <v>1206</v>
      </c>
      <c r="B177" s="297" t="s">
        <v>1222</v>
      </c>
      <c r="C177" s="4" t="s">
        <v>3017</v>
      </c>
      <c r="D177" s="4" t="s">
        <v>1784</v>
      </c>
    </row>
    <row r="178">
      <c r="A178" s="6" t="s">
        <v>1206</v>
      </c>
      <c r="B178" s="297" t="s">
        <v>1227</v>
      </c>
      <c r="C178" s="4" t="s">
        <v>3018</v>
      </c>
      <c r="D178" s="4" t="s">
        <v>1784</v>
      </c>
    </row>
    <row r="179">
      <c r="A179" s="6" t="s">
        <v>1206</v>
      </c>
      <c r="B179" s="297" t="s">
        <v>1231</v>
      </c>
      <c r="C179" s="4" t="s">
        <v>3019</v>
      </c>
      <c r="D179" s="4" t="s">
        <v>1784</v>
      </c>
    </row>
    <row r="180">
      <c r="A180" s="6" t="s">
        <v>1206</v>
      </c>
      <c r="B180" s="297" t="s">
        <v>1235</v>
      </c>
      <c r="C180" s="4" t="s">
        <v>3020</v>
      </c>
      <c r="D180" s="4" t="s">
        <v>1784</v>
      </c>
    </row>
    <row r="181">
      <c r="A181" s="6" t="s">
        <v>1206</v>
      </c>
      <c r="B181" s="6" t="s">
        <v>1244</v>
      </c>
      <c r="C181" s="4" t="s">
        <v>2845</v>
      </c>
      <c r="D181" s="4" t="s">
        <v>1784</v>
      </c>
    </row>
    <row r="182">
      <c r="A182" s="6" t="s">
        <v>1206</v>
      </c>
      <c r="B182" s="6" t="s">
        <v>1288</v>
      </c>
      <c r="C182" s="261" t="s">
        <v>3021</v>
      </c>
      <c r="D182" s="116" t="s">
        <v>3022</v>
      </c>
      <c r="E182" s="4" t="s">
        <v>3023</v>
      </c>
      <c r="F182" s="4" t="s">
        <v>2794</v>
      </c>
    </row>
    <row r="183">
      <c r="A183" s="6" t="s">
        <v>1206</v>
      </c>
      <c r="B183" s="6" t="s">
        <v>1290</v>
      </c>
      <c r="C183" s="4" t="s">
        <v>3024</v>
      </c>
      <c r="D183" s="4" t="s">
        <v>2846</v>
      </c>
    </row>
    <row r="184">
      <c r="A184" s="6" t="s">
        <v>1206</v>
      </c>
      <c r="B184" s="6" t="s">
        <v>1292</v>
      </c>
      <c r="C184" s="298" t="s">
        <v>3025</v>
      </c>
      <c r="D184" s="116" t="s">
        <v>3026</v>
      </c>
      <c r="E184" s="4" t="s">
        <v>1292</v>
      </c>
    </row>
    <row r="185">
      <c r="A185" s="6" t="s">
        <v>1206</v>
      </c>
      <c r="B185" s="6" t="s">
        <v>1294</v>
      </c>
      <c r="C185" s="239" t="s">
        <v>3027</v>
      </c>
      <c r="D185" s="251" t="s">
        <v>3028</v>
      </c>
      <c r="E185" s="111" t="s">
        <v>3029</v>
      </c>
    </row>
    <row r="186">
      <c r="A186" s="6" t="s">
        <v>1206</v>
      </c>
      <c r="B186" s="6" t="s">
        <v>1296</v>
      </c>
      <c r="C186" s="239" t="s">
        <v>3030</v>
      </c>
      <c r="D186" s="116" t="s">
        <v>3031</v>
      </c>
      <c r="E186" s="111" t="s">
        <v>3032</v>
      </c>
    </row>
    <row r="187">
      <c r="A187" s="6" t="s">
        <v>1206</v>
      </c>
      <c r="B187" s="6" t="s">
        <v>1298</v>
      </c>
      <c r="C187" s="4" t="s">
        <v>3033</v>
      </c>
      <c r="D187" s="116" t="s">
        <v>3034</v>
      </c>
      <c r="E187" s="4" t="s">
        <v>251</v>
      </c>
    </row>
    <row r="189">
      <c r="A189" s="6" t="s">
        <v>1304</v>
      </c>
      <c r="B189" s="6" t="s">
        <v>1313</v>
      </c>
      <c r="C189" s="4" t="s">
        <v>3035</v>
      </c>
      <c r="D189" s="116" t="s">
        <v>3036</v>
      </c>
      <c r="E189" s="4" t="s">
        <v>1313</v>
      </c>
    </row>
    <row r="190">
      <c r="A190" s="6" t="s">
        <v>1304</v>
      </c>
      <c r="B190" s="6" t="s">
        <v>1317</v>
      </c>
      <c r="C190" s="4" t="s">
        <v>3037</v>
      </c>
    </row>
    <row r="191">
      <c r="A191" s="6" t="s">
        <v>1304</v>
      </c>
      <c r="B191" s="6" t="s">
        <v>759</v>
      </c>
      <c r="C191" s="261" t="s">
        <v>3038</v>
      </c>
      <c r="D191" s="4" t="s">
        <v>2846</v>
      </c>
      <c r="E191" s="111"/>
    </row>
    <row r="192">
      <c r="D192" s="4" t="s">
        <v>2846</v>
      </c>
    </row>
    <row r="193">
      <c r="A193" s="6" t="s">
        <v>1322</v>
      </c>
      <c r="B193" s="6" t="s">
        <v>1222</v>
      </c>
      <c r="C193" s="4" t="s">
        <v>3039</v>
      </c>
      <c r="D193" s="4" t="s">
        <v>2846</v>
      </c>
    </row>
    <row r="194">
      <c r="A194" s="6" t="s">
        <v>1322</v>
      </c>
      <c r="B194" s="6" t="s">
        <v>1227</v>
      </c>
      <c r="C194" s="4" t="s">
        <v>3040</v>
      </c>
      <c r="D194" s="4" t="s">
        <v>2846</v>
      </c>
    </row>
    <row r="195">
      <c r="A195" s="6" t="s">
        <v>1322</v>
      </c>
      <c r="B195" s="6" t="s">
        <v>1231</v>
      </c>
      <c r="C195" s="4" t="s">
        <v>3041</v>
      </c>
      <c r="D195" s="4" t="s">
        <v>2846</v>
      </c>
    </row>
    <row r="196">
      <c r="A196" s="6" t="s">
        <v>1322</v>
      </c>
      <c r="B196" s="6" t="s">
        <v>1235</v>
      </c>
      <c r="C196" s="4" t="s">
        <v>3042</v>
      </c>
      <c r="D196" s="4" t="s">
        <v>2846</v>
      </c>
    </row>
    <row r="198">
      <c r="A198" s="6" t="s">
        <v>1368</v>
      </c>
      <c r="B198" s="6" t="s">
        <v>1395</v>
      </c>
      <c r="C198" s="4" t="s">
        <v>3043</v>
      </c>
      <c r="D198" s="4" t="s">
        <v>2846</v>
      </c>
    </row>
    <row r="199">
      <c r="A199" s="6" t="s">
        <v>1368</v>
      </c>
      <c r="B199" s="6" t="s">
        <v>1397</v>
      </c>
      <c r="C199" s="4" t="s">
        <v>3044</v>
      </c>
      <c r="D199" s="4" t="s">
        <v>2846</v>
      </c>
    </row>
    <row r="200">
      <c r="A200" s="6" t="s">
        <v>1368</v>
      </c>
      <c r="B200" s="6" t="s">
        <v>1313</v>
      </c>
      <c r="C200" s="4" t="s">
        <v>3035</v>
      </c>
      <c r="D200" s="116" t="s">
        <v>3036</v>
      </c>
      <c r="E200" s="4" t="s">
        <v>1313</v>
      </c>
    </row>
    <row r="201">
      <c r="A201" s="6" t="s">
        <v>1368</v>
      </c>
      <c r="B201" s="6" t="s">
        <v>1401</v>
      </c>
      <c r="C201" s="299" t="s">
        <v>3045</v>
      </c>
      <c r="D201" s="116" t="s">
        <v>3046</v>
      </c>
      <c r="E201" s="4" t="s">
        <v>3047</v>
      </c>
    </row>
    <row r="202">
      <c r="A202" s="6" t="s">
        <v>1368</v>
      </c>
      <c r="B202" s="6" t="s">
        <v>1407</v>
      </c>
      <c r="C202" s="4" t="s">
        <v>3048</v>
      </c>
      <c r="D202" s="4" t="s">
        <v>2846</v>
      </c>
    </row>
    <row r="203">
      <c r="A203" s="6" t="s">
        <v>1368</v>
      </c>
      <c r="B203" s="6" t="s">
        <v>1409</v>
      </c>
      <c r="C203" s="4" t="s">
        <v>3049</v>
      </c>
      <c r="D203" s="4" t="s">
        <v>2846</v>
      </c>
    </row>
    <row r="204">
      <c r="A204" s="6" t="s">
        <v>1368</v>
      </c>
      <c r="B204" s="300" t="s">
        <v>1222</v>
      </c>
      <c r="C204" s="4" t="s">
        <v>3017</v>
      </c>
      <c r="D204" s="4" t="s">
        <v>1784</v>
      </c>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6" t="s">
        <v>1368</v>
      </c>
      <c r="B205" s="300" t="s">
        <v>1227</v>
      </c>
      <c r="C205" s="4" t="s">
        <v>3018</v>
      </c>
      <c r="D205" s="4" t="s">
        <v>1784</v>
      </c>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6" t="s">
        <v>1368</v>
      </c>
      <c r="B206" s="300" t="s">
        <v>1231</v>
      </c>
      <c r="C206" s="4" t="s">
        <v>3019</v>
      </c>
      <c r="D206" s="4" t="s">
        <v>1784</v>
      </c>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6" t="s">
        <v>1368</v>
      </c>
      <c r="B207" s="300" t="s">
        <v>1235</v>
      </c>
      <c r="C207" s="4" t="s">
        <v>3020</v>
      </c>
      <c r="D207" s="4" t="s">
        <v>1784</v>
      </c>
      <c r="E207" s="19"/>
      <c r="F207" s="19"/>
      <c r="G207" s="19"/>
      <c r="H207" s="19"/>
      <c r="I207" s="19"/>
      <c r="J207" s="19"/>
      <c r="K207" s="19"/>
      <c r="L207" s="19"/>
      <c r="M207" s="19"/>
      <c r="N207" s="19"/>
      <c r="O207" s="19"/>
      <c r="P207" s="19"/>
      <c r="Q207" s="19"/>
      <c r="R207" s="19"/>
      <c r="S207" s="19"/>
      <c r="T207" s="19"/>
      <c r="U207" s="19"/>
      <c r="V207" s="19"/>
      <c r="W207" s="19"/>
      <c r="X207" s="19"/>
      <c r="Y207" s="19"/>
      <c r="Z207" s="19"/>
    </row>
    <row r="209">
      <c r="A209" s="6" t="s">
        <v>1422</v>
      </c>
      <c r="B209" s="297" t="s">
        <v>1222</v>
      </c>
      <c r="C209" s="4" t="s">
        <v>3017</v>
      </c>
      <c r="D209" s="4" t="s">
        <v>1784</v>
      </c>
    </row>
    <row r="210">
      <c r="A210" s="6" t="s">
        <v>1422</v>
      </c>
      <c r="B210" s="297" t="s">
        <v>1227</v>
      </c>
      <c r="C210" s="4" t="s">
        <v>3018</v>
      </c>
      <c r="D210" s="4" t="s">
        <v>1784</v>
      </c>
    </row>
    <row r="211">
      <c r="A211" s="6" t="s">
        <v>1422</v>
      </c>
      <c r="B211" s="297" t="s">
        <v>1231</v>
      </c>
      <c r="C211" s="4" t="s">
        <v>3019</v>
      </c>
      <c r="D211" s="4" t="s">
        <v>1784</v>
      </c>
    </row>
    <row r="212">
      <c r="A212" s="6" t="s">
        <v>1422</v>
      </c>
      <c r="B212" s="297" t="s">
        <v>1235</v>
      </c>
      <c r="C212" s="4" t="s">
        <v>3020</v>
      </c>
      <c r="D212" s="4" t="s">
        <v>1784</v>
      </c>
    </row>
    <row r="214">
      <c r="A214" s="6" t="s">
        <v>1465</v>
      </c>
      <c r="B214" s="6" t="s">
        <v>1514</v>
      </c>
      <c r="C214" s="4" t="s">
        <v>3050</v>
      </c>
      <c r="D214" s="4" t="s">
        <v>2846</v>
      </c>
    </row>
    <row r="215">
      <c r="A215" s="6" t="s">
        <v>1465</v>
      </c>
      <c r="B215" s="6" t="s">
        <v>1544</v>
      </c>
      <c r="C215" s="4" t="s">
        <v>3051</v>
      </c>
      <c r="D215" s="4" t="s">
        <v>2846</v>
      </c>
    </row>
    <row r="217">
      <c r="A217" s="6" t="s">
        <v>1558</v>
      </c>
      <c r="B217" s="297" t="s">
        <v>1222</v>
      </c>
      <c r="C217" s="4" t="s">
        <v>3017</v>
      </c>
      <c r="D217" s="4" t="s">
        <v>1784</v>
      </c>
    </row>
    <row r="218">
      <c r="A218" s="6" t="s">
        <v>1558</v>
      </c>
      <c r="B218" s="297" t="s">
        <v>1227</v>
      </c>
      <c r="C218" s="4" t="s">
        <v>3018</v>
      </c>
      <c r="D218" s="4" t="s">
        <v>1784</v>
      </c>
    </row>
    <row r="219">
      <c r="A219" s="6" t="s">
        <v>1558</v>
      </c>
      <c r="B219" s="297" t="s">
        <v>1231</v>
      </c>
      <c r="C219" s="4" t="s">
        <v>3019</v>
      </c>
      <c r="D219" s="4" t="s">
        <v>1784</v>
      </c>
    </row>
    <row r="220">
      <c r="A220" s="6" t="s">
        <v>1558</v>
      </c>
      <c r="B220" s="297" t="s">
        <v>1235</v>
      </c>
      <c r="C220" s="4" t="s">
        <v>3020</v>
      </c>
      <c r="D220" s="4" t="s">
        <v>1784</v>
      </c>
    </row>
    <row r="222">
      <c r="A222" s="6" t="s">
        <v>1602</v>
      </c>
      <c r="B222" s="297" t="s">
        <v>1222</v>
      </c>
      <c r="C222" s="4" t="s">
        <v>3017</v>
      </c>
      <c r="D222" s="4" t="s">
        <v>1784</v>
      </c>
    </row>
    <row r="223">
      <c r="A223" s="6" t="s">
        <v>1602</v>
      </c>
      <c r="B223" s="297" t="s">
        <v>1227</v>
      </c>
      <c r="C223" s="4" t="s">
        <v>3018</v>
      </c>
      <c r="D223" s="4" t="s">
        <v>1784</v>
      </c>
    </row>
    <row r="224">
      <c r="A224" s="6" t="s">
        <v>1602</v>
      </c>
      <c r="B224" s="297" t="s">
        <v>1231</v>
      </c>
      <c r="C224" s="4" t="s">
        <v>3019</v>
      </c>
      <c r="D224" s="4" t="s">
        <v>1784</v>
      </c>
    </row>
    <row r="225">
      <c r="A225" s="6" t="s">
        <v>1602</v>
      </c>
      <c r="B225" s="297" t="s">
        <v>1235</v>
      </c>
      <c r="C225" s="4" t="s">
        <v>3020</v>
      </c>
      <c r="D225" s="4" t="s">
        <v>1784</v>
      </c>
    </row>
    <row r="226">
      <c r="A226" s="6" t="s">
        <v>1602</v>
      </c>
      <c r="B226" s="6" t="s">
        <v>1627</v>
      </c>
      <c r="C226" s="4" t="s">
        <v>3052</v>
      </c>
      <c r="D226" s="4" t="s">
        <v>2846</v>
      </c>
    </row>
    <row r="227">
      <c r="A227" s="6" t="s">
        <v>1602</v>
      </c>
      <c r="B227" s="6" t="s">
        <v>1630</v>
      </c>
      <c r="C227" s="4" t="s">
        <v>3052</v>
      </c>
      <c r="D227" s="4" t="s">
        <v>2846</v>
      </c>
    </row>
    <row r="228">
      <c r="A228" s="6" t="s">
        <v>1602</v>
      </c>
      <c r="B228" s="6" t="s">
        <v>1635</v>
      </c>
      <c r="C228" s="4" t="s">
        <v>3053</v>
      </c>
      <c r="D228" s="4" t="s">
        <v>2846</v>
      </c>
    </row>
    <row r="229">
      <c r="A229" s="6" t="s">
        <v>1602</v>
      </c>
      <c r="B229" s="6" t="s">
        <v>189</v>
      </c>
      <c r="C229" s="4" t="s">
        <v>3054</v>
      </c>
      <c r="D229" s="116" t="s">
        <v>2852</v>
      </c>
      <c r="E229" s="4" t="s">
        <v>3055</v>
      </c>
    </row>
    <row r="230">
      <c r="A230" s="6" t="s">
        <v>1602</v>
      </c>
      <c r="B230" s="6" t="s">
        <v>1292</v>
      </c>
      <c r="C230" s="239" t="s">
        <v>3056</v>
      </c>
      <c r="D230" s="116" t="s">
        <v>3026</v>
      </c>
      <c r="E230" s="4" t="s">
        <v>1292</v>
      </c>
      <c r="F230" s="241"/>
      <c r="G230" s="241"/>
      <c r="H230" s="241"/>
      <c r="I230" s="241"/>
      <c r="J230" s="241"/>
      <c r="K230" s="241"/>
      <c r="L230" s="241"/>
      <c r="M230" s="241"/>
      <c r="N230" s="241"/>
      <c r="O230" s="241"/>
      <c r="P230" s="241"/>
      <c r="Q230" s="241"/>
      <c r="R230" s="241"/>
      <c r="S230" s="241"/>
      <c r="T230" s="241"/>
      <c r="U230" s="241"/>
      <c r="V230" s="241"/>
      <c r="W230" s="241"/>
      <c r="X230" s="241"/>
      <c r="Y230" s="241"/>
      <c r="Z230" s="241"/>
    </row>
    <row r="231">
      <c r="A231" s="6" t="s">
        <v>1602</v>
      </c>
      <c r="B231" s="6" t="s">
        <v>1649</v>
      </c>
      <c r="C231" s="261" t="s">
        <v>2795</v>
      </c>
      <c r="D231" s="116" t="s">
        <v>3057</v>
      </c>
      <c r="E231" s="301" t="s">
        <v>50</v>
      </c>
    </row>
    <row r="232">
      <c r="A232" s="6" t="s">
        <v>1602</v>
      </c>
      <c r="B232" s="6" t="s">
        <v>1654</v>
      </c>
      <c r="C232" s="4" t="s">
        <v>3058</v>
      </c>
      <c r="D232" s="4" t="s">
        <v>2846</v>
      </c>
    </row>
    <row r="233">
      <c r="A233" s="6" t="s">
        <v>1602</v>
      </c>
      <c r="B233" s="6" t="s">
        <v>1660</v>
      </c>
      <c r="C233" s="4" t="s">
        <v>3059</v>
      </c>
      <c r="D233" s="4" t="s">
        <v>2846</v>
      </c>
    </row>
    <row r="234">
      <c r="A234" s="6" t="s">
        <v>1602</v>
      </c>
      <c r="B234" s="6" t="s">
        <v>1662</v>
      </c>
      <c r="C234" s="4" t="s">
        <v>3060</v>
      </c>
      <c r="D234" s="4" t="s">
        <v>2846</v>
      </c>
    </row>
    <row r="235">
      <c r="A235" s="6" t="s">
        <v>1602</v>
      </c>
      <c r="B235" s="6" t="s">
        <v>1664</v>
      </c>
      <c r="C235" s="4" t="s">
        <v>3061</v>
      </c>
      <c r="D235" s="4" t="s">
        <v>2846</v>
      </c>
    </row>
    <row r="236">
      <c r="A236" s="6"/>
    </row>
    <row r="237">
      <c r="A237" s="6" t="s">
        <v>1683</v>
      </c>
      <c r="B237" s="297" t="s">
        <v>1222</v>
      </c>
      <c r="C237" s="4" t="s">
        <v>3017</v>
      </c>
      <c r="D237" s="4" t="s">
        <v>1784</v>
      </c>
    </row>
    <row r="238">
      <c r="A238" s="6" t="s">
        <v>1683</v>
      </c>
      <c r="B238" s="297" t="s">
        <v>1227</v>
      </c>
      <c r="C238" s="4" t="s">
        <v>3018</v>
      </c>
      <c r="D238" s="4" t="s">
        <v>1784</v>
      </c>
    </row>
    <row r="239">
      <c r="A239" s="6" t="s">
        <v>1683</v>
      </c>
      <c r="B239" s="297" t="s">
        <v>1231</v>
      </c>
      <c r="C239" s="4" t="s">
        <v>3019</v>
      </c>
      <c r="D239" s="4" t="s">
        <v>1784</v>
      </c>
    </row>
    <row r="240">
      <c r="A240" s="6" t="s">
        <v>1683</v>
      </c>
      <c r="B240" s="297" t="s">
        <v>1235</v>
      </c>
      <c r="C240" s="4" t="s">
        <v>3020</v>
      </c>
      <c r="D240" s="4" t="s">
        <v>1784</v>
      </c>
    </row>
    <row r="241">
      <c r="A241" s="6" t="s">
        <v>1683</v>
      </c>
      <c r="B241" s="6" t="s">
        <v>1709</v>
      </c>
      <c r="C241" s="4" t="s">
        <v>3062</v>
      </c>
      <c r="D241" s="4" t="s">
        <v>2846</v>
      </c>
    </row>
    <row r="242">
      <c r="A242" s="6" t="s">
        <v>1683</v>
      </c>
      <c r="B242" s="6" t="s">
        <v>1711</v>
      </c>
      <c r="C242" s="4" t="s">
        <v>3062</v>
      </c>
      <c r="D242" s="4" t="s">
        <v>2846</v>
      </c>
    </row>
    <row r="243">
      <c r="A243" s="6" t="s">
        <v>1683</v>
      </c>
      <c r="B243" s="6" t="s">
        <v>1716</v>
      </c>
      <c r="C243" s="4" t="s">
        <v>3063</v>
      </c>
      <c r="D243" s="4" t="s">
        <v>2846</v>
      </c>
    </row>
    <row r="244">
      <c r="A244" s="6" t="s">
        <v>1683</v>
      </c>
      <c r="B244" s="6" t="s">
        <v>1292</v>
      </c>
      <c r="C244" s="239" t="s">
        <v>3056</v>
      </c>
      <c r="D244" s="116" t="s">
        <v>3026</v>
      </c>
    </row>
    <row r="245">
      <c r="A245" s="6" t="s">
        <v>1683</v>
      </c>
      <c r="B245" s="6" t="s">
        <v>189</v>
      </c>
      <c r="C245" s="4" t="s">
        <v>3054</v>
      </c>
      <c r="D245" s="116" t="s">
        <v>2852</v>
      </c>
      <c r="E245" s="4" t="s">
        <v>3055</v>
      </c>
    </row>
    <row r="246">
      <c r="A246" s="6" t="s">
        <v>1683</v>
      </c>
      <c r="B246" s="6" t="s">
        <v>1654</v>
      </c>
      <c r="C246" s="4" t="s">
        <v>3058</v>
      </c>
      <c r="D246" s="4" t="s">
        <v>2846</v>
      </c>
      <c r="E246" s="4" t="s">
        <v>1292</v>
      </c>
    </row>
    <row r="248">
      <c r="A248" s="6" t="s">
        <v>1740</v>
      </c>
      <c r="B248" s="6" t="s">
        <v>1742</v>
      </c>
      <c r="C248" s="4" t="s">
        <v>3064</v>
      </c>
      <c r="D248" s="4" t="s">
        <v>2846</v>
      </c>
    </row>
    <row r="249">
      <c r="A249" s="6" t="s">
        <v>1740</v>
      </c>
      <c r="B249" s="6" t="s">
        <v>1751</v>
      </c>
      <c r="C249" s="172" t="s">
        <v>3065</v>
      </c>
      <c r="D249" s="4" t="s">
        <v>2846</v>
      </c>
    </row>
    <row r="250">
      <c r="A250" s="6" t="s">
        <v>1740</v>
      </c>
      <c r="B250" s="6" t="s">
        <v>1756</v>
      </c>
      <c r="C250" s="4" t="s">
        <v>3066</v>
      </c>
      <c r="D250" s="116" t="s">
        <v>3067</v>
      </c>
    </row>
    <row r="251">
      <c r="A251" s="6" t="s">
        <v>1740</v>
      </c>
      <c r="B251" s="6" t="s">
        <v>1761</v>
      </c>
      <c r="C251" s="4" t="s">
        <v>3068</v>
      </c>
      <c r="D251" s="4" t="s">
        <v>2846</v>
      </c>
    </row>
    <row r="252">
      <c r="A252" s="6" t="s">
        <v>1740</v>
      </c>
      <c r="B252" s="6" t="s">
        <v>1763</v>
      </c>
      <c r="C252" s="4" t="s">
        <v>3069</v>
      </c>
      <c r="D252" s="4" t="s">
        <v>2846</v>
      </c>
      <c r="F252" s="302"/>
    </row>
    <row r="253">
      <c r="A253" s="6" t="s">
        <v>1740</v>
      </c>
      <c r="B253" s="6"/>
    </row>
    <row r="255">
      <c r="A255" s="6" t="s">
        <v>1776</v>
      </c>
      <c r="B255" s="297" t="s">
        <v>1222</v>
      </c>
      <c r="C255" s="4" t="s">
        <v>3017</v>
      </c>
      <c r="D255" s="4" t="s">
        <v>1784</v>
      </c>
    </row>
    <row r="256">
      <c r="A256" s="6" t="s">
        <v>1776</v>
      </c>
      <c r="B256" s="297" t="s">
        <v>1227</v>
      </c>
      <c r="C256" s="4" t="s">
        <v>3018</v>
      </c>
      <c r="D256" s="4" t="s">
        <v>1784</v>
      </c>
    </row>
    <row r="257">
      <c r="A257" s="6" t="s">
        <v>1776</v>
      </c>
      <c r="B257" s="297" t="s">
        <v>1802</v>
      </c>
      <c r="C257" s="4" t="s">
        <v>3070</v>
      </c>
      <c r="D257" s="4" t="s">
        <v>1784</v>
      </c>
    </row>
    <row r="258">
      <c r="A258" s="6" t="s">
        <v>1776</v>
      </c>
      <c r="B258" s="297" t="s">
        <v>1231</v>
      </c>
      <c r="C258" s="4" t="s">
        <v>3019</v>
      </c>
      <c r="D258" s="4" t="s">
        <v>1784</v>
      </c>
    </row>
    <row r="259">
      <c r="A259" s="6" t="s">
        <v>1776</v>
      </c>
      <c r="B259" s="297" t="s">
        <v>1235</v>
      </c>
      <c r="C259" s="4" t="s">
        <v>3020</v>
      </c>
      <c r="D259" s="4" t="s">
        <v>1784</v>
      </c>
    </row>
    <row r="260">
      <c r="A260" s="6" t="s">
        <v>1815</v>
      </c>
      <c r="B260" s="6" t="s">
        <v>986</v>
      </c>
      <c r="C260" s="4" t="s">
        <v>3071</v>
      </c>
      <c r="D260" s="4" t="s">
        <v>1784</v>
      </c>
      <c r="E260" s="4" t="s">
        <v>30</v>
      </c>
      <c r="F260" s="302" t="s">
        <v>2816</v>
      </c>
    </row>
    <row r="261">
      <c r="A261" s="6" t="s">
        <v>1815</v>
      </c>
      <c r="B261" s="6" t="s">
        <v>1824</v>
      </c>
      <c r="C261" s="4" t="s">
        <v>3072</v>
      </c>
      <c r="D261" s="4" t="s">
        <v>1784</v>
      </c>
    </row>
    <row r="263">
      <c r="A263" s="6" t="s">
        <v>1867</v>
      </c>
      <c r="B263" s="6" t="s">
        <v>1907</v>
      </c>
      <c r="C263" s="239" t="s">
        <v>3073</v>
      </c>
      <c r="D263" s="116" t="s">
        <v>3074</v>
      </c>
    </row>
    <row r="264">
      <c r="A264" s="6" t="s">
        <v>1867</v>
      </c>
      <c r="B264" s="6" t="s">
        <v>1912</v>
      </c>
      <c r="C264" s="4" t="s">
        <v>3075</v>
      </c>
      <c r="D264" s="116" t="s">
        <v>3076</v>
      </c>
    </row>
    <row r="265">
      <c r="A265" s="6" t="s">
        <v>1867</v>
      </c>
      <c r="B265" s="6" t="s">
        <v>1917</v>
      </c>
      <c r="C265" s="4" t="s">
        <v>3077</v>
      </c>
      <c r="D265" s="4" t="s">
        <v>1784</v>
      </c>
    </row>
    <row r="266">
      <c r="A266" s="6" t="s">
        <v>1867</v>
      </c>
      <c r="B266" s="6" t="s">
        <v>1919</v>
      </c>
      <c r="C266" s="4" t="s">
        <v>3078</v>
      </c>
      <c r="D266" s="116" t="s">
        <v>3079</v>
      </c>
    </row>
    <row r="268">
      <c r="A268" s="6" t="s">
        <v>1942</v>
      </c>
      <c r="B268" s="6" t="s">
        <v>3080</v>
      </c>
      <c r="C268" s="4" t="s">
        <v>3081</v>
      </c>
      <c r="D268" s="4" t="s">
        <v>1784</v>
      </c>
    </row>
    <row r="269">
      <c r="A269" s="6" t="s">
        <v>1946</v>
      </c>
      <c r="B269" s="6" t="s">
        <v>1824</v>
      </c>
      <c r="C269" s="4" t="s">
        <v>3072</v>
      </c>
      <c r="D269" s="4" t="s">
        <v>1784</v>
      </c>
    </row>
    <row r="270">
      <c r="A270" s="6" t="s">
        <v>1992</v>
      </c>
      <c r="B270" s="6" t="s">
        <v>1824</v>
      </c>
      <c r="C270" s="4" t="s">
        <v>3072</v>
      </c>
      <c r="D270" s="4" t="s">
        <v>1784</v>
      </c>
    </row>
    <row r="271">
      <c r="A271" s="6" t="s">
        <v>1946</v>
      </c>
      <c r="B271" s="240" t="s">
        <v>1961</v>
      </c>
      <c r="C271" s="240" t="s">
        <v>2849</v>
      </c>
      <c r="D271" s="242" t="s">
        <v>3082</v>
      </c>
      <c r="E271" s="240" t="s">
        <v>263</v>
      </c>
      <c r="F271" s="242" t="s">
        <v>3082</v>
      </c>
    </row>
    <row r="272">
      <c r="A272" s="6" t="s">
        <v>1992</v>
      </c>
      <c r="B272" s="240" t="s">
        <v>1961</v>
      </c>
      <c r="C272" s="240" t="s">
        <v>2849</v>
      </c>
      <c r="D272" s="242" t="s">
        <v>3082</v>
      </c>
      <c r="E272" s="240" t="s">
        <v>263</v>
      </c>
      <c r="F272" s="242" t="s">
        <v>3082</v>
      </c>
    </row>
    <row r="273">
      <c r="A273" s="6" t="s">
        <v>1946</v>
      </c>
      <c r="B273" s="6" t="s">
        <v>1966</v>
      </c>
      <c r="C273" s="4" t="s">
        <v>2817</v>
      </c>
      <c r="D273" s="116" t="s">
        <v>3067</v>
      </c>
    </row>
    <row r="274">
      <c r="A274" s="6" t="s">
        <v>1992</v>
      </c>
      <c r="B274" s="6" t="s">
        <v>1966</v>
      </c>
      <c r="C274" s="4" t="s">
        <v>2817</v>
      </c>
      <c r="D274" s="116" t="s">
        <v>3067</v>
      </c>
    </row>
    <row r="275">
      <c r="A275" s="6" t="s">
        <v>1946</v>
      </c>
      <c r="B275" s="6" t="s">
        <v>1971</v>
      </c>
      <c r="C275" s="4" t="s">
        <v>3083</v>
      </c>
      <c r="D275" s="116" t="s">
        <v>3067</v>
      </c>
    </row>
    <row r="276">
      <c r="A276" s="6" t="s">
        <v>1992</v>
      </c>
      <c r="B276" s="6" t="s">
        <v>1971</v>
      </c>
      <c r="C276" s="4" t="s">
        <v>3084</v>
      </c>
      <c r="D276" s="116" t="s">
        <v>3067</v>
      </c>
    </row>
    <row r="277">
      <c r="A277" s="6" t="s">
        <v>1946</v>
      </c>
      <c r="B277" s="6" t="s">
        <v>1976</v>
      </c>
      <c r="C277" s="4" t="s">
        <v>3085</v>
      </c>
      <c r="D277" s="4" t="s">
        <v>1784</v>
      </c>
    </row>
    <row r="278">
      <c r="A278" s="6" t="s">
        <v>1992</v>
      </c>
      <c r="B278" s="6" t="s">
        <v>1976</v>
      </c>
      <c r="C278" s="4" t="s">
        <v>3085</v>
      </c>
      <c r="D278" s="4" t="s">
        <v>1784</v>
      </c>
    </row>
    <row r="279">
      <c r="A279" s="240" t="s">
        <v>1946</v>
      </c>
      <c r="B279" s="240" t="s">
        <v>39</v>
      </c>
      <c r="C279" s="240" t="s">
        <v>2792</v>
      </c>
      <c r="D279" s="242" t="s">
        <v>3086</v>
      </c>
      <c r="E279" s="240" t="s">
        <v>3087</v>
      </c>
      <c r="F279" s="242" t="s">
        <v>3086</v>
      </c>
    </row>
    <row r="280">
      <c r="A280" s="240" t="s">
        <v>1946</v>
      </c>
      <c r="B280" s="240" t="s">
        <v>1978</v>
      </c>
      <c r="C280" s="240" t="s">
        <v>3054</v>
      </c>
      <c r="D280" s="242" t="s">
        <v>3088</v>
      </c>
      <c r="E280" s="240" t="s">
        <v>189</v>
      </c>
      <c r="F280" s="242" t="s">
        <v>3088</v>
      </c>
    </row>
    <row r="281">
      <c r="A281" s="240" t="s">
        <v>1946</v>
      </c>
      <c r="B281" s="240" t="s">
        <v>1980</v>
      </c>
      <c r="C281" s="240" t="s">
        <v>3089</v>
      </c>
      <c r="D281" s="242" t="s">
        <v>3090</v>
      </c>
      <c r="E281" s="240" t="s">
        <v>3091</v>
      </c>
      <c r="F281" s="242" t="s">
        <v>3090</v>
      </c>
    </row>
    <row r="282">
      <c r="A282" s="6" t="s">
        <v>2025</v>
      </c>
      <c r="B282" s="6" t="s">
        <v>2027</v>
      </c>
      <c r="C282" s="4" t="s">
        <v>3092</v>
      </c>
      <c r="D282" s="4" t="s">
        <v>1784</v>
      </c>
    </row>
    <row r="283">
      <c r="A283" s="6" t="s">
        <v>2025</v>
      </c>
      <c r="B283" s="6" t="s">
        <v>2051</v>
      </c>
      <c r="C283" s="4" t="s">
        <v>3093</v>
      </c>
      <c r="D283" s="4" t="s">
        <v>1784</v>
      </c>
    </row>
    <row r="284">
      <c r="A284" s="6" t="s">
        <v>2025</v>
      </c>
      <c r="B284" s="6" t="s">
        <v>2054</v>
      </c>
      <c r="C284" s="4" t="s">
        <v>3094</v>
      </c>
      <c r="D284" s="4" t="s">
        <v>1784</v>
      </c>
    </row>
    <row r="285">
      <c r="A285" s="6" t="s">
        <v>2025</v>
      </c>
      <c r="B285" s="6" t="s">
        <v>2058</v>
      </c>
      <c r="C285" s="4" t="s">
        <v>3095</v>
      </c>
      <c r="D285" s="4" t="s">
        <v>1784</v>
      </c>
    </row>
    <row r="286">
      <c r="A286" s="6" t="s">
        <v>2025</v>
      </c>
      <c r="B286" s="6" t="s">
        <v>2060</v>
      </c>
      <c r="C286" s="4" t="s">
        <v>3096</v>
      </c>
      <c r="D286" s="4" t="s">
        <v>1784</v>
      </c>
    </row>
    <row r="287">
      <c r="A287" s="6" t="s">
        <v>2025</v>
      </c>
      <c r="B287" s="6" t="s">
        <v>2062</v>
      </c>
      <c r="C287" s="4" t="s">
        <v>3097</v>
      </c>
      <c r="D287" s="4" t="s">
        <v>1784</v>
      </c>
    </row>
    <row r="288">
      <c r="A288" s="6"/>
      <c r="B288" s="6"/>
    </row>
    <row r="289">
      <c r="A289" s="6" t="s">
        <v>2196</v>
      </c>
      <c r="B289" s="6" t="s">
        <v>2224</v>
      </c>
      <c r="C289" s="4" t="s">
        <v>3098</v>
      </c>
      <c r="D289" s="204" t="s">
        <v>3099</v>
      </c>
    </row>
    <row r="290">
      <c r="A290" s="6" t="s">
        <v>2196</v>
      </c>
      <c r="B290" s="6" t="s">
        <v>3100</v>
      </c>
      <c r="C290" s="263" t="s">
        <v>2796</v>
      </c>
      <c r="D290" s="302" t="s">
        <v>2816</v>
      </c>
    </row>
    <row r="291">
      <c r="A291" s="6" t="s">
        <v>2196</v>
      </c>
      <c r="B291" s="6" t="s">
        <v>2236</v>
      </c>
      <c r="C291" s="4" t="s">
        <v>3078</v>
      </c>
      <c r="D291" s="204" t="s">
        <v>3101</v>
      </c>
    </row>
    <row r="292">
      <c r="A292" s="6" t="s">
        <v>2196</v>
      </c>
      <c r="B292" s="6" t="s">
        <v>2238</v>
      </c>
      <c r="C292" s="282" t="s">
        <v>3102</v>
      </c>
      <c r="D292" s="172" t="s">
        <v>3103</v>
      </c>
    </row>
    <row r="293">
      <c r="A293" s="6" t="s">
        <v>2196</v>
      </c>
      <c r="B293" s="6" t="s">
        <v>2240</v>
      </c>
      <c r="C293" s="4" t="s">
        <v>3104</v>
      </c>
      <c r="D293" s="204" t="s">
        <v>3105</v>
      </c>
    </row>
    <row r="294">
      <c r="A294" s="6" t="s">
        <v>2196</v>
      </c>
      <c r="B294" s="6" t="s">
        <v>2242</v>
      </c>
      <c r="C294" s="4" t="s">
        <v>3106</v>
      </c>
      <c r="D294" s="204" t="s">
        <v>3107</v>
      </c>
    </row>
    <row r="295">
      <c r="A295" s="6" t="s">
        <v>2196</v>
      </c>
      <c r="B295" s="6" t="s">
        <v>1910</v>
      </c>
      <c r="C295" s="4" t="s">
        <v>3108</v>
      </c>
      <c r="D295" s="172" t="s">
        <v>3109</v>
      </c>
    </row>
    <row r="296">
      <c r="A296" s="6" t="s">
        <v>2196</v>
      </c>
      <c r="B296" s="6" t="s">
        <v>2248</v>
      </c>
      <c r="C296" s="4" t="s">
        <v>3110</v>
      </c>
      <c r="D296" s="303" t="s">
        <v>3111</v>
      </c>
    </row>
    <row r="297">
      <c r="A297" s="6" t="s">
        <v>2196</v>
      </c>
      <c r="B297" s="6" t="s">
        <v>2252</v>
      </c>
      <c r="C297" s="4" t="s">
        <v>3112</v>
      </c>
      <c r="D297" s="204" t="s">
        <v>3113</v>
      </c>
    </row>
    <row r="298">
      <c r="A298" s="6" t="s">
        <v>2196</v>
      </c>
      <c r="B298" s="6" t="s">
        <v>2255</v>
      </c>
      <c r="C298" s="4" t="s">
        <v>3114</v>
      </c>
      <c r="D298" s="204" t="s">
        <v>3115</v>
      </c>
    </row>
    <row r="299">
      <c r="A299" s="6" t="s">
        <v>2196</v>
      </c>
      <c r="B299" s="6" t="s">
        <v>2258</v>
      </c>
      <c r="C299" s="4" t="s">
        <v>3116</v>
      </c>
      <c r="D299" s="4" t="s">
        <v>2079</v>
      </c>
    </row>
    <row r="300">
      <c r="A300" s="6" t="s">
        <v>2196</v>
      </c>
      <c r="B300" s="6" t="s">
        <v>2262</v>
      </c>
      <c r="C300" s="4" t="s">
        <v>3117</v>
      </c>
      <c r="D300" s="4" t="s">
        <v>2079</v>
      </c>
    </row>
    <row r="301">
      <c r="A301" s="6" t="s">
        <v>2196</v>
      </c>
      <c r="B301" s="6" t="s">
        <v>2264</v>
      </c>
      <c r="C301" s="4" t="s">
        <v>3118</v>
      </c>
      <c r="D301" s="4" t="s">
        <v>2079</v>
      </c>
    </row>
    <row r="302">
      <c r="A302" s="6" t="s">
        <v>2196</v>
      </c>
      <c r="B302" s="6" t="s">
        <v>2268</v>
      </c>
      <c r="C302" s="4" t="s">
        <v>3119</v>
      </c>
      <c r="D302" s="172" t="s">
        <v>3120</v>
      </c>
    </row>
    <row r="303">
      <c r="A303" s="6" t="s">
        <v>2196</v>
      </c>
      <c r="B303" s="6" t="s">
        <v>2270</v>
      </c>
      <c r="C303" s="4" t="s">
        <v>3121</v>
      </c>
      <c r="D303" s="304" t="s">
        <v>3122</v>
      </c>
    </row>
    <row r="304">
      <c r="A304" s="6" t="s">
        <v>2196</v>
      </c>
      <c r="B304" s="6" t="s">
        <v>1912</v>
      </c>
      <c r="C304" s="4" t="s">
        <v>3075</v>
      </c>
      <c r="D304" s="204" t="s">
        <v>3076</v>
      </c>
    </row>
    <row r="305">
      <c r="A305" s="6" t="s">
        <v>2196</v>
      </c>
      <c r="B305" s="6" t="s">
        <v>2273</v>
      </c>
      <c r="C305" s="4" t="s">
        <v>3123</v>
      </c>
      <c r="D305" s="305" t="s">
        <v>3124</v>
      </c>
    </row>
    <row r="306">
      <c r="A306" s="6" t="s">
        <v>2196</v>
      </c>
      <c r="B306" s="240" t="s">
        <v>30</v>
      </c>
      <c r="C306" s="240" t="s">
        <v>2796</v>
      </c>
      <c r="D306" s="242" t="s">
        <v>2797</v>
      </c>
      <c r="E306" s="240" t="s">
        <v>2794</v>
      </c>
      <c r="F306" s="240" t="s">
        <v>2794</v>
      </c>
      <c r="G306" s="241"/>
      <c r="H306" s="241"/>
      <c r="I306" s="241"/>
      <c r="J306" s="241"/>
      <c r="K306" s="241"/>
      <c r="L306" s="241"/>
      <c r="M306" s="241"/>
      <c r="N306" s="241"/>
      <c r="O306" s="241"/>
      <c r="P306" s="241"/>
      <c r="Q306" s="241"/>
      <c r="R306" s="241"/>
      <c r="S306" s="241"/>
      <c r="T306" s="241"/>
      <c r="U306" s="241"/>
      <c r="V306" s="241"/>
      <c r="W306" s="241"/>
      <c r="X306" s="241"/>
      <c r="Y306" s="241"/>
      <c r="Z306" s="241"/>
    </row>
    <row r="307">
      <c r="A307" s="6"/>
    </row>
    <row r="308">
      <c r="A308" s="6" t="s">
        <v>2280</v>
      </c>
      <c r="B308" s="6" t="s">
        <v>1222</v>
      </c>
      <c r="C308" s="4" t="s">
        <v>3017</v>
      </c>
      <c r="D308" s="4" t="s">
        <v>1784</v>
      </c>
    </row>
    <row r="309">
      <c r="A309" s="6" t="s">
        <v>2280</v>
      </c>
      <c r="B309" s="6" t="s">
        <v>1227</v>
      </c>
      <c r="C309" s="4" t="s">
        <v>3018</v>
      </c>
      <c r="D309" s="4" t="s">
        <v>1784</v>
      </c>
    </row>
    <row r="310">
      <c r="A310" s="6" t="s">
        <v>2280</v>
      </c>
      <c r="B310" s="6" t="s">
        <v>1231</v>
      </c>
      <c r="C310" s="4" t="s">
        <v>3019</v>
      </c>
      <c r="D310" s="4" t="s">
        <v>1784</v>
      </c>
    </row>
    <row r="311">
      <c r="A311" s="6" t="s">
        <v>2280</v>
      </c>
      <c r="B311" s="6" t="s">
        <v>1235</v>
      </c>
      <c r="C311" s="4" t="s">
        <v>3020</v>
      </c>
      <c r="D311" s="4" t="s">
        <v>1784</v>
      </c>
    </row>
    <row r="312">
      <c r="A312" s="6" t="s">
        <v>2280</v>
      </c>
      <c r="B312" s="6" t="s">
        <v>3125</v>
      </c>
      <c r="C312" s="263" t="s">
        <v>2796</v>
      </c>
      <c r="D312" s="302" t="s">
        <v>2816</v>
      </c>
    </row>
    <row r="313">
      <c r="A313" s="6" t="s">
        <v>2280</v>
      </c>
      <c r="B313" s="6" t="s">
        <v>1824</v>
      </c>
      <c r="C313" s="4" t="s">
        <v>3072</v>
      </c>
      <c r="D313" s="4" t="s">
        <v>1784</v>
      </c>
    </row>
    <row r="314">
      <c r="A314" s="6" t="s">
        <v>2280</v>
      </c>
      <c r="B314" s="6" t="s">
        <v>2304</v>
      </c>
      <c r="C314" s="306" t="s">
        <v>3126</v>
      </c>
      <c r="D314" s="303" t="s">
        <v>3127</v>
      </c>
    </row>
    <row r="315">
      <c r="A315" s="6" t="s">
        <v>2280</v>
      </c>
      <c r="B315" s="6" t="s">
        <v>1912</v>
      </c>
      <c r="C315" s="4" t="s">
        <v>3075</v>
      </c>
      <c r="D315" s="204" t="s">
        <v>3076</v>
      </c>
    </row>
    <row r="316">
      <c r="A316" s="6" t="s">
        <v>2280</v>
      </c>
      <c r="B316" s="6" t="s">
        <v>1910</v>
      </c>
      <c r="C316" s="4" t="s">
        <v>3108</v>
      </c>
      <c r="D316" s="172" t="s">
        <v>3128</v>
      </c>
    </row>
    <row r="317">
      <c r="A317" s="6" t="s">
        <v>2280</v>
      </c>
      <c r="B317" s="6" t="s">
        <v>2311</v>
      </c>
      <c r="C317" s="6" t="s">
        <v>3129</v>
      </c>
      <c r="D317" s="303" t="s">
        <v>3130</v>
      </c>
    </row>
    <row r="318">
      <c r="A318" s="6" t="s">
        <v>2280</v>
      </c>
      <c r="B318" s="240" t="s">
        <v>30</v>
      </c>
      <c r="C318" s="240" t="s">
        <v>2796</v>
      </c>
      <c r="D318" s="242" t="s">
        <v>2797</v>
      </c>
      <c r="E318" s="240" t="s">
        <v>2794</v>
      </c>
      <c r="F318" s="240" t="s">
        <v>2794</v>
      </c>
      <c r="G318" s="241"/>
      <c r="H318" s="241"/>
      <c r="I318" s="241"/>
      <c r="J318" s="241"/>
      <c r="K318" s="241"/>
      <c r="L318" s="241"/>
      <c r="M318" s="241"/>
      <c r="N318" s="241"/>
      <c r="O318" s="241"/>
      <c r="P318" s="241"/>
      <c r="Q318" s="241"/>
      <c r="R318" s="241"/>
      <c r="S318" s="241"/>
      <c r="T318" s="241"/>
      <c r="U318" s="241"/>
      <c r="V318" s="241"/>
      <c r="W318" s="241"/>
      <c r="X318" s="241"/>
      <c r="Y318" s="241"/>
      <c r="Z318" s="241"/>
    </row>
    <row r="319">
      <c r="A319" s="6"/>
      <c r="B319" s="87"/>
      <c r="C319" s="61"/>
    </row>
    <row r="320">
      <c r="A320" s="6" t="s">
        <v>2331</v>
      </c>
      <c r="B320" s="6" t="s">
        <v>1222</v>
      </c>
      <c r="C320" s="4" t="s">
        <v>3017</v>
      </c>
      <c r="D320" s="4" t="s">
        <v>1784</v>
      </c>
    </row>
    <row r="321">
      <c r="A321" s="6" t="s">
        <v>2331</v>
      </c>
      <c r="B321" s="6" t="s">
        <v>1227</v>
      </c>
      <c r="C321" s="4" t="s">
        <v>3018</v>
      </c>
      <c r="D321" s="4" t="s">
        <v>1784</v>
      </c>
    </row>
    <row r="322">
      <c r="A322" s="6" t="s">
        <v>2331</v>
      </c>
      <c r="B322" s="6" t="s">
        <v>1231</v>
      </c>
      <c r="C322" s="4" t="s">
        <v>3019</v>
      </c>
      <c r="D322" s="4" t="s">
        <v>1784</v>
      </c>
    </row>
    <row r="323">
      <c r="A323" s="6" t="s">
        <v>2331</v>
      </c>
      <c r="B323" s="6" t="s">
        <v>1235</v>
      </c>
      <c r="C323" s="4" t="s">
        <v>3020</v>
      </c>
      <c r="D323" s="4" t="s">
        <v>1784</v>
      </c>
    </row>
    <row r="324">
      <c r="A324" s="6" t="s">
        <v>2331</v>
      </c>
      <c r="B324" s="6" t="s">
        <v>3125</v>
      </c>
      <c r="C324" s="263" t="s">
        <v>2796</v>
      </c>
      <c r="D324" s="302" t="s">
        <v>2816</v>
      </c>
    </row>
    <row r="325">
      <c r="A325" s="6" t="s">
        <v>2331</v>
      </c>
      <c r="B325" s="6" t="s">
        <v>1824</v>
      </c>
      <c r="C325" s="4" t="s">
        <v>3072</v>
      </c>
      <c r="D325" s="4" t="s">
        <v>1784</v>
      </c>
    </row>
    <row r="326">
      <c r="A326" s="6" t="s">
        <v>2331</v>
      </c>
      <c r="B326" s="6" t="s">
        <v>2353</v>
      </c>
      <c r="C326" s="4" t="s">
        <v>3131</v>
      </c>
      <c r="D326" s="4" t="s">
        <v>2079</v>
      </c>
    </row>
    <row r="327">
      <c r="A327" s="6" t="s">
        <v>2331</v>
      </c>
      <c r="B327" s="6" t="s">
        <v>1910</v>
      </c>
      <c r="C327" s="4" t="s">
        <v>3108</v>
      </c>
      <c r="D327" s="172" t="s">
        <v>3132</v>
      </c>
    </row>
    <row r="328">
      <c r="A328" s="6" t="s">
        <v>2331</v>
      </c>
      <c r="B328" s="6" t="s">
        <v>2360</v>
      </c>
      <c r="C328" s="4" t="s">
        <v>3133</v>
      </c>
      <c r="D328" s="303" t="s">
        <v>3134</v>
      </c>
    </row>
    <row r="329">
      <c r="A329" s="6" t="s">
        <v>2331</v>
      </c>
      <c r="B329" s="6" t="s">
        <v>2365</v>
      </c>
      <c r="C329" s="4" t="s">
        <v>3135</v>
      </c>
      <c r="D329" s="4" t="s">
        <v>2079</v>
      </c>
    </row>
    <row r="330">
      <c r="A330" s="6" t="s">
        <v>2331</v>
      </c>
      <c r="B330" s="240" t="s">
        <v>30</v>
      </c>
      <c r="C330" s="240" t="s">
        <v>2796</v>
      </c>
      <c r="D330" s="242" t="s">
        <v>2797</v>
      </c>
      <c r="E330" s="240" t="s">
        <v>2794</v>
      </c>
      <c r="F330" s="240" t="s">
        <v>2794</v>
      </c>
      <c r="G330" s="241"/>
      <c r="H330" s="241"/>
      <c r="I330" s="241"/>
      <c r="J330" s="241"/>
      <c r="K330" s="241"/>
      <c r="L330" s="241"/>
      <c r="M330" s="241"/>
      <c r="N330" s="241"/>
      <c r="O330" s="241"/>
      <c r="P330" s="241"/>
      <c r="Q330" s="241"/>
      <c r="R330" s="241"/>
      <c r="S330" s="241"/>
      <c r="T330" s="241"/>
      <c r="U330" s="241"/>
      <c r="V330" s="241"/>
      <c r="W330" s="241"/>
      <c r="X330" s="241"/>
      <c r="Y330" s="241"/>
      <c r="Z330" s="241"/>
    </row>
    <row r="331">
      <c r="A331" s="6"/>
      <c r="D331" s="307"/>
    </row>
    <row r="332">
      <c r="A332" s="6" t="s">
        <v>2627</v>
      </c>
      <c r="B332" s="6" t="s">
        <v>3100</v>
      </c>
      <c r="C332" s="263" t="s">
        <v>2796</v>
      </c>
      <c r="D332" s="302" t="s">
        <v>2816</v>
      </c>
    </row>
    <row r="333">
      <c r="A333" s="6" t="s">
        <v>2627</v>
      </c>
      <c r="B333" s="6" t="s">
        <v>2630</v>
      </c>
      <c r="C333" s="4" t="s">
        <v>2817</v>
      </c>
      <c r="D333" s="116" t="s">
        <v>3067</v>
      </c>
    </row>
    <row r="334">
      <c r="A334" s="6" t="s">
        <v>2627</v>
      </c>
      <c r="B334" s="6" t="s">
        <v>1974</v>
      </c>
      <c r="C334" s="4" t="s">
        <v>3084</v>
      </c>
      <c r="D334" s="116" t="s">
        <v>3067</v>
      </c>
    </row>
    <row r="335">
      <c r="A335" s="6" t="s">
        <v>2627</v>
      </c>
      <c r="B335" s="6" t="s">
        <v>2639</v>
      </c>
      <c r="C335" s="4" t="s">
        <v>3136</v>
      </c>
      <c r="D335" s="4" t="s">
        <v>2635</v>
      </c>
    </row>
    <row r="336">
      <c r="A336" s="6" t="s">
        <v>2627</v>
      </c>
      <c r="B336" s="6" t="s">
        <v>2647</v>
      </c>
      <c r="C336" s="4" t="s">
        <v>3137</v>
      </c>
      <c r="D336" s="204" t="s">
        <v>2840</v>
      </c>
    </row>
    <row r="337">
      <c r="A337" s="6" t="s">
        <v>2627</v>
      </c>
      <c r="B337" s="6" t="s">
        <v>218</v>
      </c>
      <c r="C337" s="4" t="s">
        <v>3138</v>
      </c>
      <c r="D337" s="204" t="s">
        <v>2840</v>
      </c>
    </row>
    <row r="338">
      <c r="A338" s="6" t="s">
        <v>2627</v>
      </c>
      <c r="B338" s="6" t="s">
        <v>62</v>
      </c>
      <c r="C338" s="4" t="s">
        <v>3139</v>
      </c>
      <c r="D338" s="4" t="s">
        <v>2635</v>
      </c>
    </row>
    <row r="339">
      <c r="A339" s="240" t="s">
        <v>2627</v>
      </c>
      <c r="B339" s="240" t="s">
        <v>39</v>
      </c>
      <c r="C339" s="240" t="s">
        <v>2792</v>
      </c>
      <c r="D339" s="308" t="s">
        <v>3140</v>
      </c>
    </row>
    <row r="340">
      <c r="A340" s="6" t="s">
        <v>2627</v>
      </c>
      <c r="B340" s="6" t="s">
        <v>1978</v>
      </c>
      <c r="C340" s="127" t="s">
        <v>2819</v>
      </c>
      <c r="D340" s="251" t="s">
        <v>2820</v>
      </c>
    </row>
    <row r="341">
      <c r="A341" s="6" t="s">
        <v>2627</v>
      </c>
      <c r="B341" s="240" t="s">
        <v>30</v>
      </c>
      <c r="C341" s="240" t="s">
        <v>2796</v>
      </c>
      <c r="D341" s="242" t="s">
        <v>2797</v>
      </c>
      <c r="E341" s="240" t="s">
        <v>2794</v>
      </c>
      <c r="F341" s="240" t="s">
        <v>2794</v>
      </c>
      <c r="G341" s="241"/>
      <c r="H341" s="241"/>
      <c r="I341" s="241"/>
      <c r="J341" s="241"/>
      <c r="K341" s="241"/>
      <c r="L341" s="241"/>
      <c r="M341" s="241"/>
      <c r="N341" s="241"/>
      <c r="O341" s="241"/>
      <c r="P341" s="241"/>
      <c r="Q341" s="241"/>
      <c r="R341" s="241"/>
      <c r="S341" s="241"/>
      <c r="T341" s="241"/>
      <c r="U341" s="241"/>
      <c r="V341" s="241"/>
      <c r="W341" s="241"/>
      <c r="X341" s="241"/>
      <c r="Y341" s="241"/>
      <c r="Z341" s="241"/>
    </row>
    <row r="343">
      <c r="A343" s="6" t="s">
        <v>2657</v>
      </c>
      <c r="B343" s="6" t="s">
        <v>3100</v>
      </c>
      <c r="C343" s="263" t="s">
        <v>2796</v>
      </c>
      <c r="D343" s="302" t="s">
        <v>2816</v>
      </c>
    </row>
    <row r="344">
      <c r="A344" s="6" t="s">
        <v>2657</v>
      </c>
      <c r="B344" s="6" t="s">
        <v>62</v>
      </c>
      <c r="C344" s="4" t="s">
        <v>3139</v>
      </c>
      <c r="D344" s="4" t="s">
        <v>2635</v>
      </c>
    </row>
    <row r="345">
      <c r="A345" s="6" t="s">
        <v>2657</v>
      </c>
      <c r="B345" s="6" t="s">
        <v>1974</v>
      </c>
      <c r="C345" s="4" t="s">
        <v>3084</v>
      </c>
      <c r="D345" s="116" t="s">
        <v>3067</v>
      </c>
    </row>
    <row r="346">
      <c r="A346" s="6" t="s">
        <v>2657</v>
      </c>
      <c r="B346" s="6" t="s">
        <v>2676</v>
      </c>
      <c r="C346" s="4" t="s">
        <v>3096</v>
      </c>
      <c r="D346" s="4" t="s">
        <v>2635</v>
      </c>
    </row>
    <row r="347">
      <c r="A347" s="6" t="s">
        <v>2657</v>
      </c>
      <c r="B347" s="6" t="s">
        <v>189</v>
      </c>
      <c r="C347" s="127" t="s">
        <v>2819</v>
      </c>
      <c r="D347" s="251" t="s">
        <v>2820</v>
      </c>
    </row>
    <row r="348">
      <c r="A348" s="6" t="s">
        <v>2657</v>
      </c>
      <c r="B348" s="6" t="s">
        <v>2681</v>
      </c>
      <c r="C348" s="4" t="s">
        <v>3141</v>
      </c>
      <c r="D348" s="4" t="s">
        <v>2635</v>
      </c>
    </row>
    <row r="349">
      <c r="A349" s="6" t="s">
        <v>2657</v>
      </c>
      <c r="B349" s="6" t="s">
        <v>39</v>
      </c>
      <c r="C349" s="240" t="s">
        <v>2792</v>
      </c>
      <c r="D349" s="308" t="s">
        <v>3140</v>
      </c>
    </row>
    <row r="350">
      <c r="A350" s="6" t="s">
        <v>2657</v>
      </c>
      <c r="B350" s="240" t="s">
        <v>30</v>
      </c>
      <c r="C350" s="240" t="s">
        <v>2796</v>
      </c>
      <c r="D350" s="242" t="s">
        <v>2797</v>
      </c>
      <c r="E350" s="240" t="s">
        <v>2794</v>
      </c>
      <c r="F350" s="240" t="s">
        <v>2794</v>
      </c>
      <c r="G350" s="241"/>
      <c r="H350" s="241"/>
      <c r="I350" s="241"/>
      <c r="J350" s="241"/>
      <c r="K350" s="241"/>
      <c r="L350" s="241"/>
      <c r="M350" s="241"/>
      <c r="N350" s="241"/>
      <c r="O350" s="241"/>
      <c r="P350" s="241"/>
      <c r="Q350" s="241"/>
      <c r="R350" s="241"/>
      <c r="S350" s="241"/>
      <c r="T350" s="241"/>
      <c r="U350" s="241"/>
      <c r="V350" s="241"/>
      <c r="W350" s="241"/>
      <c r="X350" s="241"/>
      <c r="Y350" s="241"/>
      <c r="Z350" s="241"/>
    </row>
    <row r="352">
      <c r="A352" s="6" t="s">
        <v>892</v>
      </c>
      <c r="B352" s="133" t="s">
        <v>894</v>
      </c>
      <c r="C352" s="4" t="s">
        <v>3142</v>
      </c>
      <c r="D352" s="4" t="s">
        <v>3143</v>
      </c>
    </row>
    <row r="353">
      <c r="A353" s="6" t="s">
        <v>892</v>
      </c>
      <c r="B353" s="133" t="s">
        <v>897</v>
      </c>
      <c r="C353" s="4" t="s">
        <v>3144</v>
      </c>
      <c r="D353" s="4" t="s">
        <v>3143</v>
      </c>
    </row>
    <row r="354">
      <c r="A354" s="6" t="s">
        <v>892</v>
      </c>
      <c r="B354" s="133" t="s">
        <v>898</v>
      </c>
      <c r="C354" s="4" t="s">
        <v>3145</v>
      </c>
      <c r="D354" s="4" t="s">
        <v>3143</v>
      </c>
    </row>
    <row r="355">
      <c r="A355" s="6" t="s">
        <v>905</v>
      </c>
      <c r="B355" s="133" t="s">
        <v>910</v>
      </c>
      <c r="C355" s="4" t="s">
        <v>3146</v>
      </c>
      <c r="D355" s="4" t="s">
        <v>3143</v>
      </c>
    </row>
    <row r="356">
      <c r="A356" s="6" t="s">
        <v>905</v>
      </c>
      <c r="B356" s="133" t="s">
        <v>911</v>
      </c>
      <c r="C356" s="4" t="s">
        <v>3147</v>
      </c>
      <c r="D356" s="4" t="s">
        <v>3143</v>
      </c>
    </row>
    <row r="358">
      <c r="A358" s="6" t="s">
        <v>923</v>
      </c>
      <c r="B358" s="133" t="s">
        <v>928</v>
      </c>
      <c r="C358" s="4" t="s">
        <v>3148</v>
      </c>
      <c r="D358" s="4" t="s">
        <v>3143</v>
      </c>
    </row>
    <row r="359">
      <c r="A359" s="6" t="s">
        <v>923</v>
      </c>
      <c r="B359" s="133" t="s">
        <v>929</v>
      </c>
      <c r="C359" s="4" t="s">
        <v>3149</v>
      </c>
      <c r="D359" s="4" t="s">
        <v>3143</v>
      </c>
    </row>
    <row r="360">
      <c r="A360" s="6" t="s">
        <v>933</v>
      </c>
      <c r="B360" s="133" t="s">
        <v>939</v>
      </c>
      <c r="C360" s="4" t="s">
        <v>3150</v>
      </c>
      <c r="D360" s="4" t="s">
        <v>3143</v>
      </c>
    </row>
    <row r="361">
      <c r="A361" s="6" t="s">
        <v>933</v>
      </c>
      <c r="B361" s="133" t="s">
        <v>940</v>
      </c>
      <c r="C361" s="4" t="s">
        <v>3151</v>
      </c>
      <c r="D361" s="4" t="s">
        <v>3143</v>
      </c>
    </row>
    <row r="362">
      <c r="A362" s="15" t="s">
        <v>946</v>
      </c>
      <c r="B362" s="168" t="s">
        <v>951</v>
      </c>
      <c r="C362" s="17" t="s">
        <v>3152</v>
      </c>
      <c r="D362" s="225" t="s">
        <v>3143</v>
      </c>
      <c r="E362" s="291"/>
      <c r="F362" s="291"/>
      <c r="G362" s="291"/>
      <c r="H362" s="291"/>
      <c r="I362" s="291"/>
      <c r="J362" s="291"/>
      <c r="K362" s="291"/>
      <c r="L362" s="291"/>
      <c r="M362" s="291"/>
      <c r="N362" s="291"/>
      <c r="O362" s="291"/>
      <c r="P362" s="291"/>
      <c r="Q362" s="291"/>
      <c r="R362" s="291"/>
      <c r="S362" s="291"/>
      <c r="T362" s="19"/>
      <c r="U362" s="19"/>
      <c r="V362" s="19"/>
      <c r="W362" s="19"/>
      <c r="X362" s="19"/>
      <c r="Y362" s="19"/>
      <c r="Z362" s="19"/>
    </row>
    <row r="363">
      <c r="A363" s="15" t="s">
        <v>946</v>
      </c>
      <c r="B363" s="168" t="s">
        <v>952</v>
      </c>
      <c r="C363" s="19" t="s">
        <v>3153</v>
      </c>
      <c r="D363" s="225" t="s">
        <v>3143</v>
      </c>
      <c r="E363" s="291"/>
      <c r="F363" s="291"/>
      <c r="G363" s="291"/>
      <c r="H363" s="291"/>
      <c r="I363" s="291"/>
      <c r="J363" s="291"/>
      <c r="K363" s="291"/>
      <c r="L363" s="291"/>
      <c r="M363" s="291"/>
      <c r="N363" s="291"/>
      <c r="O363" s="291"/>
      <c r="P363" s="291"/>
      <c r="Q363" s="291"/>
      <c r="R363" s="291"/>
      <c r="S363" s="291"/>
      <c r="T363" s="19"/>
      <c r="U363" s="19"/>
      <c r="V363" s="19"/>
      <c r="W363" s="19"/>
      <c r="X363" s="19"/>
      <c r="Y363" s="19"/>
      <c r="Z363" s="19"/>
    </row>
    <row r="364">
      <c r="A364" s="15" t="s">
        <v>946</v>
      </c>
      <c r="B364" s="168" t="s">
        <v>954</v>
      </c>
      <c r="C364" s="19" t="s">
        <v>3154</v>
      </c>
      <c r="D364" s="225" t="s">
        <v>3143</v>
      </c>
      <c r="E364" s="291"/>
      <c r="F364" s="291"/>
      <c r="G364" s="291"/>
      <c r="H364" s="291"/>
      <c r="I364" s="291"/>
      <c r="J364" s="291"/>
      <c r="K364" s="291"/>
      <c r="L364" s="291"/>
      <c r="M364" s="291"/>
      <c r="N364" s="291"/>
      <c r="O364" s="291"/>
      <c r="P364" s="291"/>
      <c r="Q364" s="291"/>
      <c r="R364" s="291"/>
      <c r="S364" s="291"/>
      <c r="T364" s="19"/>
      <c r="U364" s="19"/>
      <c r="V364" s="19"/>
      <c r="W364" s="19"/>
      <c r="X364" s="19"/>
      <c r="Y364" s="19"/>
      <c r="Z364" s="19"/>
    </row>
    <row r="365">
      <c r="A365" s="15" t="s">
        <v>962</v>
      </c>
      <c r="B365" s="168" t="s">
        <v>967</v>
      </c>
      <c r="C365" s="19" t="s">
        <v>3155</v>
      </c>
      <c r="D365" s="225" t="s">
        <v>3143</v>
      </c>
      <c r="E365" s="291"/>
      <c r="F365" s="291"/>
      <c r="G365" s="291"/>
      <c r="H365" s="291"/>
      <c r="I365" s="291"/>
      <c r="J365" s="291"/>
      <c r="K365" s="291"/>
      <c r="L365" s="291"/>
      <c r="M365" s="291"/>
      <c r="N365" s="291"/>
      <c r="O365" s="291"/>
      <c r="P365" s="291"/>
      <c r="Q365" s="291"/>
      <c r="R365" s="291"/>
      <c r="S365" s="291"/>
      <c r="T365" s="19"/>
      <c r="U365" s="19"/>
      <c r="V365" s="19"/>
      <c r="W365" s="19"/>
      <c r="X365" s="19"/>
      <c r="Y365" s="19"/>
      <c r="Z365" s="19"/>
    </row>
    <row r="366">
      <c r="A366" s="15" t="s">
        <v>962</v>
      </c>
      <c r="B366" s="146" t="s">
        <v>968</v>
      </c>
      <c r="C366" s="19" t="s">
        <v>3156</v>
      </c>
      <c r="D366" s="225" t="s">
        <v>3143</v>
      </c>
      <c r="E366" s="291"/>
      <c r="F366" s="291"/>
      <c r="G366" s="291"/>
      <c r="H366" s="291"/>
      <c r="I366" s="291"/>
      <c r="J366" s="291"/>
      <c r="K366" s="291"/>
      <c r="L366" s="291"/>
      <c r="M366" s="291"/>
      <c r="N366" s="291"/>
      <c r="O366" s="291"/>
      <c r="P366" s="291"/>
      <c r="Q366" s="291"/>
      <c r="R366" s="291"/>
      <c r="S366" s="291"/>
      <c r="T366" s="19"/>
      <c r="U366" s="19"/>
      <c r="V366" s="19"/>
      <c r="W366" s="19"/>
      <c r="X366" s="19"/>
      <c r="Y366" s="19"/>
      <c r="Z366" s="19"/>
    </row>
    <row r="367">
      <c r="A367" s="6" t="s">
        <v>962</v>
      </c>
      <c r="B367" s="133" t="s">
        <v>954</v>
      </c>
      <c r="C367" s="19" t="s">
        <v>3154</v>
      </c>
      <c r="D367" s="4" t="s">
        <v>3143</v>
      </c>
    </row>
    <row r="368">
      <c r="A368" s="15" t="s">
        <v>991</v>
      </c>
      <c r="B368" s="168" t="s">
        <v>994</v>
      </c>
      <c r="C368" s="19" t="s">
        <v>3157</v>
      </c>
      <c r="D368" s="225" t="s">
        <v>3143</v>
      </c>
      <c r="E368" s="291"/>
      <c r="F368" s="291"/>
      <c r="G368" s="291"/>
      <c r="H368" s="291"/>
      <c r="I368" s="291"/>
      <c r="J368" s="291"/>
      <c r="K368" s="291"/>
      <c r="L368" s="291"/>
      <c r="M368" s="291"/>
      <c r="N368" s="291"/>
      <c r="O368" s="291"/>
      <c r="P368" s="291"/>
      <c r="Q368" s="291"/>
      <c r="R368" s="291"/>
      <c r="S368" s="291"/>
      <c r="T368" s="19"/>
      <c r="U368" s="19"/>
      <c r="V368" s="19"/>
      <c r="W368" s="19"/>
      <c r="X368" s="19"/>
      <c r="Y368" s="19"/>
      <c r="Z368" s="19"/>
    </row>
    <row r="369">
      <c r="A369" s="15" t="s">
        <v>991</v>
      </c>
      <c r="B369" s="168" t="s">
        <v>995</v>
      </c>
      <c r="C369" s="19" t="s">
        <v>3158</v>
      </c>
      <c r="D369" s="225" t="s">
        <v>3143</v>
      </c>
      <c r="E369" s="291"/>
      <c r="F369" s="291"/>
      <c r="G369" s="291"/>
      <c r="H369" s="291"/>
      <c r="I369" s="291"/>
      <c r="J369" s="291"/>
      <c r="K369" s="291"/>
      <c r="L369" s="291"/>
      <c r="M369" s="291"/>
      <c r="N369" s="291"/>
      <c r="O369" s="291"/>
      <c r="P369" s="291"/>
      <c r="Q369" s="291"/>
      <c r="R369" s="291"/>
      <c r="S369" s="291"/>
      <c r="T369" s="19"/>
      <c r="U369" s="19"/>
      <c r="V369" s="19"/>
      <c r="W369" s="19"/>
      <c r="X369" s="19"/>
      <c r="Y369" s="19"/>
      <c r="Z369" s="19"/>
    </row>
    <row r="370">
      <c r="A370" s="6" t="s">
        <v>1016</v>
      </c>
      <c r="B370" s="133" t="s">
        <v>1021</v>
      </c>
      <c r="C370" s="4" t="s">
        <v>3159</v>
      </c>
      <c r="D370" s="4" t="s">
        <v>3143</v>
      </c>
    </row>
    <row r="371">
      <c r="A371" s="6" t="s">
        <v>1016</v>
      </c>
      <c r="B371" s="133" t="s">
        <v>1022</v>
      </c>
      <c r="C371" s="4" t="s">
        <v>3160</v>
      </c>
      <c r="D371" s="4" t="s">
        <v>3143</v>
      </c>
    </row>
    <row r="372">
      <c r="A372" s="6" t="s">
        <v>1016</v>
      </c>
      <c r="B372" s="133" t="s">
        <v>894</v>
      </c>
      <c r="C372" s="4" t="s">
        <v>3142</v>
      </c>
      <c r="D372" s="4" t="s">
        <v>3143</v>
      </c>
    </row>
    <row r="373">
      <c r="A373" s="6" t="s">
        <v>1032</v>
      </c>
      <c r="B373" s="133" t="s">
        <v>1037</v>
      </c>
      <c r="C373" s="4" t="s">
        <v>3161</v>
      </c>
      <c r="D373" s="4" t="s">
        <v>3143</v>
      </c>
    </row>
    <row r="374">
      <c r="A374" s="6" t="s">
        <v>1063</v>
      </c>
      <c r="B374" s="133" t="s">
        <v>1068</v>
      </c>
      <c r="C374" s="4" t="s">
        <v>3162</v>
      </c>
      <c r="D374" s="4" t="s">
        <v>3143</v>
      </c>
    </row>
    <row r="375">
      <c r="A375" s="14" t="s">
        <v>1088</v>
      </c>
      <c r="B375" s="168" t="s">
        <v>1092</v>
      </c>
      <c r="C375" s="19" t="s">
        <v>3163</v>
      </c>
      <c r="D375" s="225" t="s">
        <v>3143</v>
      </c>
      <c r="E375" s="291"/>
      <c r="F375" s="291"/>
      <c r="G375" s="291"/>
      <c r="H375" s="291"/>
      <c r="I375" s="291"/>
      <c r="J375" s="291"/>
      <c r="K375" s="291"/>
      <c r="L375" s="291"/>
      <c r="M375" s="291"/>
      <c r="N375" s="291"/>
      <c r="O375" s="291"/>
      <c r="P375" s="291"/>
      <c r="Q375" s="291"/>
      <c r="R375" s="291"/>
      <c r="S375" s="291"/>
      <c r="T375" s="19"/>
      <c r="U375" s="19"/>
      <c r="V375" s="19"/>
      <c r="W375" s="19"/>
      <c r="X375" s="19"/>
      <c r="Y375" s="19"/>
      <c r="Z375" s="19"/>
    </row>
    <row r="376">
      <c r="A376" s="14" t="s">
        <v>1088</v>
      </c>
      <c r="B376" s="168" t="s">
        <v>1095</v>
      </c>
      <c r="C376" s="17" t="s">
        <v>3164</v>
      </c>
      <c r="D376" s="225" t="s">
        <v>3143</v>
      </c>
      <c r="E376" s="291"/>
      <c r="F376" s="291"/>
      <c r="G376" s="291"/>
      <c r="H376" s="291"/>
      <c r="I376" s="291"/>
      <c r="J376" s="291"/>
      <c r="K376" s="291"/>
      <c r="L376" s="291"/>
      <c r="M376" s="291"/>
      <c r="N376" s="291"/>
      <c r="O376" s="291"/>
      <c r="P376" s="291"/>
      <c r="Q376" s="291"/>
      <c r="R376" s="291"/>
      <c r="S376" s="291"/>
      <c r="T376" s="19"/>
      <c r="U376" s="19"/>
      <c r="V376" s="19"/>
      <c r="W376" s="19"/>
      <c r="X376" s="19"/>
      <c r="Y376" s="19"/>
      <c r="Z376" s="19"/>
    </row>
    <row r="377">
      <c r="A377" s="15" t="s">
        <v>1101</v>
      </c>
      <c r="B377" s="168" t="s">
        <v>1106</v>
      </c>
      <c r="C377" s="19" t="s">
        <v>3165</v>
      </c>
      <c r="D377" s="225" t="s">
        <v>3143</v>
      </c>
      <c r="E377" s="291"/>
      <c r="F377" s="291"/>
      <c r="G377" s="291"/>
      <c r="H377" s="291"/>
      <c r="I377" s="291"/>
      <c r="J377" s="291"/>
      <c r="K377" s="291"/>
      <c r="L377" s="291"/>
      <c r="M377" s="291"/>
      <c r="N377" s="291"/>
      <c r="O377" s="291"/>
      <c r="P377" s="291"/>
      <c r="Q377" s="291"/>
      <c r="R377" s="291"/>
      <c r="S377" s="291"/>
      <c r="T377" s="19"/>
      <c r="U377" s="19"/>
      <c r="V377" s="19"/>
      <c r="W377" s="19"/>
      <c r="X377" s="19"/>
      <c r="Y377" s="19"/>
      <c r="Z377" s="19"/>
    </row>
    <row r="378">
      <c r="A378" s="15" t="s">
        <v>1101</v>
      </c>
      <c r="B378" s="168" t="s">
        <v>1107</v>
      </c>
      <c r="C378" s="19" t="s">
        <v>3166</v>
      </c>
      <c r="D378" s="225" t="s">
        <v>3143</v>
      </c>
      <c r="E378" s="291"/>
      <c r="F378" s="291"/>
      <c r="G378" s="291"/>
      <c r="H378" s="291"/>
      <c r="I378" s="291"/>
      <c r="J378" s="291"/>
      <c r="K378" s="291"/>
      <c r="L378" s="291"/>
      <c r="M378" s="291"/>
      <c r="N378" s="291"/>
      <c r="O378" s="291"/>
      <c r="P378" s="291"/>
      <c r="Q378" s="291"/>
      <c r="R378" s="291"/>
      <c r="S378" s="291"/>
      <c r="T378" s="19"/>
      <c r="U378" s="19"/>
      <c r="V378" s="19"/>
      <c r="W378" s="19"/>
      <c r="X378" s="19"/>
      <c r="Y378" s="19"/>
      <c r="Z378" s="19"/>
    </row>
    <row r="379">
      <c r="A379" s="6" t="s">
        <v>1101</v>
      </c>
      <c r="B379" s="133" t="s">
        <v>894</v>
      </c>
      <c r="C379" s="4" t="s">
        <v>3142</v>
      </c>
      <c r="D379" s="4" t="s">
        <v>3143</v>
      </c>
    </row>
    <row r="380">
      <c r="A380" s="6" t="s">
        <v>1111</v>
      </c>
      <c r="B380" s="133" t="s">
        <v>1116</v>
      </c>
      <c r="C380" s="4" t="s">
        <v>3167</v>
      </c>
      <c r="D380" s="4" t="s">
        <v>3143</v>
      </c>
    </row>
    <row r="381">
      <c r="A381" s="6" t="s">
        <v>1111</v>
      </c>
      <c r="B381" s="133" t="s">
        <v>1117</v>
      </c>
      <c r="C381" s="4" t="s">
        <v>3168</v>
      </c>
      <c r="D381" s="4" t="s">
        <v>3143</v>
      </c>
    </row>
    <row r="382">
      <c r="A382" s="6" t="s">
        <v>1111</v>
      </c>
      <c r="B382" s="133" t="s">
        <v>1118</v>
      </c>
      <c r="C382" s="4" t="s">
        <v>3169</v>
      </c>
      <c r="D382" s="4" t="s">
        <v>3143</v>
      </c>
    </row>
    <row r="383">
      <c r="A383" s="6" t="s">
        <v>1111</v>
      </c>
      <c r="B383" s="133" t="s">
        <v>1119</v>
      </c>
      <c r="C383" s="4" t="s">
        <v>3170</v>
      </c>
      <c r="D383" s="4" t="s">
        <v>3143</v>
      </c>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5" t="s">
        <v>1125</v>
      </c>
      <c r="B384" s="146" t="s">
        <v>1130</v>
      </c>
      <c r="C384" s="17" t="s">
        <v>3171</v>
      </c>
      <c r="D384" s="225" t="s">
        <v>3143</v>
      </c>
      <c r="E384" s="291"/>
      <c r="F384" s="291"/>
      <c r="G384" s="291"/>
      <c r="H384" s="291"/>
      <c r="I384" s="291"/>
      <c r="J384" s="291"/>
      <c r="K384" s="291"/>
      <c r="L384" s="291"/>
      <c r="M384" s="291"/>
      <c r="N384" s="291"/>
      <c r="O384" s="291"/>
      <c r="P384" s="291"/>
      <c r="Q384" s="291"/>
      <c r="R384" s="291"/>
      <c r="S384" s="291"/>
      <c r="T384" s="19"/>
      <c r="U384" s="19"/>
      <c r="V384" s="19"/>
      <c r="W384" s="19"/>
      <c r="X384" s="19"/>
      <c r="Y384" s="19"/>
      <c r="Z384" s="19"/>
    </row>
    <row r="385">
      <c r="A385" s="15" t="s">
        <v>1125</v>
      </c>
      <c r="B385" s="146" t="s">
        <v>1131</v>
      </c>
      <c r="C385" s="17" t="s">
        <v>3172</v>
      </c>
      <c r="D385" s="225" t="s">
        <v>3143</v>
      </c>
      <c r="E385" s="291"/>
      <c r="F385" s="291"/>
      <c r="G385" s="291"/>
      <c r="H385" s="291"/>
      <c r="I385" s="291"/>
      <c r="J385" s="291"/>
      <c r="K385" s="291"/>
      <c r="L385" s="291"/>
      <c r="M385" s="291"/>
      <c r="N385" s="291"/>
      <c r="O385" s="291"/>
      <c r="P385" s="291"/>
      <c r="Q385" s="291"/>
      <c r="R385" s="291"/>
      <c r="S385" s="291"/>
      <c r="T385" s="19"/>
      <c r="U385" s="19"/>
      <c r="V385" s="19"/>
      <c r="W385" s="19"/>
      <c r="X385" s="19"/>
      <c r="Y385" s="19"/>
      <c r="Z385" s="19"/>
    </row>
    <row r="386">
      <c r="A386" s="15" t="s">
        <v>1125</v>
      </c>
      <c r="B386" s="146" t="s">
        <v>1132</v>
      </c>
      <c r="C386" s="19" t="s">
        <v>3173</v>
      </c>
      <c r="D386" s="225" t="s">
        <v>3143</v>
      </c>
      <c r="E386" s="291"/>
      <c r="F386" s="291"/>
      <c r="G386" s="291"/>
      <c r="H386" s="291"/>
      <c r="I386" s="291"/>
      <c r="J386" s="291"/>
      <c r="K386" s="291"/>
      <c r="L386" s="291"/>
      <c r="M386" s="291"/>
      <c r="N386" s="291"/>
      <c r="O386" s="291"/>
      <c r="P386" s="291"/>
      <c r="Q386" s="291"/>
      <c r="R386" s="291"/>
      <c r="S386" s="291"/>
      <c r="T386" s="19"/>
      <c r="U386" s="19"/>
      <c r="V386" s="19"/>
      <c r="W386" s="19"/>
      <c r="X386" s="19"/>
      <c r="Y386" s="19"/>
      <c r="Z386" s="19"/>
    </row>
    <row r="387">
      <c r="A387" s="15" t="s">
        <v>1125</v>
      </c>
      <c r="B387" s="146" t="s">
        <v>1134</v>
      </c>
      <c r="C387" s="19" t="s">
        <v>3174</v>
      </c>
      <c r="D387" s="225" t="s">
        <v>3143</v>
      </c>
      <c r="E387" s="291"/>
      <c r="F387" s="291"/>
      <c r="G387" s="291"/>
      <c r="H387" s="291"/>
      <c r="I387" s="291"/>
      <c r="J387" s="291"/>
      <c r="K387" s="291"/>
      <c r="L387" s="291"/>
      <c r="M387" s="291"/>
      <c r="N387" s="291"/>
      <c r="O387" s="291"/>
      <c r="P387" s="291"/>
      <c r="Q387" s="291"/>
      <c r="R387" s="291"/>
      <c r="S387" s="291"/>
      <c r="T387" s="19"/>
      <c r="U387" s="19"/>
      <c r="V387" s="19"/>
      <c r="W387" s="19"/>
      <c r="X387" s="19"/>
      <c r="Y387" s="19"/>
      <c r="Z387" s="19"/>
    </row>
    <row r="388">
      <c r="A388" s="15" t="s">
        <v>1125</v>
      </c>
      <c r="B388" s="168" t="s">
        <v>1135</v>
      </c>
      <c r="C388" s="19" t="s">
        <v>3175</v>
      </c>
      <c r="D388" s="225" t="s">
        <v>3143</v>
      </c>
      <c r="E388" s="291"/>
      <c r="F388" s="291"/>
      <c r="G388" s="291"/>
      <c r="H388" s="291"/>
      <c r="I388" s="291"/>
      <c r="J388" s="291"/>
      <c r="K388" s="291"/>
      <c r="L388" s="291"/>
      <c r="M388" s="291"/>
      <c r="N388" s="291"/>
      <c r="O388" s="291"/>
      <c r="P388" s="291"/>
      <c r="Q388" s="291"/>
      <c r="R388" s="291"/>
      <c r="S388" s="291"/>
      <c r="T388" s="19"/>
      <c r="U388" s="19"/>
      <c r="V388" s="19"/>
      <c r="W388" s="19"/>
      <c r="X388" s="19"/>
      <c r="Y388" s="19"/>
      <c r="Z388" s="19"/>
    </row>
    <row r="389">
      <c r="A389" s="6" t="s">
        <v>1144</v>
      </c>
      <c r="B389" s="133" t="s">
        <v>897</v>
      </c>
      <c r="C389" s="4" t="s">
        <v>3144</v>
      </c>
      <c r="D389" s="225" t="s">
        <v>3143</v>
      </c>
    </row>
    <row r="390">
      <c r="A390" s="6" t="s">
        <v>1144</v>
      </c>
      <c r="B390" s="133" t="s">
        <v>898</v>
      </c>
      <c r="C390" s="4" t="s">
        <v>3145</v>
      </c>
      <c r="D390" s="225" t="s">
        <v>3143</v>
      </c>
    </row>
    <row r="391">
      <c r="A391" s="6" t="s">
        <v>1156</v>
      </c>
      <c r="B391" s="133" t="s">
        <v>1160</v>
      </c>
      <c r="C391" s="4" t="s">
        <v>3176</v>
      </c>
      <c r="D391" s="4" t="s">
        <v>3143</v>
      </c>
    </row>
    <row r="392">
      <c r="A392" s="6" t="s">
        <v>1167</v>
      </c>
      <c r="B392" s="133" t="s">
        <v>1171</v>
      </c>
      <c r="C392" s="4" t="s">
        <v>3177</v>
      </c>
      <c r="D392" s="4" t="s">
        <v>3143</v>
      </c>
    </row>
    <row r="393">
      <c r="A393" s="15" t="s">
        <v>1181</v>
      </c>
      <c r="B393" s="146" t="s">
        <v>1185</v>
      </c>
      <c r="C393" s="19" t="s">
        <v>3178</v>
      </c>
      <c r="D393" s="225" t="s">
        <v>3143</v>
      </c>
      <c r="E393" s="291"/>
      <c r="F393" s="291"/>
      <c r="G393" s="291"/>
      <c r="H393" s="291"/>
      <c r="I393" s="291"/>
      <c r="J393" s="291"/>
      <c r="K393" s="291"/>
      <c r="L393" s="291"/>
      <c r="M393" s="291"/>
      <c r="N393" s="291"/>
      <c r="O393" s="291"/>
      <c r="P393" s="291"/>
      <c r="Q393" s="291"/>
      <c r="R393" s="291"/>
      <c r="S393" s="291"/>
      <c r="T393" s="19"/>
      <c r="U393" s="19"/>
      <c r="V393" s="19"/>
      <c r="W393" s="19"/>
      <c r="X393" s="19"/>
      <c r="Y393" s="19"/>
      <c r="Z393" s="19"/>
    </row>
    <row r="394">
      <c r="A394" s="15" t="s">
        <v>1181</v>
      </c>
      <c r="B394" s="168" t="s">
        <v>1188</v>
      </c>
      <c r="C394" s="19" t="s">
        <v>3179</v>
      </c>
      <c r="D394" s="225" t="s">
        <v>3143</v>
      </c>
      <c r="E394" s="291"/>
      <c r="F394" s="291"/>
      <c r="G394" s="291"/>
      <c r="H394" s="291"/>
      <c r="I394" s="291"/>
      <c r="J394" s="291"/>
      <c r="K394" s="291"/>
      <c r="L394" s="291"/>
      <c r="M394" s="291"/>
      <c r="N394" s="291"/>
      <c r="O394" s="291"/>
      <c r="P394" s="291"/>
      <c r="Q394" s="291"/>
      <c r="R394" s="291"/>
      <c r="S394" s="291"/>
      <c r="T394" s="19"/>
      <c r="U394" s="19"/>
      <c r="V394" s="19"/>
      <c r="W394" s="19"/>
      <c r="X394" s="19"/>
      <c r="Y394" s="19"/>
      <c r="Z394" s="19"/>
    </row>
    <row r="395">
      <c r="A395" s="15" t="s">
        <v>1195</v>
      </c>
      <c r="B395" s="168" t="s">
        <v>1198</v>
      </c>
      <c r="C395" s="19" t="s">
        <v>3180</v>
      </c>
      <c r="D395" s="225" t="s">
        <v>3143</v>
      </c>
      <c r="E395" s="291"/>
      <c r="F395" s="291"/>
      <c r="G395" s="291"/>
      <c r="H395" s="291"/>
      <c r="I395" s="291"/>
      <c r="J395" s="291"/>
      <c r="K395" s="291"/>
      <c r="L395" s="291"/>
      <c r="M395" s="291"/>
      <c r="N395" s="291"/>
      <c r="O395" s="291"/>
      <c r="P395" s="291"/>
      <c r="Q395" s="291"/>
      <c r="R395" s="291"/>
      <c r="S395" s="291"/>
      <c r="T395" s="19"/>
      <c r="U395" s="19"/>
      <c r="V395" s="19"/>
      <c r="W395" s="19"/>
      <c r="X395" s="19"/>
      <c r="Y395" s="19"/>
      <c r="Z395" s="19"/>
    </row>
    <row r="396">
      <c r="A396" s="15" t="s">
        <v>1195</v>
      </c>
      <c r="B396" s="146" t="s">
        <v>1201</v>
      </c>
      <c r="C396" s="19" t="s">
        <v>3181</v>
      </c>
      <c r="D396" s="225" t="s">
        <v>3143</v>
      </c>
      <c r="E396" s="291"/>
      <c r="F396" s="291"/>
      <c r="G396" s="291"/>
      <c r="H396" s="291"/>
      <c r="I396" s="291"/>
      <c r="J396" s="291"/>
      <c r="K396" s="291"/>
      <c r="L396" s="291"/>
      <c r="M396" s="291"/>
      <c r="N396" s="291"/>
      <c r="O396" s="291"/>
      <c r="P396" s="291"/>
      <c r="Q396" s="291"/>
      <c r="R396" s="291"/>
      <c r="S396" s="291"/>
      <c r="T396" s="19"/>
      <c r="U396" s="19"/>
      <c r="V396" s="19"/>
      <c r="W396" s="19"/>
      <c r="X396" s="19"/>
      <c r="Y396" s="19"/>
      <c r="Z396" s="19"/>
    </row>
    <row r="397">
      <c r="A397" s="15" t="s">
        <v>1195</v>
      </c>
      <c r="B397" s="146" t="s">
        <v>1202</v>
      </c>
      <c r="C397" s="19" t="s">
        <v>3182</v>
      </c>
      <c r="D397" s="225" t="s">
        <v>3143</v>
      </c>
      <c r="E397" s="291"/>
      <c r="F397" s="291"/>
      <c r="G397" s="291"/>
      <c r="H397" s="291"/>
      <c r="I397" s="291"/>
      <c r="J397" s="291"/>
      <c r="K397" s="291"/>
      <c r="L397" s="291"/>
      <c r="M397" s="291"/>
      <c r="N397" s="291"/>
      <c r="O397" s="291"/>
      <c r="P397" s="291"/>
      <c r="Q397" s="291"/>
      <c r="R397" s="291"/>
      <c r="S397" s="291"/>
      <c r="T397" s="19"/>
      <c r="U397" s="19"/>
      <c r="V397" s="19"/>
      <c r="W397" s="19"/>
      <c r="X397" s="19"/>
      <c r="Y397" s="19"/>
      <c r="Z397" s="19"/>
    </row>
    <row r="399">
      <c r="A399" s="6" t="s">
        <v>2370</v>
      </c>
      <c r="B399" s="6" t="s">
        <v>1831</v>
      </c>
      <c r="C399" s="4" t="s">
        <v>3183</v>
      </c>
      <c r="D399" s="4" t="s">
        <v>2374</v>
      </c>
    </row>
    <row r="400">
      <c r="A400" s="6" t="s">
        <v>2497</v>
      </c>
      <c r="B400" s="6" t="s">
        <v>1831</v>
      </c>
      <c r="C400" s="4" t="s">
        <v>3183</v>
      </c>
      <c r="D400" s="4" t="s">
        <v>2374</v>
      </c>
    </row>
    <row r="401">
      <c r="A401" s="6" t="s">
        <v>2565</v>
      </c>
      <c r="B401" s="6" t="s">
        <v>1831</v>
      </c>
      <c r="C401" s="4" t="s">
        <v>3183</v>
      </c>
      <c r="D401" s="4" t="s">
        <v>2374</v>
      </c>
    </row>
    <row r="402">
      <c r="A402" s="6" t="s">
        <v>1368</v>
      </c>
      <c r="B402" s="6" t="s">
        <v>1831</v>
      </c>
      <c r="C402" s="4" t="s">
        <v>3183</v>
      </c>
      <c r="D402" s="4" t="s">
        <v>1215</v>
      </c>
    </row>
    <row r="403">
      <c r="A403" s="6" t="s">
        <v>1815</v>
      </c>
      <c r="B403" s="6" t="s">
        <v>1831</v>
      </c>
      <c r="C403" s="4" t="s">
        <v>3183</v>
      </c>
      <c r="D403" s="4" t="s">
        <v>1784</v>
      </c>
    </row>
    <row r="404">
      <c r="A404" s="6" t="s">
        <v>1946</v>
      </c>
      <c r="B404" s="6" t="s">
        <v>1831</v>
      </c>
      <c r="C404" s="4" t="s">
        <v>3184</v>
      </c>
      <c r="D404" s="4" t="s">
        <v>1784</v>
      </c>
    </row>
    <row r="405">
      <c r="A405" s="6" t="s">
        <v>1992</v>
      </c>
      <c r="B405" s="6" t="s">
        <v>1831</v>
      </c>
      <c r="C405" s="4" t="s">
        <v>3184</v>
      </c>
      <c r="D405" s="4" t="s">
        <v>1784</v>
      </c>
    </row>
    <row r="406">
      <c r="A406" s="6" t="s">
        <v>1322</v>
      </c>
      <c r="B406" s="6" t="s">
        <v>1346</v>
      </c>
      <c r="C406" s="4" t="s">
        <v>3185</v>
      </c>
      <c r="D406" s="4" t="s">
        <v>1215</v>
      </c>
    </row>
    <row r="407">
      <c r="A407" s="6" t="s">
        <v>1867</v>
      </c>
      <c r="B407" s="6" t="s">
        <v>1889</v>
      </c>
      <c r="C407" s="4" t="s">
        <v>3186</v>
      </c>
      <c r="D407" s="4" t="s">
        <v>1784</v>
      </c>
    </row>
  </sheetData>
  <dataValidations>
    <dataValidation type="list" allowBlank="1" showErrorMessage="1" sqref="B96">
      <formula1>Lookups!$A$3:$A994</formula1>
    </dataValidation>
  </dataValidations>
  <hyperlinks>
    <hyperlink r:id="rId2" ref="D4"/>
    <hyperlink r:id="rId3" ref="C15"/>
    <hyperlink r:id="rId4" ref="C16"/>
    <hyperlink r:id="rId5" ref="D16"/>
    <hyperlink r:id="rId6" ref="D20"/>
    <hyperlink r:id="rId7" ref="D21"/>
    <hyperlink r:id="rId8" ref="F21"/>
    <hyperlink r:id="rId9" ref="D23"/>
    <hyperlink r:id="rId10" ref="D24"/>
    <hyperlink r:id="rId11" ref="D25"/>
    <hyperlink r:id="rId12" ref="D26"/>
    <hyperlink r:id="rId13" ref="D27"/>
    <hyperlink r:id="rId14" ref="D32"/>
    <hyperlink r:id="rId15" ref="D33"/>
    <hyperlink r:id="rId16" ref="D35"/>
    <hyperlink r:id="rId17" ref="D36"/>
    <hyperlink r:id="rId18" ref="D37"/>
    <hyperlink r:id="rId19" ref="D38"/>
    <hyperlink r:id="rId20" ref="D39"/>
    <hyperlink r:id="rId21" ref="F42"/>
    <hyperlink r:id="rId22" ref="D44"/>
    <hyperlink r:id="rId23" ref="F44"/>
    <hyperlink r:id="rId24" ref="D45"/>
    <hyperlink r:id="rId25" ref="D46"/>
    <hyperlink r:id="rId26" ref="D47"/>
    <hyperlink r:id="rId27" ref="F47"/>
    <hyperlink r:id="rId28" ref="D49"/>
    <hyperlink r:id="rId29" ref="D51"/>
    <hyperlink r:id="rId30" ref="D52"/>
    <hyperlink r:id="rId31" ref="D54"/>
    <hyperlink r:id="rId32" ref="D56"/>
    <hyperlink r:id="rId33" ref="F56"/>
    <hyperlink r:id="rId34" location=":~:text=To%20convert%20degrees%20of%20slope,%2Dpercent)*180%2FPi." ref="D57"/>
    <hyperlink r:id="rId35" ref="D58"/>
    <hyperlink r:id="rId36" ref="D59"/>
    <hyperlink r:id="rId37" ref="D61"/>
    <hyperlink r:id="rId38" ref="F61"/>
    <hyperlink r:id="rId39" ref="D62"/>
    <hyperlink r:id="rId40" ref="F62"/>
    <hyperlink r:id="rId41" ref="D64"/>
    <hyperlink r:id="rId42" ref="D65"/>
    <hyperlink r:id="rId43" ref="F65"/>
    <hyperlink r:id="rId44" ref="D66"/>
    <hyperlink r:id="rId45" ref="D75"/>
    <hyperlink r:id="rId46" ref="D76"/>
    <hyperlink r:id="rId47" ref="D77"/>
    <hyperlink r:id="rId48" ref="D78"/>
    <hyperlink r:id="rId49" ref="D80"/>
    <hyperlink r:id="rId50" ref="D81"/>
    <hyperlink r:id="rId51" ref="D85"/>
    <hyperlink r:id="rId52" ref="D87"/>
    <hyperlink r:id="rId53" ref="D88"/>
    <hyperlink r:id="rId54" ref="D89"/>
    <hyperlink r:id="rId55" ref="D90"/>
    <hyperlink r:id="rId56" ref="D91"/>
    <hyperlink r:id="rId57" ref="D93"/>
    <hyperlink r:id="rId58" ref="D95"/>
    <hyperlink r:id="rId59" ref="D96"/>
    <hyperlink r:id="rId60" ref="D99"/>
    <hyperlink r:id="rId61" ref="D106"/>
    <hyperlink r:id="rId62" ref="D107"/>
    <hyperlink r:id="rId63" ref="D108"/>
    <hyperlink r:id="rId64" ref="D109"/>
    <hyperlink r:id="rId65" ref="D113"/>
    <hyperlink r:id="rId66" ref="D115"/>
    <hyperlink r:id="rId67" ref="D117"/>
    <hyperlink r:id="rId68" ref="D120"/>
    <hyperlink r:id="rId69" ref="D121"/>
    <hyperlink r:id="rId70" ref="D122"/>
    <hyperlink r:id="rId71" ref="D123"/>
    <hyperlink r:id="rId72" ref="D126"/>
    <hyperlink r:id="rId73" ref="D129"/>
    <hyperlink r:id="rId74" ref="D130"/>
    <hyperlink r:id="rId75" ref="D131"/>
    <hyperlink r:id="rId76" ref="D132"/>
    <hyperlink r:id="rId77" ref="D139"/>
    <hyperlink r:id="rId78" ref="D144"/>
    <hyperlink r:id="rId79" ref="D158"/>
    <hyperlink r:id="rId80" ref="D172"/>
    <hyperlink r:id="rId81" ref="D173"/>
    <hyperlink r:id="rId82" ref="D174"/>
    <hyperlink r:id="rId83" ref="D182"/>
    <hyperlink r:id="rId84" ref="D184"/>
    <hyperlink r:id="rId85" ref="D185"/>
    <hyperlink r:id="rId86" ref="E185"/>
    <hyperlink r:id="rId87" ref="D186"/>
    <hyperlink r:id="rId88" ref="E186"/>
    <hyperlink r:id="rId89" ref="D187"/>
    <hyperlink r:id="rId90" ref="D189"/>
    <hyperlink r:id="rId91" ref="D200"/>
    <hyperlink r:id="rId92" ref="D201"/>
    <hyperlink r:id="rId93" ref="D229"/>
    <hyperlink r:id="rId94" ref="D230"/>
    <hyperlink r:id="rId95" ref="D231"/>
    <hyperlink r:id="rId96" ref="D244"/>
    <hyperlink r:id="rId97" ref="D245"/>
    <hyperlink r:id="rId98" ref="C249"/>
    <hyperlink r:id="rId99" ref="D250"/>
    <hyperlink r:id="rId100" ref="F260"/>
    <hyperlink r:id="rId101" ref="D263"/>
    <hyperlink r:id="rId102" ref="D264"/>
    <hyperlink r:id="rId103" ref="D266"/>
    <hyperlink r:id="rId104" ref="D271"/>
    <hyperlink r:id="rId105" ref="F271"/>
    <hyperlink r:id="rId106" ref="D272"/>
    <hyperlink r:id="rId107" ref="F272"/>
    <hyperlink r:id="rId108" ref="D273"/>
    <hyperlink r:id="rId109" ref="D274"/>
    <hyperlink r:id="rId110" ref="D275"/>
    <hyperlink r:id="rId111" ref="D276"/>
    <hyperlink r:id="rId112" ref="D279"/>
    <hyperlink r:id="rId113" ref="F279"/>
    <hyperlink r:id="rId114" ref="D280"/>
    <hyperlink r:id="rId115" ref="F280"/>
    <hyperlink r:id="rId116" ref="D281"/>
    <hyperlink r:id="rId117" ref="F281"/>
    <hyperlink r:id="rId118" ref="D289"/>
    <hyperlink r:id="rId119" ref="D290"/>
    <hyperlink r:id="rId120" ref="D291"/>
    <hyperlink r:id="rId121" ref="D292"/>
    <hyperlink r:id="rId122" ref="D293"/>
    <hyperlink r:id="rId123" ref="D294"/>
    <hyperlink r:id="rId124" ref="D295"/>
    <hyperlink r:id="rId125" location="C77664" ref="D296"/>
    <hyperlink r:id="rId126" location="48039" ref="D297"/>
    <hyperlink r:id="rId127" ref="D298"/>
    <hyperlink r:id="rId128" location="PMA_710" ref="D302"/>
    <hyperlink r:id="rId129" location="PMA_710" ref="D303"/>
    <hyperlink r:id="rId130" ref="D304"/>
    <hyperlink r:id="rId131" ref="D305"/>
    <hyperlink r:id="rId132" ref="D306"/>
    <hyperlink r:id="rId133" ref="D312"/>
    <hyperlink r:id="rId134" ref="D314"/>
    <hyperlink r:id="rId135" ref="D315"/>
    <hyperlink r:id="rId136" ref="D316"/>
    <hyperlink r:id="rId137" ref="D317"/>
    <hyperlink r:id="rId138" ref="D318"/>
    <hyperlink r:id="rId139" ref="D324"/>
    <hyperlink r:id="rId140" ref="D327"/>
    <hyperlink r:id="rId141" ref="D328"/>
    <hyperlink r:id="rId142" ref="D330"/>
    <hyperlink r:id="rId143" ref="D332"/>
    <hyperlink r:id="rId144" ref="D333"/>
    <hyperlink r:id="rId145" ref="D334"/>
    <hyperlink r:id="rId146" ref="D336"/>
    <hyperlink r:id="rId147" ref="D337"/>
    <hyperlink r:id="rId148" ref="D339"/>
    <hyperlink r:id="rId149" ref="D340"/>
    <hyperlink r:id="rId150" ref="D341"/>
    <hyperlink r:id="rId151" ref="D343"/>
    <hyperlink r:id="rId152" ref="D345"/>
    <hyperlink r:id="rId153" ref="D347"/>
    <hyperlink r:id="rId154" ref="D349"/>
    <hyperlink r:id="rId155" ref="D350"/>
  </hyperlinks>
  <drawing r:id="rId156"/>
  <legacyDrawing r:id="rId15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75"/>
    <col customWidth="1" min="2" max="2" width="39.5"/>
    <col customWidth="1" min="3" max="3" width="84.88"/>
  </cols>
  <sheetData>
    <row r="1">
      <c r="A1" s="1" t="s">
        <v>2786</v>
      </c>
      <c r="B1" s="1" t="s">
        <v>2787</v>
      </c>
      <c r="C1" s="1" t="s">
        <v>2788</v>
      </c>
      <c r="D1" s="1" t="s">
        <v>2789</v>
      </c>
      <c r="E1" s="1" t="s">
        <v>3187</v>
      </c>
      <c r="F1" s="1" t="s">
        <v>2791</v>
      </c>
    </row>
    <row r="2">
      <c r="A2" s="309" t="s">
        <v>20</v>
      </c>
      <c r="B2" s="269" t="s">
        <v>35</v>
      </c>
      <c r="C2" s="269" t="s">
        <v>3188</v>
      </c>
      <c r="D2" s="48" t="s">
        <v>28</v>
      </c>
      <c r="E2" s="269" t="s">
        <v>3189</v>
      </c>
      <c r="F2" s="310" t="s">
        <v>3190</v>
      </c>
    </row>
    <row r="3">
      <c r="A3" s="15" t="s">
        <v>20</v>
      </c>
      <c r="B3" s="4" t="s">
        <v>22</v>
      </c>
      <c r="C3" s="4" t="s">
        <v>3191</v>
      </c>
      <c r="D3" s="172" t="s">
        <v>3192</v>
      </c>
      <c r="E3" s="4" t="s">
        <v>2794</v>
      </c>
      <c r="F3" s="4" t="s">
        <v>2794</v>
      </c>
    </row>
    <row r="4">
      <c r="A4" s="6" t="s">
        <v>20</v>
      </c>
      <c r="B4" s="6" t="s">
        <v>47</v>
      </c>
      <c r="C4" s="127" t="s">
        <v>3193</v>
      </c>
      <c r="D4" s="11" t="s">
        <v>28</v>
      </c>
      <c r="E4" s="4" t="s">
        <v>2794</v>
      </c>
      <c r="G4" s="241"/>
      <c r="H4" s="241"/>
      <c r="I4" s="241"/>
      <c r="J4" s="241"/>
      <c r="K4" s="241"/>
      <c r="L4" s="241"/>
      <c r="M4" s="241"/>
      <c r="N4" s="241"/>
      <c r="O4" s="241"/>
      <c r="P4" s="241"/>
      <c r="Q4" s="241"/>
      <c r="R4" s="241"/>
      <c r="S4" s="241"/>
      <c r="T4" s="241"/>
      <c r="U4" s="241"/>
      <c r="V4" s="241"/>
      <c r="W4" s="241"/>
      <c r="X4" s="241"/>
      <c r="Y4" s="241"/>
      <c r="Z4" s="241"/>
    </row>
    <row r="5">
      <c r="A5" s="247" t="s">
        <v>20</v>
      </c>
      <c r="B5" s="247" t="s">
        <v>75</v>
      </c>
      <c r="C5" s="240" t="s">
        <v>3194</v>
      </c>
      <c r="D5" s="311" t="s">
        <v>3195</v>
      </c>
      <c r="E5" s="240" t="s">
        <v>2794</v>
      </c>
      <c r="F5" s="240" t="s">
        <v>2794</v>
      </c>
      <c r="G5" s="241"/>
      <c r="H5" s="241"/>
      <c r="I5" s="241"/>
      <c r="J5" s="241"/>
      <c r="K5" s="241"/>
      <c r="L5" s="241"/>
      <c r="M5" s="241"/>
      <c r="N5" s="241"/>
      <c r="O5" s="241"/>
      <c r="P5" s="241"/>
      <c r="Q5" s="241"/>
      <c r="R5" s="241"/>
      <c r="S5" s="241"/>
      <c r="T5" s="241"/>
      <c r="U5" s="241"/>
      <c r="V5" s="241"/>
      <c r="W5" s="241"/>
      <c r="X5" s="241"/>
      <c r="Y5" s="241"/>
      <c r="Z5" s="241"/>
    </row>
    <row r="6">
      <c r="A6" s="247" t="s">
        <v>20</v>
      </c>
      <c r="B6" s="312" t="s">
        <v>82</v>
      </c>
      <c r="C6" s="240" t="s">
        <v>3196</v>
      </c>
      <c r="D6" s="311" t="s">
        <v>3197</v>
      </c>
      <c r="E6" s="240" t="s">
        <v>2794</v>
      </c>
      <c r="F6" s="240" t="s">
        <v>2794</v>
      </c>
      <c r="G6" s="241"/>
      <c r="H6" s="241"/>
      <c r="I6" s="241"/>
      <c r="J6" s="241"/>
      <c r="K6" s="241"/>
      <c r="L6" s="241"/>
      <c r="M6" s="241"/>
      <c r="N6" s="241"/>
      <c r="O6" s="241"/>
      <c r="P6" s="241"/>
      <c r="Q6" s="241"/>
      <c r="R6" s="241"/>
      <c r="S6" s="241"/>
      <c r="T6" s="241"/>
      <c r="U6" s="241"/>
      <c r="V6" s="241"/>
      <c r="W6" s="241"/>
      <c r="X6" s="241"/>
      <c r="Y6" s="241"/>
      <c r="Z6" s="241"/>
    </row>
    <row r="7">
      <c r="A7" s="15"/>
      <c r="B7" s="14"/>
      <c r="C7" s="4"/>
      <c r="G7" s="296"/>
      <c r="H7" s="296"/>
      <c r="I7" s="296"/>
      <c r="J7" s="296"/>
      <c r="K7" s="296"/>
      <c r="L7" s="296"/>
      <c r="M7" s="296"/>
      <c r="N7" s="296"/>
      <c r="O7" s="296"/>
      <c r="P7" s="296"/>
      <c r="Q7" s="296"/>
      <c r="R7" s="296"/>
      <c r="S7" s="296"/>
      <c r="T7" s="296"/>
      <c r="U7" s="296"/>
      <c r="V7" s="296"/>
      <c r="W7" s="296"/>
      <c r="X7" s="296"/>
      <c r="Y7" s="296"/>
      <c r="Z7" s="296"/>
    </row>
    <row r="8">
      <c r="A8" s="15" t="s">
        <v>95</v>
      </c>
      <c r="B8" s="14" t="s">
        <v>143</v>
      </c>
      <c r="C8" s="4" t="s">
        <v>3198</v>
      </c>
      <c r="D8" s="63" t="s">
        <v>99</v>
      </c>
      <c r="E8" s="4" t="s">
        <v>2794</v>
      </c>
      <c r="F8" s="4" t="s">
        <v>2794</v>
      </c>
      <c r="G8" s="296"/>
      <c r="H8" s="296"/>
      <c r="I8" s="296"/>
      <c r="J8" s="296"/>
      <c r="K8" s="296"/>
      <c r="L8" s="296"/>
      <c r="M8" s="296"/>
      <c r="N8" s="296"/>
      <c r="O8" s="296"/>
      <c r="P8" s="296"/>
      <c r="Q8" s="296"/>
      <c r="R8" s="296"/>
      <c r="S8" s="296"/>
      <c r="T8" s="296"/>
      <c r="U8" s="296"/>
      <c r="V8" s="296"/>
      <c r="W8" s="296"/>
      <c r="X8" s="296"/>
      <c r="Y8" s="296"/>
      <c r="Z8" s="296"/>
    </row>
    <row r="9">
      <c r="A9" s="15" t="s">
        <v>95</v>
      </c>
      <c r="B9" s="14" t="s">
        <v>96</v>
      </c>
      <c r="C9" s="4" t="s">
        <v>3199</v>
      </c>
      <c r="D9" s="63" t="s">
        <v>99</v>
      </c>
      <c r="E9" s="4" t="s">
        <v>2794</v>
      </c>
    </row>
    <row r="10">
      <c r="A10" s="15" t="s">
        <v>95</v>
      </c>
      <c r="B10" s="14" t="s">
        <v>100</v>
      </c>
      <c r="C10" s="4" t="s">
        <v>3200</v>
      </c>
      <c r="D10" s="63" t="s">
        <v>99</v>
      </c>
      <c r="E10" s="4" t="s">
        <v>2794</v>
      </c>
    </row>
    <row r="11">
      <c r="A11" s="15" t="s">
        <v>95</v>
      </c>
      <c r="B11" s="14" t="s">
        <v>106</v>
      </c>
      <c r="C11" s="4" t="s">
        <v>3201</v>
      </c>
      <c r="D11" s="63" t="s">
        <v>99</v>
      </c>
      <c r="E11" s="4" t="s">
        <v>2794</v>
      </c>
    </row>
    <row r="12">
      <c r="A12" s="15" t="s">
        <v>95</v>
      </c>
      <c r="B12" s="313" t="s">
        <v>117</v>
      </c>
      <c r="C12" s="269" t="s">
        <v>3202</v>
      </c>
      <c r="D12" s="63" t="s">
        <v>99</v>
      </c>
      <c r="E12" s="269"/>
      <c r="F12" s="314"/>
    </row>
    <row r="13">
      <c r="A13" s="309" t="s">
        <v>95</v>
      </c>
      <c r="B13" s="313" t="s">
        <v>113</v>
      </c>
      <c r="C13" s="269" t="s">
        <v>3203</v>
      </c>
      <c r="D13" s="63" t="s">
        <v>99</v>
      </c>
      <c r="E13" s="269" t="s">
        <v>3204</v>
      </c>
      <c r="F13" s="314" t="s">
        <v>3205</v>
      </c>
    </row>
    <row r="14">
      <c r="A14" s="15" t="s">
        <v>95</v>
      </c>
      <c r="B14" s="14" t="s">
        <v>160</v>
      </c>
      <c r="C14" s="4" t="s">
        <v>3206</v>
      </c>
      <c r="D14" s="63" t="s">
        <v>99</v>
      </c>
      <c r="E14" s="4" t="s">
        <v>2794</v>
      </c>
    </row>
    <row r="15">
      <c r="A15" s="309" t="s">
        <v>162</v>
      </c>
      <c r="B15" s="6" t="s">
        <v>123</v>
      </c>
      <c r="C15" s="4" t="s">
        <v>3207</v>
      </c>
      <c r="D15" s="4"/>
    </row>
    <row r="16">
      <c r="A16" s="309" t="s">
        <v>162</v>
      </c>
      <c r="B16" s="269" t="s">
        <v>117</v>
      </c>
      <c r="C16" s="269" t="s">
        <v>3202</v>
      </c>
      <c r="D16" s="310" t="s">
        <v>3208</v>
      </c>
      <c r="E16" s="269" t="s">
        <v>3209</v>
      </c>
      <c r="F16" s="302" t="s">
        <v>3208</v>
      </c>
    </row>
    <row r="17">
      <c r="A17" s="6" t="s">
        <v>162</v>
      </c>
      <c r="B17" s="6" t="s">
        <v>2782</v>
      </c>
      <c r="C17" s="4" t="s">
        <v>3210</v>
      </c>
      <c r="D17" s="204" t="s">
        <v>3211</v>
      </c>
    </row>
    <row r="18">
      <c r="A18" s="14" t="s">
        <v>235</v>
      </c>
      <c r="B18" s="313" t="s">
        <v>113</v>
      </c>
      <c r="C18" s="4" t="s">
        <v>3203</v>
      </c>
      <c r="D18" s="4" t="s">
        <v>2844</v>
      </c>
      <c r="E18" s="4" t="s">
        <v>2794</v>
      </c>
      <c r="F18" s="4" t="s">
        <v>2794</v>
      </c>
    </row>
    <row r="19">
      <c r="A19" s="14" t="s">
        <v>235</v>
      </c>
      <c r="B19" s="269" t="s">
        <v>117</v>
      </c>
      <c r="C19" s="269" t="s">
        <v>3212</v>
      </c>
      <c r="D19" s="310" t="s">
        <v>3208</v>
      </c>
      <c r="E19" s="269" t="s">
        <v>3209</v>
      </c>
      <c r="F19" s="302" t="s">
        <v>3208</v>
      </c>
    </row>
    <row r="20">
      <c r="A20" s="14" t="s">
        <v>235</v>
      </c>
      <c r="B20" s="6" t="s">
        <v>2782</v>
      </c>
      <c r="C20" s="4" t="s">
        <v>3207</v>
      </c>
      <c r="D20" s="204" t="s">
        <v>3211</v>
      </c>
    </row>
    <row r="21">
      <c r="A21" s="14" t="s">
        <v>235</v>
      </c>
      <c r="B21" s="6" t="s">
        <v>292</v>
      </c>
      <c r="C21" s="4" t="s">
        <v>3213</v>
      </c>
      <c r="D21" s="4" t="s">
        <v>2844</v>
      </c>
      <c r="E21" s="4" t="s">
        <v>2794</v>
      </c>
      <c r="F21" s="4" t="s">
        <v>2794</v>
      </c>
    </row>
    <row r="22">
      <c r="A22" s="14" t="s">
        <v>235</v>
      </c>
      <c r="B22" s="6" t="s">
        <v>295</v>
      </c>
      <c r="C22" s="4" t="s">
        <v>3214</v>
      </c>
      <c r="D22" s="4" t="s">
        <v>2844</v>
      </c>
      <c r="E22" s="4" t="s">
        <v>2794</v>
      </c>
      <c r="F22" s="4" t="s">
        <v>2794</v>
      </c>
    </row>
    <row r="24">
      <c r="A24" s="6" t="s">
        <v>314</v>
      </c>
      <c r="B24" s="6" t="s">
        <v>304</v>
      </c>
      <c r="C24" s="4" t="s">
        <v>3215</v>
      </c>
      <c r="D24" s="4" t="s">
        <v>3216</v>
      </c>
      <c r="E24" s="4" t="s">
        <v>2794</v>
      </c>
      <c r="F24" s="4" t="s">
        <v>2794</v>
      </c>
    </row>
    <row r="25">
      <c r="A25" s="6" t="s">
        <v>314</v>
      </c>
      <c r="B25" s="6" t="s">
        <v>311</v>
      </c>
      <c r="C25" s="315" t="s">
        <v>3217</v>
      </c>
      <c r="D25" s="4" t="s">
        <v>3216</v>
      </c>
      <c r="E25" s="269" t="s">
        <v>3218</v>
      </c>
      <c r="F25" s="271" t="s">
        <v>3219</v>
      </c>
    </row>
    <row r="26">
      <c r="A26" s="6" t="s">
        <v>314</v>
      </c>
      <c r="B26" s="6" t="s">
        <v>329</v>
      </c>
      <c r="C26" s="315" t="s">
        <v>3220</v>
      </c>
      <c r="D26" s="4" t="s">
        <v>3216</v>
      </c>
      <c r="E26" s="4" t="s">
        <v>2794</v>
      </c>
      <c r="F26" s="4" t="s">
        <v>2794</v>
      </c>
    </row>
    <row r="27">
      <c r="A27" s="6" t="s">
        <v>314</v>
      </c>
      <c r="B27" s="6" t="s">
        <v>3221</v>
      </c>
      <c r="C27" s="4" t="s">
        <v>3222</v>
      </c>
      <c r="D27" s="4" t="s">
        <v>3216</v>
      </c>
      <c r="E27" s="4" t="s">
        <v>2794</v>
      </c>
      <c r="F27" s="4" t="s">
        <v>2794</v>
      </c>
    </row>
    <row r="28">
      <c r="A28" s="6" t="s">
        <v>314</v>
      </c>
      <c r="B28" s="6" t="s">
        <v>316</v>
      </c>
      <c r="C28" s="6" t="s">
        <v>3223</v>
      </c>
      <c r="D28" s="6" t="s">
        <v>3216</v>
      </c>
      <c r="E28" s="6" t="s">
        <v>2794</v>
      </c>
      <c r="F28" s="316" t="s">
        <v>2794</v>
      </c>
      <c r="G28" s="61"/>
      <c r="H28" s="61"/>
      <c r="I28" s="61"/>
      <c r="J28" s="61"/>
      <c r="K28" s="61"/>
      <c r="L28" s="61"/>
      <c r="M28" s="61"/>
      <c r="N28" s="61"/>
      <c r="O28" s="61"/>
      <c r="P28" s="61"/>
      <c r="Q28" s="61"/>
      <c r="R28" s="61"/>
      <c r="S28" s="61"/>
      <c r="T28" s="61"/>
      <c r="U28" s="61"/>
      <c r="V28" s="61"/>
      <c r="W28" s="61"/>
      <c r="X28" s="61"/>
      <c r="Y28" s="61"/>
      <c r="Z28" s="61"/>
    </row>
    <row r="29">
      <c r="A29" s="269"/>
      <c r="B29" s="269"/>
      <c r="C29" s="269"/>
      <c r="D29" s="317"/>
      <c r="E29" s="269"/>
      <c r="F29" s="318"/>
    </row>
    <row r="30">
      <c r="A30" s="269" t="s">
        <v>507</v>
      </c>
      <c r="B30" s="269" t="s">
        <v>3224</v>
      </c>
      <c r="C30" s="269" t="s">
        <v>3225</v>
      </c>
      <c r="D30" s="310" t="s">
        <v>86</v>
      </c>
      <c r="E30" s="269" t="s">
        <v>3189</v>
      </c>
      <c r="F30" s="310" t="s">
        <v>3226</v>
      </c>
    </row>
    <row r="31">
      <c r="A31" s="6" t="s">
        <v>507</v>
      </c>
      <c r="B31" s="6" t="s">
        <v>509</v>
      </c>
      <c r="C31" s="239" t="s">
        <v>3227</v>
      </c>
      <c r="D31" s="116" t="s">
        <v>3228</v>
      </c>
      <c r="E31" s="4" t="s">
        <v>2794</v>
      </c>
      <c r="F31" s="4" t="s">
        <v>2794</v>
      </c>
    </row>
    <row r="32">
      <c r="A32" s="6" t="s">
        <v>507</v>
      </c>
      <c r="B32" s="6" t="s">
        <v>514</v>
      </c>
      <c r="C32" s="4" t="s">
        <v>3229</v>
      </c>
      <c r="D32" s="4" t="s">
        <v>3216</v>
      </c>
      <c r="E32" s="4" t="s">
        <v>2794</v>
      </c>
      <c r="F32" s="4" t="s">
        <v>2794</v>
      </c>
    </row>
    <row r="33">
      <c r="A33" s="6" t="s">
        <v>507</v>
      </c>
      <c r="B33" s="6" t="s">
        <v>516</v>
      </c>
      <c r="C33" s="4" t="s">
        <v>3230</v>
      </c>
      <c r="D33" s="4" t="s">
        <v>3216</v>
      </c>
      <c r="E33" s="4" t="s">
        <v>2794</v>
      </c>
      <c r="F33" s="4" t="s">
        <v>2794</v>
      </c>
    </row>
    <row r="34">
      <c r="A34" s="6" t="s">
        <v>507</v>
      </c>
      <c r="B34" s="6" t="s">
        <v>3231</v>
      </c>
      <c r="C34" s="319" t="s">
        <v>3232</v>
      </c>
      <c r="D34" s="4" t="s">
        <v>3216</v>
      </c>
      <c r="E34" s="4" t="s">
        <v>2794</v>
      </c>
      <c r="F34" s="4" t="s">
        <v>2794</v>
      </c>
    </row>
    <row r="35">
      <c r="A35" s="6" t="s">
        <v>507</v>
      </c>
      <c r="B35" s="6" t="s">
        <v>771</v>
      </c>
      <c r="C35" s="319" t="s">
        <v>3232</v>
      </c>
      <c r="D35" s="4" t="s">
        <v>3216</v>
      </c>
      <c r="E35" s="4" t="s">
        <v>2794</v>
      </c>
      <c r="F35" s="4" t="s">
        <v>2794</v>
      </c>
    </row>
    <row r="36">
      <c r="A36" s="6" t="s">
        <v>507</v>
      </c>
      <c r="B36" s="6" t="s">
        <v>777</v>
      </c>
      <c r="C36" s="319" t="s">
        <v>3232</v>
      </c>
      <c r="D36" s="4" t="s">
        <v>3216</v>
      </c>
      <c r="E36" s="4" t="s">
        <v>2794</v>
      </c>
      <c r="F36" s="4" t="s">
        <v>2794</v>
      </c>
    </row>
    <row r="37">
      <c r="A37" s="6" t="s">
        <v>507</v>
      </c>
      <c r="B37" s="6" t="s">
        <v>782</v>
      </c>
      <c r="C37" s="319" t="s">
        <v>3232</v>
      </c>
      <c r="D37" s="4" t="s">
        <v>3216</v>
      </c>
      <c r="E37" s="4" t="s">
        <v>2794</v>
      </c>
      <c r="F37" s="4" t="s">
        <v>2794</v>
      </c>
    </row>
    <row r="38">
      <c r="A38" s="6" t="s">
        <v>507</v>
      </c>
      <c r="B38" s="6" t="s">
        <v>785</v>
      </c>
      <c r="C38" s="319" t="s">
        <v>3232</v>
      </c>
      <c r="D38" s="4" t="s">
        <v>3216</v>
      </c>
      <c r="E38" s="4" t="s">
        <v>2794</v>
      </c>
      <c r="F38" s="4" t="s">
        <v>2794</v>
      </c>
    </row>
    <row r="39">
      <c r="A39" s="6" t="s">
        <v>507</v>
      </c>
      <c r="B39" s="6" t="s">
        <v>787</v>
      </c>
      <c r="C39" s="319" t="s">
        <v>3232</v>
      </c>
      <c r="D39" s="4" t="s">
        <v>3216</v>
      </c>
      <c r="E39" s="4" t="s">
        <v>2794</v>
      </c>
      <c r="F39" s="4" t="s">
        <v>2794</v>
      </c>
    </row>
    <row r="40">
      <c r="A40" s="6" t="s">
        <v>507</v>
      </c>
      <c r="B40" s="6" t="s">
        <v>791</v>
      </c>
      <c r="C40" s="4" t="s">
        <v>3233</v>
      </c>
      <c r="D40" s="4" t="s">
        <v>3216</v>
      </c>
      <c r="E40" s="4" t="s">
        <v>2794</v>
      </c>
      <c r="F40" s="4" t="s">
        <v>2794</v>
      </c>
    </row>
    <row r="41">
      <c r="A41" s="6"/>
      <c r="B41" s="6"/>
      <c r="C41" s="4"/>
      <c r="D41" s="4"/>
      <c r="E41" s="4"/>
      <c r="F41" s="4"/>
    </row>
    <row r="42">
      <c r="A42" s="6" t="s">
        <v>793</v>
      </c>
      <c r="B42" s="6" t="s">
        <v>810</v>
      </c>
      <c r="C42" s="320" t="s">
        <v>3234</v>
      </c>
      <c r="D42" s="293" t="s">
        <v>3235</v>
      </c>
      <c r="E42" s="6" t="s">
        <v>2794</v>
      </c>
      <c r="F42" s="6" t="s">
        <v>2794</v>
      </c>
      <c r="G42" s="61"/>
      <c r="H42" s="61"/>
      <c r="I42" s="61"/>
      <c r="J42" s="61"/>
      <c r="K42" s="61"/>
      <c r="L42" s="61"/>
      <c r="M42" s="61"/>
      <c r="N42" s="61"/>
      <c r="O42" s="61"/>
      <c r="P42" s="61"/>
      <c r="Q42" s="61"/>
      <c r="R42" s="61"/>
      <c r="S42" s="61"/>
      <c r="T42" s="61"/>
      <c r="U42" s="61"/>
      <c r="V42" s="61"/>
      <c r="W42" s="61"/>
      <c r="X42" s="61"/>
      <c r="Y42" s="61"/>
      <c r="Z42" s="61"/>
    </row>
    <row r="43">
      <c r="A43" s="14" t="s">
        <v>793</v>
      </c>
      <c r="B43" s="22" t="s">
        <v>516</v>
      </c>
      <c r="C43" s="4" t="s">
        <v>3230</v>
      </c>
      <c r="D43" s="23" t="s">
        <v>3216</v>
      </c>
      <c r="E43" s="23" t="s">
        <v>2794</v>
      </c>
      <c r="F43" s="23" t="s">
        <v>2794</v>
      </c>
      <c r="G43" s="19"/>
      <c r="H43" s="19"/>
      <c r="I43" s="19"/>
      <c r="J43" s="19"/>
      <c r="K43" s="19"/>
      <c r="L43" s="19"/>
      <c r="M43" s="19"/>
      <c r="N43" s="19"/>
      <c r="O43" s="19"/>
      <c r="P43" s="19"/>
      <c r="Q43" s="19"/>
      <c r="R43" s="19"/>
      <c r="S43" s="19"/>
      <c r="T43" s="19"/>
      <c r="U43" s="19"/>
      <c r="V43" s="19"/>
      <c r="W43" s="19"/>
      <c r="X43" s="19"/>
      <c r="Y43" s="19"/>
      <c r="Z43" s="19"/>
    </row>
    <row r="44">
      <c r="A44" s="6" t="s">
        <v>793</v>
      </c>
      <c r="B44" s="6" t="s">
        <v>795</v>
      </c>
      <c r="C44" s="4" t="s">
        <v>3236</v>
      </c>
      <c r="D44" s="4" t="s">
        <v>3216</v>
      </c>
      <c r="E44" s="4"/>
      <c r="F44" s="4"/>
    </row>
    <row r="45">
      <c r="A45" s="6" t="s">
        <v>793</v>
      </c>
      <c r="B45" s="6" t="s">
        <v>797</v>
      </c>
      <c r="C45" s="4" t="s">
        <v>3237</v>
      </c>
      <c r="D45" s="4" t="s">
        <v>3216</v>
      </c>
      <c r="E45" s="4"/>
      <c r="F45" s="4"/>
    </row>
    <row r="46">
      <c r="A46" s="6" t="s">
        <v>793</v>
      </c>
      <c r="B46" s="6" t="s">
        <v>800</v>
      </c>
      <c r="C46" s="4" t="s">
        <v>3238</v>
      </c>
      <c r="D46" s="4" t="s">
        <v>3216</v>
      </c>
      <c r="E46" s="4"/>
      <c r="F46" s="4"/>
    </row>
    <row r="47">
      <c r="A47" s="6" t="s">
        <v>793</v>
      </c>
      <c r="B47" s="6" t="s">
        <v>806</v>
      </c>
      <c r="C47" s="4" t="s">
        <v>3239</v>
      </c>
      <c r="D47" s="4" t="s">
        <v>3216</v>
      </c>
      <c r="E47" s="4"/>
      <c r="F47" s="4"/>
    </row>
    <row r="48">
      <c r="A48" s="6" t="s">
        <v>793</v>
      </c>
      <c r="B48" s="6" t="s">
        <v>509</v>
      </c>
      <c r="C48" s="4" t="s">
        <v>3240</v>
      </c>
      <c r="D48" s="4" t="s">
        <v>3216</v>
      </c>
      <c r="E48" s="4"/>
      <c r="F48" s="4"/>
    </row>
    <row r="49">
      <c r="A49" s="6" t="s">
        <v>793</v>
      </c>
      <c r="B49" s="6" t="s">
        <v>815</v>
      </c>
      <c r="C49" s="4" t="s">
        <v>3241</v>
      </c>
      <c r="D49" s="4" t="s">
        <v>3216</v>
      </c>
      <c r="E49" s="4" t="s">
        <v>2794</v>
      </c>
      <c r="F49" s="4" t="s">
        <v>2794</v>
      </c>
    </row>
    <row r="50">
      <c r="A50" s="6" t="s">
        <v>842</v>
      </c>
      <c r="B50" s="6" t="s">
        <v>844</v>
      </c>
      <c r="C50" s="4" t="s">
        <v>3242</v>
      </c>
      <c r="D50" s="4" t="s">
        <v>3216</v>
      </c>
    </row>
    <row r="51">
      <c r="A51" s="6" t="s">
        <v>842</v>
      </c>
      <c r="B51" s="6" t="s">
        <v>846</v>
      </c>
      <c r="C51" s="4" t="s">
        <v>3243</v>
      </c>
      <c r="D51" s="4" t="s">
        <v>3216</v>
      </c>
    </row>
    <row r="52">
      <c r="A52" s="6" t="s">
        <v>842</v>
      </c>
      <c r="B52" s="6" t="s">
        <v>850</v>
      </c>
      <c r="C52" s="4" t="s">
        <v>3244</v>
      </c>
      <c r="D52" s="4" t="s">
        <v>3216</v>
      </c>
    </row>
    <row r="53">
      <c r="A53" s="6" t="s">
        <v>842</v>
      </c>
      <c r="B53" s="6" t="s">
        <v>855</v>
      </c>
      <c r="C53" s="4" t="s">
        <v>3245</v>
      </c>
      <c r="D53" s="4" t="s">
        <v>3216</v>
      </c>
    </row>
    <row r="54">
      <c r="A54" s="6" t="s">
        <v>842</v>
      </c>
      <c r="B54" s="6" t="s">
        <v>859</v>
      </c>
      <c r="C54" s="4" t="s">
        <v>3246</v>
      </c>
      <c r="D54" s="4" t="s">
        <v>3216</v>
      </c>
    </row>
    <row r="55">
      <c r="A55" s="6" t="s">
        <v>842</v>
      </c>
      <c r="B55" s="6" t="s">
        <v>861</v>
      </c>
      <c r="C55" s="4" t="s">
        <v>3247</v>
      </c>
      <c r="D55" s="4" t="s">
        <v>3216</v>
      </c>
    </row>
    <row r="56">
      <c r="A56" s="6" t="s">
        <v>842</v>
      </c>
      <c r="B56" s="6" t="s">
        <v>863</v>
      </c>
      <c r="C56" s="4" t="s">
        <v>3248</v>
      </c>
      <c r="D56" s="4" t="s">
        <v>3216</v>
      </c>
    </row>
    <row r="57">
      <c r="A57" s="6" t="s">
        <v>865</v>
      </c>
      <c r="B57" s="6" t="s">
        <v>867</v>
      </c>
      <c r="C57" s="4" t="s">
        <v>3249</v>
      </c>
      <c r="D57" s="4" t="s">
        <v>3216</v>
      </c>
    </row>
    <row r="58">
      <c r="A58" s="6" t="s">
        <v>865</v>
      </c>
      <c r="B58" s="6" t="s">
        <v>869</v>
      </c>
      <c r="C58" s="4" t="s">
        <v>3250</v>
      </c>
      <c r="D58" s="4" t="s">
        <v>3216</v>
      </c>
    </row>
    <row r="59">
      <c r="A59" s="6" t="s">
        <v>865</v>
      </c>
      <c r="B59" s="6" t="s">
        <v>873</v>
      </c>
      <c r="C59" s="4" t="s">
        <v>3251</v>
      </c>
      <c r="D59" s="4" t="s">
        <v>3216</v>
      </c>
    </row>
    <row r="60">
      <c r="A60" s="6" t="s">
        <v>865</v>
      </c>
      <c r="B60" s="6" t="s">
        <v>875</v>
      </c>
      <c r="C60" s="4" t="s">
        <v>3252</v>
      </c>
      <c r="D60" s="4" t="s">
        <v>3216</v>
      </c>
    </row>
    <row r="61">
      <c r="A61" s="6"/>
      <c r="B61" s="6"/>
      <c r="C61" s="4"/>
      <c r="D61" s="4"/>
    </row>
    <row r="62">
      <c r="A62" s="6" t="s">
        <v>831</v>
      </c>
      <c r="B62" s="6" t="s">
        <v>833</v>
      </c>
      <c r="C62" s="4" t="s">
        <v>3253</v>
      </c>
      <c r="D62" s="4" t="s">
        <v>3216</v>
      </c>
    </row>
    <row r="63">
      <c r="A63" s="6" t="s">
        <v>842</v>
      </c>
      <c r="B63" s="6" t="s">
        <v>857</v>
      </c>
      <c r="C63" s="4" t="s">
        <v>3254</v>
      </c>
      <c r="D63" s="4" t="s">
        <v>3216</v>
      </c>
    </row>
    <row r="64">
      <c r="A64" s="6" t="s">
        <v>877</v>
      </c>
      <c r="B64" s="133" t="s">
        <v>879</v>
      </c>
      <c r="C64" s="4" t="s">
        <v>3255</v>
      </c>
      <c r="D64" s="4" t="s">
        <v>3143</v>
      </c>
    </row>
    <row r="65">
      <c r="A65" s="6" t="s">
        <v>877</v>
      </c>
      <c r="B65" s="133" t="s">
        <v>883</v>
      </c>
      <c r="C65" s="4" t="s">
        <v>3256</v>
      </c>
      <c r="D65" s="4" t="s">
        <v>3143</v>
      </c>
    </row>
    <row r="66">
      <c r="A66" s="6" t="s">
        <v>877</v>
      </c>
      <c r="B66" s="133" t="s">
        <v>884</v>
      </c>
      <c r="C66" s="4" t="s">
        <v>3257</v>
      </c>
      <c r="D66" s="4" t="s">
        <v>3143</v>
      </c>
    </row>
    <row r="67">
      <c r="A67" s="6" t="s">
        <v>877</v>
      </c>
      <c r="B67" s="133" t="s">
        <v>885</v>
      </c>
      <c r="C67" s="4" t="s">
        <v>3258</v>
      </c>
      <c r="D67" s="4" t="s">
        <v>3143</v>
      </c>
    </row>
    <row r="68">
      <c r="A68" s="6" t="s">
        <v>877</v>
      </c>
      <c r="B68" s="133" t="s">
        <v>886</v>
      </c>
      <c r="C68" s="4" t="s">
        <v>3259</v>
      </c>
      <c r="D68" s="4" t="s">
        <v>3143</v>
      </c>
    </row>
    <row r="69">
      <c r="A69" s="6" t="s">
        <v>877</v>
      </c>
      <c r="B69" s="133" t="s">
        <v>887</v>
      </c>
      <c r="C69" s="4" t="s">
        <v>3260</v>
      </c>
      <c r="D69" s="4" t="s">
        <v>3143</v>
      </c>
    </row>
    <row r="70">
      <c r="A70" s="99" t="s">
        <v>888</v>
      </c>
      <c r="B70" s="141" t="s">
        <v>890</v>
      </c>
      <c r="C70" s="104" t="s">
        <v>3261</v>
      </c>
      <c r="D70" s="104" t="s">
        <v>3143</v>
      </c>
      <c r="E70" s="101"/>
      <c r="F70" s="101"/>
      <c r="G70" s="101"/>
      <c r="H70" s="101"/>
      <c r="I70" s="101"/>
      <c r="J70" s="101"/>
      <c r="K70" s="101"/>
      <c r="L70" s="101"/>
      <c r="M70" s="101"/>
      <c r="N70" s="101"/>
      <c r="O70" s="101"/>
      <c r="P70" s="101"/>
      <c r="Q70" s="101"/>
      <c r="R70" s="101"/>
      <c r="S70" s="101"/>
      <c r="T70" s="101"/>
      <c r="U70" s="101"/>
      <c r="V70" s="101"/>
      <c r="W70" s="101"/>
      <c r="X70" s="101"/>
      <c r="Y70" s="101"/>
      <c r="Z70" s="101"/>
    </row>
    <row r="71">
      <c r="A71" s="99" t="s">
        <v>888</v>
      </c>
      <c r="B71" s="141" t="s">
        <v>891</v>
      </c>
      <c r="C71" s="104" t="s">
        <v>3262</v>
      </c>
      <c r="D71" s="104" t="s">
        <v>3143</v>
      </c>
      <c r="E71" s="101"/>
      <c r="F71" s="101"/>
      <c r="G71" s="101"/>
      <c r="H71" s="101"/>
      <c r="I71" s="101"/>
      <c r="J71" s="101"/>
      <c r="K71" s="101"/>
      <c r="L71" s="101"/>
      <c r="M71" s="101"/>
      <c r="N71" s="101"/>
      <c r="O71" s="101"/>
      <c r="P71" s="101"/>
      <c r="Q71" s="101"/>
      <c r="R71" s="101"/>
      <c r="S71" s="101"/>
      <c r="T71" s="101"/>
      <c r="U71" s="101"/>
      <c r="V71" s="101"/>
      <c r="W71" s="101"/>
      <c r="X71" s="101"/>
      <c r="Y71" s="101"/>
      <c r="Z71" s="101"/>
    </row>
    <row r="73">
      <c r="A73" s="6" t="s">
        <v>892</v>
      </c>
      <c r="B73" s="133" t="s">
        <v>896</v>
      </c>
      <c r="C73" s="4" t="s">
        <v>3263</v>
      </c>
      <c r="D73" s="4" t="s">
        <v>3143</v>
      </c>
    </row>
    <row r="76">
      <c r="A76" s="6" t="s">
        <v>892</v>
      </c>
      <c r="B76" s="133" t="s">
        <v>899</v>
      </c>
      <c r="C76" s="4" t="s">
        <v>3264</v>
      </c>
      <c r="D76" s="4" t="s">
        <v>3143</v>
      </c>
    </row>
    <row r="77">
      <c r="A77" s="6" t="s">
        <v>892</v>
      </c>
      <c r="B77" s="133" t="s">
        <v>900</v>
      </c>
      <c r="C77" s="4" t="s">
        <v>3265</v>
      </c>
      <c r="D77" s="4" t="s">
        <v>3143</v>
      </c>
    </row>
    <row r="78">
      <c r="A78" s="6" t="s">
        <v>892</v>
      </c>
      <c r="B78" s="133" t="s">
        <v>903</v>
      </c>
      <c r="C78" s="4" t="s">
        <v>3266</v>
      </c>
      <c r="D78" s="4" t="s">
        <v>3143</v>
      </c>
    </row>
    <row r="79">
      <c r="A79" s="6" t="s">
        <v>892</v>
      </c>
      <c r="B79" s="133" t="s">
        <v>904</v>
      </c>
      <c r="C79" s="4" t="s">
        <v>3267</v>
      </c>
      <c r="D79" s="4" t="s">
        <v>3143</v>
      </c>
    </row>
    <row r="80">
      <c r="A80" s="6" t="s">
        <v>905</v>
      </c>
      <c r="B80" s="133" t="s">
        <v>907</v>
      </c>
      <c r="C80" s="4" t="s">
        <v>3268</v>
      </c>
      <c r="D80" s="4" t="s">
        <v>3143</v>
      </c>
    </row>
    <row r="81">
      <c r="A81" s="6" t="s">
        <v>905</v>
      </c>
      <c r="B81" s="133" t="s">
        <v>909</v>
      </c>
      <c r="C81" s="4" t="s">
        <v>3269</v>
      </c>
      <c r="D81" s="4" t="s">
        <v>3143</v>
      </c>
    </row>
    <row r="84">
      <c r="A84" s="6" t="s">
        <v>905</v>
      </c>
      <c r="B84" s="133" t="s">
        <v>912</v>
      </c>
      <c r="C84" s="257" t="s">
        <v>2796</v>
      </c>
      <c r="D84" s="295" t="s">
        <v>2816</v>
      </c>
      <c r="E84" s="257" t="s">
        <v>30</v>
      </c>
      <c r="F84" s="294"/>
      <c r="G84" s="294"/>
      <c r="H84" s="296"/>
      <c r="I84" s="296"/>
      <c r="J84" s="296"/>
      <c r="K84" s="296"/>
      <c r="L84" s="296"/>
      <c r="M84" s="296"/>
      <c r="N84" s="296"/>
      <c r="O84" s="296"/>
      <c r="P84" s="296"/>
      <c r="Q84" s="296"/>
      <c r="R84" s="296"/>
      <c r="S84" s="296"/>
      <c r="T84" s="296"/>
      <c r="U84" s="296"/>
      <c r="V84" s="296"/>
      <c r="W84" s="296"/>
      <c r="X84" s="296"/>
      <c r="Y84" s="296"/>
      <c r="Z84" s="296"/>
    </row>
    <row r="85">
      <c r="A85" s="6" t="s">
        <v>905</v>
      </c>
      <c r="B85" s="133" t="s">
        <v>914</v>
      </c>
      <c r="C85" s="4" t="s">
        <v>3270</v>
      </c>
      <c r="D85" s="4" t="s">
        <v>3143</v>
      </c>
    </row>
    <row r="86">
      <c r="A86" s="6" t="s">
        <v>905</v>
      </c>
      <c r="B86" s="133" t="s">
        <v>917</v>
      </c>
      <c r="C86" s="4" t="s">
        <v>3271</v>
      </c>
      <c r="D86" s="4" t="s">
        <v>3143</v>
      </c>
    </row>
    <row r="87">
      <c r="A87" s="6" t="s">
        <v>905</v>
      </c>
      <c r="B87" s="146" t="s">
        <v>918</v>
      </c>
      <c r="C87" s="4" t="s">
        <v>3272</v>
      </c>
      <c r="D87" s="4" t="s">
        <v>3143</v>
      </c>
    </row>
    <row r="88">
      <c r="A88" s="6" t="s">
        <v>905</v>
      </c>
      <c r="B88" s="146" t="s">
        <v>922</v>
      </c>
      <c r="C88" s="4" t="s">
        <v>3273</v>
      </c>
      <c r="D88" s="4" t="s">
        <v>3143</v>
      </c>
    </row>
    <row r="89">
      <c r="A89" s="6" t="s">
        <v>905</v>
      </c>
      <c r="B89" s="146" t="s">
        <v>919</v>
      </c>
      <c r="C89" s="4" t="s">
        <v>3274</v>
      </c>
      <c r="D89" s="4" t="s">
        <v>3143</v>
      </c>
    </row>
    <row r="90">
      <c r="A90" s="6" t="s">
        <v>923</v>
      </c>
      <c r="B90" s="133" t="s">
        <v>925</v>
      </c>
      <c r="C90" s="4" t="s">
        <v>3275</v>
      </c>
      <c r="D90" s="4" t="s">
        <v>3143</v>
      </c>
    </row>
    <row r="91">
      <c r="A91" s="6" t="s">
        <v>923</v>
      </c>
      <c r="B91" s="133" t="s">
        <v>927</v>
      </c>
      <c r="C91" s="4" t="s">
        <v>3276</v>
      </c>
      <c r="D91" s="4" t="s">
        <v>3143</v>
      </c>
    </row>
    <row r="92">
      <c r="A92" s="6" t="s">
        <v>923</v>
      </c>
      <c r="B92" s="133" t="s">
        <v>930</v>
      </c>
      <c r="C92" s="4" t="s">
        <v>3277</v>
      </c>
      <c r="D92" s="4" t="s">
        <v>3143</v>
      </c>
    </row>
    <row r="93">
      <c r="A93" s="6" t="s">
        <v>923</v>
      </c>
      <c r="B93" s="133" t="s">
        <v>932</v>
      </c>
      <c r="C93" s="4" t="s">
        <v>3278</v>
      </c>
      <c r="D93" s="4" t="s">
        <v>3143</v>
      </c>
    </row>
    <row r="96">
      <c r="A96" s="6" t="s">
        <v>933</v>
      </c>
      <c r="B96" s="133" t="s">
        <v>935</v>
      </c>
      <c r="C96" s="4" t="s">
        <v>3279</v>
      </c>
      <c r="D96" s="4" t="s">
        <v>3143</v>
      </c>
    </row>
    <row r="97">
      <c r="A97" s="6" t="s">
        <v>933</v>
      </c>
      <c r="B97" s="133" t="s">
        <v>937</v>
      </c>
      <c r="C97" s="4" t="s">
        <v>3280</v>
      </c>
      <c r="D97" s="4" t="s">
        <v>3143</v>
      </c>
    </row>
    <row r="98">
      <c r="A98" s="6" t="s">
        <v>933</v>
      </c>
      <c r="B98" s="133" t="s">
        <v>938</v>
      </c>
      <c r="C98" s="4" t="s">
        <v>3281</v>
      </c>
      <c r="D98" s="4" t="s">
        <v>3143</v>
      </c>
    </row>
    <row r="101">
      <c r="A101" s="6" t="s">
        <v>933</v>
      </c>
      <c r="B101" s="133" t="s">
        <v>941</v>
      </c>
      <c r="C101" s="4" t="s">
        <v>3282</v>
      </c>
      <c r="D101" s="4" t="s">
        <v>3143</v>
      </c>
    </row>
    <row r="102">
      <c r="A102" s="6" t="s">
        <v>933</v>
      </c>
      <c r="B102" s="133" t="s">
        <v>942</v>
      </c>
      <c r="C102" s="4" t="s">
        <v>3283</v>
      </c>
      <c r="D102" s="4" t="s">
        <v>3143</v>
      </c>
    </row>
    <row r="103">
      <c r="A103" s="6" t="s">
        <v>933</v>
      </c>
      <c r="B103" s="133" t="s">
        <v>944</v>
      </c>
      <c r="C103" s="4" t="s">
        <v>3284</v>
      </c>
      <c r="D103" s="4" t="s">
        <v>3143</v>
      </c>
    </row>
    <row r="104">
      <c r="A104" s="6" t="s">
        <v>933</v>
      </c>
      <c r="B104" s="133" t="s">
        <v>945</v>
      </c>
      <c r="C104" s="4" t="s">
        <v>3285</v>
      </c>
      <c r="D104" s="4" t="s">
        <v>3143</v>
      </c>
    </row>
    <row r="105">
      <c r="A105" s="6" t="s">
        <v>946</v>
      </c>
      <c r="B105" s="133" t="s">
        <v>948</v>
      </c>
      <c r="C105" s="4" t="s">
        <v>3286</v>
      </c>
      <c r="D105" s="4" t="s">
        <v>3143</v>
      </c>
    </row>
    <row r="106">
      <c r="A106" s="6"/>
      <c r="B106" s="133"/>
    </row>
    <row r="107">
      <c r="A107" s="6"/>
      <c r="B107" s="133"/>
    </row>
    <row r="108">
      <c r="A108" s="6" t="s">
        <v>946</v>
      </c>
      <c r="B108" s="133" t="s">
        <v>953</v>
      </c>
      <c r="C108" s="4" t="s">
        <v>3287</v>
      </c>
      <c r="D108" s="4" t="s">
        <v>3143</v>
      </c>
    </row>
    <row r="109">
      <c r="A109" s="6"/>
      <c r="B109" s="133"/>
    </row>
    <row r="110">
      <c r="A110" s="6" t="s">
        <v>946</v>
      </c>
      <c r="B110" s="133" t="s">
        <v>955</v>
      </c>
      <c r="C110" s="257" t="s">
        <v>2796</v>
      </c>
      <c r="D110" s="295" t="s">
        <v>2816</v>
      </c>
      <c r="E110" s="257" t="s">
        <v>30</v>
      </c>
    </row>
    <row r="111">
      <c r="A111" s="6" t="s">
        <v>946</v>
      </c>
      <c r="B111" s="133" t="s">
        <v>956</v>
      </c>
      <c r="C111" s="257" t="s">
        <v>2796</v>
      </c>
      <c r="D111" s="295" t="s">
        <v>2816</v>
      </c>
      <c r="E111" s="257"/>
    </row>
    <row r="112">
      <c r="A112" s="6" t="s">
        <v>946</v>
      </c>
      <c r="B112" s="133" t="s">
        <v>957</v>
      </c>
      <c r="C112" s="4" t="s">
        <v>3288</v>
      </c>
      <c r="D112" s="4" t="s">
        <v>3143</v>
      </c>
    </row>
    <row r="113">
      <c r="A113" s="6" t="s">
        <v>946</v>
      </c>
      <c r="B113" s="133" t="s">
        <v>961</v>
      </c>
      <c r="C113" s="4" t="s">
        <v>3289</v>
      </c>
      <c r="D113" s="4" t="s">
        <v>3143</v>
      </c>
    </row>
    <row r="114">
      <c r="A114" s="6" t="s">
        <v>962</v>
      </c>
      <c r="B114" s="133" t="s">
        <v>964</v>
      </c>
      <c r="C114" s="4" t="s">
        <v>3290</v>
      </c>
      <c r="D114" s="4" t="s">
        <v>3143</v>
      </c>
    </row>
    <row r="115">
      <c r="A115" s="6" t="s">
        <v>962</v>
      </c>
      <c r="B115" s="133" t="s">
        <v>966</v>
      </c>
      <c r="C115" s="4" t="s">
        <v>3291</v>
      </c>
      <c r="D115" s="4" t="s">
        <v>3143</v>
      </c>
    </row>
    <row r="116">
      <c r="A116" s="6"/>
      <c r="B116" s="133"/>
    </row>
    <row r="117">
      <c r="A117" s="6"/>
      <c r="B117" s="133"/>
    </row>
    <row r="118">
      <c r="A118" s="6" t="s">
        <v>962</v>
      </c>
      <c r="B118" s="133" t="s">
        <v>969</v>
      </c>
      <c r="C118" s="4" t="s">
        <v>3292</v>
      </c>
      <c r="D118" s="4" t="s">
        <v>3143</v>
      </c>
    </row>
    <row r="120">
      <c r="A120" s="6" t="s">
        <v>962</v>
      </c>
      <c r="B120" s="133" t="s">
        <v>970</v>
      </c>
      <c r="C120" s="257" t="s">
        <v>2796</v>
      </c>
      <c r="D120" s="295" t="s">
        <v>2816</v>
      </c>
    </row>
    <row r="121">
      <c r="A121" s="6" t="s">
        <v>962</v>
      </c>
      <c r="B121" s="133" t="s">
        <v>971</v>
      </c>
      <c r="C121" s="4" t="s">
        <v>3293</v>
      </c>
      <c r="D121" s="4" t="s">
        <v>3143</v>
      </c>
    </row>
    <row r="122">
      <c r="A122" s="6" t="s">
        <v>962</v>
      </c>
      <c r="B122" s="133" t="s">
        <v>973</v>
      </c>
      <c r="C122" s="4" t="s">
        <v>3294</v>
      </c>
      <c r="D122" s="4" t="s">
        <v>3143</v>
      </c>
    </row>
    <row r="123">
      <c r="A123" s="6" t="s">
        <v>962</v>
      </c>
      <c r="B123" s="133" t="s">
        <v>974</v>
      </c>
      <c r="C123" s="4" t="s">
        <v>3295</v>
      </c>
      <c r="D123" s="4" t="s">
        <v>3143</v>
      </c>
    </row>
    <row r="124">
      <c r="A124" s="6" t="s">
        <v>962</v>
      </c>
      <c r="B124" s="133" t="s">
        <v>975</v>
      </c>
      <c r="C124" s="4" t="s">
        <v>3296</v>
      </c>
      <c r="D124" s="4" t="s">
        <v>3143</v>
      </c>
    </row>
    <row r="125">
      <c r="A125" s="6" t="s">
        <v>962</v>
      </c>
      <c r="B125" s="133" t="s">
        <v>976</v>
      </c>
      <c r="C125" s="4" t="s">
        <v>3297</v>
      </c>
      <c r="D125" s="4" t="s">
        <v>3143</v>
      </c>
    </row>
    <row r="126">
      <c r="A126" s="99" t="s">
        <v>977</v>
      </c>
      <c r="B126" s="141" t="s">
        <v>979</v>
      </c>
      <c r="C126" s="104" t="s">
        <v>3298</v>
      </c>
      <c r="D126" s="104" t="s">
        <v>3143</v>
      </c>
      <c r="E126" s="101"/>
      <c r="F126" s="101"/>
      <c r="G126" s="101"/>
      <c r="H126" s="101"/>
      <c r="I126" s="101"/>
      <c r="J126" s="101"/>
      <c r="K126" s="101"/>
      <c r="L126" s="101"/>
      <c r="M126" s="101"/>
      <c r="N126" s="101"/>
      <c r="O126" s="101"/>
      <c r="P126" s="101"/>
      <c r="Q126" s="101"/>
      <c r="R126" s="101"/>
      <c r="S126" s="101"/>
      <c r="T126" s="101"/>
      <c r="U126" s="101"/>
      <c r="V126" s="101"/>
      <c r="W126" s="101"/>
      <c r="X126" s="101"/>
      <c r="Y126" s="101"/>
      <c r="Z126" s="101"/>
    </row>
    <row r="127">
      <c r="A127" s="99" t="s">
        <v>977</v>
      </c>
      <c r="B127" s="141" t="s">
        <v>982</v>
      </c>
      <c r="C127" s="104" t="s">
        <v>3299</v>
      </c>
      <c r="D127" s="104" t="s">
        <v>3143</v>
      </c>
      <c r="E127" s="101"/>
      <c r="F127" s="101"/>
      <c r="G127" s="101"/>
      <c r="H127" s="101"/>
      <c r="I127" s="101"/>
      <c r="J127" s="101"/>
      <c r="K127" s="101"/>
      <c r="L127" s="101"/>
      <c r="M127" s="101"/>
      <c r="N127" s="101"/>
      <c r="O127" s="101"/>
      <c r="P127" s="101"/>
      <c r="Q127" s="101"/>
      <c r="R127" s="101"/>
      <c r="S127" s="101"/>
      <c r="T127" s="101"/>
      <c r="U127" s="101"/>
      <c r="V127" s="101"/>
      <c r="W127" s="101"/>
      <c r="X127" s="101"/>
      <c r="Y127" s="101"/>
      <c r="Z127" s="101"/>
    </row>
    <row r="128">
      <c r="A128" s="99" t="s">
        <v>977</v>
      </c>
      <c r="B128" s="141" t="s">
        <v>983</v>
      </c>
      <c r="C128" s="104" t="s">
        <v>3300</v>
      </c>
      <c r="D128" s="104" t="s">
        <v>3143</v>
      </c>
      <c r="E128" s="101"/>
      <c r="F128" s="101"/>
      <c r="G128" s="101"/>
      <c r="H128" s="101"/>
      <c r="I128" s="101"/>
      <c r="J128" s="101"/>
      <c r="K128" s="101"/>
      <c r="L128" s="101"/>
      <c r="M128" s="101"/>
      <c r="N128" s="101"/>
      <c r="O128" s="101"/>
      <c r="P128" s="101"/>
      <c r="Q128" s="101"/>
      <c r="R128" s="101"/>
      <c r="S128" s="101"/>
      <c r="T128" s="101"/>
      <c r="U128" s="101"/>
      <c r="V128" s="101"/>
      <c r="W128" s="101"/>
      <c r="X128" s="101"/>
      <c r="Y128" s="101"/>
      <c r="Z128" s="101"/>
    </row>
    <row r="129">
      <c r="A129" s="99" t="s">
        <v>977</v>
      </c>
      <c r="B129" s="141" t="s">
        <v>984</v>
      </c>
      <c r="C129" s="104" t="s">
        <v>3301</v>
      </c>
      <c r="D129" s="104" t="s">
        <v>3143</v>
      </c>
      <c r="E129" s="101"/>
      <c r="F129" s="101"/>
      <c r="G129" s="101"/>
      <c r="H129" s="101"/>
      <c r="I129" s="101"/>
      <c r="J129" s="101"/>
      <c r="K129" s="101"/>
      <c r="L129" s="101"/>
      <c r="M129" s="101"/>
      <c r="N129" s="101"/>
      <c r="O129" s="101"/>
      <c r="P129" s="101"/>
      <c r="Q129" s="101"/>
      <c r="R129" s="101"/>
      <c r="S129" s="101"/>
      <c r="T129" s="101"/>
      <c r="U129" s="101"/>
      <c r="V129" s="101"/>
      <c r="W129" s="101"/>
      <c r="X129" s="101"/>
      <c r="Y129" s="101"/>
      <c r="Z129" s="101"/>
    </row>
    <row r="130">
      <c r="A130" s="99" t="s">
        <v>977</v>
      </c>
      <c r="B130" s="141" t="s">
        <v>985</v>
      </c>
      <c r="C130" s="104" t="s">
        <v>3302</v>
      </c>
      <c r="D130" s="104" t="s">
        <v>3143</v>
      </c>
      <c r="E130" s="101"/>
      <c r="F130" s="101"/>
      <c r="G130" s="101"/>
      <c r="H130" s="101"/>
      <c r="I130" s="101"/>
      <c r="J130" s="101"/>
      <c r="K130" s="101"/>
      <c r="L130" s="101"/>
      <c r="M130" s="101"/>
      <c r="N130" s="101"/>
      <c r="O130" s="101"/>
      <c r="P130" s="101"/>
      <c r="Q130" s="101"/>
      <c r="R130" s="101"/>
      <c r="S130" s="101"/>
      <c r="T130" s="101"/>
      <c r="U130" s="101"/>
      <c r="V130" s="101"/>
      <c r="W130" s="101"/>
      <c r="X130" s="101"/>
      <c r="Y130" s="101"/>
      <c r="Z130" s="101"/>
    </row>
    <row r="131">
      <c r="A131" s="99" t="s">
        <v>977</v>
      </c>
      <c r="B131" s="141" t="s">
        <v>986</v>
      </c>
      <c r="C131" s="321" t="s">
        <v>2796</v>
      </c>
      <c r="D131" s="322" t="s">
        <v>2816</v>
      </c>
      <c r="E131" s="101"/>
      <c r="F131" s="101"/>
      <c r="G131" s="101"/>
      <c r="H131" s="101"/>
      <c r="I131" s="101"/>
      <c r="J131" s="101"/>
      <c r="K131" s="101"/>
      <c r="L131" s="101"/>
      <c r="M131" s="101"/>
      <c r="N131" s="101"/>
      <c r="O131" s="101"/>
      <c r="P131" s="101"/>
      <c r="Q131" s="101"/>
      <c r="R131" s="101"/>
      <c r="S131" s="101"/>
      <c r="T131" s="101"/>
      <c r="U131" s="101"/>
      <c r="V131" s="101"/>
      <c r="W131" s="101"/>
      <c r="X131" s="101"/>
      <c r="Y131" s="101"/>
      <c r="Z131" s="101"/>
    </row>
    <row r="132">
      <c r="A132" s="99" t="s">
        <v>977</v>
      </c>
      <c r="B132" s="141" t="s">
        <v>987</v>
      </c>
      <c r="C132" s="104" t="s">
        <v>3303</v>
      </c>
      <c r="D132" s="104" t="s">
        <v>3143</v>
      </c>
      <c r="E132" s="101"/>
      <c r="F132" s="101"/>
      <c r="G132" s="101"/>
      <c r="H132" s="101"/>
      <c r="I132" s="101"/>
      <c r="J132" s="101"/>
      <c r="K132" s="101"/>
      <c r="L132" s="101"/>
      <c r="M132" s="101"/>
      <c r="N132" s="101"/>
      <c r="O132" s="101"/>
      <c r="P132" s="101"/>
      <c r="Q132" s="101"/>
      <c r="R132" s="101"/>
      <c r="S132" s="101"/>
      <c r="T132" s="101"/>
      <c r="U132" s="101"/>
      <c r="V132" s="101"/>
      <c r="W132" s="101"/>
      <c r="X132" s="101"/>
      <c r="Y132" s="101"/>
      <c r="Z132" s="101"/>
    </row>
    <row r="133">
      <c r="A133" s="99" t="s">
        <v>977</v>
      </c>
      <c r="B133" s="141" t="s">
        <v>989</v>
      </c>
      <c r="C133" s="104" t="s">
        <v>3304</v>
      </c>
      <c r="D133" s="104" t="s">
        <v>3143</v>
      </c>
      <c r="E133" s="101"/>
      <c r="F133" s="101"/>
      <c r="G133" s="101"/>
      <c r="H133" s="101"/>
      <c r="I133" s="101"/>
      <c r="J133" s="101"/>
      <c r="K133" s="101"/>
      <c r="L133" s="101"/>
      <c r="M133" s="101"/>
      <c r="N133" s="101"/>
      <c r="O133" s="101"/>
      <c r="P133" s="101"/>
      <c r="Q133" s="101"/>
      <c r="R133" s="101"/>
      <c r="S133" s="101"/>
      <c r="T133" s="101"/>
      <c r="U133" s="101"/>
      <c r="V133" s="101"/>
      <c r="W133" s="101"/>
      <c r="X133" s="101"/>
      <c r="Y133" s="101"/>
      <c r="Z133" s="101"/>
    </row>
    <row r="134">
      <c r="A134" s="99" t="s">
        <v>977</v>
      </c>
      <c r="B134" s="141" t="s">
        <v>990</v>
      </c>
      <c r="C134" s="104" t="s">
        <v>3305</v>
      </c>
      <c r="D134" s="104" t="s">
        <v>3143</v>
      </c>
      <c r="E134" s="101"/>
      <c r="F134" s="101"/>
      <c r="G134" s="101"/>
      <c r="H134" s="101"/>
      <c r="I134" s="101"/>
      <c r="J134" s="101"/>
      <c r="K134" s="101"/>
      <c r="L134" s="101"/>
      <c r="M134" s="101"/>
      <c r="N134" s="101"/>
      <c r="O134" s="101"/>
      <c r="P134" s="101"/>
      <c r="Q134" s="101"/>
      <c r="R134" s="101"/>
      <c r="S134" s="101"/>
      <c r="T134" s="101"/>
      <c r="U134" s="101"/>
      <c r="V134" s="101"/>
      <c r="W134" s="101"/>
      <c r="X134" s="101"/>
      <c r="Y134" s="101"/>
      <c r="Z134" s="101"/>
    </row>
    <row r="135">
      <c r="A135" s="6" t="s">
        <v>991</v>
      </c>
      <c r="B135" s="133" t="s">
        <v>993</v>
      </c>
      <c r="C135" s="4" t="s">
        <v>3306</v>
      </c>
      <c r="D135" s="4" t="s">
        <v>3143</v>
      </c>
    </row>
    <row r="136">
      <c r="A136" s="6" t="s">
        <v>991</v>
      </c>
      <c r="B136" s="133" t="s">
        <v>994</v>
      </c>
      <c r="C136" s="4" t="s">
        <v>3157</v>
      </c>
      <c r="D136" s="4" t="s">
        <v>3143</v>
      </c>
    </row>
    <row r="137">
      <c r="A137" s="6" t="s">
        <v>991</v>
      </c>
      <c r="B137" s="133" t="s">
        <v>995</v>
      </c>
      <c r="C137" s="4" t="s">
        <v>3158</v>
      </c>
      <c r="D137" s="4" t="s">
        <v>3143</v>
      </c>
    </row>
    <row r="138">
      <c r="A138" s="6" t="s">
        <v>991</v>
      </c>
      <c r="B138" s="133" t="s">
        <v>996</v>
      </c>
      <c r="C138" s="4" t="s">
        <v>3307</v>
      </c>
      <c r="D138" s="4" t="s">
        <v>3143</v>
      </c>
    </row>
    <row r="139">
      <c r="A139" s="6" t="s">
        <v>991</v>
      </c>
      <c r="B139" s="133" t="s">
        <v>999</v>
      </c>
      <c r="C139" s="4" t="s">
        <v>3308</v>
      </c>
      <c r="D139" s="4" t="s">
        <v>3143</v>
      </c>
    </row>
    <row r="140">
      <c r="A140" s="6" t="s">
        <v>991</v>
      </c>
      <c r="B140" s="133" t="s">
        <v>944</v>
      </c>
      <c r="C140" s="4" t="s">
        <v>3284</v>
      </c>
      <c r="D140" s="4" t="s">
        <v>3143</v>
      </c>
    </row>
    <row r="141">
      <c r="A141" s="6" t="s">
        <v>991</v>
      </c>
      <c r="B141" s="133" t="s">
        <v>945</v>
      </c>
      <c r="C141" s="4" t="s">
        <v>3285</v>
      </c>
      <c r="D141" s="4" t="s">
        <v>3143</v>
      </c>
    </row>
    <row r="142">
      <c r="A142" s="99" t="s">
        <v>1000</v>
      </c>
      <c r="B142" s="141" t="s">
        <v>1002</v>
      </c>
      <c r="C142" s="104" t="s">
        <v>3309</v>
      </c>
      <c r="D142" s="104" t="s">
        <v>3143</v>
      </c>
      <c r="E142" s="101"/>
      <c r="F142" s="101"/>
      <c r="G142" s="101"/>
      <c r="H142" s="101"/>
      <c r="I142" s="101"/>
      <c r="J142" s="101"/>
      <c r="K142" s="101"/>
      <c r="L142" s="101"/>
      <c r="M142" s="101"/>
      <c r="N142" s="101"/>
      <c r="O142" s="101"/>
      <c r="P142" s="101"/>
      <c r="Q142" s="101"/>
      <c r="R142" s="101"/>
      <c r="S142" s="101"/>
      <c r="T142" s="101"/>
      <c r="U142" s="101"/>
      <c r="V142" s="101"/>
      <c r="W142" s="101"/>
      <c r="X142" s="101"/>
      <c r="Y142" s="101"/>
      <c r="Z142" s="101"/>
    </row>
    <row r="143">
      <c r="A143" s="99" t="s">
        <v>1000</v>
      </c>
      <c r="B143" s="141" t="s">
        <v>1004</v>
      </c>
      <c r="C143" s="104" t="s">
        <v>3310</v>
      </c>
      <c r="D143" s="104" t="s">
        <v>3143</v>
      </c>
      <c r="E143" s="101"/>
      <c r="F143" s="101"/>
      <c r="G143" s="101"/>
      <c r="H143" s="101"/>
      <c r="I143" s="101"/>
      <c r="J143" s="101"/>
      <c r="K143" s="101"/>
      <c r="L143" s="101"/>
      <c r="M143" s="101"/>
      <c r="N143" s="101"/>
      <c r="O143" s="101"/>
      <c r="P143" s="101"/>
      <c r="Q143" s="101"/>
      <c r="R143" s="101"/>
      <c r="S143" s="101"/>
      <c r="T143" s="101"/>
      <c r="U143" s="101"/>
      <c r="V143" s="101"/>
      <c r="W143" s="101"/>
      <c r="X143" s="101"/>
      <c r="Y143" s="101"/>
      <c r="Z143" s="101"/>
    </row>
    <row r="144">
      <c r="A144" s="99" t="s">
        <v>1000</v>
      </c>
      <c r="B144" s="141" t="s">
        <v>1005</v>
      </c>
      <c r="C144" s="104" t="s">
        <v>3311</v>
      </c>
      <c r="D144" s="104" t="s">
        <v>3143</v>
      </c>
      <c r="E144" s="101"/>
      <c r="F144" s="101"/>
      <c r="G144" s="101"/>
      <c r="H144" s="101"/>
      <c r="I144" s="101"/>
      <c r="J144" s="101"/>
      <c r="K144" s="101"/>
      <c r="L144" s="101"/>
      <c r="M144" s="101"/>
      <c r="N144" s="101"/>
      <c r="O144" s="101"/>
      <c r="P144" s="101"/>
      <c r="Q144" s="101"/>
      <c r="R144" s="101"/>
      <c r="S144" s="101"/>
      <c r="T144" s="101"/>
      <c r="U144" s="101"/>
      <c r="V144" s="101"/>
      <c r="W144" s="101"/>
      <c r="X144" s="101"/>
      <c r="Y144" s="101"/>
      <c r="Z144" s="101"/>
    </row>
    <row r="145">
      <c r="A145" s="99" t="s">
        <v>1000</v>
      </c>
      <c r="B145" s="141" t="s">
        <v>1006</v>
      </c>
      <c r="C145" s="104" t="s">
        <v>3312</v>
      </c>
      <c r="D145" s="104" t="s">
        <v>3143</v>
      </c>
      <c r="E145" s="101"/>
      <c r="F145" s="101"/>
      <c r="G145" s="101"/>
      <c r="H145" s="101"/>
      <c r="I145" s="101"/>
      <c r="J145" s="101"/>
      <c r="K145" s="101"/>
      <c r="L145" s="101"/>
      <c r="M145" s="101"/>
      <c r="N145" s="101"/>
      <c r="O145" s="101"/>
      <c r="P145" s="101"/>
      <c r="Q145" s="101"/>
      <c r="R145" s="101"/>
      <c r="S145" s="101"/>
      <c r="T145" s="101"/>
      <c r="U145" s="101"/>
      <c r="V145" s="101"/>
      <c r="W145" s="101"/>
      <c r="X145" s="101"/>
      <c r="Y145" s="101"/>
      <c r="Z145" s="101"/>
    </row>
    <row r="146">
      <c r="A146" s="99" t="s">
        <v>1000</v>
      </c>
      <c r="B146" s="141" t="s">
        <v>1007</v>
      </c>
      <c r="C146" s="104" t="s">
        <v>3313</v>
      </c>
      <c r="D146" s="104" t="s">
        <v>3143</v>
      </c>
      <c r="E146" s="101"/>
      <c r="F146" s="101"/>
      <c r="G146" s="101"/>
      <c r="H146" s="101"/>
      <c r="I146" s="101"/>
      <c r="J146" s="101"/>
      <c r="K146" s="101"/>
      <c r="L146" s="101"/>
      <c r="M146" s="101"/>
      <c r="N146" s="101"/>
      <c r="O146" s="101"/>
      <c r="P146" s="101"/>
      <c r="Q146" s="101"/>
      <c r="R146" s="101"/>
      <c r="S146" s="101"/>
      <c r="T146" s="101"/>
      <c r="U146" s="101"/>
      <c r="V146" s="101"/>
      <c r="W146" s="101"/>
      <c r="X146" s="101"/>
      <c r="Y146" s="101"/>
      <c r="Z146" s="101"/>
    </row>
    <row r="147">
      <c r="A147" s="99" t="s">
        <v>1000</v>
      </c>
      <c r="B147" s="141" t="s">
        <v>1008</v>
      </c>
      <c r="C147" s="321" t="s">
        <v>2796</v>
      </c>
      <c r="D147" s="322" t="s">
        <v>2816</v>
      </c>
      <c r="E147" s="101"/>
      <c r="F147" s="101"/>
      <c r="G147" s="101"/>
      <c r="H147" s="101"/>
      <c r="I147" s="101"/>
      <c r="J147" s="101"/>
      <c r="K147" s="101"/>
      <c r="L147" s="101"/>
      <c r="M147" s="101"/>
      <c r="N147" s="101"/>
      <c r="O147" s="101"/>
      <c r="P147" s="101"/>
      <c r="Q147" s="101"/>
      <c r="R147" s="101"/>
      <c r="S147" s="101"/>
      <c r="T147" s="101"/>
      <c r="U147" s="101"/>
      <c r="V147" s="101"/>
      <c r="W147" s="101"/>
      <c r="X147" s="101"/>
      <c r="Y147" s="101"/>
      <c r="Z147" s="101"/>
    </row>
    <row r="148">
      <c r="A148" s="99" t="s">
        <v>1000</v>
      </c>
      <c r="B148" s="141" t="s">
        <v>1009</v>
      </c>
      <c r="C148" s="104" t="s">
        <v>3303</v>
      </c>
      <c r="D148" s="104" t="s">
        <v>3143</v>
      </c>
      <c r="E148" s="101"/>
      <c r="F148" s="101"/>
      <c r="G148" s="101"/>
      <c r="H148" s="101"/>
      <c r="I148" s="101"/>
      <c r="J148" s="101"/>
      <c r="K148" s="101"/>
      <c r="L148" s="101"/>
      <c r="M148" s="101"/>
      <c r="N148" s="101"/>
      <c r="O148" s="101"/>
      <c r="P148" s="101"/>
      <c r="Q148" s="101"/>
      <c r="R148" s="101"/>
      <c r="S148" s="101"/>
      <c r="T148" s="101"/>
      <c r="U148" s="101"/>
      <c r="V148" s="101"/>
      <c r="W148" s="101"/>
      <c r="X148" s="101"/>
      <c r="Y148" s="101"/>
      <c r="Z148" s="101"/>
    </row>
    <row r="149">
      <c r="A149" s="99" t="s">
        <v>1000</v>
      </c>
      <c r="B149" s="141" t="s">
        <v>1011</v>
      </c>
      <c r="C149" s="104" t="s">
        <v>3314</v>
      </c>
      <c r="D149" s="104" t="s">
        <v>3143</v>
      </c>
      <c r="E149" s="101"/>
      <c r="F149" s="101"/>
      <c r="G149" s="101"/>
      <c r="H149" s="101"/>
      <c r="I149" s="101"/>
      <c r="J149" s="101"/>
      <c r="K149" s="101"/>
      <c r="L149" s="101"/>
      <c r="M149" s="101"/>
      <c r="N149" s="101"/>
      <c r="O149" s="101"/>
      <c r="P149" s="101"/>
      <c r="Q149" s="101"/>
      <c r="R149" s="101"/>
      <c r="S149" s="101"/>
      <c r="T149" s="101"/>
      <c r="U149" s="101"/>
      <c r="V149" s="101"/>
      <c r="W149" s="101"/>
      <c r="X149" s="101"/>
      <c r="Y149" s="101"/>
      <c r="Z149" s="101"/>
    </row>
    <row r="150">
      <c r="A150" s="99" t="s">
        <v>1000</v>
      </c>
      <c r="B150" s="141" t="s">
        <v>1014</v>
      </c>
      <c r="C150" s="104" t="s">
        <v>3304</v>
      </c>
      <c r="D150" s="104" t="s">
        <v>3143</v>
      </c>
      <c r="E150" s="101"/>
      <c r="F150" s="101"/>
      <c r="G150" s="101"/>
      <c r="H150" s="101"/>
      <c r="I150" s="101"/>
      <c r="J150" s="101"/>
      <c r="K150" s="101"/>
      <c r="L150" s="101"/>
      <c r="M150" s="101"/>
      <c r="N150" s="101"/>
      <c r="O150" s="101"/>
      <c r="P150" s="101"/>
      <c r="Q150" s="101"/>
      <c r="R150" s="101"/>
      <c r="S150" s="101"/>
      <c r="T150" s="101"/>
      <c r="U150" s="101"/>
      <c r="V150" s="101"/>
      <c r="W150" s="101"/>
      <c r="X150" s="101"/>
      <c r="Y150" s="101"/>
      <c r="Z150" s="101"/>
    </row>
    <row r="151">
      <c r="A151" s="99" t="s">
        <v>1000</v>
      </c>
      <c r="B151" s="141" t="s">
        <v>1015</v>
      </c>
      <c r="C151" s="104" t="s">
        <v>3315</v>
      </c>
      <c r="D151" s="104" t="s">
        <v>3143</v>
      </c>
      <c r="E151" s="101"/>
      <c r="F151" s="101"/>
      <c r="G151" s="101"/>
      <c r="H151" s="101"/>
      <c r="I151" s="101"/>
      <c r="J151" s="101"/>
      <c r="K151" s="101"/>
      <c r="L151" s="101"/>
      <c r="M151" s="101"/>
      <c r="N151" s="101"/>
      <c r="O151" s="101"/>
      <c r="P151" s="101"/>
      <c r="Q151" s="101"/>
      <c r="R151" s="101"/>
      <c r="S151" s="101"/>
      <c r="T151" s="101"/>
      <c r="U151" s="101"/>
      <c r="V151" s="101"/>
      <c r="W151" s="101"/>
      <c r="X151" s="101"/>
      <c r="Y151" s="101"/>
      <c r="Z151" s="101"/>
    </row>
    <row r="152">
      <c r="A152" s="6" t="s">
        <v>1016</v>
      </c>
      <c r="B152" s="133" t="s">
        <v>1018</v>
      </c>
      <c r="C152" s="4" t="s">
        <v>3316</v>
      </c>
      <c r="D152" s="4" t="s">
        <v>3143</v>
      </c>
    </row>
    <row r="153">
      <c r="A153" s="6" t="s">
        <v>1016</v>
      </c>
      <c r="B153" s="133" t="s">
        <v>1020</v>
      </c>
      <c r="C153" s="4" t="s">
        <v>3317</v>
      </c>
      <c r="D153" s="4" t="s">
        <v>3143</v>
      </c>
    </row>
    <row r="157">
      <c r="A157" s="6" t="s">
        <v>1016</v>
      </c>
      <c r="B157" s="133" t="s">
        <v>1023</v>
      </c>
      <c r="C157" s="4" t="s">
        <v>3318</v>
      </c>
      <c r="D157" s="4" t="s">
        <v>3143</v>
      </c>
    </row>
    <row r="158">
      <c r="A158" s="6" t="s">
        <v>1016</v>
      </c>
      <c r="B158" s="133" t="s">
        <v>1026</v>
      </c>
      <c r="C158" s="4" t="s">
        <v>3319</v>
      </c>
      <c r="D158" s="4" t="s">
        <v>3143</v>
      </c>
    </row>
    <row r="159">
      <c r="A159" s="6" t="s">
        <v>1016</v>
      </c>
      <c r="B159" s="133" t="s">
        <v>944</v>
      </c>
      <c r="C159" s="4" t="s">
        <v>3284</v>
      </c>
      <c r="D159" s="4" t="s">
        <v>3143</v>
      </c>
    </row>
    <row r="160">
      <c r="A160" s="6" t="s">
        <v>1016</v>
      </c>
      <c r="B160" s="133" t="s">
        <v>945</v>
      </c>
      <c r="C160" s="4" t="s">
        <v>3285</v>
      </c>
      <c r="D160" s="4" t="s">
        <v>3143</v>
      </c>
    </row>
    <row r="161">
      <c r="A161" s="6" t="s">
        <v>1016</v>
      </c>
      <c r="B161" s="133" t="s">
        <v>1027</v>
      </c>
      <c r="C161" s="4" t="s">
        <v>3320</v>
      </c>
      <c r="D161" s="4" t="s">
        <v>3143</v>
      </c>
    </row>
    <row r="162">
      <c r="A162" s="99" t="s">
        <v>1028</v>
      </c>
      <c r="B162" s="141" t="s">
        <v>1030</v>
      </c>
      <c r="C162" s="104" t="s">
        <v>3321</v>
      </c>
      <c r="D162" s="104" t="s">
        <v>3143</v>
      </c>
      <c r="E162" s="101"/>
      <c r="F162" s="101"/>
      <c r="G162" s="101"/>
      <c r="H162" s="101"/>
      <c r="I162" s="101"/>
      <c r="J162" s="101"/>
      <c r="K162" s="101"/>
      <c r="L162" s="101"/>
      <c r="M162" s="101"/>
      <c r="N162" s="101"/>
      <c r="O162" s="101"/>
      <c r="P162" s="101"/>
      <c r="Q162" s="101"/>
      <c r="R162" s="101"/>
      <c r="S162" s="101"/>
      <c r="T162" s="101"/>
      <c r="U162" s="101"/>
      <c r="V162" s="101"/>
      <c r="W162" s="101"/>
      <c r="X162" s="101"/>
      <c r="Y162" s="101"/>
      <c r="Z162" s="101"/>
    </row>
    <row r="163">
      <c r="A163" s="99" t="s">
        <v>1028</v>
      </c>
      <c r="B163" s="141" t="s">
        <v>1031</v>
      </c>
      <c r="C163" s="104" t="s">
        <v>3322</v>
      </c>
      <c r="D163" s="104" t="s">
        <v>3143</v>
      </c>
      <c r="E163" s="101"/>
      <c r="F163" s="101"/>
      <c r="G163" s="101"/>
      <c r="H163" s="101"/>
      <c r="I163" s="101"/>
      <c r="J163" s="101"/>
      <c r="K163" s="101"/>
      <c r="L163" s="101"/>
      <c r="M163" s="101"/>
      <c r="N163" s="101"/>
      <c r="O163" s="101"/>
      <c r="P163" s="101"/>
      <c r="Q163" s="101"/>
      <c r="R163" s="101"/>
      <c r="S163" s="101"/>
      <c r="T163" s="101"/>
      <c r="U163" s="101"/>
      <c r="V163" s="101"/>
      <c r="W163" s="101"/>
      <c r="X163" s="101"/>
      <c r="Y163" s="101"/>
      <c r="Z163" s="101"/>
    </row>
    <row r="164">
      <c r="A164" s="6" t="s">
        <v>1032</v>
      </c>
      <c r="B164" s="133" t="s">
        <v>1034</v>
      </c>
      <c r="C164" s="4" t="s">
        <v>3323</v>
      </c>
      <c r="D164" s="4" t="s">
        <v>3143</v>
      </c>
    </row>
    <row r="166">
      <c r="A166" s="6" t="s">
        <v>1032</v>
      </c>
      <c r="B166" s="133" t="s">
        <v>1038</v>
      </c>
      <c r="C166" s="4" t="s">
        <v>3324</v>
      </c>
      <c r="D166" s="4" t="s">
        <v>3143</v>
      </c>
    </row>
    <row r="167">
      <c r="A167" s="6" t="s">
        <v>1032</v>
      </c>
      <c r="B167" s="133" t="s">
        <v>1039</v>
      </c>
      <c r="C167" s="4" t="s">
        <v>3325</v>
      </c>
      <c r="D167" s="4" t="s">
        <v>3143</v>
      </c>
    </row>
    <row r="168">
      <c r="A168" s="6" t="s">
        <v>1032</v>
      </c>
      <c r="B168" s="133" t="s">
        <v>1040</v>
      </c>
      <c r="C168" s="4" t="s">
        <v>3326</v>
      </c>
      <c r="D168" s="4" t="s">
        <v>3143</v>
      </c>
    </row>
    <row r="169">
      <c r="A169" s="6" t="s">
        <v>1032</v>
      </c>
      <c r="B169" s="133" t="s">
        <v>1041</v>
      </c>
      <c r="C169" s="4" t="s">
        <v>3327</v>
      </c>
      <c r="D169" s="4" t="s">
        <v>3143</v>
      </c>
    </row>
    <row r="170">
      <c r="A170" s="6" t="s">
        <v>1032</v>
      </c>
      <c r="B170" s="133" t="s">
        <v>1044</v>
      </c>
      <c r="C170" s="4" t="s">
        <v>3328</v>
      </c>
      <c r="D170" s="4" t="s">
        <v>3143</v>
      </c>
    </row>
    <row r="171">
      <c r="A171" s="6" t="s">
        <v>1032</v>
      </c>
      <c r="B171" s="133" t="s">
        <v>1045</v>
      </c>
      <c r="C171" s="4" t="s">
        <v>3329</v>
      </c>
      <c r="D171" s="4" t="s">
        <v>3143</v>
      </c>
    </row>
    <row r="172">
      <c r="A172" s="6" t="s">
        <v>1032</v>
      </c>
      <c r="B172" s="133" t="s">
        <v>1046</v>
      </c>
      <c r="C172" s="4" t="s">
        <v>3330</v>
      </c>
      <c r="D172" s="4" t="s">
        <v>3143</v>
      </c>
    </row>
    <row r="173">
      <c r="A173" s="99" t="s">
        <v>1047</v>
      </c>
      <c r="B173" s="141" t="s">
        <v>1049</v>
      </c>
      <c r="C173" s="104" t="s">
        <v>3331</v>
      </c>
      <c r="D173" s="104" t="s">
        <v>3143</v>
      </c>
      <c r="E173" s="101"/>
      <c r="F173" s="101"/>
      <c r="G173" s="101"/>
      <c r="H173" s="101"/>
      <c r="I173" s="101"/>
      <c r="J173" s="101"/>
      <c r="K173" s="101"/>
      <c r="L173" s="101"/>
      <c r="M173" s="101"/>
      <c r="N173" s="101"/>
      <c r="O173" s="101"/>
      <c r="P173" s="101"/>
      <c r="Q173" s="101"/>
      <c r="R173" s="101"/>
      <c r="S173" s="101"/>
      <c r="T173" s="101"/>
      <c r="U173" s="101"/>
      <c r="V173" s="101"/>
      <c r="W173" s="101"/>
      <c r="X173" s="101"/>
      <c r="Y173" s="101"/>
      <c r="Z173" s="101"/>
    </row>
    <row r="174">
      <c r="A174" s="99" t="s">
        <v>1047</v>
      </c>
      <c r="B174" s="141" t="s">
        <v>1052</v>
      </c>
      <c r="C174" s="104" t="s">
        <v>3332</v>
      </c>
      <c r="D174" s="104" t="s">
        <v>3143</v>
      </c>
      <c r="E174" s="101"/>
      <c r="F174" s="101"/>
      <c r="G174" s="101"/>
      <c r="H174" s="101"/>
      <c r="I174" s="101"/>
      <c r="J174" s="101"/>
      <c r="K174" s="101"/>
      <c r="L174" s="101"/>
      <c r="M174" s="101"/>
      <c r="N174" s="101"/>
      <c r="O174" s="101"/>
      <c r="P174" s="101"/>
      <c r="Q174" s="101"/>
      <c r="R174" s="101"/>
      <c r="S174" s="101"/>
      <c r="T174" s="101"/>
      <c r="U174" s="101"/>
      <c r="V174" s="101"/>
      <c r="W174" s="101"/>
      <c r="X174" s="101"/>
      <c r="Y174" s="101"/>
      <c r="Z174" s="101"/>
    </row>
    <row r="175">
      <c r="A175" s="99" t="s">
        <v>1047</v>
      </c>
      <c r="B175" s="141" t="s">
        <v>1053</v>
      </c>
      <c r="C175" s="104" t="s">
        <v>3333</v>
      </c>
      <c r="D175" s="104" t="s">
        <v>3143</v>
      </c>
      <c r="E175" s="101"/>
      <c r="F175" s="101"/>
      <c r="G175" s="101"/>
      <c r="H175" s="101"/>
      <c r="I175" s="101"/>
      <c r="J175" s="101"/>
      <c r="K175" s="101"/>
      <c r="L175" s="101"/>
      <c r="M175" s="101"/>
      <c r="N175" s="101"/>
      <c r="O175" s="101"/>
      <c r="P175" s="101"/>
      <c r="Q175" s="101"/>
      <c r="R175" s="101"/>
      <c r="S175" s="101"/>
      <c r="T175" s="101"/>
      <c r="U175" s="101"/>
      <c r="V175" s="101"/>
      <c r="W175" s="101"/>
      <c r="X175" s="101"/>
      <c r="Y175" s="101"/>
      <c r="Z175" s="101"/>
    </row>
    <row r="176">
      <c r="A176" s="99" t="s">
        <v>1047</v>
      </c>
      <c r="B176" s="141" t="s">
        <v>1054</v>
      </c>
      <c r="C176" s="104" t="s">
        <v>3334</v>
      </c>
      <c r="D176" s="104" t="s">
        <v>3143</v>
      </c>
      <c r="E176" s="101"/>
      <c r="F176" s="101"/>
      <c r="G176" s="101"/>
      <c r="H176" s="101"/>
      <c r="I176" s="101"/>
      <c r="J176" s="101"/>
      <c r="K176" s="101"/>
      <c r="L176" s="101"/>
      <c r="M176" s="101"/>
      <c r="N176" s="101"/>
      <c r="O176" s="101"/>
      <c r="P176" s="101"/>
      <c r="Q176" s="101"/>
      <c r="R176" s="101"/>
      <c r="S176" s="101"/>
      <c r="T176" s="101"/>
      <c r="U176" s="101"/>
      <c r="V176" s="101"/>
      <c r="W176" s="101"/>
      <c r="X176" s="101"/>
      <c r="Y176" s="101"/>
      <c r="Z176" s="101"/>
    </row>
    <row r="177">
      <c r="A177" s="99" t="s">
        <v>1047</v>
      </c>
      <c r="B177" s="141" t="s">
        <v>1055</v>
      </c>
      <c r="C177" s="104" t="s">
        <v>3335</v>
      </c>
      <c r="D177" s="104" t="s">
        <v>3143</v>
      </c>
      <c r="E177" s="101"/>
      <c r="F177" s="101"/>
      <c r="G177" s="101"/>
      <c r="H177" s="101"/>
      <c r="I177" s="101"/>
      <c r="J177" s="101"/>
      <c r="K177" s="101"/>
      <c r="L177" s="101"/>
      <c r="M177" s="101"/>
      <c r="N177" s="101"/>
      <c r="O177" s="101"/>
      <c r="P177" s="101"/>
      <c r="Q177" s="101"/>
      <c r="R177" s="101"/>
      <c r="S177" s="101"/>
      <c r="T177" s="101"/>
      <c r="U177" s="101"/>
      <c r="V177" s="101"/>
      <c r="W177" s="101"/>
      <c r="X177" s="101"/>
      <c r="Y177" s="101"/>
      <c r="Z177" s="101"/>
    </row>
    <row r="178">
      <c r="A178" s="99" t="s">
        <v>1047</v>
      </c>
      <c r="B178" s="141" t="s">
        <v>1058</v>
      </c>
      <c r="C178" s="104" t="s">
        <v>3336</v>
      </c>
      <c r="D178" s="104" t="s">
        <v>3143</v>
      </c>
      <c r="E178" s="101"/>
      <c r="F178" s="101"/>
      <c r="G178" s="101"/>
      <c r="H178" s="101"/>
      <c r="I178" s="101"/>
      <c r="J178" s="101"/>
      <c r="K178" s="101"/>
      <c r="L178" s="101"/>
      <c r="M178" s="101"/>
      <c r="N178" s="101"/>
      <c r="O178" s="101"/>
      <c r="P178" s="101"/>
      <c r="Q178" s="101"/>
      <c r="R178" s="101"/>
      <c r="S178" s="101"/>
      <c r="T178" s="101"/>
      <c r="U178" s="101"/>
      <c r="V178" s="101"/>
      <c r="W178" s="101"/>
      <c r="X178" s="101"/>
      <c r="Y178" s="101"/>
      <c r="Z178" s="101"/>
    </row>
    <row r="179">
      <c r="A179" s="99" t="s">
        <v>1047</v>
      </c>
      <c r="B179" s="141" t="s">
        <v>1060</v>
      </c>
      <c r="C179" s="104" t="s">
        <v>3337</v>
      </c>
      <c r="D179" s="104" t="s">
        <v>3143</v>
      </c>
      <c r="E179" s="101"/>
      <c r="F179" s="101"/>
      <c r="G179" s="101"/>
      <c r="H179" s="101"/>
      <c r="I179" s="101"/>
      <c r="J179" s="101"/>
      <c r="K179" s="101"/>
      <c r="L179" s="101"/>
      <c r="M179" s="101"/>
      <c r="N179" s="101"/>
      <c r="O179" s="101"/>
      <c r="P179" s="101"/>
      <c r="Q179" s="101"/>
      <c r="R179" s="101"/>
      <c r="S179" s="101"/>
      <c r="T179" s="101"/>
      <c r="U179" s="101"/>
      <c r="V179" s="101"/>
      <c r="W179" s="101"/>
      <c r="X179" s="101"/>
      <c r="Y179" s="101"/>
      <c r="Z179" s="101"/>
    </row>
    <row r="180">
      <c r="A180" s="99" t="s">
        <v>1047</v>
      </c>
      <c r="B180" s="141" t="s">
        <v>1061</v>
      </c>
      <c r="C180" s="104" t="s">
        <v>3338</v>
      </c>
      <c r="D180" s="104" t="s">
        <v>3143</v>
      </c>
      <c r="E180" s="101"/>
      <c r="F180" s="101"/>
      <c r="G180" s="101"/>
      <c r="H180" s="101"/>
      <c r="I180" s="101"/>
      <c r="J180" s="101"/>
      <c r="K180" s="101"/>
      <c r="L180" s="101"/>
      <c r="M180" s="101"/>
      <c r="N180" s="101"/>
      <c r="O180" s="101"/>
      <c r="P180" s="101"/>
      <c r="Q180" s="101"/>
      <c r="R180" s="101"/>
      <c r="S180" s="101"/>
      <c r="T180" s="101"/>
      <c r="U180" s="101"/>
      <c r="V180" s="101"/>
      <c r="W180" s="101"/>
      <c r="X180" s="101"/>
      <c r="Y180" s="101"/>
      <c r="Z180" s="101"/>
    </row>
    <row r="181">
      <c r="A181" s="99" t="s">
        <v>1047</v>
      </c>
      <c r="B181" s="141" t="s">
        <v>1062</v>
      </c>
      <c r="C181" s="104" t="s">
        <v>3339</v>
      </c>
      <c r="D181" s="104" t="s">
        <v>3143</v>
      </c>
      <c r="E181" s="101"/>
      <c r="F181" s="101"/>
      <c r="G181" s="101"/>
      <c r="H181" s="101"/>
      <c r="I181" s="101"/>
      <c r="J181" s="101"/>
      <c r="K181" s="101"/>
      <c r="L181" s="101"/>
      <c r="M181" s="101"/>
      <c r="N181" s="101"/>
      <c r="O181" s="101"/>
      <c r="P181" s="101"/>
      <c r="Q181" s="101"/>
      <c r="R181" s="101"/>
      <c r="S181" s="101"/>
      <c r="T181" s="101"/>
      <c r="U181" s="101"/>
      <c r="V181" s="101"/>
      <c r="W181" s="101"/>
      <c r="X181" s="101"/>
      <c r="Y181" s="101"/>
      <c r="Z181" s="101"/>
    </row>
    <row r="182">
      <c r="A182" s="6" t="s">
        <v>1063</v>
      </c>
      <c r="B182" s="133" t="s">
        <v>1065</v>
      </c>
      <c r="C182" s="4" t="s">
        <v>3340</v>
      </c>
      <c r="D182" s="4" t="s">
        <v>3143</v>
      </c>
    </row>
    <row r="183">
      <c r="A183" s="6" t="s">
        <v>1063</v>
      </c>
      <c r="B183" s="133" t="s">
        <v>1067</v>
      </c>
      <c r="C183" s="4" t="s">
        <v>3341</v>
      </c>
      <c r="D183" s="4" t="s">
        <v>3143</v>
      </c>
    </row>
    <row r="185">
      <c r="A185" s="6" t="s">
        <v>1063</v>
      </c>
      <c r="B185" s="133" t="s">
        <v>1069</v>
      </c>
      <c r="C185" s="4" t="s">
        <v>3342</v>
      </c>
      <c r="D185" s="4" t="s">
        <v>3143</v>
      </c>
    </row>
    <row r="186">
      <c r="A186" s="6" t="s">
        <v>1063</v>
      </c>
      <c r="B186" s="133" t="s">
        <v>1070</v>
      </c>
      <c r="C186" s="4" t="s">
        <v>3343</v>
      </c>
      <c r="D186" s="4" t="s">
        <v>3143</v>
      </c>
    </row>
    <row r="187">
      <c r="A187" s="6" t="s">
        <v>1063</v>
      </c>
      <c r="B187" s="133" t="s">
        <v>1073</v>
      </c>
      <c r="C187" s="4" t="s">
        <v>3344</v>
      </c>
      <c r="D187" s="4" t="s">
        <v>3143</v>
      </c>
    </row>
    <row r="188">
      <c r="A188" s="6" t="s">
        <v>1063</v>
      </c>
      <c r="B188" s="133" t="s">
        <v>1074</v>
      </c>
      <c r="C188" s="4" t="s">
        <v>3345</v>
      </c>
      <c r="D188" s="4" t="s">
        <v>3143</v>
      </c>
    </row>
    <row r="189">
      <c r="A189" s="6" t="s">
        <v>1063</v>
      </c>
      <c r="B189" s="156" t="s">
        <v>944</v>
      </c>
      <c r="C189" s="23" t="s">
        <v>3284</v>
      </c>
      <c r="D189" s="4" t="s">
        <v>3143</v>
      </c>
    </row>
    <row r="190">
      <c r="A190" s="6" t="s">
        <v>1063</v>
      </c>
      <c r="B190" s="156" t="s">
        <v>1027</v>
      </c>
      <c r="C190" s="23" t="s">
        <v>3320</v>
      </c>
      <c r="D190" s="4" t="s">
        <v>3143</v>
      </c>
    </row>
    <row r="191">
      <c r="A191" s="99" t="s">
        <v>1075</v>
      </c>
      <c r="B191" s="141" t="s">
        <v>1077</v>
      </c>
      <c r="C191" s="104" t="s">
        <v>3346</v>
      </c>
      <c r="D191" s="104" t="s">
        <v>3143</v>
      </c>
      <c r="E191" s="101"/>
      <c r="F191" s="101"/>
      <c r="G191" s="101"/>
      <c r="H191" s="101"/>
      <c r="I191" s="101"/>
      <c r="J191" s="101"/>
      <c r="K191" s="101"/>
      <c r="L191" s="101"/>
      <c r="M191" s="101"/>
      <c r="N191" s="101"/>
      <c r="O191" s="101"/>
      <c r="P191" s="101"/>
      <c r="Q191" s="101"/>
      <c r="R191" s="101"/>
      <c r="S191" s="101"/>
      <c r="T191" s="101"/>
      <c r="U191" s="101"/>
      <c r="V191" s="101"/>
      <c r="W191" s="101"/>
      <c r="X191" s="101"/>
      <c r="Y191" s="101"/>
      <c r="Z191" s="101"/>
    </row>
    <row r="192">
      <c r="A192" s="99" t="s">
        <v>1075</v>
      </c>
      <c r="B192" s="141" t="s">
        <v>1079</v>
      </c>
      <c r="C192" s="104" t="s">
        <v>3347</v>
      </c>
      <c r="D192" s="104" t="s">
        <v>3143</v>
      </c>
      <c r="E192" s="101"/>
      <c r="F192" s="101"/>
      <c r="G192" s="101"/>
      <c r="H192" s="101"/>
      <c r="I192" s="101"/>
      <c r="J192" s="101"/>
      <c r="K192" s="101"/>
      <c r="L192" s="101"/>
      <c r="M192" s="101"/>
      <c r="N192" s="101"/>
      <c r="O192" s="101"/>
      <c r="P192" s="101"/>
      <c r="Q192" s="101"/>
      <c r="R192" s="101"/>
      <c r="S192" s="101"/>
      <c r="T192" s="101"/>
      <c r="U192" s="101"/>
      <c r="V192" s="101"/>
      <c r="W192" s="101"/>
      <c r="X192" s="101"/>
      <c r="Y192" s="101"/>
      <c r="Z192" s="101"/>
    </row>
    <row r="193">
      <c r="A193" s="99" t="s">
        <v>1075</v>
      </c>
      <c r="B193" s="141" t="s">
        <v>1080</v>
      </c>
      <c r="C193" s="104" t="s">
        <v>3348</v>
      </c>
      <c r="D193" s="104" t="s">
        <v>3143</v>
      </c>
      <c r="E193" s="101"/>
      <c r="F193" s="101"/>
      <c r="G193" s="101"/>
      <c r="H193" s="101"/>
      <c r="I193" s="101"/>
      <c r="J193" s="101"/>
      <c r="K193" s="101"/>
      <c r="L193" s="101"/>
      <c r="M193" s="101"/>
      <c r="N193" s="101"/>
      <c r="O193" s="101"/>
      <c r="P193" s="101"/>
      <c r="Q193" s="101"/>
      <c r="R193" s="101"/>
      <c r="S193" s="101"/>
      <c r="T193" s="101"/>
      <c r="U193" s="101"/>
      <c r="V193" s="101"/>
      <c r="W193" s="101"/>
      <c r="X193" s="101"/>
      <c r="Y193" s="101"/>
      <c r="Z193" s="101"/>
    </row>
    <row r="194">
      <c r="A194" s="99" t="s">
        <v>1075</v>
      </c>
      <c r="B194" s="141" t="s">
        <v>1081</v>
      </c>
      <c r="C194" s="104" t="s">
        <v>3349</v>
      </c>
      <c r="D194" s="104" t="s">
        <v>3143</v>
      </c>
      <c r="E194" s="101"/>
      <c r="F194" s="101"/>
      <c r="G194" s="101"/>
      <c r="H194" s="101"/>
      <c r="I194" s="101"/>
      <c r="J194" s="101"/>
      <c r="K194" s="101"/>
      <c r="L194" s="101"/>
      <c r="M194" s="101"/>
      <c r="N194" s="101"/>
      <c r="O194" s="101"/>
      <c r="P194" s="101"/>
      <c r="Q194" s="101"/>
      <c r="R194" s="101"/>
      <c r="S194" s="101"/>
      <c r="T194" s="101"/>
      <c r="U194" s="101"/>
      <c r="V194" s="101"/>
      <c r="W194" s="101"/>
      <c r="X194" s="101"/>
      <c r="Y194" s="101"/>
      <c r="Z194" s="101"/>
    </row>
    <row r="195">
      <c r="A195" s="99" t="s">
        <v>1075</v>
      </c>
      <c r="B195" s="141" t="s">
        <v>912</v>
      </c>
      <c r="C195" s="321" t="s">
        <v>2796</v>
      </c>
      <c r="D195" s="322" t="s">
        <v>2816</v>
      </c>
      <c r="E195" s="101"/>
      <c r="F195" s="101"/>
      <c r="G195" s="101"/>
      <c r="H195" s="101"/>
      <c r="I195" s="101"/>
      <c r="J195" s="101"/>
      <c r="K195" s="101"/>
      <c r="L195" s="101"/>
      <c r="M195" s="101"/>
      <c r="N195" s="101"/>
      <c r="O195" s="101"/>
      <c r="P195" s="101"/>
      <c r="Q195" s="101"/>
      <c r="R195" s="101"/>
      <c r="S195" s="101"/>
      <c r="T195" s="101"/>
      <c r="U195" s="101"/>
      <c r="V195" s="101"/>
      <c r="W195" s="101"/>
      <c r="X195" s="101"/>
      <c r="Y195" s="101"/>
      <c r="Z195" s="101"/>
    </row>
    <row r="196">
      <c r="A196" s="99" t="s">
        <v>1075</v>
      </c>
      <c r="B196" s="141" t="s">
        <v>1082</v>
      </c>
      <c r="C196" s="104" t="s">
        <v>3350</v>
      </c>
      <c r="D196" s="104" t="s">
        <v>3143</v>
      </c>
      <c r="E196" s="101"/>
      <c r="F196" s="101"/>
      <c r="G196" s="101"/>
      <c r="H196" s="101"/>
      <c r="I196" s="101"/>
      <c r="J196" s="101"/>
      <c r="K196" s="101"/>
      <c r="L196" s="101"/>
      <c r="M196" s="101"/>
      <c r="N196" s="101"/>
      <c r="O196" s="101"/>
      <c r="P196" s="101"/>
      <c r="Q196" s="101"/>
      <c r="R196" s="101"/>
      <c r="S196" s="101"/>
      <c r="T196" s="101"/>
      <c r="U196" s="101"/>
      <c r="V196" s="101"/>
      <c r="W196" s="101"/>
      <c r="X196" s="101"/>
      <c r="Y196" s="101"/>
      <c r="Z196" s="101"/>
    </row>
    <row r="197">
      <c r="A197" s="99" t="s">
        <v>1075</v>
      </c>
      <c r="B197" s="141" t="s">
        <v>1085</v>
      </c>
      <c r="C197" s="104" t="s">
        <v>3351</v>
      </c>
      <c r="D197" s="104" t="s">
        <v>3143</v>
      </c>
      <c r="E197" s="101"/>
      <c r="F197" s="101"/>
      <c r="G197" s="101"/>
      <c r="H197" s="101"/>
      <c r="I197" s="101"/>
      <c r="J197" s="101"/>
      <c r="K197" s="101"/>
      <c r="L197" s="101"/>
      <c r="M197" s="101"/>
      <c r="N197" s="101"/>
      <c r="O197" s="101"/>
      <c r="P197" s="101"/>
      <c r="Q197" s="101"/>
      <c r="R197" s="101"/>
      <c r="S197" s="101"/>
      <c r="T197" s="101"/>
      <c r="U197" s="101"/>
      <c r="V197" s="101"/>
      <c r="W197" s="101"/>
      <c r="X197" s="101"/>
      <c r="Y197" s="101"/>
      <c r="Z197" s="101"/>
    </row>
    <row r="198">
      <c r="A198" s="99" t="s">
        <v>1075</v>
      </c>
      <c r="B198" s="141" t="s">
        <v>1086</v>
      </c>
      <c r="C198" s="104" t="s">
        <v>3352</v>
      </c>
      <c r="D198" s="104" t="s">
        <v>3143</v>
      </c>
      <c r="E198" s="101"/>
      <c r="F198" s="101"/>
      <c r="G198" s="101"/>
      <c r="H198" s="101"/>
      <c r="I198" s="101"/>
      <c r="J198" s="101"/>
      <c r="K198" s="101"/>
      <c r="L198" s="101"/>
      <c r="M198" s="101"/>
      <c r="N198" s="101"/>
      <c r="O198" s="101"/>
      <c r="P198" s="101"/>
      <c r="Q198" s="101"/>
      <c r="R198" s="101"/>
      <c r="S198" s="101"/>
      <c r="T198" s="101"/>
      <c r="U198" s="101"/>
      <c r="V198" s="101"/>
      <c r="W198" s="101"/>
      <c r="X198" s="101"/>
      <c r="Y198" s="101"/>
      <c r="Z198" s="101"/>
    </row>
    <row r="199">
      <c r="A199" s="99" t="s">
        <v>1075</v>
      </c>
      <c r="B199" s="141" t="s">
        <v>1087</v>
      </c>
      <c r="C199" s="104" t="s">
        <v>3353</v>
      </c>
      <c r="D199" s="104" t="s">
        <v>3143</v>
      </c>
      <c r="E199" s="101"/>
      <c r="F199" s="101"/>
      <c r="G199" s="101"/>
      <c r="H199" s="101"/>
      <c r="I199" s="101"/>
      <c r="J199" s="101"/>
      <c r="K199" s="101"/>
      <c r="L199" s="101"/>
      <c r="M199" s="101"/>
      <c r="N199" s="101"/>
      <c r="O199" s="101"/>
      <c r="P199" s="101"/>
      <c r="Q199" s="101"/>
      <c r="R199" s="101"/>
      <c r="S199" s="101"/>
      <c r="T199" s="101"/>
      <c r="U199" s="101"/>
      <c r="V199" s="101"/>
      <c r="W199" s="101"/>
      <c r="X199" s="101"/>
      <c r="Y199" s="101"/>
      <c r="Z199" s="101"/>
    </row>
    <row r="200">
      <c r="A200" s="6" t="s">
        <v>1088</v>
      </c>
      <c r="B200" s="133" t="s">
        <v>1090</v>
      </c>
      <c r="C200" s="4" t="s">
        <v>3354</v>
      </c>
      <c r="D200" s="4" t="s">
        <v>3143</v>
      </c>
    </row>
    <row r="201">
      <c r="A201" s="6"/>
      <c r="B201" s="133"/>
    </row>
    <row r="202">
      <c r="A202" s="6" t="s">
        <v>1088</v>
      </c>
      <c r="B202" s="133" t="s">
        <v>1093</v>
      </c>
      <c r="C202" s="127" t="s">
        <v>3355</v>
      </c>
      <c r="D202" s="4" t="s">
        <v>3143</v>
      </c>
    </row>
    <row r="203">
      <c r="A203" s="6" t="s">
        <v>1088</v>
      </c>
      <c r="B203" s="133" t="s">
        <v>1094</v>
      </c>
      <c r="C203" s="4" t="s">
        <v>3356</v>
      </c>
      <c r="D203" s="4" t="s">
        <v>3143</v>
      </c>
    </row>
    <row r="204">
      <c r="A204" s="6"/>
      <c r="B204" s="133"/>
      <c r="C204" s="127"/>
    </row>
    <row r="205">
      <c r="A205" s="6" t="s">
        <v>1088</v>
      </c>
      <c r="B205" s="131" t="s">
        <v>30</v>
      </c>
      <c r="C205" s="257" t="s">
        <v>2796</v>
      </c>
      <c r="D205" s="295" t="s">
        <v>2816</v>
      </c>
    </row>
    <row r="206">
      <c r="A206" s="6" t="s">
        <v>1088</v>
      </c>
      <c r="B206" s="133" t="s">
        <v>1096</v>
      </c>
      <c r="C206" s="323" t="s">
        <v>3357</v>
      </c>
      <c r="D206" s="4" t="s">
        <v>3143</v>
      </c>
    </row>
    <row r="207">
      <c r="A207" s="6" t="s">
        <v>1088</v>
      </c>
      <c r="B207" s="133" t="s">
        <v>1098</v>
      </c>
      <c r="C207" s="4" t="s">
        <v>3358</v>
      </c>
      <c r="D207" s="4" t="s">
        <v>3143</v>
      </c>
    </row>
    <row r="208">
      <c r="A208" s="6" t="s">
        <v>1088</v>
      </c>
      <c r="B208" s="133" t="s">
        <v>1099</v>
      </c>
      <c r="C208" s="4" t="s">
        <v>3359</v>
      </c>
      <c r="D208" s="4" t="s">
        <v>3143</v>
      </c>
    </row>
    <row r="209">
      <c r="A209" s="6" t="s">
        <v>1088</v>
      </c>
      <c r="B209" s="133" t="s">
        <v>1100</v>
      </c>
      <c r="C209" s="4" t="s">
        <v>3360</v>
      </c>
      <c r="D209" s="4" t="s">
        <v>3143</v>
      </c>
    </row>
    <row r="210">
      <c r="A210" s="6" t="s">
        <v>1101</v>
      </c>
      <c r="B210" s="133" t="s">
        <v>1103</v>
      </c>
      <c r="C210" s="4" t="s">
        <v>3361</v>
      </c>
      <c r="D210" s="4" t="s">
        <v>3143</v>
      </c>
    </row>
    <row r="211">
      <c r="A211" s="6" t="s">
        <v>1101</v>
      </c>
      <c r="B211" s="133" t="s">
        <v>1105</v>
      </c>
      <c r="C211" s="4" t="s">
        <v>3362</v>
      </c>
      <c r="D211" s="4" t="s">
        <v>3143</v>
      </c>
    </row>
    <row r="212">
      <c r="A212" s="6"/>
      <c r="B212" s="133"/>
    </row>
    <row r="213">
      <c r="A213" s="6"/>
      <c r="B213" s="133"/>
    </row>
    <row r="215">
      <c r="A215" s="6" t="s">
        <v>1101</v>
      </c>
      <c r="B215" s="133" t="s">
        <v>1108</v>
      </c>
      <c r="C215" s="4" t="s">
        <v>3363</v>
      </c>
      <c r="D215" s="4" t="s">
        <v>3143</v>
      </c>
    </row>
    <row r="216">
      <c r="A216" s="6" t="s">
        <v>1101</v>
      </c>
      <c r="B216" s="133" t="s">
        <v>1110</v>
      </c>
      <c r="C216" s="4" t="s">
        <v>3364</v>
      </c>
      <c r="D216" s="4" t="s">
        <v>3143</v>
      </c>
    </row>
    <row r="217">
      <c r="A217" s="6" t="s">
        <v>1111</v>
      </c>
      <c r="B217" s="133" t="s">
        <v>1113</v>
      </c>
      <c r="C217" s="4" t="s">
        <v>3365</v>
      </c>
      <c r="D217" s="4" t="s">
        <v>3143</v>
      </c>
    </row>
    <row r="218">
      <c r="A218" s="6" t="s">
        <v>1111</v>
      </c>
      <c r="B218" s="133" t="s">
        <v>1115</v>
      </c>
      <c r="C218" s="4" t="s">
        <v>3366</v>
      </c>
      <c r="D218" s="4" t="s">
        <v>3143</v>
      </c>
    </row>
    <row r="221">
      <c r="A221" s="6" t="s">
        <v>1111</v>
      </c>
      <c r="B221" s="161" t="s">
        <v>1120</v>
      </c>
      <c r="C221" s="257" t="s">
        <v>2796</v>
      </c>
      <c r="D221" s="295" t="s">
        <v>2816</v>
      </c>
    </row>
    <row r="222">
      <c r="A222" s="6" t="s">
        <v>1111</v>
      </c>
      <c r="B222" s="133" t="s">
        <v>1011</v>
      </c>
      <c r="C222" s="4" t="s">
        <v>3314</v>
      </c>
      <c r="D222" s="4" t="s">
        <v>3143</v>
      </c>
    </row>
    <row r="223">
      <c r="A223" s="6" t="s">
        <v>1111</v>
      </c>
      <c r="B223" s="133" t="s">
        <v>1121</v>
      </c>
      <c r="C223" s="4" t="s">
        <v>3367</v>
      </c>
      <c r="D223" s="4" t="s">
        <v>3143</v>
      </c>
    </row>
    <row r="224">
      <c r="A224" s="6" t="s">
        <v>1111</v>
      </c>
      <c r="B224" s="133" t="s">
        <v>1123</v>
      </c>
      <c r="C224" s="4" t="s">
        <v>3368</v>
      </c>
      <c r="D224" s="4" t="s">
        <v>3143</v>
      </c>
    </row>
    <row r="225">
      <c r="A225" s="6" t="s">
        <v>1111</v>
      </c>
      <c r="B225" s="133" t="s">
        <v>1124</v>
      </c>
      <c r="C225" s="4" t="s">
        <v>3369</v>
      </c>
      <c r="D225" s="4" t="s">
        <v>3143</v>
      </c>
    </row>
    <row r="226">
      <c r="A226" s="6" t="s">
        <v>1125</v>
      </c>
      <c r="B226" s="133" t="s">
        <v>1127</v>
      </c>
      <c r="C226" s="4" t="s">
        <v>3370</v>
      </c>
      <c r="D226" s="4" t="s">
        <v>3143</v>
      </c>
    </row>
    <row r="227">
      <c r="A227" s="6" t="s">
        <v>1125</v>
      </c>
      <c r="B227" s="133" t="s">
        <v>1129</v>
      </c>
      <c r="C227" s="4" t="s">
        <v>3371</v>
      </c>
      <c r="D227" s="4" t="s">
        <v>3143</v>
      </c>
    </row>
    <row r="228">
      <c r="A228" s="6"/>
      <c r="B228" s="133"/>
    </row>
    <row r="229">
      <c r="A229" s="6"/>
      <c r="B229" s="133"/>
    </row>
    <row r="230">
      <c r="A230" s="6" t="s">
        <v>1125</v>
      </c>
      <c r="B230" s="156" t="s">
        <v>944</v>
      </c>
      <c r="C230" s="23" t="s">
        <v>3284</v>
      </c>
      <c r="D230" s="4" t="s">
        <v>3143</v>
      </c>
    </row>
    <row r="231">
      <c r="A231" s="6" t="s">
        <v>1125</v>
      </c>
      <c r="B231" s="133" t="s">
        <v>1133</v>
      </c>
      <c r="C231" s="257" t="s">
        <v>2796</v>
      </c>
      <c r="D231" s="295" t="s">
        <v>2816</v>
      </c>
    </row>
    <row r="232">
      <c r="A232" s="6"/>
      <c r="B232" s="133"/>
    </row>
    <row r="233">
      <c r="A233" s="6"/>
      <c r="B233" s="133"/>
    </row>
    <row r="234">
      <c r="A234" s="6" t="s">
        <v>1125</v>
      </c>
      <c r="B234" s="133" t="s">
        <v>1136</v>
      </c>
      <c r="C234" s="4" t="s">
        <v>3372</v>
      </c>
      <c r="D234" s="4" t="s">
        <v>3143</v>
      </c>
    </row>
    <row r="235">
      <c r="A235" s="6" t="s">
        <v>1125</v>
      </c>
      <c r="B235" s="133" t="s">
        <v>1139</v>
      </c>
      <c r="C235" s="4" t="s">
        <v>3373</v>
      </c>
      <c r="D235" s="4" t="s">
        <v>3143</v>
      </c>
    </row>
    <row r="236">
      <c r="A236" s="6" t="s">
        <v>1125</v>
      </c>
      <c r="B236" s="133" t="s">
        <v>1011</v>
      </c>
      <c r="C236" s="4" t="s">
        <v>3314</v>
      </c>
      <c r="D236" s="4" t="s">
        <v>3143</v>
      </c>
    </row>
    <row r="237">
      <c r="A237" s="6" t="s">
        <v>1125</v>
      </c>
      <c r="B237" s="133" t="s">
        <v>1140</v>
      </c>
      <c r="C237" s="4" t="s">
        <v>3374</v>
      </c>
      <c r="D237" s="4" t="s">
        <v>3143</v>
      </c>
    </row>
    <row r="238">
      <c r="A238" s="6" t="s">
        <v>1125</v>
      </c>
      <c r="B238" s="133" t="s">
        <v>1142</v>
      </c>
      <c r="C238" s="4" t="s">
        <v>3375</v>
      </c>
      <c r="D238" s="4" t="s">
        <v>3143</v>
      </c>
      <c r="E238" s="241"/>
      <c r="F238" s="241"/>
      <c r="G238" s="241"/>
      <c r="H238" s="241"/>
      <c r="I238" s="241"/>
      <c r="J238" s="241"/>
      <c r="K238" s="241"/>
      <c r="L238" s="241"/>
      <c r="M238" s="241"/>
      <c r="N238" s="241"/>
      <c r="O238" s="241"/>
      <c r="P238" s="241"/>
      <c r="Q238" s="241"/>
      <c r="R238" s="241"/>
      <c r="S238" s="241"/>
      <c r="T238" s="241"/>
      <c r="U238" s="241"/>
      <c r="V238" s="241"/>
      <c r="W238" s="241"/>
      <c r="X238" s="241"/>
      <c r="Y238" s="241"/>
      <c r="Z238" s="241"/>
    </row>
    <row r="239">
      <c r="A239" s="6" t="s">
        <v>1125</v>
      </c>
      <c r="B239" s="133" t="s">
        <v>1143</v>
      </c>
      <c r="C239" s="4" t="s">
        <v>3376</v>
      </c>
      <c r="D239" s="4" t="s">
        <v>3143</v>
      </c>
    </row>
    <row r="240">
      <c r="A240" s="6" t="s">
        <v>1144</v>
      </c>
      <c r="B240" s="133" t="s">
        <v>1146</v>
      </c>
      <c r="C240" s="4" t="s">
        <v>3377</v>
      </c>
      <c r="D240" s="4" t="s">
        <v>3143</v>
      </c>
    </row>
    <row r="241">
      <c r="A241" s="6" t="s">
        <v>1144</v>
      </c>
      <c r="B241" s="133" t="s">
        <v>1147</v>
      </c>
      <c r="C241" s="4" t="s">
        <v>3378</v>
      </c>
      <c r="D241" s="4" t="s">
        <v>3143</v>
      </c>
    </row>
    <row r="242">
      <c r="A242" s="6"/>
      <c r="B242" s="133"/>
    </row>
    <row r="243">
      <c r="A243" s="6"/>
      <c r="B243" s="133"/>
    </row>
    <row r="244">
      <c r="A244" s="6" t="s">
        <v>1144</v>
      </c>
      <c r="B244" s="133" t="s">
        <v>1148</v>
      </c>
      <c r="C244" s="4" t="s">
        <v>3379</v>
      </c>
      <c r="D244" s="4" t="s">
        <v>3143</v>
      </c>
    </row>
    <row r="245">
      <c r="A245" s="6" t="s">
        <v>1144</v>
      </c>
      <c r="B245" s="133" t="s">
        <v>1151</v>
      </c>
      <c r="C245" s="4" t="s">
        <v>3380</v>
      </c>
      <c r="D245" s="4" t="s">
        <v>3143</v>
      </c>
    </row>
    <row r="246">
      <c r="A246" s="6" t="s">
        <v>1144</v>
      </c>
      <c r="B246" s="133" t="s">
        <v>1153</v>
      </c>
      <c r="C246" s="4" t="s">
        <v>3381</v>
      </c>
      <c r="D246" s="4" t="s">
        <v>3143</v>
      </c>
    </row>
    <row r="247">
      <c r="A247" s="6" t="s">
        <v>1144</v>
      </c>
      <c r="B247" s="133" t="s">
        <v>1154</v>
      </c>
      <c r="C247" s="4" t="s">
        <v>3382</v>
      </c>
      <c r="D247" s="4" t="s">
        <v>3143</v>
      </c>
    </row>
    <row r="248">
      <c r="A248" s="6" t="s">
        <v>1144</v>
      </c>
      <c r="B248" s="133" t="s">
        <v>1011</v>
      </c>
      <c r="C248" s="4" t="s">
        <v>3314</v>
      </c>
      <c r="D248" s="4" t="s">
        <v>3143</v>
      </c>
    </row>
    <row r="249">
      <c r="A249" s="6" t="s">
        <v>1156</v>
      </c>
      <c r="B249" s="133" t="s">
        <v>1158</v>
      </c>
      <c r="C249" s="4" t="s">
        <v>3383</v>
      </c>
      <c r="D249" s="4" t="s">
        <v>3143</v>
      </c>
    </row>
    <row r="251">
      <c r="A251" s="6" t="s">
        <v>1156</v>
      </c>
      <c r="B251" s="133" t="s">
        <v>1161</v>
      </c>
      <c r="C251" s="4" t="s">
        <v>3384</v>
      </c>
      <c r="D251" s="4" t="s">
        <v>3143</v>
      </c>
    </row>
    <row r="252">
      <c r="A252" s="6" t="s">
        <v>1156</v>
      </c>
      <c r="B252" s="169" t="s">
        <v>1162</v>
      </c>
      <c r="C252" s="4" t="s">
        <v>3385</v>
      </c>
      <c r="D252" s="4" t="s">
        <v>3143</v>
      </c>
    </row>
    <row r="253">
      <c r="A253" s="6" t="s">
        <v>1156</v>
      </c>
      <c r="B253" s="133" t="s">
        <v>1163</v>
      </c>
      <c r="C253" s="4" t="s">
        <v>3386</v>
      </c>
      <c r="D253" s="4" t="s">
        <v>3143</v>
      </c>
    </row>
    <row r="254">
      <c r="A254" s="6" t="s">
        <v>1156</v>
      </c>
      <c r="B254" s="133" t="s">
        <v>1164</v>
      </c>
      <c r="C254" s="4" t="s">
        <v>3387</v>
      </c>
      <c r="D254" s="4" t="s">
        <v>3143</v>
      </c>
    </row>
    <row r="255">
      <c r="A255" s="6" t="s">
        <v>1156</v>
      </c>
      <c r="B255" s="133" t="s">
        <v>1165</v>
      </c>
      <c r="C255" s="4" t="s">
        <v>3388</v>
      </c>
      <c r="D255" s="4" t="s">
        <v>3143</v>
      </c>
    </row>
    <row r="256">
      <c r="A256" s="6" t="s">
        <v>1156</v>
      </c>
      <c r="B256" s="133" t="s">
        <v>1166</v>
      </c>
      <c r="C256" s="4" t="s">
        <v>3389</v>
      </c>
      <c r="D256" s="4" t="s">
        <v>3143</v>
      </c>
    </row>
    <row r="257">
      <c r="A257" s="6" t="s">
        <v>1167</v>
      </c>
      <c r="B257" s="133" t="s">
        <v>1169</v>
      </c>
      <c r="C257" s="4" t="s">
        <v>3390</v>
      </c>
      <c r="D257" s="4" t="s">
        <v>3143</v>
      </c>
    </row>
    <row r="258">
      <c r="A258" s="6" t="s">
        <v>1167</v>
      </c>
      <c r="B258" s="133" t="s">
        <v>1170</v>
      </c>
      <c r="C258" s="4" t="s">
        <v>3391</v>
      </c>
      <c r="D258" s="4" t="s">
        <v>3143</v>
      </c>
    </row>
    <row r="260">
      <c r="A260" s="6" t="s">
        <v>1167</v>
      </c>
      <c r="B260" s="169" t="s">
        <v>1172</v>
      </c>
      <c r="C260" s="4" t="s">
        <v>3392</v>
      </c>
      <c r="D260" s="4" t="s">
        <v>3143</v>
      </c>
    </row>
    <row r="261">
      <c r="A261" s="6" t="s">
        <v>1167</v>
      </c>
      <c r="B261" s="169" t="s">
        <v>1173</v>
      </c>
      <c r="C261" s="4" t="s">
        <v>3393</v>
      </c>
      <c r="D261" s="4" t="s">
        <v>3143</v>
      </c>
    </row>
    <row r="262">
      <c r="A262" s="6" t="s">
        <v>1167</v>
      </c>
      <c r="B262" s="169" t="s">
        <v>1175</v>
      </c>
      <c r="C262" s="4" t="s">
        <v>3394</v>
      </c>
      <c r="D262" s="4" t="s">
        <v>3143</v>
      </c>
    </row>
    <row r="263">
      <c r="A263" s="6" t="s">
        <v>1167</v>
      </c>
      <c r="B263" s="133" t="s">
        <v>1133</v>
      </c>
      <c r="C263" s="257" t="s">
        <v>2796</v>
      </c>
      <c r="D263" s="295" t="s">
        <v>2816</v>
      </c>
    </row>
    <row r="264">
      <c r="A264" s="6" t="s">
        <v>1167</v>
      </c>
      <c r="B264" s="169" t="s">
        <v>1176</v>
      </c>
      <c r="C264" s="4" t="s">
        <v>3395</v>
      </c>
      <c r="D264" s="4" t="s">
        <v>1784</v>
      </c>
    </row>
    <row r="265">
      <c r="A265" s="6" t="s">
        <v>1167</v>
      </c>
      <c r="B265" s="133" t="s">
        <v>1177</v>
      </c>
      <c r="C265" s="4" t="s">
        <v>3396</v>
      </c>
      <c r="D265" s="4" t="s">
        <v>3143</v>
      </c>
    </row>
    <row r="266">
      <c r="A266" s="6" t="s">
        <v>1167</v>
      </c>
      <c r="B266" s="133" t="s">
        <v>1178</v>
      </c>
      <c r="C266" s="4" t="s">
        <v>3397</v>
      </c>
      <c r="D266" s="4" t="s">
        <v>3143</v>
      </c>
    </row>
    <row r="267">
      <c r="A267" s="6" t="s">
        <v>1167</v>
      </c>
      <c r="B267" s="133" t="s">
        <v>1179</v>
      </c>
      <c r="C267" s="4" t="s">
        <v>3398</v>
      </c>
      <c r="D267" s="4" t="s">
        <v>3143</v>
      </c>
    </row>
    <row r="268">
      <c r="A268" s="6" t="s">
        <v>1167</v>
      </c>
      <c r="B268" s="133" t="s">
        <v>1180</v>
      </c>
      <c r="C268" s="4" t="s">
        <v>3399</v>
      </c>
      <c r="D268" s="4" t="s">
        <v>3143</v>
      </c>
    </row>
    <row r="269">
      <c r="A269" s="6" t="s">
        <v>1181</v>
      </c>
      <c r="B269" s="133" t="s">
        <v>1183</v>
      </c>
      <c r="C269" s="4" t="s">
        <v>3400</v>
      </c>
      <c r="D269" s="4" t="s">
        <v>3143</v>
      </c>
    </row>
    <row r="270">
      <c r="A270" s="6"/>
      <c r="B270" s="133"/>
    </row>
    <row r="271">
      <c r="A271" s="6" t="s">
        <v>1181</v>
      </c>
      <c r="B271" s="133" t="s">
        <v>1186</v>
      </c>
      <c r="C271" s="4" t="s">
        <v>3401</v>
      </c>
      <c r="D271" s="4" t="s">
        <v>3143</v>
      </c>
    </row>
    <row r="272">
      <c r="A272" s="6" t="s">
        <v>1181</v>
      </c>
      <c r="B272" s="133" t="s">
        <v>1187</v>
      </c>
      <c r="C272" s="4" t="s">
        <v>3402</v>
      </c>
      <c r="D272" s="4" t="s">
        <v>3143</v>
      </c>
    </row>
    <row r="273">
      <c r="A273" s="6"/>
      <c r="B273" s="133"/>
    </row>
    <row r="274">
      <c r="A274" s="6" t="s">
        <v>1181</v>
      </c>
      <c r="B274" s="133" t="s">
        <v>1189</v>
      </c>
      <c r="C274" s="4" t="s">
        <v>3403</v>
      </c>
      <c r="D274" s="4" t="s">
        <v>3143</v>
      </c>
    </row>
    <row r="275">
      <c r="A275" s="6" t="s">
        <v>1181</v>
      </c>
      <c r="B275" s="133" t="s">
        <v>1192</v>
      </c>
      <c r="C275" s="4" t="s">
        <v>3404</v>
      </c>
      <c r="D275" s="4" t="s">
        <v>3143</v>
      </c>
    </row>
    <row r="276">
      <c r="A276" s="6" t="s">
        <v>1181</v>
      </c>
      <c r="B276" s="133" t="s">
        <v>1193</v>
      </c>
      <c r="C276" s="4" t="s">
        <v>3405</v>
      </c>
      <c r="D276" s="4" t="s">
        <v>3143</v>
      </c>
    </row>
    <row r="277">
      <c r="A277" s="6" t="s">
        <v>1181</v>
      </c>
      <c r="B277" s="133" t="s">
        <v>1194</v>
      </c>
      <c r="C277" s="4" t="s">
        <v>3406</v>
      </c>
      <c r="D277" s="4" t="s">
        <v>3143</v>
      </c>
    </row>
    <row r="278">
      <c r="A278" s="6" t="s">
        <v>1195</v>
      </c>
      <c r="B278" s="133" t="s">
        <v>1197</v>
      </c>
      <c r="C278" s="4" t="s">
        <v>3407</v>
      </c>
      <c r="D278" s="4" t="s">
        <v>3143</v>
      </c>
    </row>
    <row r="279">
      <c r="A279" s="6"/>
      <c r="B279" s="133"/>
    </row>
    <row r="280">
      <c r="A280" s="6" t="s">
        <v>1195</v>
      </c>
      <c r="B280" s="133" t="s">
        <v>1199</v>
      </c>
      <c r="C280" s="4" t="s">
        <v>3408</v>
      </c>
      <c r="D280" s="4" t="s">
        <v>3143</v>
      </c>
    </row>
    <row r="281">
      <c r="A281" s="6" t="s">
        <v>1195</v>
      </c>
      <c r="B281" s="133" t="s">
        <v>1200</v>
      </c>
      <c r="C281" s="4" t="s">
        <v>3409</v>
      </c>
      <c r="D281" s="4" t="s">
        <v>3143</v>
      </c>
    </row>
    <row r="282">
      <c r="A282" s="6"/>
      <c r="B282" s="133"/>
    </row>
    <row r="283">
      <c r="A283" s="6"/>
      <c r="B283" s="133"/>
    </row>
    <row r="284">
      <c r="A284" s="6" t="s">
        <v>1195</v>
      </c>
      <c r="B284" s="133" t="s">
        <v>1120</v>
      </c>
      <c r="C284" s="257" t="s">
        <v>2796</v>
      </c>
      <c r="D284" s="295" t="s">
        <v>2816</v>
      </c>
    </row>
    <row r="285">
      <c r="A285" s="6" t="s">
        <v>1195</v>
      </c>
      <c r="B285" s="133" t="s">
        <v>1203</v>
      </c>
      <c r="C285" s="4" t="s">
        <v>3410</v>
      </c>
      <c r="D285" s="4" t="s">
        <v>3143</v>
      </c>
    </row>
    <row r="286">
      <c r="A286" s="6" t="s">
        <v>1195</v>
      </c>
      <c r="B286" s="133" t="s">
        <v>1204</v>
      </c>
      <c r="C286" s="4" t="s">
        <v>3411</v>
      </c>
      <c r="D286" s="4" t="s">
        <v>3143</v>
      </c>
    </row>
    <row r="287">
      <c r="A287" s="6" t="s">
        <v>1195</v>
      </c>
      <c r="B287" s="133" t="s">
        <v>1205</v>
      </c>
      <c r="C287" s="4" t="s">
        <v>3412</v>
      </c>
      <c r="D287" s="4" t="s">
        <v>3143</v>
      </c>
    </row>
    <row r="288">
      <c r="A288" s="6"/>
      <c r="B288" s="6"/>
      <c r="C288" s="4"/>
      <c r="D288" s="4"/>
    </row>
    <row r="289">
      <c r="A289" s="6" t="s">
        <v>1206</v>
      </c>
      <c r="B289" s="6" t="s">
        <v>1208</v>
      </c>
      <c r="C289" s="4" t="s">
        <v>3413</v>
      </c>
      <c r="D289" s="4" t="s">
        <v>1215</v>
      </c>
    </row>
    <row r="290">
      <c r="A290" s="6" t="s">
        <v>1206</v>
      </c>
      <c r="B290" s="6" t="s">
        <v>1217</v>
      </c>
      <c r="C290" s="4" t="s">
        <v>3414</v>
      </c>
      <c r="D290" s="4" t="s">
        <v>1215</v>
      </c>
    </row>
    <row r="291">
      <c r="A291" s="6" t="s">
        <v>1206</v>
      </c>
      <c r="B291" s="6" t="s">
        <v>1220</v>
      </c>
      <c r="C291" s="4" t="s">
        <v>3415</v>
      </c>
      <c r="D291" s="4" t="s">
        <v>1215</v>
      </c>
    </row>
    <row r="292">
      <c r="A292" s="6" t="s">
        <v>1206</v>
      </c>
      <c r="B292" s="6" t="s">
        <v>1239</v>
      </c>
      <c r="C292" s="4" t="s">
        <v>3416</v>
      </c>
      <c r="D292" s="4" t="s">
        <v>1215</v>
      </c>
    </row>
    <row r="293">
      <c r="A293" s="6" t="s">
        <v>1206</v>
      </c>
      <c r="B293" s="6" t="s">
        <v>1241</v>
      </c>
      <c r="C293" s="4" t="s">
        <v>3417</v>
      </c>
      <c r="D293" s="4" t="s">
        <v>1215</v>
      </c>
    </row>
    <row r="294">
      <c r="A294" s="6" t="s">
        <v>1206</v>
      </c>
      <c r="B294" s="6" t="s">
        <v>1248</v>
      </c>
      <c r="C294" s="4" t="s">
        <v>3418</v>
      </c>
      <c r="D294" s="4" t="s">
        <v>1215</v>
      </c>
    </row>
    <row r="295">
      <c r="A295" s="6" t="s">
        <v>1206</v>
      </c>
      <c r="B295" s="6" t="s">
        <v>1250</v>
      </c>
      <c r="C295" s="4" t="s">
        <v>3419</v>
      </c>
      <c r="D295" s="4" t="s">
        <v>1215</v>
      </c>
    </row>
    <row r="296">
      <c r="A296" s="6" t="s">
        <v>1206</v>
      </c>
      <c r="B296" s="6" t="s">
        <v>1252</v>
      </c>
      <c r="C296" s="4" t="s">
        <v>3420</v>
      </c>
      <c r="D296" s="4" t="s">
        <v>1215</v>
      </c>
    </row>
    <row r="297">
      <c r="A297" s="6" t="s">
        <v>1206</v>
      </c>
      <c r="B297" s="6" t="s">
        <v>1254</v>
      </c>
      <c r="C297" s="4" t="s">
        <v>3421</v>
      </c>
      <c r="D297" s="4" t="s">
        <v>1215</v>
      </c>
    </row>
    <row r="298">
      <c r="A298" s="6" t="s">
        <v>1206</v>
      </c>
      <c r="B298" s="6" t="s">
        <v>1257</v>
      </c>
      <c r="C298" s="4" t="s">
        <v>3422</v>
      </c>
      <c r="D298" s="4" t="s">
        <v>1215</v>
      </c>
    </row>
    <row r="299">
      <c r="A299" s="6" t="s">
        <v>1206</v>
      </c>
      <c r="B299" s="6" t="s">
        <v>1259</v>
      </c>
      <c r="C299" s="4" t="s">
        <v>3423</v>
      </c>
      <c r="D299" s="4" t="s">
        <v>1215</v>
      </c>
    </row>
    <row r="300">
      <c r="A300" s="6" t="s">
        <v>1206</v>
      </c>
      <c r="B300" s="6" t="s">
        <v>1262</v>
      </c>
      <c r="C300" s="4" t="s">
        <v>3424</v>
      </c>
      <c r="D300" s="4" t="s">
        <v>1215</v>
      </c>
    </row>
    <row r="301">
      <c r="A301" s="6" t="s">
        <v>1206</v>
      </c>
      <c r="B301" s="6" t="s">
        <v>1264</v>
      </c>
      <c r="C301" s="4" t="s">
        <v>3425</v>
      </c>
      <c r="D301" s="4" t="s">
        <v>1215</v>
      </c>
    </row>
    <row r="302">
      <c r="A302" s="6" t="s">
        <v>1206</v>
      </c>
      <c r="B302" s="6" t="s">
        <v>1266</v>
      </c>
      <c r="C302" s="4" t="s">
        <v>3426</v>
      </c>
      <c r="D302" s="4" t="s">
        <v>1215</v>
      </c>
    </row>
    <row r="303">
      <c r="A303" s="6" t="s">
        <v>1206</v>
      </c>
      <c r="B303" s="6" t="s">
        <v>1268</v>
      </c>
      <c r="C303" s="4" t="s">
        <v>3427</v>
      </c>
      <c r="D303" s="4" t="s">
        <v>1215</v>
      </c>
    </row>
    <row r="304">
      <c r="A304" s="6" t="s">
        <v>1206</v>
      </c>
      <c r="B304" s="6" t="s">
        <v>1271</v>
      </c>
      <c r="C304" s="4" t="s">
        <v>3428</v>
      </c>
      <c r="D304" s="4" t="s">
        <v>1215</v>
      </c>
    </row>
    <row r="305">
      <c r="A305" s="6" t="s">
        <v>1206</v>
      </c>
      <c r="B305" s="6" t="s">
        <v>1277</v>
      </c>
      <c r="C305" s="4" t="s">
        <v>3429</v>
      </c>
      <c r="D305" s="4" t="s">
        <v>1215</v>
      </c>
    </row>
    <row r="306">
      <c r="A306" s="6" t="s">
        <v>1206</v>
      </c>
      <c r="B306" s="6" t="s">
        <v>1279</v>
      </c>
      <c r="C306" s="4" t="s">
        <v>3430</v>
      </c>
      <c r="D306" s="4" t="s">
        <v>1215</v>
      </c>
    </row>
    <row r="307">
      <c r="A307" s="6" t="s">
        <v>1206</v>
      </c>
      <c r="B307" s="6" t="s">
        <v>1281</v>
      </c>
      <c r="C307" s="4" t="s">
        <v>3431</v>
      </c>
      <c r="D307" s="4" t="s">
        <v>1215</v>
      </c>
    </row>
    <row r="308">
      <c r="A308" s="6" t="s">
        <v>1206</v>
      </c>
      <c r="B308" s="6" t="s">
        <v>1283</v>
      </c>
      <c r="C308" s="4" t="s">
        <v>3432</v>
      </c>
      <c r="D308" s="4" t="s">
        <v>1215</v>
      </c>
    </row>
    <row r="309">
      <c r="A309" s="6" t="s">
        <v>1206</v>
      </c>
      <c r="B309" s="6" t="s">
        <v>1286</v>
      </c>
      <c r="C309" s="4" t="s">
        <v>3433</v>
      </c>
      <c r="D309" s="4" t="s">
        <v>1215</v>
      </c>
    </row>
    <row r="310">
      <c r="A310" s="6" t="s">
        <v>1206</v>
      </c>
      <c r="B310" s="6" t="s">
        <v>1300</v>
      </c>
      <c r="C310" s="4" t="s">
        <v>3434</v>
      </c>
      <c r="D310" s="4" t="s">
        <v>1215</v>
      </c>
    </row>
    <row r="311">
      <c r="A311" s="99" t="s">
        <v>1206</v>
      </c>
      <c r="B311" s="99" t="s">
        <v>1302</v>
      </c>
      <c r="C311" s="104" t="s">
        <v>1302</v>
      </c>
      <c r="D311" s="104" t="s">
        <v>1215</v>
      </c>
      <c r="E311" s="183"/>
      <c r="F311" s="183"/>
      <c r="G311" s="101"/>
      <c r="H311" s="101"/>
      <c r="I311" s="101"/>
      <c r="J311" s="101"/>
      <c r="K311" s="101"/>
      <c r="L311" s="101"/>
      <c r="M311" s="101"/>
      <c r="N311" s="101"/>
      <c r="O311" s="101"/>
      <c r="P311" s="101"/>
      <c r="Q311" s="101"/>
      <c r="R311" s="101"/>
      <c r="S311" s="101"/>
      <c r="T311" s="101"/>
      <c r="U311" s="101"/>
      <c r="V311" s="101"/>
      <c r="W311" s="101"/>
      <c r="X311" s="101"/>
      <c r="Y311" s="101"/>
      <c r="Z311" s="101"/>
    </row>
    <row r="312">
      <c r="A312" s="182" t="s">
        <v>1304</v>
      </c>
      <c r="B312" s="182" t="s">
        <v>1306</v>
      </c>
      <c r="C312" s="185" t="s">
        <v>3435</v>
      </c>
      <c r="D312" s="185" t="s">
        <v>1215</v>
      </c>
      <c r="E312" s="183"/>
      <c r="F312" s="183"/>
    </row>
    <row r="313">
      <c r="A313" s="182" t="s">
        <v>1304</v>
      </c>
      <c r="B313" s="182" t="s">
        <v>1309</v>
      </c>
      <c r="C313" s="185" t="s">
        <v>3436</v>
      </c>
      <c r="D313" s="185" t="s">
        <v>1215</v>
      </c>
      <c r="E313" s="183"/>
      <c r="F313" s="183"/>
    </row>
    <row r="314">
      <c r="A314" s="182" t="s">
        <v>1304</v>
      </c>
      <c r="B314" s="182" t="s">
        <v>1220</v>
      </c>
      <c r="C314" s="4" t="s">
        <v>3415</v>
      </c>
      <c r="D314" s="185" t="s">
        <v>1215</v>
      </c>
      <c r="E314" s="183"/>
      <c r="F314" s="183"/>
    </row>
    <row r="315">
      <c r="B315" s="182" t="s">
        <v>1320</v>
      </c>
      <c r="C315" s="185" t="s">
        <v>3437</v>
      </c>
      <c r="D315" s="183"/>
    </row>
    <row r="316">
      <c r="A316" s="6" t="s">
        <v>1322</v>
      </c>
      <c r="B316" s="22" t="s">
        <v>1217</v>
      </c>
      <c r="C316" s="4" t="s">
        <v>3414</v>
      </c>
      <c r="D316" s="289" t="s">
        <v>1215</v>
      </c>
      <c r="E316" s="291"/>
      <c r="F316" s="291"/>
      <c r="G316" s="291"/>
      <c r="H316" s="291"/>
      <c r="I316" s="291"/>
      <c r="J316" s="291"/>
      <c r="K316" s="291"/>
      <c r="L316" s="291"/>
      <c r="M316" s="291"/>
      <c r="N316" s="291"/>
      <c r="O316" s="291"/>
      <c r="P316" s="291"/>
      <c r="Q316" s="291"/>
      <c r="R316" s="291"/>
      <c r="S316" s="291"/>
      <c r="T316" s="19"/>
      <c r="U316" s="19"/>
      <c r="V316" s="19"/>
      <c r="W316" s="19"/>
      <c r="X316" s="19"/>
      <c r="Y316" s="19"/>
      <c r="Z316" s="19"/>
    </row>
    <row r="317">
      <c r="A317" s="6" t="s">
        <v>1322</v>
      </c>
      <c r="B317" s="22" t="s">
        <v>1220</v>
      </c>
      <c r="C317" s="4" t="s">
        <v>3415</v>
      </c>
      <c r="D317" s="289" t="s">
        <v>1215</v>
      </c>
      <c r="E317" s="291"/>
      <c r="F317" s="291"/>
      <c r="G317" s="291"/>
      <c r="H317" s="291"/>
      <c r="I317" s="291"/>
      <c r="J317" s="291"/>
      <c r="K317" s="291"/>
      <c r="L317" s="291"/>
      <c r="M317" s="291"/>
      <c r="N317" s="291"/>
      <c r="O317" s="291"/>
      <c r="P317" s="291"/>
      <c r="Q317" s="291"/>
      <c r="R317" s="291"/>
      <c r="S317" s="291"/>
      <c r="T317" s="19"/>
      <c r="U317" s="19"/>
      <c r="V317" s="19"/>
      <c r="W317" s="19"/>
      <c r="X317" s="19"/>
      <c r="Y317" s="19"/>
      <c r="Z317" s="19"/>
    </row>
    <row r="318">
      <c r="A318" s="6" t="s">
        <v>1322</v>
      </c>
      <c r="B318" s="6" t="s">
        <v>1326</v>
      </c>
      <c r="C318" s="4" t="s">
        <v>3438</v>
      </c>
      <c r="D318" s="4" t="s">
        <v>1215</v>
      </c>
    </row>
    <row r="319">
      <c r="A319" s="6" t="s">
        <v>1322</v>
      </c>
      <c r="B319" s="6" t="s">
        <v>1329</v>
      </c>
      <c r="C319" s="4" t="s">
        <v>3439</v>
      </c>
      <c r="D319" s="4" t="s">
        <v>1215</v>
      </c>
    </row>
    <row r="320">
      <c r="A320" s="6" t="s">
        <v>1322</v>
      </c>
      <c r="B320" s="6" t="s">
        <v>1332</v>
      </c>
      <c r="C320" s="4" t="s">
        <v>3440</v>
      </c>
      <c r="D320" s="4" t="s">
        <v>1215</v>
      </c>
    </row>
    <row r="321">
      <c r="A321" s="6" t="s">
        <v>1322</v>
      </c>
      <c r="B321" s="6" t="s">
        <v>1334</v>
      </c>
      <c r="C321" s="4" t="s">
        <v>3441</v>
      </c>
      <c r="D321" s="4" t="s">
        <v>1215</v>
      </c>
    </row>
    <row r="322">
      <c r="A322" s="6" t="s">
        <v>1322</v>
      </c>
      <c r="B322" s="6" t="s">
        <v>1337</v>
      </c>
      <c r="C322" s="4" t="s">
        <v>3442</v>
      </c>
      <c r="D322" s="4" t="s">
        <v>1215</v>
      </c>
    </row>
    <row r="323">
      <c r="A323" s="6" t="s">
        <v>1322</v>
      </c>
      <c r="B323" s="6" t="s">
        <v>1339</v>
      </c>
      <c r="C323" s="4" t="s">
        <v>3443</v>
      </c>
      <c r="D323" s="4" t="s">
        <v>1215</v>
      </c>
    </row>
    <row r="324">
      <c r="A324" s="6" t="s">
        <v>1322</v>
      </c>
      <c r="B324" s="6" t="s">
        <v>1341</v>
      </c>
      <c r="C324" s="4" t="s">
        <v>3444</v>
      </c>
      <c r="D324" s="4" t="s">
        <v>1215</v>
      </c>
    </row>
    <row r="325">
      <c r="A325" s="6" t="s">
        <v>1322</v>
      </c>
      <c r="B325" s="6" t="s">
        <v>1343</v>
      </c>
      <c r="C325" s="4" t="s">
        <v>3445</v>
      </c>
      <c r="D325" s="4" t="s">
        <v>1215</v>
      </c>
    </row>
    <row r="327">
      <c r="A327" s="6" t="s">
        <v>1322</v>
      </c>
      <c r="B327" s="6" t="s">
        <v>1364</v>
      </c>
      <c r="C327" s="4" t="s">
        <v>3446</v>
      </c>
      <c r="D327" s="4" t="s">
        <v>1215</v>
      </c>
    </row>
    <row r="328">
      <c r="A328" s="6" t="s">
        <v>1322</v>
      </c>
      <c r="B328" s="6" t="s">
        <v>1348</v>
      </c>
      <c r="C328" s="4" t="s">
        <v>3447</v>
      </c>
      <c r="D328" s="4" t="s">
        <v>1215</v>
      </c>
    </row>
    <row r="329">
      <c r="A329" s="6" t="s">
        <v>1322</v>
      </c>
      <c r="B329" s="6" t="s">
        <v>1366</v>
      </c>
      <c r="C329" s="4" t="s">
        <v>3448</v>
      </c>
      <c r="D329" s="4" t="s">
        <v>1215</v>
      </c>
    </row>
    <row r="330">
      <c r="A330" s="6" t="s">
        <v>1322</v>
      </c>
      <c r="B330" s="6" t="s">
        <v>1350</v>
      </c>
      <c r="C330" s="4" t="s">
        <v>3449</v>
      </c>
      <c r="D330" s="4" t="s">
        <v>1215</v>
      </c>
    </row>
    <row r="331">
      <c r="A331" s="6" t="s">
        <v>1322</v>
      </c>
      <c r="B331" s="6" t="s">
        <v>1271</v>
      </c>
      <c r="C331" s="4" t="s">
        <v>3450</v>
      </c>
      <c r="D331" s="4" t="s">
        <v>1215</v>
      </c>
    </row>
    <row r="332">
      <c r="A332" s="118" t="s">
        <v>1322</v>
      </c>
      <c r="B332" s="118" t="s">
        <v>1277</v>
      </c>
      <c r="C332" s="118" t="s">
        <v>3451</v>
      </c>
      <c r="D332" s="118" t="s">
        <v>1215</v>
      </c>
      <c r="E332" s="189"/>
      <c r="F332" s="189"/>
      <c r="G332" s="189"/>
      <c r="H332" s="189"/>
      <c r="I332" s="189"/>
      <c r="J332" s="189"/>
      <c r="K332" s="189"/>
      <c r="L332" s="189"/>
      <c r="M332" s="189"/>
      <c r="N332" s="189"/>
      <c r="O332" s="189"/>
      <c r="P332" s="189"/>
      <c r="Q332" s="189"/>
      <c r="R332" s="189"/>
      <c r="S332" s="189"/>
      <c r="T332" s="189"/>
      <c r="U332" s="189"/>
      <c r="V332" s="189"/>
      <c r="W332" s="189"/>
      <c r="X332" s="189"/>
      <c r="Y332" s="189"/>
      <c r="Z332" s="189"/>
    </row>
    <row r="333">
      <c r="A333" s="6" t="s">
        <v>1322</v>
      </c>
      <c r="B333" s="6" t="s">
        <v>1358</v>
      </c>
      <c r="C333" s="4" t="s">
        <v>3452</v>
      </c>
      <c r="D333" s="4" t="s">
        <v>1215</v>
      </c>
    </row>
    <row r="334">
      <c r="A334" s="6" t="s">
        <v>1322</v>
      </c>
      <c r="B334" s="6" t="s">
        <v>1360</v>
      </c>
      <c r="C334" s="4" t="s">
        <v>3453</v>
      </c>
      <c r="D334" s="4" t="s">
        <v>1215</v>
      </c>
    </row>
    <row r="335">
      <c r="A335" s="6" t="s">
        <v>1322</v>
      </c>
      <c r="B335" s="6" t="s">
        <v>1362</v>
      </c>
      <c r="C335" s="4" t="s">
        <v>3454</v>
      </c>
      <c r="D335" s="4" t="s">
        <v>1215</v>
      </c>
    </row>
    <row r="336">
      <c r="A336" s="6"/>
      <c r="B336" s="6"/>
      <c r="C336" s="4"/>
      <c r="D336" s="4"/>
    </row>
    <row r="337">
      <c r="A337" s="6" t="s">
        <v>1368</v>
      </c>
      <c r="B337" s="22" t="s">
        <v>1217</v>
      </c>
      <c r="C337" s="4" t="s">
        <v>3414</v>
      </c>
      <c r="D337" s="289" t="s">
        <v>1215</v>
      </c>
      <c r="E337" s="291"/>
      <c r="F337" s="291"/>
      <c r="G337" s="291"/>
      <c r="H337" s="291"/>
      <c r="I337" s="291"/>
      <c r="J337" s="291"/>
      <c r="K337" s="291"/>
      <c r="L337" s="291"/>
      <c r="M337" s="291"/>
      <c r="N337" s="291"/>
      <c r="O337" s="291"/>
      <c r="P337" s="291"/>
      <c r="Q337" s="291"/>
      <c r="R337" s="291"/>
      <c r="S337" s="291"/>
      <c r="T337" s="19"/>
      <c r="U337" s="19"/>
      <c r="V337" s="19"/>
      <c r="W337" s="19"/>
      <c r="X337" s="19"/>
      <c r="Y337" s="19"/>
      <c r="Z337" s="19"/>
    </row>
    <row r="338">
      <c r="A338" s="6" t="s">
        <v>1368</v>
      </c>
      <c r="B338" s="22" t="s">
        <v>1220</v>
      </c>
      <c r="C338" s="4" t="s">
        <v>3415</v>
      </c>
      <c r="D338" s="289" t="s">
        <v>1215</v>
      </c>
      <c r="E338" s="291"/>
      <c r="F338" s="291"/>
      <c r="G338" s="291"/>
      <c r="H338" s="291"/>
      <c r="I338" s="291"/>
      <c r="J338" s="291"/>
      <c r="K338" s="291"/>
      <c r="L338" s="291"/>
      <c r="M338" s="291"/>
      <c r="N338" s="291"/>
      <c r="O338" s="291"/>
      <c r="P338" s="291"/>
      <c r="Q338" s="291"/>
      <c r="R338" s="291"/>
      <c r="S338" s="291"/>
      <c r="T338" s="19"/>
      <c r="U338" s="19"/>
      <c r="V338" s="19"/>
      <c r="W338" s="19"/>
      <c r="X338" s="19"/>
      <c r="Y338" s="19"/>
      <c r="Z338" s="19"/>
    </row>
    <row r="339">
      <c r="A339" s="6" t="s">
        <v>1368</v>
      </c>
      <c r="B339" s="6" t="s">
        <v>1373</v>
      </c>
      <c r="C339" s="4" t="s">
        <v>3455</v>
      </c>
      <c r="D339" s="4" t="s">
        <v>1215</v>
      </c>
    </row>
    <row r="340">
      <c r="A340" s="6" t="s">
        <v>1368</v>
      </c>
      <c r="B340" s="6" t="s">
        <v>1375</v>
      </c>
      <c r="C340" s="4" t="s">
        <v>3456</v>
      </c>
      <c r="D340" s="4" t="s">
        <v>1215</v>
      </c>
    </row>
    <row r="341">
      <c r="A341" s="6" t="s">
        <v>1368</v>
      </c>
      <c r="B341" s="6" t="s">
        <v>1377</v>
      </c>
      <c r="C341" s="4" t="s">
        <v>3457</v>
      </c>
      <c r="D341" s="4" t="s">
        <v>1215</v>
      </c>
    </row>
    <row r="342">
      <c r="A342" s="6" t="s">
        <v>1368</v>
      </c>
      <c r="B342" s="6" t="s">
        <v>1379</v>
      </c>
      <c r="C342" s="4" t="s">
        <v>3458</v>
      </c>
      <c r="D342" s="4" t="s">
        <v>1215</v>
      </c>
    </row>
    <row r="343">
      <c r="A343" s="6" t="s">
        <v>1368</v>
      </c>
      <c r="B343" s="6" t="s">
        <v>1381</v>
      </c>
      <c r="C343" s="4" t="s">
        <v>3459</v>
      </c>
      <c r="D343" s="4" t="s">
        <v>1215</v>
      </c>
    </row>
    <row r="344">
      <c r="A344" s="6" t="s">
        <v>1368</v>
      </c>
      <c r="B344" s="6" t="s">
        <v>1383</v>
      </c>
      <c r="C344" s="4" t="s">
        <v>3460</v>
      </c>
      <c r="D344" s="4" t="s">
        <v>1215</v>
      </c>
    </row>
    <row r="345">
      <c r="A345" s="6" t="s">
        <v>1368</v>
      </c>
      <c r="B345" s="6" t="s">
        <v>1385</v>
      </c>
      <c r="C345" s="4" t="s">
        <v>3461</v>
      </c>
      <c r="D345" s="4" t="s">
        <v>1215</v>
      </c>
    </row>
    <row r="346">
      <c r="A346" s="6" t="s">
        <v>1368</v>
      </c>
      <c r="B346" s="6" t="s">
        <v>1387</v>
      </c>
      <c r="C346" s="4" t="s">
        <v>3462</v>
      </c>
      <c r="D346" s="4" t="s">
        <v>1215</v>
      </c>
    </row>
    <row r="347">
      <c r="A347" s="6" t="s">
        <v>1368</v>
      </c>
      <c r="B347" s="6" t="s">
        <v>1389</v>
      </c>
      <c r="C347" s="4" t="s">
        <v>3463</v>
      </c>
      <c r="D347" s="4" t="s">
        <v>1215</v>
      </c>
    </row>
    <row r="348">
      <c r="A348" s="6" t="s">
        <v>1368</v>
      </c>
      <c r="B348" s="6" t="s">
        <v>1391</v>
      </c>
      <c r="C348" s="4" t="s">
        <v>3464</v>
      </c>
      <c r="D348" s="4" t="s">
        <v>1215</v>
      </c>
    </row>
    <row r="349">
      <c r="A349" s="6" t="s">
        <v>1368</v>
      </c>
      <c r="B349" s="6" t="s">
        <v>1393</v>
      </c>
      <c r="C349" s="4" t="s">
        <v>3465</v>
      </c>
      <c r="D349" s="4" t="s">
        <v>1215</v>
      </c>
    </row>
    <row r="351">
      <c r="A351" s="6" t="s">
        <v>1368</v>
      </c>
      <c r="B351" s="6" t="s">
        <v>1405</v>
      </c>
      <c r="C351" s="4" t="s">
        <v>3466</v>
      </c>
      <c r="D351" s="4" t="s">
        <v>1215</v>
      </c>
    </row>
    <row r="352">
      <c r="A352" s="6" t="s">
        <v>1368</v>
      </c>
      <c r="B352" s="6" t="s">
        <v>1411</v>
      </c>
      <c r="C352" s="4" t="s">
        <v>3450</v>
      </c>
      <c r="D352" s="4" t="s">
        <v>1215</v>
      </c>
    </row>
    <row r="353">
      <c r="A353" s="6" t="s">
        <v>1368</v>
      </c>
      <c r="B353" s="6" t="s">
        <v>1416</v>
      </c>
      <c r="C353" s="4" t="s">
        <v>3467</v>
      </c>
      <c r="D353" s="4" t="s">
        <v>1215</v>
      </c>
    </row>
    <row r="354">
      <c r="A354" s="6" t="s">
        <v>1368</v>
      </c>
      <c r="B354" s="6" t="s">
        <v>1418</v>
      </c>
      <c r="C354" s="4" t="s">
        <v>3468</v>
      </c>
      <c r="D354" s="4" t="s">
        <v>1215</v>
      </c>
    </row>
    <row r="355">
      <c r="A355" s="6" t="s">
        <v>1368</v>
      </c>
      <c r="B355" s="6" t="s">
        <v>1420</v>
      </c>
      <c r="C355" s="4" t="s">
        <v>3469</v>
      </c>
      <c r="D355" s="4" t="s">
        <v>1215</v>
      </c>
    </row>
    <row r="357">
      <c r="A357" s="6" t="s">
        <v>1422</v>
      </c>
      <c r="B357" s="22" t="s">
        <v>1217</v>
      </c>
      <c r="C357" s="4" t="s">
        <v>3414</v>
      </c>
      <c r="D357" s="289" t="s">
        <v>1215</v>
      </c>
      <c r="E357" s="291"/>
      <c r="F357" s="291"/>
      <c r="G357" s="291"/>
      <c r="H357" s="291"/>
      <c r="I357" s="291"/>
      <c r="J357" s="291"/>
      <c r="K357" s="291"/>
      <c r="L357" s="291"/>
      <c r="M357" s="291"/>
      <c r="N357" s="291"/>
      <c r="O357" s="291"/>
      <c r="P357" s="291"/>
      <c r="Q357" s="291"/>
      <c r="R357" s="291"/>
      <c r="S357" s="291"/>
      <c r="T357" s="19"/>
      <c r="U357" s="19"/>
      <c r="V357" s="19"/>
      <c r="W357" s="19"/>
      <c r="X357" s="19"/>
      <c r="Y357" s="19"/>
      <c r="Z357" s="19"/>
    </row>
    <row r="358">
      <c r="A358" s="6" t="s">
        <v>1422</v>
      </c>
      <c r="B358" s="22" t="s">
        <v>1220</v>
      </c>
      <c r="C358" s="4" t="s">
        <v>3415</v>
      </c>
      <c r="D358" s="289" t="s">
        <v>1215</v>
      </c>
      <c r="E358" s="291"/>
      <c r="F358" s="291"/>
      <c r="G358" s="291"/>
      <c r="H358" s="291"/>
      <c r="I358" s="291"/>
      <c r="J358" s="291"/>
      <c r="K358" s="291"/>
      <c r="L358" s="291"/>
      <c r="M358" s="291"/>
      <c r="N358" s="291"/>
      <c r="O358" s="291"/>
      <c r="P358" s="291"/>
      <c r="Q358" s="291"/>
      <c r="R358" s="291"/>
      <c r="S358" s="291"/>
      <c r="T358" s="19"/>
      <c r="U358" s="19"/>
      <c r="V358" s="19"/>
      <c r="W358" s="19"/>
      <c r="X358" s="19"/>
      <c r="Y358" s="19"/>
      <c r="Z358" s="19"/>
    </row>
    <row r="359">
      <c r="A359" s="6" t="s">
        <v>1422</v>
      </c>
      <c r="B359" s="6" t="s">
        <v>1427</v>
      </c>
      <c r="C359" s="4" t="s">
        <v>3470</v>
      </c>
      <c r="D359" s="4" t="s">
        <v>1215</v>
      </c>
    </row>
    <row r="360">
      <c r="A360" s="6" t="s">
        <v>1422</v>
      </c>
      <c r="B360" s="6" t="s">
        <v>1429</v>
      </c>
      <c r="C360" s="4" t="s">
        <v>3471</v>
      </c>
      <c r="D360" s="4" t="s">
        <v>1215</v>
      </c>
    </row>
    <row r="361">
      <c r="A361" s="6" t="s">
        <v>1422</v>
      </c>
      <c r="B361" s="6" t="s">
        <v>1431</v>
      </c>
      <c r="C361" s="4" t="s">
        <v>3472</v>
      </c>
      <c r="D361" s="4" t="s">
        <v>1215</v>
      </c>
    </row>
    <row r="362">
      <c r="A362" s="6" t="s">
        <v>1422</v>
      </c>
      <c r="B362" s="6" t="s">
        <v>1436</v>
      </c>
      <c r="C362" s="4" t="s">
        <v>3473</v>
      </c>
      <c r="D362" s="4" t="s">
        <v>1215</v>
      </c>
    </row>
    <row r="363">
      <c r="A363" s="6" t="s">
        <v>1422</v>
      </c>
      <c r="B363" s="6" t="s">
        <v>1439</v>
      </c>
      <c r="C363" s="4" t="s">
        <v>3474</v>
      </c>
      <c r="D363" s="4" t="s">
        <v>1215</v>
      </c>
    </row>
    <row r="364">
      <c r="A364" s="6" t="s">
        <v>1422</v>
      </c>
      <c r="B364" s="6" t="s">
        <v>1441</v>
      </c>
      <c r="C364" s="4" t="s">
        <v>3475</v>
      </c>
      <c r="D364" s="4" t="s">
        <v>1215</v>
      </c>
    </row>
    <row r="365">
      <c r="A365" s="6" t="s">
        <v>1422</v>
      </c>
      <c r="B365" s="6" t="s">
        <v>1443</v>
      </c>
      <c r="C365" s="4" t="s">
        <v>3476</v>
      </c>
      <c r="D365" s="4" t="s">
        <v>1215</v>
      </c>
    </row>
    <row r="366">
      <c r="A366" s="6" t="s">
        <v>1422</v>
      </c>
      <c r="B366" s="6" t="s">
        <v>1445</v>
      </c>
      <c r="C366" s="4" t="s">
        <v>3477</v>
      </c>
      <c r="D366" s="4" t="s">
        <v>1215</v>
      </c>
    </row>
    <row r="367">
      <c r="A367" s="6" t="s">
        <v>1422</v>
      </c>
      <c r="B367" s="6" t="s">
        <v>1271</v>
      </c>
      <c r="C367" s="4" t="s">
        <v>3478</v>
      </c>
      <c r="D367" s="4" t="s">
        <v>1215</v>
      </c>
    </row>
    <row r="368">
      <c r="A368" s="6" t="s">
        <v>1422</v>
      </c>
      <c r="B368" s="6" t="s">
        <v>1277</v>
      </c>
      <c r="C368" s="4" t="s">
        <v>3451</v>
      </c>
      <c r="D368" s="4" t="s">
        <v>1215</v>
      </c>
    </row>
    <row r="369">
      <c r="A369" s="6" t="s">
        <v>1422</v>
      </c>
      <c r="B369" s="6" t="s">
        <v>1449</v>
      </c>
      <c r="C369" s="4" t="s">
        <v>3479</v>
      </c>
      <c r="D369" s="4" t="s">
        <v>1215</v>
      </c>
    </row>
    <row r="370">
      <c r="A370" s="6" t="s">
        <v>1422</v>
      </c>
      <c r="B370" s="6" t="s">
        <v>1451</v>
      </c>
      <c r="C370" s="4" t="s">
        <v>3480</v>
      </c>
      <c r="D370" s="4" t="s">
        <v>1215</v>
      </c>
    </row>
    <row r="371">
      <c r="A371" s="6" t="s">
        <v>1422</v>
      </c>
      <c r="B371" s="6" t="s">
        <v>1453</v>
      </c>
      <c r="C371" s="4" t="s">
        <v>3481</v>
      </c>
      <c r="D371" s="4" t="s">
        <v>1215</v>
      </c>
    </row>
    <row r="372">
      <c r="A372" s="6" t="s">
        <v>1422</v>
      </c>
      <c r="B372" s="6" t="s">
        <v>1457</v>
      </c>
      <c r="C372" s="4" t="s">
        <v>3482</v>
      </c>
      <c r="D372" s="4" t="s">
        <v>1215</v>
      </c>
    </row>
    <row r="373">
      <c r="A373" s="6" t="s">
        <v>1422</v>
      </c>
      <c r="B373" s="6" t="s">
        <v>1459</v>
      </c>
      <c r="C373" s="4" t="s">
        <v>3483</v>
      </c>
      <c r="D373" s="4" t="s">
        <v>1215</v>
      </c>
    </row>
    <row r="374">
      <c r="A374" s="6" t="s">
        <v>1422</v>
      </c>
      <c r="B374" s="6" t="s">
        <v>1461</v>
      </c>
      <c r="C374" s="4" t="s">
        <v>3484</v>
      </c>
      <c r="D374" s="4" t="s">
        <v>1215</v>
      </c>
    </row>
    <row r="375">
      <c r="A375" s="6" t="s">
        <v>1422</v>
      </c>
      <c r="B375" s="6" t="s">
        <v>1463</v>
      </c>
      <c r="C375" s="4" t="s">
        <v>3485</v>
      </c>
      <c r="D375" s="4" t="s">
        <v>1215</v>
      </c>
    </row>
    <row r="376">
      <c r="A376" s="6"/>
      <c r="B376" s="6"/>
      <c r="C376" s="4"/>
      <c r="D376" s="4"/>
    </row>
    <row r="377">
      <c r="A377" s="6" t="s">
        <v>1465</v>
      </c>
      <c r="B377" s="22" t="s">
        <v>1217</v>
      </c>
      <c r="C377" s="4" t="s">
        <v>3414</v>
      </c>
      <c r="D377" s="289" t="s">
        <v>1215</v>
      </c>
      <c r="E377" s="291"/>
      <c r="F377" s="291"/>
      <c r="G377" s="291"/>
      <c r="H377" s="291"/>
      <c r="I377" s="291"/>
      <c r="J377" s="291"/>
      <c r="K377" s="291"/>
      <c r="L377" s="291"/>
      <c r="M377" s="291"/>
      <c r="N377" s="291"/>
      <c r="O377" s="291"/>
      <c r="P377" s="291"/>
      <c r="Q377" s="291"/>
      <c r="R377" s="291"/>
      <c r="S377" s="291"/>
      <c r="T377" s="19"/>
      <c r="U377" s="19"/>
      <c r="V377" s="19"/>
      <c r="W377" s="19"/>
      <c r="X377" s="19"/>
      <c r="Y377" s="19"/>
      <c r="Z377" s="19"/>
    </row>
    <row r="378">
      <c r="A378" s="6" t="s">
        <v>1465</v>
      </c>
      <c r="B378" s="22" t="s">
        <v>1220</v>
      </c>
      <c r="C378" s="4" t="s">
        <v>3415</v>
      </c>
      <c r="D378" s="289" t="s">
        <v>1215</v>
      </c>
      <c r="E378" s="291"/>
      <c r="F378" s="291"/>
      <c r="G378" s="291"/>
      <c r="H378" s="291"/>
      <c r="I378" s="291"/>
      <c r="J378" s="291"/>
      <c r="K378" s="291"/>
      <c r="L378" s="291"/>
      <c r="M378" s="291"/>
      <c r="N378" s="291"/>
      <c r="O378" s="291"/>
      <c r="P378" s="291"/>
      <c r="Q378" s="291"/>
      <c r="R378" s="291"/>
      <c r="S378" s="291"/>
      <c r="T378" s="19"/>
      <c r="U378" s="19"/>
      <c r="V378" s="19"/>
      <c r="W378" s="19"/>
      <c r="X378" s="19"/>
      <c r="Y378" s="19"/>
      <c r="Z378" s="19"/>
    </row>
    <row r="379">
      <c r="A379" s="6" t="s">
        <v>1465</v>
      </c>
      <c r="B379" s="6" t="s">
        <v>1467</v>
      </c>
      <c r="C379" s="4" t="s">
        <v>3486</v>
      </c>
      <c r="D379" s="4" t="s">
        <v>1215</v>
      </c>
    </row>
    <row r="380">
      <c r="A380" s="6" t="s">
        <v>1465</v>
      </c>
      <c r="B380" s="6" t="s">
        <v>1473</v>
      </c>
      <c r="C380" s="4" t="s">
        <v>3487</v>
      </c>
      <c r="D380" s="4" t="s">
        <v>1215</v>
      </c>
    </row>
    <row r="381">
      <c r="A381" s="6" t="s">
        <v>1465</v>
      </c>
      <c r="B381" s="6" t="s">
        <v>1477</v>
      </c>
      <c r="C381" s="4" t="s">
        <v>3488</v>
      </c>
      <c r="D381" s="4" t="s">
        <v>1215</v>
      </c>
    </row>
    <row r="382">
      <c r="A382" s="6" t="s">
        <v>1465</v>
      </c>
      <c r="B382" s="6" t="s">
        <v>1479</v>
      </c>
      <c r="C382" s="4" t="s">
        <v>3489</v>
      </c>
      <c r="D382" s="4" t="s">
        <v>1215</v>
      </c>
    </row>
    <row r="383">
      <c r="A383" s="6" t="s">
        <v>1465</v>
      </c>
      <c r="B383" s="6" t="s">
        <v>1481</v>
      </c>
      <c r="C383" s="4" t="s">
        <v>3490</v>
      </c>
      <c r="D383" s="4" t="s">
        <v>1215</v>
      </c>
    </row>
    <row r="384">
      <c r="A384" s="6" t="s">
        <v>1465</v>
      </c>
      <c r="B384" s="6" t="s">
        <v>1483</v>
      </c>
      <c r="C384" s="4" t="s">
        <v>3491</v>
      </c>
      <c r="D384" s="4" t="s">
        <v>1215</v>
      </c>
    </row>
    <row r="385">
      <c r="A385" s="6" t="s">
        <v>1465</v>
      </c>
      <c r="B385" s="6" t="s">
        <v>1487</v>
      </c>
      <c r="C385" s="4" t="s">
        <v>3492</v>
      </c>
      <c r="D385" s="4" t="s">
        <v>1215</v>
      </c>
    </row>
    <row r="386">
      <c r="A386" s="6" t="s">
        <v>1465</v>
      </c>
      <c r="B386" s="6" t="s">
        <v>1485</v>
      </c>
      <c r="C386" s="4" t="s">
        <v>3493</v>
      </c>
      <c r="D386" s="4" t="s">
        <v>1215</v>
      </c>
    </row>
    <row r="387">
      <c r="A387" s="6" t="s">
        <v>1465</v>
      </c>
      <c r="B387" s="6" t="s">
        <v>1489</v>
      </c>
      <c r="C387" s="4" t="s">
        <v>3494</v>
      </c>
      <c r="D387" s="4" t="s">
        <v>1215</v>
      </c>
    </row>
    <row r="388">
      <c r="A388" s="118" t="s">
        <v>1465</v>
      </c>
      <c r="B388" s="118" t="s">
        <v>1493</v>
      </c>
      <c r="C388" s="121" t="s">
        <v>3495</v>
      </c>
      <c r="D388" s="121" t="s">
        <v>1215</v>
      </c>
      <c r="E388" s="120"/>
      <c r="F388" s="120"/>
      <c r="G388" s="120"/>
      <c r="H388" s="120"/>
      <c r="I388" s="120"/>
      <c r="J388" s="120"/>
      <c r="K388" s="120"/>
      <c r="L388" s="120"/>
      <c r="M388" s="120"/>
      <c r="N388" s="120"/>
      <c r="O388" s="120"/>
      <c r="P388" s="120"/>
      <c r="Q388" s="120"/>
      <c r="R388" s="120"/>
      <c r="S388" s="120"/>
      <c r="T388" s="120"/>
      <c r="U388" s="120"/>
      <c r="V388" s="120"/>
      <c r="W388" s="120"/>
      <c r="X388" s="120"/>
      <c r="Y388" s="120"/>
      <c r="Z388" s="120"/>
    </row>
    <row r="389">
      <c r="A389" s="6" t="s">
        <v>1465</v>
      </c>
      <c r="B389" s="6" t="s">
        <v>1495</v>
      </c>
      <c r="C389" s="4" t="s">
        <v>3496</v>
      </c>
      <c r="D389" s="4" t="s">
        <v>1215</v>
      </c>
    </row>
    <row r="390">
      <c r="A390" s="6" t="s">
        <v>1465</v>
      </c>
      <c r="B390" s="6" t="s">
        <v>1497</v>
      </c>
      <c r="C390" s="4" t="s">
        <v>3497</v>
      </c>
      <c r="D390" s="4" t="s">
        <v>1215</v>
      </c>
    </row>
    <row r="391">
      <c r="A391" s="6" t="s">
        <v>1465</v>
      </c>
      <c r="B391" s="6" t="s">
        <v>1499</v>
      </c>
      <c r="C391" s="4" t="s">
        <v>3498</v>
      </c>
      <c r="D391" s="4" t="s">
        <v>1215</v>
      </c>
    </row>
    <row r="392">
      <c r="A392" s="6" t="s">
        <v>1465</v>
      </c>
      <c r="B392" s="6" t="s">
        <v>1501</v>
      </c>
      <c r="C392" s="4" t="s">
        <v>3499</v>
      </c>
      <c r="D392" s="4" t="s">
        <v>1215</v>
      </c>
    </row>
    <row r="393">
      <c r="A393" s="6" t="s">
        <v>1465</v>
      </c>
      <c r="B393" s="6" t="s">
        <v>1503</v>
      </c>
      <c r="C393" s="4" t="s">
        <v>3500</v>
      </c>
      <c r="D393" s="4" t="s">
        <v>1215</v>
      </c>
    </row>
    <row r="394">
      <c r="A394" s="6" t="s">
        <v>1465</v>
      </c>
      <c r="B394" s="6" t="s">
        <v>1505</v>
      </c>
      <c r="C394" s="4" t="s">
        <v>3501</v>
      </c>
      <c r="D394" s="4" t="s">
        <v>1215</v>
      </c>
    </row>
    <row r="395">
      <c r="A395" s="6" t="s">
        <v>1465</v>
      </c>
      <c r="B395" s="6" t="s">
        <v>1510</v>
      </c>
      <c r="C395" s="4" t="s">
        <v>3502</v>
      </c>
      <c r="D395" s="4" t="s">
        <v>1215</v>
      </c>
    </row>
    <row r="396">
      <c r="A396" s="6" t="s">
        <v>1465</v>
      </c>
      <c r="B396" s="6" t="s">
        <v>1512</v>
      </c>
      <c r="C396" s="4" t="s">
        <v>3503</v>
      </c>
      <c r="D396" s="4" t="s">
        <v>1215</v>
      </c>
    </row>
    <row r="397">
      <c r="A397" s="6" t="s">
        <v>1465</v>
      </c>
      <c r="B397" s="6" t="s">
        <v>1516</v>
      </c>
      <c r="C397" s="4" t="s">
        <v>3504</v>
      </c>
      <c r="D397" s="4" t="s">
        <v>1215</v>
      </c>
    </row>
    <row r="398">
      <c r="A398" s="6" t="s">
        <v>1465</v>
      </c>
      <c r="B398" s="6" t="s">
        <v>1518</v>
      </c>
      <c r="C398" s="4" t="s">
        <v>3505</v>
      </c>
      <c r="D398" s="4" t="s">
        <v>1215</v>
      </c>
    </row>
    <row r="399">
      <c r="A399" s="6" t="s">
        <v>1465</v>
      </c>
      <c r="B399" s="6" t="s">
        <v>1520</v>
      </c>
      <c r="C399" s="4" t="s">
        <v>3506</v>
      </c>
      <c r="D399" s="4" t="s">
        <v>1215</v>
      </c>
    </row>
    <row r="400">
      <c r="A400" s="6" t="s">
        <v>1465</v>
      </c>
      <c r="B400" s="6" t="s">
        <v>1522</v>
      </c>
      <c r="C400" s="4" t="s">
        <v>3507</v>
      </c>
      <c r="D400" s="4" t="s">
        <v>1215</v>
      </c>
    </row>
    <row r="401">
      <c r="A401" s="6" t="s">
        <v>1465</v>
      </c>
      <c r="B401" s="6" t="s">
        <v>1524</v>
      </c>
      <c r="C401" s="4" t="s">
        <v>3508</v>
      </c>
      <c r="D401" s="4" t="s">
        <v>1215</v>
      </c>
    </row>
    <row r="402">
      <c r="A402" s="6" t="s">
        <v>1465</v>
      </c>
      <c r="B402" s="6" t="s">
        <v>1526</v>
      </c>
      <c r="C402" s="4" t="s">
        <v>3509</v>
      </c>
      <c r="D402" s="4" t="s">
        <v>1215</v>
      </c>
    </row>
    <row r="403">
      <c r="A403" s="6" t="s">
        <v>1465</v>
      </c>
      <c r="B403" s="6" t="s">
        <v>1528</v>
      </c>
      <c r="C403" s="4" t="s">
        <v>3510</v>
      </c>
      <c r="D403" s="4" t="s">
        <v>1215</v>
      </c>
    </row>
    <row r="404">
      <c r="A404" s="6" t="s">
        <v>1465</v>
      </c>
      <c r="B404" s="6" t="s">
        <v>1530</v>
      </c>
      <c r="C404" s="4" t="s">
        <v>3511</v>
      </c>
      <c r="D404" s="4" t="s">
        <v>1215</v>
      </c>
    </row>
    <row r="405">
      <c r="A405" s="6" t="s">
        <v>1465</v>
      </c>
      <c r="B405" s="6" t="s">
        <v>1532</v>
      </c>
      <c r="C405" s="4" t="s">
        <v>3512</v>
      </c>
      <c r="D405" s="4" t="s">
        <v>1215</v>
      </c>
    </row>
    <row r="406">
      <c r="A406" s="6" t="s">
        <v>1465</v>
      </c>
      <c r="B406" s="6" t="s">
        <v>1534</v>
      </c>
      <c r="C406" s="4" t="s">
        <v>3513</v>
      </c>
      <c r="D406" s="4" t="s">
        <v>1215</v>
      </c>
    </row>
    <row r="407">
      <c r="A407" s="6" t="s">
        <v>1465</v>
      </c>
      <c r="B407" s="6" t="s">
        <v>1536</v>
      </c>
      <c r="C407" s="4" t="s">
        <v>3514</v>
      </c>
      <c r="D407" s="4" t="s">
        <v>1215</v>
      </c>
    </row>
    <row r="408">
      <c r="A408" s="6" t="s">
        <v>1465</v>
      </c>
      <c r="B408" s="6" t="s">
        <v>1538</v>
      </c>
      <c r="C408" s="4" t="s">
        <v>3515</v>
      </c>
      <c r="D408" s="4" t="s">
        <v>1215</v>
      </c>
    </row>
    <row r="409">
      <c r="A409" s="6" t="s">
        <v>1465</v>
      </c>
      <c r="B409" s="6" t="s">
        <v>1540</v>
      </c>
      <c r="C409" s="4" t="s">
        <v>3516</v>
      </c>
      <c r="D409" s="4" t="s">
        <v>1215</v>
      </c>
    </row>
    <row r="410">
      <c r="A410" s="6" t="s">
        <v>1465</v>
      </c>
      <c r="B410" s="6" t="s">
        <v>1542</v>
      </c>
      <c r="C410" s="4" t="s">
        <v>3517</v>
      </c>
      <c r="D410" s="4" t="s">
        <v>1215</v>
      </c>
    </row>
    <row r="411">
      <c r="A411" s="6" t="s">
        <v>1465</v>
      </c>
      <c r="B411" s="6" t="s">
        <v>1546</v>
      </c>
      <c r="C411" s="4" t="s">
        <v>3518</v>
      </c>
      <c r="D411" s="4" t="s">
        <v>1215</v>
      </c>
    </row>
    <row r="412">
      <c r="A412" s="6" t="s">
        <v>1465</v>
      </c>
      <c r="B412" s="6" t="s">
        <v>1551</v>
      </c>
      <c r="C412" s="4" t="s">
        <v>3519</v>
      </c>
      <c r="D412" s="4" t="s">
        <v>1215</v>
      </c>
    </row>
    <row r="413">
      <c r="A413" s="6" t="s">
        <v>1465</v>
      </c>
      <c r="B413" s="6" t="s">
        <v>1553</v>
      </c>
      <c r="C413" s="4" t="s">
        <v>3450</v>
      </c>
      <c r="D413" s="4" t="s">
        <v>1215</v>
      </c>
    </row>
    <row r="414">
      <c r="A414" s="6" t="s">
        <v>1465</v>
      </c>
      <c r="B414" s="6" t="s">
        <v>1556</v>
      </c>
      <c r="C414" s="4" t="s">
        <v>3520</v>
      </c>
      <c r="D414" s="4" t="s">
        <v>1215</v>
      </c>
    </row>
    <row r="415">
      <c r="A415" s="6"/>
      <c r="B415" s="6"/>
      <c r="C415" s="4"/>
      <c r="D415" s="4"/>
    </row>
    <row r="416">
      <c r="A416" s="6" t="s">
        <v>1558</v>
      </c>
      <c r="B416" s="6" t="s">
        <v>1560</v>
      </c>
      <c r="C416" s="4" t="s">
        <v>3521</v>
      </c>
      <c r="D416" s="4" t="s">
        <v>1215</v>
      </c>
    </row>
    <row r="417">
      <c r="A417" s="6" t="s">
        <v>1558</v>
      </c>
      <c r="B417" s="6" t="s">
        <v>1217</v>
      </c>
      <c r="C417" s="4" t="s">
        <v>3414</v>
      </c>
      <c r="D417" s="4" t="s">
        <v>1215</v>
      </c>
    </row>
    <row r="418">
      <c r="A418" s="6" t="s">
        <v>1558</v>
      </c>
      <c r="B418" s="6" t="s">
        <v>1220</v>
      </c>
      <c r="C418" s="4" t="s">
        <v>3415</v>
      </c>
      <c r="D418" s="4" t="s">
        <v>1215</v>
      </c>
    </row>
    <row r="419">
      <c r="A419" s="6" t="s">
        <v>1558</v>
      </c>
      <c r="B419" s="6" t="s">
        <v>1568</v>
      </c>
      <c r="C419" s="4" t="s">
        <v>3522</v>
      </c>
      <c r="D419" s="4" t="s">
        <v>1215</v>
      </c>
    </row>
    <row r="420">
      <c r="A420" s="6" t="s">
        <v>1558</v>
      </c>
      <c r="B420" s="6" t="s">
        <v>1570</v>
      </c>
      <c r="C420" s="127" t="s">
        <v>3523</v>
      </c>
      <c r="D420" s="4" t="s">
        <v>1215</v>
      </c>
    </row>
    <row r="421">
      <c r="A421" s="6" t="s">
        <v>1558</v>
      </c>
      <c r="B421" s="6" t="s">
        <v>1572</v>
      </c>
      <c r="C421" s="4" t="s">
        <v>3524</v>
      </c>
      <c r="D421" s="4"/>
    </row>
    <row r="422">
      <c r="A422" s="6" t="s">
        <v>1558</v>
      </c>
      <c r="B422" s="6" t="s">
        <v>1576</v>
      </c>
      <c r="C422" s="4" t="s">
        <v>3525</v>
      </c>
      <c r="D422" s="4" t="s">
        <v>1215</v>
      </c>
    </row>
    <row r="423">
      <c r="A423" s="6" t="s">
        <v>1558</v>
      </c>
      <c r="B423" s="6" t="s">
        <v>1578</v>
      </c>
      <c r="C423" s="4" t="s">
        <v>3526</v>
      </c>
      <c r="D423" s="4" t="s">
        <v>1215</v>
      </c>
    </row>
    <row r="424">
      <c r="A424" s="6" t="s">
        <v>1558</v>
      </c>
      <c r="B424" s="6" t="s">
        <v>1580</v>
      </c>
      <c r="C424" s="4" t="s">
        <v>3527</v>
      </c>
      <c r="D424" s="4" t="s">
        <v>1215</v>
      </c>
    </row>
    <row r="425">
      <c r="A425" s="6" t="s">
        <v>1558</v>
      </c>
      <c r="B425" s="6" t="s">
        <v>1582</v>
      </c>
      <c r="C425" s="4" t="s">
        <v>3528</v>
      </c>
      <c r="D425" s="4" t="s">
        <v>1215</v>
      </c>
    </row>
    <row r="426">
      <c r="A426" s="6" t="s">
        <v>1558</v>
      </c>
      <c r="B426" s="6" t="s">
        <v>1584</v>
      </c>
      <c r="C426" s="4" t="s">
        <v>3529</v>
      </c>
      <c r="D426" s="4" t="s">
        <v>1215</v>
      </c>
    </row>
    <row r="427">
      <c r="A427" s="6" t="s">
        <v>1558</v>
      </c>
      <c r="B427" s="6" t="s">
        <v>1586</v>
      </c>
      <c r="C427" s="4" t="s">
        <v>3530</v>
      </c>
      <c r="D427" s="4" t="s">
        <v>1215</v>
      </c>
    </row>
    <row r="428">
      <c r="A428" s="6" t="s">
        <v>1558</v>
      </c>
      <c r="B428" s="6" t="s">
        <v>1590</v>
      </c>
      <c r="C428" s="4" t="s">
        <v>3531</v>
      </c>
      <c r="D428" s="4" t="s">
        <v>1215</v>
      </c>
    </row>
    <row r="429">
      <c r="A429" s="6" t="s">
        <v>1558</v>
      </c>
      <c r="B429" s="6" t="s">
        <v>294</v>
      </c>
      <c r="C429" s="4" t="s">
        <v>3532</v>
      </c>
      <c r="D429" s="4" t="s">
        <v>1215</v>
      </c>
    </row>
    <row r="430">
      <c r="A430" s="6" t="s">
        <v>1558</v>
      </c>
      <c r="B430" s="6" t="s">
        <v>1593</v>
      </c>
      <c r="C430" s="4" t="s">
        <v>3533</v>
      </c>
      <c r="D430" s="4" t="s">
        <v>1215</v>
      </c>
    </row>
    <row r="431">
      <c r="A431" s="6" t="s">
        <v>1558</v>
      </c>
      <c r="B431" s="6" t="s">
        <v>1595</v>
      </c>
      <c r="C431" s="4" t="s">
        <v>3534</v>
      </c>
      <c r="D431" s="4" t="s">
        <v>1215</v>
      </c>
    </row>
    <row r="432">
      <c r="A432" s="6" t="s">
        <v>1558</v>
      </c>
      <c r="B432" s="6" t="s">
        <v>1597</v>
      </c>
      <c r="C432" s="4" t="s">
        <v>3535</v>
      </c>
      <c r="D432" s="4" t="s">
        <v>1215</v>
      </c>
    </row>
    <row r="433">
      <c r="A433" s="6" t="s">
        <v>1558</v>
      </c>
      <c r="B433" s="6" t="s">
        <v>1600</v>
      </c>
      <c r="C433" s="4" t="s">
        <v>3536</v>
      </c>
      <c r="D433" s="4" t="s">
        <v>1215</v>
      </c>
    </row>
    <row r="434">
      <c r="D434" s="4" t="s">
        <v>1215</v>
      </c>
    </row>
    <row r="435">
      <c r="A435" s="118" t="s">
        <v>1602</v>
      </c>
      <c r="B435" s="324" t="s">
        <v>1217</v>
      </c>
      <c r="C435" s="4" t="s">
        <v>3414</v>
      </c>
      <c r="D435" s="325" t="s">
        <v>1215</v>
      </c>
      <c r="E435" s="326"/>
      <c r="F435" s="326"/>
      <c r="G435" s="326"/>
      <c r="H435" s="326"/>
      <c r="I435" s="326"/>
      <c r="J435" s="326"/>
      <c r="K435" s="326"/>
      <c r="L435" s="326"/>
      <c r="M435" s="326"/>
      <c r="N435" s="326"/>
      <c r="O435" s="326"/>
      <c r="P435" s="326"/>
      <c r="Q435" s="326"/>
      <c r="R435" s="326"/>
      <c r="S435" s="326"/>
      <c r="T435" s="327"/>
      <c r="U435" s="327"/>
      <c r="V435" s="327"/>
      <c r="W435" s="327"/>
      <c r="X435" s="327"/>
      <c r="Y435" s="327"/>
      <c r="Z435" s="327"/>
    </row>
    <row r="436">
      <c r="A436" s="118" t="s">
        <v>1602</v>
      </c>
      <c r="B436" s="324" t="s">
        <v>1220</v>
      </c>
      <c r="C436" s="4" t="s">
        <v>3415</v>
      </c>
      <c r="D436" s="325" t="s">
        <v>1215</v>
      </c>
      <c r="E436" s="326"/>
      <c r="F436" s="326"/>
      <c r="G436" s="326"/>
      <c r="H436" s="326"/>
      <c r="I436" s="326"/>
      <c r="J436" s="326"/>
      <c r="K436" s="326"/>
      <c r="L436" s="326"/>
      <c r="M436" s="326"/>
      <c r="N436" s="326"/>
      <c r="O436" s="326"/>
      <c r="P436" s="326"/>
      <c r="Q436" s="326"/>
      <c r="R436" s="326"/>
      <c r="S436" s="326"/>
      <c r="T436" s="327"/>
      <c r="U436" s="327"/>
      <c r="V436" s="327"/>
      <c r="W436" s="327"/>
      <c r="X436" s="327"/>
      <c r="Y436" s="327"/>
      <c r="Z436" s="327"/>
    </row>
    <row r="437">
      <c r="A437" s="118" t="s">
        <v>1602</v>
      </c>
      <c r="B437" s="118" t="s">
        <v>1607</v>
      </c>
      <c r="C437" s="121" t="s">
        <v>3537</v>
      </c>
      <c r="D437" s="121" t="s">
        <v>1215</v>
      </c>
      <c r="E437" s="120"/>
      <c r="F437" s="120"/>
      <c r="G437" s="120"/>
      <c r="H437" s="120"/>
      <c r="I437" s="120"/>
      <c r="J437" s="120"/>
      <c r="K437" s="120"/>
      <c r="L437" s="120"/>
      <c r="M437" s="120"/>
      <c r="N437" s="120"/>
      <c r="O437" s="120"/>
      <c r="P437" s="120"/>
      <c r="Q437" s="120"/>
      <c r="R437" s="120"/>
      <c r="S437" s="120"/>
      <c r="T437" s="120"/>
      <c r="U437" s="120"/>
      <c r="V437" s="120"/>
      <c r="W437" s="120"/>
      <c r="X437" s="120"/>
      <c r="Y437" s="120"/>
      <c r="Z437" s="120"/>
    </row>
    <row r="438">
      <c r="A438" s="118" t="s">
        <v>1602</v>
      </c>
      <c r="B438" s="118" t="s">
        <v>1609</v>
      </c>
      <c r="C438" s="121" t="s">
        <v>3538</v>
      </c>
      <c r="D438" s="121" t="s">
        <v>1215</v>
      </c>
      <c r="E438" s="120"/>
      <c r="F438" s="120"/>
      <c r="G438" s="120"/>
      <c r="H438" s="120"/>
      <c r="I438" s="120"/>
      <c r="J438" s="120"/>
      <c r="K438" s="120"/>
      <c r="L438" s="120"/>
      <c r="M438" s="120"/>
      <c r="N438" s="120"/>
      <c r="O438" s="120"/>
      <c r="P438" s="120"/>
      <c r="Q438" s="120"/>
      <c r="R438" s="120"/>
      <c r="S438" s="120"/>
      <c r="T438" s="120"/>
      <c r="U438" s="120"/>
      <c r="V438" s="120"/>
      <c r="W438" s="120"/>
      <c r="X438" s="120"/>
      <c r="Y438" s="120"/>
      <c r="Z438" s="120"/>
    </row>
    <row r="439">
      <c r="A439" s="118" t="s">
        <v>1602</v>
      </c>
      <c r="B439" s="118" t="s">
        <v>1611</v>
      </c>
      <c r="C439" s="121" t="s">
        <v>3539</v>
      </c>
      <c r="D439" s="121" t="s">
        <v>1215</v>
      </c>
      <c r="E439" s="120"/>
      <c r="F439" s="120"/>
      <c r="G439" s="120"/>
      <c r="H439" s="120"/>
      <c r="I439" s="120"/>
      <c r="J439" s="120"/>
      <c r="K439" s="120"/>
      <c r="L439" s="120"/>
      <c r="M439" s="120"/>
      <c r="N439" s="120"/>
      <c r="O439" s="120"/>
      <c r="P439" s="120"/>
      <c r="Q439" s="120"/>
      <c r="R439" s="120"/>
      <c r="S439" s="120"/>
      <c r="T439" s="120"/>
      <c r="U439" s="120"/>
      <c r="V439" s="120"/>
      <c r="W439" s="120"/>
      <c r="X439" s="120"/>
      <c r="Y439" s="120"/>
      <c r="Z439" s="120"/>
    </row>
    <row r="440">
      <c r="A440" s="118" t="s">
        <v>1602</v>
      </c>
      <c r="B440" s="118" t="s">
        <v>1613</v>
      </c>
      <c r="C440" s="121" t="s">
        <v>3540</v>
      </c>
      <c r="D440" s="121" t="s">
        <v>1215</v>
      </c>
      <c r="E440" s="120"/>
      <c r="F440" s="120"/>
      <c r="G440" s="120"/>
      <c r="H440" s="120"/>
      <c r="I440" s="120"/>
      <c r="J440" s="120"/>
      <c r="K440" s="120"/>
      <c r="L440" s="120"/>
      <c r="M440" s="120"/>
      <c r="N440" s="120"/>
      <c r="O440" s="120"/>
      <c r="P440" s="120"/>
      <c r="Q440" s="120"/>
      <c r="R440" s="120"/>
      <c r="S440" s="120"/>
      <c r="T440" s="120"/>
      <c r="U440" s="120"/>
      <c r="V440" s="120"/>
      <c r="W440" s="120"/>
      <c r="X440" s="120"/>
      <c r="Y440" s="120"/>
      <c r="Z440" s="120"/>
    </row>
    <row r="441">
      <c r="A441" s="118" t="s">
        <v>1602</v>
      </c>
      <c r="B441" s="118" t="s">
        <v>1617</v>
      </c>
      <c r="C441" s="121" t="s">
        <v>3541</v>
      </c>
      <c r="D441" s="121" t="s">
        <v>1215</v>
      </c>
      <c r="E441" s="120"/>
      <c r="F441" s="120"/>
      <c r="G441" s="120"/>
      <c r="H441" s="120"/>
      <c r="I441" s="120"/>
      <c r="J441" s="120"/>
      <c r="K441" s="120"/>
      <c r="L441" s="120"/>
      <c r="M441" s="120"/>
      <c r="N441" s="120"/>
      <c r="O441" s="120"/>
      <c r="P441" s="120"/>
      <c r="Q441" s="120"/>
      <c r="R441" s="120"/>
      <c r="S441" s="120"/>
      <c r="T441" s="120"/>
      <c r="U441" s="120"/>
      <c r="V441" s="120"/>
      <c r="W441" s="120"/>
      <c r="X441" s="120"/>
      <c r="Y441" s="120"/>
      <c r="Z441" s="120"/>
    </row>
    <row r="442">
      <c r="A442" s="118" t="s">
        <v>1602</v>
      </c>
      <c r="B442" s="118" t="s">
        <v>1619</v>
      </c>
      <c r="C442" s="121" t="s">
        <v>3542</v>
      </c>
      <c r="D442" s="121" t="s">
        <v>1215</v>
      </c>
      <c r="E442" s="120"/>
      <c r="F442" s="120"/>
      <c r="G442" s="120"/>
      <c r="H442" s="120"/>
      <c r="I442" s="120"/>
      <c r="J442" s="120"/>
      <c r="K442" s="120"/>
      <c r="L442" s="120"/>
      <c r="M442" s="120"/>
      <c r="N442" s="120"/>
      <c r="O442" s="120"/>
      <c r="P442" s="120"/>
      <c r="Q442" s="120"/>
      <c r="R442" s="120"/>
      <c r="S442" s="120"/>
      <c r="T442" s="120"/>
      <c r="U442" s="120"/>
      <c r="V442" s="120"/>
      <c r="W442" s="120"/>
      <c r="X442" s="120"/>
      <c r="Y442" s="120"/>
      <c r="Z442" s="120"/>
    </row>
    <row r="443">
      <c r="A443" s="118" t="s">
        <v>1602</v>
      </c>
      <c r="B443" s="118" t="s">
        <v>1621</v>
      </c>
      <c r="C443" s="121" t="s">
        <v>3543</v>
      </c>
      <c r="D443" s="121" t="s">
        <v>1215</v>
      </c>
      <c r="E443" s="120"/>
      <c r="F443" s="120"/>
      <c r="G443" s="120"/>
      <c r="H443" s="120"/>
      <c r="I443" s="120"/>
      <c r="J443" s="120"/>
      <c r="K443" s="120"/>
      <c r="L443" s="120"/>
      <c r="M443" s="120"/>
      <c r="N443" s="120"/>
      <c r="O443" s="120"/>
      <c r="P443" s="120"/>
      <c r="Q443" s="120"/>
      <c r="R443" s="120"/>
      <c r="S443" s="120"/>
      <c r="T443" s="120"/>
      <c r="U443" s="120"/>
      <c r="V443" s="120"/>
      <c r="W443" s="120"/>
      <c r="X443" s="120"/>
      <c r="Y443" s="120"/>
      <c r="Z443" s="120"/>
    </row>
    <row r="444">
      <c r="A444" s="118" t="s">
        <v>1602</v>
      </c>
      <c r="B444" s="118" t="s">
        <v>294</v>
      </c>
      <c r="C444" s="121" t="s">
        <v>3544</v>
      </c>
      <c r="D444" s="121" t="s">
        <v>1215</v>
      </c>
      <c r="E444" s="120"/>
      <c r="F444" s="120"/>
      <c r="G444" s="120"/>
      <c r="H444" s="120"/>
      <c r="I444" s="120"/>
      <c r="J444" s="120"/>
      <c r="K444" s="120"/>
      <c r="L444" s="120"/>
      <c r="M444" s="120"/>
      <c r="N444" s="120"/>
      <c r="O444" s="120"/>
      <c r="P444" s="120"/>
      <c r="Q444" s="120"/>
      <c r="R444" s="120"/>
      <c r="S444" s="120"/>
      <c r="T444" s="120"/>
      <c r="U444" s="120"/>
      <c r="V444" s="120"/>
      <c r="W444" s="120"/>
      <c r="X444" s="120"/>
      <c r="Y444" s="120"/>
      <c r="Z444" s="120"/>
    </row>
    <row r="445">
      <c r="A445" s="118" t="s">
        <v>1602</v>
      </c>
      <c r="B445" s="118" t="s">
        <v>1633</v>
      </c>
      <c r="C445" s="121" t="s">
        <v>3545</v>
      </c>
      <c r="D445" s="121" t="s">
        <v>1215</v>
      </c>
      <c r="E445" s="120"/>
      <c r="F445" s="120"/>
      <c r="G445" s="120"/>
      <c r="H445" s="120"/>
      <c r="I445" s="120"/>
      <c r="J445" s="120"/>
      <c r="K445" s="120"/>
      <c r="L445" s="120"/>
      <c r="M445" s="120"/>
      <c r="N445" s="120"/>
      <c r="O445" s="120"/>
      <c r="P445" s="120"/>
      <c r="Q445" s="120"/>
      <c r="R445" s="120"/>
      <c r="S445" s="120"/>
      <c r="T445" s="120"/>
      <c r="U445" s="120"/>
      <c r="V445" s="120"/>
      <c r="W445" s="120"/>
      <c r="X445" s="120"/>
      <c r="Y445" s="120"/>
      <c r="Z445" s="120"/>
    </row>
    <row r="446">
      <c r="A446" s="118" t="s">
        <v>1602</v>
      </c>
      <c r="B446" s="118" t="s">
        <v>1637</v>
      </c>
      <c r="C446" s="121" t="s">
        <v>3546</v>
      </c>
      <c r="D446" s="121" t="s">
        <v>1215</v>
      </c>
      <c r="E446" s="120"/>
      <c r="F446" s="120"/>
      <c r="G446" s="120"/>
      <c r="H446" s="120"/>
      <c r="I446" s="120"/>
      <c r="J446" s="120"/>
      <c r="K446" s="120"/>
      <c r="L446" s="120"/>
      <c r="M446" s="120"/>
      <c r="N446" s="120"/>
      <c r="O446" s="120"/>
      <c r="P446" s="120"/>
      <c r="Q446" s="120"/>
      <c r="R446" s="120"/>
      <c r="S446" s="120"/>
      <c r="T446" s="120"/>
      <c r="U446" s="120"/>
      <c r="V446" s="120"/>
      <c r="W446" s="120"/>
      <c r="X446" s="120"/>
      <c r="Y446" s="120"/>
      <c r="Z446" s="120"/>
    </row>
    <row r="447">
      <c r="A447" s="118" t="s">
        <v>1602</v>
      </c>
      <c r="B447" s="118" t="s">
        <v>1639</v>
      </c>
      <c r="C447" s="121" t="s">
        <v>3547</v>
      </c>
      <c r="D447" s="121" t="s">
        <v>1215</v>
      </c>
      <c r="E447" s="120"/>
      <c r="F447" s="120"/>
      <c r="G447" s="120"/>
      <c r="H447" s="120"/>
      <c r="I447" s="120"/>
      <c r="J447" s="120"/>
      <c r="K447" s="120"/>
      <c r="L447" s="120"/>
      <c r="M447" s="120"/>
      <c r="N447" s="120"/>
      <c r="O447" s="120"/>
      <c r="P447" s="120"/>
      <c r="Q447" s="120"/>
      <c r="R447" s="120"/>
      <c r="S447" s="120"/>
      <c r="T447" s="120"/>
      <c r="U447" s="120"/>
      <c r="V447" s="120"/>
      <c r="W447" s="120"/>
      <c r="X447" s="120"/>
      <c r="Y447" s="120"/>
      <c r="Z447" s="120"/>
    </row>
    <row r="448">
      <c r="A448" s="118" t="s">
        <v>1602</v>
      </c>
      <c r="B448" s="118" t="s">
        <v>1643</v>
      </c>
      <c r="C448" s="121" t="s">
        <v>3548</v>
      </c>
      <c r="D448" s="121" t="s">
        <v>1215</v>
      </c>
      <c r="E448" s="120"/>
      <c r="F448" s="120"/>
      <c r="G448" s="120"/>
      <c r="H448" s="120"/>
      <c r="I448" s="120"/>
      <c r="J448" s="120"/>
      <c r="K448" s="120"/>
      <c r="L448" s="120"/>
      <c r="M448" s="120"/>
      <c r="N448" s="120"/>
      <c r="O448" s="120"/>
      <c r="P448" s="120"/>
      <c r="Q448" s="120"/>
      <c r="R448" s="120"/>
      <c r="S448" s="120"/>
      <c r="T448" s="120"/>
      <c r="U448" s="120"/>
      <c r="V448" s="120"/>
      <c r="W448" s="120"/>
      <c r="X448" s="120"/>
      <c r="Y448" s="120"/>
      <c r="Z448" s="120"/>
    </row>
    <row r="449">
      <c r="A449" s="118" t="s">
        <v>1602</v>
      </c>
      <c r="B449" s="118" t="s">
        <v>1651</v>
      </c>
      <c r="C449" s="121" t="s">
        <v>3549</v>
      </c>
      <c r="D449" s="121" t="s">
        <v>2846</v>
      </c>
      <c r="E449" s="120"/>
      <c r="F449" s="120"/>
      <c r="G449" s="120"/>
      <c r="H449" s="120"/>
      <c r="I449" s="120"/>
      <c r="J449" s="120"/>
      <c r="K449" s="120"/>
      <c r="L449" s="120"/>
      <c r="M449" s="120"/>
      <c r="N449" s="120"/>
      <c r="O449" s="120"/>
      <c r="P449" s="120"/>
      <c r="Q449" s="120"/>
      <c r="R449" s="120"/>
      <c r="S449" s="120"/>
      <c r="T449" s="120"/>
      <c r="U449" s="120"/>
      <c r="V449" s="120"/>
      <c r="W449" s="120"/>
      <c r="X449" s="120"/>
      <c r="Y449" s="120"/>
      <c r="Z449" s="120"/>
    </row>
    <row r="450">
      <c r="A450" s="118" t="s">
        <v>1602</v>
      </c>
      <c r="B450" s="118" t="s">
        <v>1656</v>
      </c>
      <c r="C450" s="121" t="s">
        <v>3550</v>
      </c>
      <c r="D450" s="121" t="s">
        <v>2846</v>
      </c>
      <c r="E450" s="120"/>
      <c r="F450" s="120"/>
      <c r="G450" s="120"/>
      <c r="H450" s="120"/>
      <c r="I450" s="120"/>
      <c r="J450" s="120"/>
      <c r="K450" s="120"/>
      <c r="L450" s="120"/>
      <c r="M450" s="120"/>
      <c r="N450" s="120"/>
      <c r="O450" s="120"/>
      <c r="P450" s="120"/>
      <c r="Q450" s="120"/>
      <c r="R450" s="120"/>
      <c r="S450" s="120"/>
      <c r="T450" s="120"/>
      <c r="U450" s="120"/>
      <c r="V450" s="120"/>
      <c r="W450" s="120"/>
      <c r="X450" s="120"/>
      <c r="Y450" s="120"/>
      <c r="Z450" s="120"/>
    </row>
    <row r="451">
      <c r="A451" s="118" t="s">
        <v>1602</v>
      </c>
      <c r="B451" s="118" t="s">
        <v>1668</v>
      </c>
      <c r="C451" s="121" t="s">
        <v>3551</v>
      </c>
      <c r="D451" s="121" t="s">
        <v>2846</v>
      </c>
      <c r="E451" s="120"/>
      <c r="F451" s="120"/>
      <c r="G451" s="120"/>
      <c r="H451" s="120"/>
      <c r="I451" s="120"/>
      <c r="J451" s="120"/>
      <c r="K451" s="120"/>
      <c r="L451" s="120"/>
      <c r="M451" s="120"/>
      <c r="N451" s="120"/>
      <c r="O451" s="120"/>
      <c r="P451" s="120"/>
      <c r="Q451" s="120"/>
      <c r="R451" s="120"/>
      <c r="S451" s="120"/>
      <c r="T451" s="120"/>
      <c r="U451" s="120"/>
      <c r="V451" s="120"/>
      <c r="W451" s="120"/>
      <c r="X451" s="120"/>
      <c r="Y451" s="120"/>
      <c r="Z451" s="120"/>
    </row>
    <row r="452">
      <c r="A452" s="118" t="s">
        <v>1602</v>
      </c>
      <c r="B452" s="118" t="s">
        <v>1670</v>
      </c>
      <c r="C452" s="121" t="s">
        <v>3552</v>
      </c>
      <c r="D452" s="121" t="s">
        <v>2846</v>
      </c>
      <c r="E452" s="120"/>
      <c r="F452" s="120"/>
      <c r="G452" s="120"/>
      <c r="H452" s="120"/>
      <c r="I452" s="120"/>
      <c r="J452" s="120"/>
      <c r="K452" s="120"/>
      <c r="L452" s="120"/>
      <c r="M452" s="120"/>
      <c r="N452" s="120"/>
      <c r="O452" s="120"/>
      <c r="P452" s="120"/>
      <c r="Q452" s="120"/>
      <c r="R452" s="120"/>
      <c r="S452" s="120"/>
      <c r="T452" s="120"/>
      <c r="U452" s="120"/>
      <c r="V452" s="120"/>
      <c r="W452" s="120"/>
      <c r="X452" s="120"/>
      <c r="Y452" s="120"/>
      <c r="Z452" s="120"/>
    </row>
    <row r="453">
      <c r="A453" s="118" t="s">
        <v>1602</v>
      </c>
      <c r="B453" s="118" t="s">
        <v>1672</v>
      </c>
      <c r="C453" s="121" t="s">
        <v>3553</v>
      </c>
      <c r="D453" s="121" t="s">
        <v>2846</v>
      </c>
      <c r="E453" s="120"/>
      <c r="F453" s="120"/>
      <c r="G453" s="120"/>
      <c r="H453" s="120"/>
      <c r="I453" s="120"/>
      <c r="J453" s="120"/>
      <c r="K453" s="120"/>
      <c r="L453" s="120"/>
      <c r="M453" s="120"/>
      <c r="N453" s="120"/>
      <c r="O453" s="120"/>
      <c r="P453" s="120"/>
      <c r="Q453" s="120"/>
      <c r="R453" s="120"/>
      <c r="S453" s="120"/>
      <c r="T453" s="120"/>
      <c r="U453" s="120"/>
      <c r="V453" s="120"/>
      <c r="W453" s="120"/>
      <c r="X453" s="120"/>
      <c r="Y453" s="120"/>
      <c r="Z453" s="120"/>
    </row>
    <row r="454">
      <c r="A454" s="118" t="s">
        <v>1602</v>
      </c>
      <c r="B454" s="118" t="s">
        <v>1676</v>
      </c>
      <c r="C454" s="121" t="s">
        <v>3554</v>
      </c>
      <c r="D454" s="121" t="s">
        <v>2846</v>
      </c>
      <c r="E454" s="120"/>
      <c r="F454" s="120"/>
      <c r="G454" s="120"/>
      <c r="H454" s="120"/>
      <c r="I454" s="120"/>
      <c r="J454" s="120"/>
      <c r="K454" s="120"/>
      <c r="L454" s="120"/>
      <c r="M454" s="120"/>
      <c r="N454" s="120"/>
      <c r="O454" s="120"/>
      <c r="P454" s="120"/>
      <c r="Q454" s="120"/>
      <c r="R454" s="120"/>
      <c r="S454" s="120"/>
      <c r="T454" s="120"/>
      <c r="U454" s="120"/>
      <c r="V454" s="120"/>
      <c r="W454" s="120"/>
      <c r="X454" s="120"/>
      <c r="Y454" s="120"/>
      <c r="Z454" s="120"/>
    </row>
    <row r="455">
      <c r="A455" s="118" t="s">
        <v>1602</v>
      </c>
      <c r="B455" s="118" t="s">
        <v>1597</v>
      </c>
      <c r="C455" s="121" t="s">
        <v>3555</v>
      </c>
      <c r="D455" s="121" t="s">
        <v>2846</v>
      </c>
      <c r="E455" s="120"/>
      <c r="F455" s="120"/>
      <c r="G455" s="120"/>
      <c r="H455" s="120"/>
      <c r="I455" s="120"/>
      <c r="J455" s="120"/>
      <c r="K455" s="120"/>
      <c r="L455" s="120"/>
      <c r="M455" s="120"/>
      <c r="N455" s="120"/>
      <c r="O455" s="120"/>
      <c r="P455" s="120"/>
      <c r="Q455" s="120"/>
      <c r="R455" s="120"/>
      <c r="S455" s="120"/>
      <c r="T455" s="120"/>
      <c r="U455" s="120"/>
      <c r="V455" s="120"/>
      <c r="W455" s="120"/>
      <c r="X455" s="120"/>
      <c r="Y455" s="120"/>
      <c r="Z455" s="120"/>
    </row>
    <row r="456">
      <c r="A456" s="118" t="s">
        <v>1602</v>
      </c>
      <c r="B456" s="118" t="s">
        <v>1600</v>
      </c>
      <c r="C456" s="121" t="s">
        <v>3556</v>
      </c>
      <c r="D456" s="121" t="s">
        <v>2846</v>
      </c>
      <c r="E456" s="120"/>
      <c r="F456" s="120"/>
      <c r="G456" s="120"/>
      <c r="H456" s="120"/>
      <c r="I456" s="120"/>
      <c r="J456" s="120"/>
      <c r="K456" s="120"/>
      <c r="L456" s="120"/>
      <c r="M456" s="120"/>
      <c r="N456" s="120"/>
      <c r="O456" s="120"/>
      <c r="P456" s="120"/>
      <c r="Q456" s="120"/>
      <c r="R456" s="120"/>
      <c r="S456" s="120"/>
      <c r="T456" s="120"/>
      <c r="U456" s="120"/>
      <c r="V456" s="120"/>
      <c r="W456" s="120"/>
      <c r="X456" s="120"/>
      <c r="Y456" s="120"/>
      <c r="Z456" s="120"/>
    </row>
    <row r="457">
      <c r="A457" s="118"/>
      <c r="B457" s="120"/>
      <c r="C457" s="120"/>
      <c r="D457" s="120"/>
      <c r="E457" s="120"/>
      <c r="F457" s="120"/>
      <c r="G457" s="120"/>
      <c r="H457" s="120"/>
      <c r="I457" s="120"/>
      <c r="J457" s="120"/>
      <c r="K457" s="120"/>
      <c r="L457" s="120"/>
      <c r="M457" s="120"/>
      <c r="N457" s="120"/>
      <c r="O457" s="120"/>
      <c r="P457" s="120"/>
      <c r="Q457" s="120"/>
      <c r="R457" s="120"/>
      <c r="S457" s="120"/>
      <c r="T457" s="120"/>
      <c r="U457" s="120"/>
      <c r="V457" s="120"/>
      <c r="W457" s="120"/>
      <c r="X457" s="120"/>
      <c r="Y457" s="120"/>
      <c r="Z457" s="120"/>
    </row>
    <row r="458">
      <c r="A458" s="118" t="s">
        <v>1683</v>
      </c>
      <c r="B458" s="324" t="s">
        <v>1217</v>
      </c>
      <c r="C458" s="4" t="s">
        <v>3414</v>
      </c>
      <c r="D458" s="328" t="s">
        <v>1215</v>
      </c>
      <c r="E458" s="326"/>
      <c r="F458" s="326"/>
      <c r="G458" s="326"/>
      <c r="H458" s="326"/>
      <c r="I458" s="326"/>
      <c r="J458" s="326"/>
      <c r="K458" s="326"/>
      <c r="L458" s="326"/>
      <c r="M458" s="326"/>
      <c r="N458" s="326"/>
      <c r="O458" s="326"/>
      <c r="P458" s="326"/>
      <c r="Q458" s="326"/>
      <c r="R458" s="326"/>
      <c r="S458" s="326"/>
      <c r="T458" s="327"/>
      <c r="U458" s="327"/>
      <c r="V458" s="327"/>
      <c r="W458" s="327"/>
      <c r="X458" s="327"/>
      <c r="Y458" s="327"/>
      <c r="Z458" s="327"/>
    </row>
    <row r="459">
      <c r="A459" s="118" t="s">
        <v>1683</v>
      </c>
      <c r="B459" s="324" t="s">
        <v>1220</v>
      </c>
      <c r="C459" s="4" t="s">
        <v>3415</v>
      </c>
      <c r="D459" s="328" t="s">
        <v>1215</v>
      </c>
      <c r="E459" s="326"/>
      <c r="F459" s="326"/>
      <c r="G459" s="326"/>
      <c r="H459" s="326"/>
      <c r="I459" s="326"/>
      <c r="J459" s="326"/>
      <c r="K459" s="326"/>
      <c r="L459" s="326"/>
      <c r="M459" s="326"/>
      <c r="N459" s="326"/>
      <c r="O459" s="326"/>
      <c r="P459" s="326"/>
      <c r="Q459" s="326"/>
      <c r="R459" s="326"/>
      <c r="S459" s="326"/>
      <c r="T459" s="327"/>
      <c r="U459" s="327"/>
      <c r="V459" s="327"/>
      <c r="W459" s="327"/>
      <c r="X459" s="327"/>
      <c r="Y459" s="327"/>
      <c r="Z459" s="327"/>
    </row>
    <row r="460">
      <c r="A460" s="118" t="s">
        <v>1683</v>
      </c>
      <c r="B460" s="118" t="s">
        <v>1688</v>
      </c>
      <c r="C460" s="121" t="s">
        <v>3557</v>
      </c>
      <c r="D460" s="121" t="s">
        <v>2846</v>
      </c>
      <c r="E460" s="120"/>
      <c r="F460" s="120"/>
      <c r="G460" s="120"/>
      <c r="H460" s="120"/>
      <c r="I460" s="120"/>
      <c r="J460" s="120"/>
      <c r="K460" s="120"/>
      <c r="L460" s="120"/>
      <c r="M460" s="120"/>
      <c r="N460" s="120"/>
      <c r="O460" s="120"/>
      <c r="P460" s="120"/>
      <c r="Q460" s="120"/>
      <c r="R460" s="120"/>
      <c r="S460" s="120"/>
      <c r="T460" s="120"/>
      <c r="U460" s="120"/>
      <c r="V460" s="120"/>
      <c r="W460" s="120"/>
      <c r="X460" s="120"/>
      <c r="Y460" s="120"/>
      <c r="Z460" s="120"/>
    </row>
    <row r="461">
      <c r="A461" s="118" t="s">
        <v>1683</v>
      </c>
      <c r="B461" s="118" t="s">
        <v>1692</v>
      </c>
      <c r="C461" s="121" t="s">
        <v>3558</v>
      </c>
      <c r="D461" s="121" t="s">
        <v>2846</v>
      </c>
      <c r="E461" s="120"/>
      <c r="F461" s="120"/>
      <c r="G461" s="120"/>
      <c r="H461" s="120"/>
      <c r="I461" s="120"/>
      <c r="J461" s="120"/>
      <c r="K461" s="120"/>
      <c r="L461" s="120"/>
      <c r="M461" s="120"/>
      <c r="N461" s="120"/>
      <c r="O461" s="120"/>
      <c r="P461" s="120"/>
      <c r="Q461" s="120"/>
      <c r="R461" s="120"/>
      <c r="S461" s="120"/>
      <c r="T461" s="120"/>
      <c r="U461" s="120"/>
      <c r="V461" s="120"/>
      <c r="W461" s="120"/>
      <c r="X461" s="120"/>
      <c r="Y461" s="120"/>
      <c r="Z461" s="120"/>
    </row>
    <row r="462">
      <c r="A462" s="118" t="s">
        <v>1683</v>
      </c>
      <c r="B462" s="118" t="s">
        <v>1695</v>
      </c>
      <c r="C462" s="121" t="s">
        <v>3559</v>
      </c>
      <c r="D462" s="121" t="s">
        <v>2846</v>
      </c>
      <c r="E462" s="120"/>
      <c r="F462" s="120"/>
      <c r="G462" s="120"/>
      <c r="H462" s="120"/>
      <c r="I462" s="120"/>
      <c r="J462" s="120"/>
      <c r="K462" s="120"/>
      <c r="L462" s="120"/>
      <c r="M462" s="120"/>
      <c r="N462" s="120"/>
      <c r="O462" s="120"/>
      <c r="P462" s="120"/>
      <c r="Q462" s="120"/>
      <c r="R462" s="120"/>
      <c r="S462" s="120"/>
      <c r="T462" s="120"/>
      <c r="U462" s="120"/>
      <c r="V462" s="120"/>
      <c r="W462" s="120"/>
      <c r="X462" s="120"/>
      <c r="Y462" s="120"/>
      <c r="Z462" s="120"/>
    </row>
    <row r="463">
      <c r="A463" s="118" t="s">
        <v>1683</v>
      </c>
      <c r="B463" s="118" t="s">
        <v>1698</v>
      </c>
      <c r="C463" s="121" t="s">
        <v>3560</v>
      </c>
      <c r="D463" s="121" t="s">
        <v>2846</v>
      </c>
      <c r="E463" s="120"/>
      <c r="F463" s="120"/>
      <c r="G463" s="120"/>
      <c r="H463" s="120"/>
      <c r="I463" s="120"/>
      <c r="J463" s="120"/>
      <c r="K463" s="120"/>
      <c r="L463" s="120"/>
      <c r="M463" s="120"/>
      <c r="N463" s="120"/>
      <c r="O463" s="120"/>
      <c r="P463" s="120"/>
      <c r="Q463" s="120"/>
      <c r="R463" s="120"/>
      <c r="S463" s="120"/>
      <c r="T463" s="120"/>
      <c r="U463" s="120"/>
      <c r="V463" s="120"/>
      <c r="W463" s="120"/>
      <c r="X463" s="120"/>
      <c r="Y463" s="120"/>
      <c r="Z463" s="120"/>
    </row>
    <row r="464">
      <c r="A464" s="118" t="s">
        <v>1683</v>
      </c>
      <c r="B464" s="118" t="s">
        <v>1701</v>
      </c>
      <c r="C464" s="121" t="s">
        <v>3561</v>
      </c>
      <c r="D464" s="121" t="s">
        <v>2846</v>
      </c>
      <c r="E464" s="120"/>
      <c r="F464" s="120"/>
      <c r="G464" s="120"/>
      <c r="H464" s="120"/>
      <c r="I464" s="120"/>
      <c r="J464" s="120"/>
      <c r="K464" s="120"/>
      <c r="L464" s="120"/>
      <c r="M464" s="120"/>
      <c r="N464" s="120"/>
      <c r="O464" s="120"/>
      <c r="P464" s="120"/>
      <c r="Q464" s="120"/>
      <c r="R464" s="120"/>
      <c r="S464" s="120"/>
      <c r="T464" s="120"/>
      <c r="U464" s="120"/>
      <c r="V464" s="120"/>
      <c r="W464" s="120"/>
      <c r="X464" s="120"/>
      <c r="Y464" s="120"/>
      <c r="Z464" s="120"/>
    </row>
    <row r="465">
      <c r="A465" s="118" t="s">
        <v>1683</v>
      </c>
      <c r="B465" s="118" t="s">
        <v>1621</v>
      </c>
      <c r="C465" s="121" t="s">
        <v>3562</v>
      </c>
      <c r="D465" s="121" t="s">
        <v>2846</v>
      </c>
      <c r="E465" s="120"/>
      <c r="F465" s="120"/>
      <c r="G465" s="120"/>
      <c r="H465" s="120"/>
      <c r="I465" s="120"/>
      <c r="J465" s="120"/>
      <c r="K465" s="120"/>
      <c r="L465" s="120"/>
      <c r="M465" s="120"/>
      <c r="N465" s="120"/>
      <c r="O465" s="120"/>
      <c r="P465" s="120"/>
      <c r="Q465" s="120"/>
      <c r="R465" s="120"/>
      <c r="S465" s="120"/>
      <c r="T465" s="120"/>
      <c r="U465" s="120"/>
      <c r="V465" s="120"/>
      <c r="W465" s="120"/>
      <c r="X465" s="120"/>
      <c r="Y465" s="120"/>
      <c r="Z465" s="120"/>
    </row>
    <row r="466">
      <c r="A466" s="118" t="s">
        <v>1683</v>
      </c>
      <c r="B466" s="118" t="s">
        <v>1713</v>
      </c>
      <c r="C466" s="121" t="s">
        <v>3563</v>
      </c>
      <c r="D466" s="121" t="s">
        <v>2846</v>
      </c>
      <c r="E466" s="120"/>
      <c r="F466" s="120"/>
      <c r="G466" s="120"/>
      <c r="H466" s="120"/>
      <c r="I466" s="120"/>
      <c r="J466" s="120"/>
      <c r="K466" s="120"/>
      <c r="L466" s="120"/>
      <c r="M466" s="120"/>
      <c r="N466" s="120"/>
      <c r="O466" s="120"/>
      <c r="P466" s="120"/>
      <c r="Q466" s="120"/>
      <c r="R466" s="120"/>
      <c r="S466" s="120"/>
      <c r="T466" s="120"/>
      <c r="U466" s="120"/>
      <c r="V466" s="120"/>
      <c r="W466" s="120"/>
      <c r="X466" s="120"/>
      <c r="Y466" s="120"/>
      <c r="Z466" s="120"/>
    </row>
    <row r="467">
      <c r="A467" s="118" t="s">
        <v>1683</v>
      </c>
      <c r="B467" s="118" t="s">
        <v>294</v>
      </c>
      <c r="C467" s="121" t="s">
        <v>3564</v>
      </c>
      <c r="D467" s="121" t="s">
        <v>2846</v>
      </c>
      <c r="E467" s="120"/>
      <c r="F467" s="120"/>
      <c r="G467" s="120"/>
      <c r="H467" s="120"/>
      <c r="I467" s="120"/>
      <c r="J467" s="120"/>
      <c r="K467" s="120"/>
      <c r="L467" s="120"/>
      <c r="M467" s="120"/>
      <c r="N467" s="120"/>
      <c r="O467" s="120"/>
      <c r="P467" s="120"/>
      <c r="Q467" s="120"/>
      <c r="R467" s="120"/>
      <c r="S467" s="120"/>
      <c r="T467" s="120"/>
      <c r="U467" s="120"/>
      <c r="V467" s="120"/>
      <c r="W467" s="120"/>
      <c r="X467" s="120"/>
      <c r="Y467" s="120"/>
      <c r="Z467" s="120"/>
    </row>
    <row r="468">
      <c r="A468" s="118" t="s">
        <v>1683</v>
      </c>
      <c r="B468" s="118" t="s">
        <v>1720</v>
      </c>
      <c r="C468" s="121" t="s">
        <v>3565</v>
      </c>
      <c r="D468" s="121" t="s">
        <v>2846</v>
      </c>
      <c r="E468" s="120"/>
      <c r="F468" s="120"/>
      <c r="G468" s="120"/>
      <c r="H468" s="120"/>
      <c r="I468" s="120"/>
      <c r="J468" s="120"/>
      <c r="K468" s="120"/>
      <c r="L468" s="120"/>
      <c r="M468" s="120"/>
      <c r="N468" s="120"/>
      <c r="O468" s="120"/>
      <c r="P468" s="120"/>
      <c r="Q468" s="120"/>
      <c r="R468" s="120"/>
      <c r="S468" s="120"/>
      <c r="T468" s="120"/>
      <c r="U468" s="120"/>
      <c r="V468" s="120"/>
      <c r="W468" s="120"/>
      <c r="X468" s="120"/>
      <c r="Y468" s="120"/>
      <c r="Z468" s="120"/>
    </row>
    <row r="469">
      <c r="A469" s="118" t="s">
        <v>1683</v>
      </c>
      <c r="B469" s="118" t="s">
        <v>1722</v>
      </c>
      <c r="C469" s="121" t="s">
        <v>3566</v>
      </c>
      <c r="D469" s="121" t="s">
        <v>2846</v>
      </c>
      <c r="E469" s="120"/>
      <c r="F469" s="120"/>
      <c r="G469" s="120"/>
      <c r="H469" s="120"/>
      <c r="I469" s="120"/>
      <c r="J469" s="120"/>
      <c r="K469" s="120"/>
      <c r="L469" s="120"/>
      <c r="M469" s="120"/>
      <c r="N469" s="120"/>
      <c r="O469" s="120"/>
      <c r="P469" s="120"/>
      <c r="Q469" s="120"/>
      <c r="R469" s="120"/>
      <c r="S469" s="120"/>
      <c r="T469" s="120"/>
      <c r="U469" s="120"/>
      <c r="V469" s="120"/>
      <c r="W469" s="120"/>
      <c r="X469" s="120"/>
      <c r="Y469" s="120"/>
      <c r="Z469" s="120"/>
    </row>
    <row r="470">
      <c r="A470" s="118" t="s">
        <v>1683</v>
      </c>
      <c r="B470" s="118" t="s">
        <v>1668</v>
      </c>
      <c r="C470" s="121" t="s">
        <v>3567</v>
      </c>
      <c r="D470" s="121" t="s">
        <v>2846</v>
      </c>
      <c r="E470" s="120"/>
      <c r="F470" s="120"/>
      <c r="G470" s="120"/>
      <c r="H470" s="120"/>
      <c r="I470" s="120"/>
      <c r="J470" s="120"/>
      <c r="K470" s="120"/>
      <c r="L470" s="120"/>
      <c r="M470" s="120"/>
      <c r="N470" s="120"/>
      <c r="O470" s="120"/>
      <c r="P470" s="120"/>
      <c r="Q470" s="120"/>
      <c r="R470" s="120"/>
      <c r="S470" s="120"/>
      <c r="T470" s="120"/>
      <c r="U470" s="120"/>
      <c r="V470" s="120"/>
      <c r="W470" s="120"/>
      <c r="X470" s="120"/>
      <c r="Y470" s="120"/>
      <c r="Z470" s="120"/>
    </row>
    <row r="471">
      <c r="A471" s="118" t="s">
        <v>1683</v>
      </c>
      <c r="B471" s="118" t="s">
        <v>1730</v>
      </c>
      <c r="C471" s="121" t="s">
        <v>3568</v>
      </c>
      <c r="D471" s="121" t="s">
        <v>2846</v>
      </c>
      <c r="E471" s="120"/>
      <c r="F471" s="120"/>
      <c r="G471" s="120"/>
      <c r="H471" s="120"/>
      <c r="I471" s="120"/>
      <c r="J471" s="120"/>
      <c r="K471" s="120"/>
      <c r="L471" s="120"/>
      <c r="M471" s="120"/>
      <c r="N471" s="120"/>
      <c r="O471" s="120"/>
      <c r="P471" s="120"/>
      <c r="Q471" s="120"/>
      <c r="R471" s="120"/>
      <c r="S471" s="120"/>
      <c r="T471" s="120"/>
      <c r="U471" s="120"/>
      <c r="V471" s="120"/>
      <c r="W471" s="120"/>
      <c r="X471" s="120"/>
      <c r="Y471" s="120"/>
      <c r="Z471" s="120"/>
    </row>
    <row r="472">
      <c r="A472" s="118" t="s">
        <v>1683</v>
      </c>
      <c r="B472" s="118" t="s">
        <v>1672</v>
      </c>
      <c r="C472" s="121" t="s">
        <v>3569</v>
      </c>
      <c r="D472" s="121" t="s">
        <v>2846</v>
      </c>
      <c r="E472" s="120"/>
      <c r="F472" s="120"/>
      <c r="G472" s="120"/>
      <c r="H472" s="120"/>
      <c r="I472" s="120"/>
      <c r="J472" s="120"/>
      <c r="K472" s="120"/>
      <c r="L472" s="120"/>
      <c r="M472" s="120"/>
      <c r="N472" s="120"/>
      <c r="O472" s="120"/>
      <c r="P472" s="120"/>
      <c r="Q472" s="120"/>
      <c r="R472" s="120"/>
      <c r="S472" s="120"/>
      <c r="T472" s="120"/>
      <c r="U472" s="120"/>
      <c r="V472" s="120"/>
      <c r="W472" s="120"/>
      <c r="X472" s="120"/>
      <c r="Y472" s="120"/>
      <c r="Z472" s="120"/>
    </row>
    <row r="473">
      <c r="A473" s="118" t="s">
        <v>1683</v>
      </c>
      <c r="B473" s="118" t="s">
        <v>1676</v>
      </c>
      <c r="C473" s="121" t="s">
        <v>3554</v>
      </c>
      <c r="D473" s="121" t="s">
        <v>2846</v>
      </c>
      <c r="E473" s="120"/>
      <c r="F473" s="120"/>
      <c r="G473" s="120"/>
      <c r="H473" s="120"/>
      <c r="I473" s="120"/>
      <c r="J473" s="120"/>
      <c r="K473" s="120"/>
      <c r="L473" s="120"/>
      <c r="M473" s="120"/>
      <c r="N473" s="120"/>
      <c r="O473" s="120"/>
      <c r="P473" s="120"/>
      <c r="Q473" s="120"/>
      <c r="R473" s="120"/>
      <c r="S473" s="120"/>
      <c r="T473" s="120"/>
      <c r="U473" s="120"/>
      <c r="V473" s="120"/>
      <c r="W473" s="120"/>
      <c r="X473" s="120"/>
      <c r="Y473" s="120"/>
      <c r="Z473" s="120"/>
    </row>
    <row r="474">
      <c r="A474" s="118" t="s">
        <v>1683</v>
      </c>
      <c r="B474" s="118" t="s">
        <v>1597</v>
      </c>
      <c r="C474" s="121" t="s">
        <v>3555</v>
      </c>
      <c r="D474" s="121" t="s">
        <v>2846</v>
      </c>
      <c r="E474" s="120"/>
      <c r="F474" s="120"/>
      <c r="G474" s="120"/>
      <c r="H474" s="120"/>
      <c r="I474" s="120"/>
      <c r="J474" s="120"/>
      <c r="K474" s="120"/>
      <c r="L474" s="120"/>
      <c r="M474" s="120"/>
      <c r="N474" s="120"/>
      <c r="O474" s="120"/>
      <c r="P474" s="120"/>
      <c r="Q474" s="120"/>
      <c r="R474" s="120"/>
      <c r="S474" s="120"/>
      <c r="T474" s="120"/>
      <c r="U474" s="120"/>
      <c r="V474" s="120"/>
      <c r="W474" s="120"/>
      <c r="X474" s="120"/>
      <c r="Y474" s="120"/>
      <c r="Z474" s="120"/>
    </row>
    <row r="475">
      <c r="A475" s="118" t="s">
        <v>1683</v>
      </c>
      <c r="B475" s="118" t="s">
        <v>1600</v>
      </c>
      <c r="C475" s="121" t="s">
        <v>3556</v>
      </c>
      <c r="D475" s="121" t="s">
        <v>2846</v>
      </c>
      <c r="E475" s="120"/>
      <c r="F475" s="120"/>
      <c r="G475" s="120"/>
      <c r="H475" s="120"/>
      <c r="I475" s="120"/>
      <c r="J475" s="120"/>
      <c r="K475" s="120"/>
      <c r="L475" s="120"/>
      <c r="M475" s="120"/>
      <c r="N475" s="120"/>
      <c r="O475" s="120"/>
      <c r="P475" s="120"/>
      <c r="Q475" s="120"/>
      <c r="R475" s="120"/>
      <c r="S475" s="120"/>
      <c r="T475" s="120"/>
      <c r="U475" s="120"/>
      <c r="V475" s="120"/>
      <c r="W475" s="120"/>
      <c r="X475" s="120"/>
      <c r="Y475" s="120"/>
      <c r="Z475" s="120"/>
    </row>
    <row r="476">
      <c r="A476" s="118" t="s">
        <v>1683</v>
      </c>
      <c r="B476" s="118" t="s">
        <v>1718</v>
      </c>
      <c r="C476" s="329" t="s">
        <v>3570</v>
      </c>
      <c r="D476" s="121" t="s">
        <v>2846</v>
      </c>
      <c r="E476" s="120"/>
      <c r="F476" s="120"/>
      <c r="G476" s="120"/>
      <c r="H476" s="120"/>
      <c r="I476" s="120"/>
      <c r="J476" s="120"/>
      <c r="K476" s="120"/>
      <c r="L476" s="120"/>
      <c r="M476" s="120"/>
      <c r="N476" s="120"/>
      <c r="O476" s="120"/>
      <c r="P476" s="120"/>
      <c r="Q476" s="120"/>
      <c r="R476" s="120"/>
      <c r="S476" s="120"/>
      <c r="T476" s="120"/>
      <c r="U476" s="120"/>
      <c r="V476" s="120"/>
      <c r="W476" s="120"/>
      <c r="X476" s="120"/>
      <c r="Y476" s="120"/>
      <c r="Z476" s="120"/>
    </row>
    <row r="478">
      <c r="A478" s="6" t="s">
        <v>1740</v>
      </c>
      <c r="B478" s="6" t="s">
        <v>1746</v>
      </c>
      <c r="C478" s="4" t="s">
        <v>3571</v>
      </c>
      <c r="D478" s="4" t="s">
        <v>2846</v>
      </c>
    </row>
    <row r="479">
      <c r="A479" s="6" t="s">
        <v>1740</v>
      </c>
      <c r="B479" s="6" t="s">
        <v>1271</v>
      </c>
      <c r="C479" s="4" t="s">
        <v>3572</v>
      </c>
      <c r="D479" s="4" t="s">
        <v>2846</v>
      </c>
    </row>
    <row r="480">
      <c r="A480" s="6" t="s">
        <v>1740</v>
      </c>
      <c r="B480" s="6" t="s">
        <v>1277</v>
      </c>
      <c r="C480" s="4" t="s">
        <v>3573</v>
      </c>
      <c r="D480" s="4" t="s">
        <v>2846</v>
      </c>
    </row>
    <row r="481">
      <c r="A481" s="6" t="s">
        <v>1740</v>
      </c>
      <c r="B481" s="6" t="s">
        <v>1765</v>
      </c>
      <c r="C481" s="4" t="s">
        <v>3574</v>
      </c>
      <c r="D481" s="4" t="s">
        <v>2846</v>
      </c>
    </row>
    <row r="482">
      <c r="A482" s="6" t="s">
        <v>1740</v>
      </c>
      <c r="B482" s="6" t="s">
        <v>1770</v>
      </c>
      <c r="C482" s="4" t="s">
        <v>3575</v>
      </c>
      <c r="D482" s="4" t="s">
        <v>2846</v>
      </c>
    </row>
    <row r="483">
      <c r="A483" s="6" t="s">
        <v>1740</v>
      </c>
      <c r="B483" s="6" t="s">
        <v>1772</v>
      </c>
      <c r="C483" s="4" t="s">
        <v>3576</v>
      </c>
      <c r="D483" s="4" t="s">
        <v>2846</v>
      </c>
    </row>
    <row r="484">
      <c r="A484" s="6" t="s">
        <v>1740</v>
      </c>
      <c r="B484" s="6" t="s">
        <v>1774</v>
      </c>
      <c r="C484" s="4" t="s">
        <v>3577</v>
      </c>
      <c r="D484" s="4" t="s">
        <v>2846</v>
      </c>
    </row>
    <row r="486">
      <c r="A486" s="6" t="s">
        <v>1776</v>
      </c>
      <c r="B486" s="6" t="s">
        <v>1778</v>
      </c>
      <c r="C486" s="4" t="s">
        <v>3578</v>
      </c>
      <c r="D486" s="4" t="s">
        <v>3579</v>
      </c>
    </row>
    <row r="487">
      <c r="A487" s="6" t="s">
        <v>1776</v>
      </c>
      <c r="B487" s="6" t="s">
        <v>1785</v>
      </c>
      <c r="C487" s="4" t="s">
        <v>3580</v>
      </c>
      <c r="D487" s="4" t="s">
        <v>3579</v>
      </c>
    </row>
    <row r="488">
      <c r="A488" s="6" t="s">
        <v>1776</v>
      </c>
      <c r="B488" s="6" t="s">
        <v>1787</v>
      </c>
      <c r="C488" s="4" t="s">
        <v>3581</v>
      </c>
      <c r="D488" s="4" t="s">
        <v>3579</v>
      </c>
    </row>
    <row r="489">
      <c r="A489" s="6" t="s">
        <v>1776</v>
      </c>
      <c r="B489" s="6" t="s">
        <v>1789</v>
      </c>
      <c r="C489" s="4" t="s">
        <v>3582</v>
      </c>
      <c r="D489" s="4" t="s">
        <v>3579</v>
      </c>
    </row>
    <row r="490">
      <c r="A490" s="6" t="s">
        <v>1776</v>
      </c>
      <c r="B490" s="6" t="s">
        <v>1791</v>
      </c>
      <c r="C490" s="4" t="s">
        <v>3583</v>
      </c>
      <c r="D490" s="4" t="s">
        <v>3579</v>
      </c>
    </row>
    <row r="491">
      <c r="A491" s="6" t="s">
        <v>1776</v>
      </c>
      <c r="B491" s="6" t="s">
        <v>1793</v>
      </c>
      <c r="C491" s="4" t="s">
        <v>3584</v>
      </c>
      <c r="D491" s="4" t="s">
        <v>3579</v>
      </c>
    </row>
    <row r="492">
      <c r="A492" s="6" t="s">
        <v>1776</v>
      </c>
      <c r="B492" s="6" t="s">
        <v>1795</v>
      </c>
      <c r="C492" s="4" t="s">
        <v>3585</v>
      </c>
      <c r="D492" s="4" t="s">
        <v>3579</v>
      </c>
    </row>
    <row r="493">
      <c r="A493" s="6" t="s">
        <v>1776</v>
      </c>
      <c r="B493" s="6" t="s">
        <v>1797</v>
      </c>
      <c r="C493" s="4" t="s">
        <v>3586</v>
      </c>
      <c r="D493" s="4" t="s">
        <v>3579</v>
      </c>
    </row>
    <row r="494">
      <c r="A494" s="6" t="s">
        <v>1776</v>
      </c>
      <c r="B494" s="6" t="s">
        <v>1799</v>
      </c>
      <c r="C494" s="4" t="s">
        <v>3587</v>
      </c>
      <c r="D494" s="4" t="s">
        <v>3579</v>
      </c>
    </row>
    <row r="495">
      <c r="A495" s="6"/>
      <c r="B495" s="6"/>
    </row>
    <row r="496">
      <c r="A496" s="6" t="s">
        <v>1806</v>
      </c>
      <c r="B496" s="6" t="s">
        <v>1808</v>
      </c>
      <c r="C496" s="4" t="s">
        <v>3588</v>
      </c>
      <c r="D496" s="4" t="s">
        <v>1784</v>
      </c>
    </row>
    <row r="497">
      <c r="A497" s="6" t="s">
        <v>1815</v>
      </c>
      <c r="B497" s="6" t="s">
        <v>1817</v>
      </c>
      <c r="C497" s="4" t="s">
        <v>3589</v>
      </c>
      <c r="D497" s="4" t="s">
        <v>1784</v>
      </c>
    </row>
    <row r="498">
      <c r="A498" s="6" t="s">
        <v>1815</v>
      </c>
      <c r="B498" s="6" t="s">
        <v>1819</v>
      </c>
      <c r="C498" s="4" t="s">
        <v>3590</v>
      </c>
      <c r="D498" s="4" t="s">
        <v>1784</v>
      </c>
    </row>
    <row r="499">
      <c r="A499" s="6" t="s">
        <v>1815</v>
      </c>
      <c r="B499" s="6" t="s">
        <v>1821</v>
      </c>
      <c r="C499" s="4" t="s">
        <v>3591</v>
      </c>
      <c r="D499" s="4" t="s">
        <v>1784</v>
      </c>
    </row>
    <row r="500">
      <c r="A500" s="6" t="s">
        <v>1815</v>
      </c>
      <c r="B500" s="6" t="s">
        <v>1220</v>
      </c>
      <c r="C500" s="4" t="s">
        <v>3415</v>
      </c>
      <c r="D500" s="4" t="s">
        <v>1784</v>
      </c>
    </row>
    <row r="501">
      <c r="A501" s="6" t="s">
        <v>1815</v>
      </c>
      <c r="B501" s="6" t="s">
        <v>1826</v>
      </c>
      <c r="C501" s="4" t="s">
        <v>3592</v>
      </c>
      <c r="D501" s="4" t="s">
        <v>1784</v>
      </c>
    </row>
    <row r="503">
      <c r="A503" s="6" t="s">
        <v>1815</v>
      </c>
      <c r="B503" s="6" t="s">
        <v>1833</v>
      </c>
      <c r="C503" s="4" t="s">
        <v>3593</v>
      </c>
      <c r="D503" s="4" t="s">
        <v>1784</v>
      </c>
    </row>
    <row r="504">
      <c r="A504" s="6" t="s">
        <v>1806</v>
      </c>
      <c r="B504" s="6" t="s">
        <v>1133</v>
      </c>
      <c r="C504" s="4" t="s">
        <v>3594</v>
      </c>
      <c r="D504" s="4" t="s">
        <v>1784</v>
      </c>
    </row>
    <row r="505">
      <c r="A505" s="6" t="s">
        <v>1815</v>
      </c>
      <c r="B505" s="6" t="s">
        <v>1835</v>
      </c>
      <c r="C505" s="4" t="s">
        <v>3595</v>
      </c>
      <c r="D505" s="4" t="s">
        <v>1784</v>
      </c>
    </row>
    <row r="506">
      <c r="A506" s="6" t="s">
        <v>1815</v>
      </c>
      <c r="B506" s="6" t="s">
        <v>1837</v>
      </c>
      <c r="C506" s="4" t="s">
        <v>3596</v>
      </c>
      <c r="D506" s="4" t="s">
        <v>1784</v>
      </c>
    </row>
    <row r="507">
      <c r="A507" s="6" t="s">
        <v>1815</v>
      </c>
      <c r="B507" s="6" t="s">
        <v>1839</v>
      </c>
      <c r="C507" s="4" t="s">
        <v>3597</v>
      </c>
      <c r="D507" s="4" t="s">
        <v>1784</v>
      </c>
    </row>
    <row r="508">
      <c r="A508" s="6" t="s">
        <v>1815</v>
      </c>
      <c r="B508" s="6" t="s">
        <v>1841</v>
      </c>
      <c r="C508" s="4" t="s">
        <v>3598</v>
      </c>
      <c r="D508" s="4" t="s">
        <v>1784</v>
      </c>
    </row>
    <row r="509">
      <c r="A509" s="6" t="s">
        <v>1815</v>
      </c>
      <c r="B509" s="6" t="s">
        <v>1843</v>
      </c>
      <c r="C509" s="4" t="s">
        <v>3599</v>
      </c>
      <c r="D509" s="4" t="s">
        <v>1784</v>
      </c>
    </row>
    <row r="510">
      <c r="A510" s="6" t="s">
        <v>1815</v>
      </c>
      <c r="B510" s="6" t="s">
        <v>1845</v>
      </c>
      <c r="C510" s="4" t="s">
        <v>3600</v>
      </c>
      <c r="D510" s="4" t="s">
        <v>1784</v>
      </c>
    </row>
    <row r="511">
      <c r="A511" s="6" t="s">
        <v>1815</v>
      </c>
      <c r="B511" s="6" t="s">
        <v>1849</v>
      </c>
      <c r="C511" s="4" t="s">
        <v>3601</v>
      </c>
      <c r="D511" s="4" t="s">
        <v>1784</v>
      </c>
    </row>
    <row r="512">
      <c r="A512" s="6" t="s">
        <v>1815</v>
      </c>
      <c r="B512" s="6" t="s">
        <v>1851</v>
      </c>
      <c r="C512" s="4" t="s">
        <v>3602</v>
      </c>
      <c r="D512" s="4" t="s">
        <v>1784</v>
      </c>
    </row>
    <row r="513">
      <c r="A513" s="6" t="s">
        <v>1815</v>
      </c>
      <c r="B513" s="6" t="s">
        <v>1853</v>
      </c>
      <c r="C513" s="4" t="s">
        <v>3603</v>
      </c>
      <c r="D513" s="4" t="s">
        <v>1784</v>
      </c>
    </row>
    <row r="514">
      <c r="A514" s="6" t="s">
        <v>1815</v>
      </c>
      <c r="B514" s="6" t="s">
        <v>1856</v>
      </c>
      <c r="C514" s="4" t="s">
        <v>3604</v>
      </c>
      <c r="D514" s="4" t="s">
        <v>1784</v>
      </c>
    </row>
    <row r="515">
      <c r="A515" s="6" t="s">
        <v>1815</v>
      </c>
      <c r="B515" s="6" t="s">
        <v>1859</v>
      </c>
      <c r="C515" s="4" t="s">
        <v>3605</v>
      </c>
      <c r="D515" s="4" t="s">
        <v>1784</v>
      </c>
    </row>
    <row r="516">
      <c r="A516" s="6" t="s">
        <v>1815</v>
      </c>
      <c r="B516" s="6" t="s">
        <v>1861</v>
      </c>
      <c r="C516" s="4" t="s">
        <v>3606</v>
      </c>
      <c r="D516" s="4" t="s">
        <v>1784</v>
      </c>
    </row>
    <row r="517">
      <c r="A517" s="6" t="s">
        <v>1815</v>
      </c>
      <c r="B517" s="6" t="s">
        <v>1863</v>
      </c>
      <c r="C517" s="4" t="s">
        <v>3607</v>
      </c>
      <c r="D517" s="4" t="s">
        <v>1784</v>
      </c>
    </row>
    <row r="518">
      <c r="A518" s="6" t="s">
        <v>1815</v>
      </c>
      <c r="B518" s="6" t="s">
        <v>1865</v>
      </c>
      <c r="C518" s="4" t="s">
        <v>3608</v>
      </c>
      <c r="D518" s="4" t="s">
        <v>1784</v>
      </c>
    </row>
    <row r="519">
      <c r="B519" s="6"/>
    </row>
    <row r="520">
      <c r="A520" s="6" t="s">
        <v>1867</v>
      </c>
      <c r="B520" s="6" t="s">
        <v>1869</v>
      </c>
      <c r="C520" s="4" t="s">
        <v>3609</v>
      </c>
      <c r="D520" s="4" t="s">
        <v>1784</v>
      </c>
    </row>
    <row r="521">
      <c r="A521" s="6" t="s">
        <v>1867</v>
      </c>
      <c r="B521" s="6" t="s">
        <v>1871</v>
      </c>
      <c r="C521" s="4" t="s">
        <v>3610</v>
      </c>
      <c r="D521" s="4" t="s">
        <v>1784</v>
      </c>
    </row>
    <row r="522">
      <c r="A522" s="6" t="s">
        <v>1867</v>
      </c>
      <c r="B522" s="6" t="s">
        <v>1873</v>
      </c>
      <c r="C522" s="4" t="s">
        <v>3611</v>
      </c>
      <c r="D522" s="4" t="s">
        <v>1784</v>
      </c>
    </row>
    <row r="523">
      <c r="A523" s="6" t="s">
        <v>1867</v>
      </c>
      <c r="B523" s="6" t="s">
        <v>1875</v>
      </c>
      <c r="C523" s="4" t="s">
        <v>3612</v>
      </c>
      <c r="D523" s="4" t="s">
        <v>1784</v>
      </c>
    </row>
    <row r="524">
      <c r="A524" s="6" t="s">
        <v>1867</v>
      </c>
      <c r="B524" s="6" t="s">
        <v>1877</v>
      </c>
      <c r="C524" s="4" t="s">
        <v>3613</v>
      </c>
      <c r="D524" s="4" t="s">
        <v>1784</v>
      </c>
    </row>
    <row r="525">
      <c r="A525" s="6" t="s">
        <v>1867</v>
      </c>
      <c r="B525" s="6" t="s">
        <v>1220</v>
      </c>
      <c r="C525" s="4" t="s">
        <v>3415</v>
      </c>
      <c r="D525" s="4" t="s">
        <v>1784</v>
      </c>
    </row>
    <row r="526">
      <c r="A526" s="6" t="s">
        <v>1867</v>
      </c>
      <c r="B526" s="6" t="s">
        <v>1880</v>
      </c>
      <c r="C526" s="4" t="s">
        <v>3614</v>
      </c>
      <c r="D526" s="4" t="s">
        <v>1784</v>
      </c>
    </row>
    <row r="527">
      <c r="A527" s="6" t="s">
        <v>1867</v>
      </c>
      <c r="B527" s="6" t="s">
        <v>1885</v>
      </c>
      <c r="C527" s="4" t="s">
        <v>3615</v>
      </c>
      <c r="D527" s="4" t="s">
        <v>1784</v>
      </c>
    </row>
    <row r="528">
      <c r="A528" s="6" t="s">
        <v>1867</v>
      </c>
      <c r="B528" s="6" t="s">
        <v>1887</v>
      </c>
      <c r="C528" s="4" t="s">
        <v>3616</v>
      </c>
      <c r="D528" s="4" t="s">
        <v>1784</v>
      </c>
    </row>
    <row r="530">
      <c r="A530" s="6" t="s">
        <v>1867</v>
      </c>
      <c r="B530" s="6" t="s">
        <v>1893</v>
      </c>
      <c r="C530" s="4" t="s">
        <v>3617</v>
      </c>
      <c r="D530" s="4" t="s">
        <v>1784</v>
      </c>
    </row>
    <row r="531">
      <c r="A531" s="6" t="s">
        <v>1867</v>
      </c>
      <c r="B531" s="6" t="s">
        <v>1895</v>
      </c>
      <c r="C531" s="4" t="s">
        <v>3618</v>
      </c>
      <c r="D531" s="4" t="s">
        <v>1784</v>
      </c>
    </row>
    <row r="532">
      <c r="A532" s="6" t="s">
        <v>1867</v>
      </c>
      <c r="B532" s="6" t="s">
        <v>1897</v>
      </c>
      <c r="C532" s="4" t="s">
        <v>3619</v>
      </c>
      <c r="D532" s="4" t="s">
        <v>1784</v>
      </c>
    </row>
    <row r="533">
      <c r="A533" s="6" t="s">
        <v>1867</v>
      </c>
      <c r="B533" s="6" t="s">
        <v>1899</v>
      </c>
      <c r="C533" s="4" t="s">
        <v>3620</v>
      </c>
      <c r="D533" s="4" t="s">
        <v>1784</v>
      </c>
    </row>
    <row r="534">
      <c r="A534" s="6" t="s">
        <v>1867</v>
      </c>
      <c r="B534" s="6" t="s">
        <v>1901</v>
      </c>
      <c r="C534" s="4" t="s">
        <v>3621</v>
      </c>
      <c r="D534" s="4" t="s">
        <v>1784</v>
      </c>
    </row>
    <row r="535">
      <c r="A535" s="6" t="s">
        <v>1867</v>
      </c>
      <c r="B535" s="6" t="s">
        <v>1903</v>
      </c>
      <c r="C535" s="4" t="s">
        <v>3622</v>
      </c>
      <c r="D535" s="4" t="s">
        <v>1784</v>
      </c>
    </row>
    <row r="536">
      <c r="A536" s="6" t="s">
        <v>1867</v>
      </c>
      <c r="B536" s="6" t="s">
        <v>1835</v>
      </c>
      <c r="C536" s="4" t="s">
        <v>3595</v>
      </c>
      <c r="D536" s="4" t="s">
        <v>1784</v>
      </c>
    </row>
    <row r="537">
      <c r="A537" s="6" t="s">
        <v>1867</v>
      </c>
      <c r="B537" s="6" t="s">
        <v>1841</v>
      </c>
      <c r="C537" s="4" t="s">
        <v>3623</v>
      </c>
      <c r="D537" s="4" t="s">
        <v>1784</v>
      </c>
    </row>
    <row r="538">
      <c r="A538" s="6" t="s">
        <v>1867</v>
      </c>
      <c r="B538" s="6" t="s">
        <v>1843</v>
      </c>
      <c r="C538" s="4" t="s">
        <v>3624</v>
      </c>
      <c r="D538" s="4" t="s">
        <v>1784</v>
      </c>
    </row>
    <row r="539">
      <c r="A539" s="6" t="s">
        <v>1867</v>
      </c>
      <c r="B539" s="6" t="s">
        <v>1845</v>
      </c>
      <c r="C539" s="4" t="s">
        <v>3600</v>
      </c>
      <c r="D539" s="4" t="s">
        <v>1784</v>
      </c>
    </row>
    <row r="540">
      <c r="A540" s="6" t="s">
        <v>1867</v>
      </c>
      <c r="B540" s="6" t="s">
        <v>1849</v>
      </c>
      <c r="C540" s="4" t="s">
        <v>3625</v>
      </c>
      <c r="D540" s="4" t="s">
        <v>1784</v>
      </c>
    </row>
    <row r="541">
      <c r="A541" s="6" t="s">
        <v>1867</v>
      </c>
      <c r="B541" s="6" t="s">
        <v>1925</v>
      </c>
      <c r="C541" s="4" t="s">
        <v>3626</v>
      </c>
      <c r="D541" s="4" t="s">
        <v>1784</v>
      </c>
    </row>
    <row r="542">
      <c r="A542" s="6" t="s">
        <v>1867</v>
      </c>
      <c r="B542" s="6" t="s">
        <v>1927</v>
      </c>
      <c r="C542" s="4" t="s">
        <v>3627</v>
      </c>
      <c r="D542" s="4" t="s">
        <v>1784</v>
      </c>
    </row>
    <row r="543">
      <c r="A543" s="6" t="s">
        <v>1867</v>
      </c>
      <c r="B543" s="6" t="s">
        <v>1929</v>
      </c>
      <c r="C543" s="4" t="s">
        <v>3628</v>
      </c>
      <c r="D543" s="4" t="s">
        <v>1784</v>
      </c>
    </row>
    <row r="544">
      <c r="A544" s="6" t="s">
        <v>1867</v>
      </c>
      <c r="B544" s="6" t="s">
        <v>1931</v>
      </c>
      <c r="C544" s="4" t="s">
        <v>3629</v>
      </c>
      <c r="D544" s="4" t="s">
        <v>1784</v>
      </c>
    </row>
    <row r="545">
      <c r="A545" s="6" t="s">
        <v>1867</v>
      </c>
      <c r="B545" s="6" t="s">
        <v>1933</v>
      </c>
      <c r="C545" s="4" t="s">
        <v>3630</v>
      </c>
      <c r="D545" s="4" t="s">
        <v>1784</v>
      </c>
    </row>
    <row r="546">
      <c r="A546" s="6" t="s">
        <v>1867</v>
      </c>
      <c r="B546" s="6" t="s">
        <v>1936</v>
      </c>
      <c r="C546" s="4" t="s">
        <v>3631</v>
      </c>
      <c r="D546" s="4" t="s">
        <v>1784</v>
      </c>
    </row>
    <row r="547">
      <c r="A547" s="6" t="s">
        <v>1867</v>
      </c>
      <c r="B547" s="6" t="s">
        <v>1940</v>
      </c>
      <c r="C547" s="4" t="s">
        <v>3632</v>
      </c>
      <c r="D547" s="4" t="s">
        <v>1784</v>
      </c>
    </row>
    <row r="548">
      <c r="A548" s="6" t="s">
        <v>1867</v>
      </c>
      <c r="B548" s="6" t="s">
        <v>1938</v>
      </c>
      <c r="C548" s="4" t="s">
        <v>3633</v>
      </c>
      <c r="D548" s="4" t="s">
        <v>1784</v>
      </c>
    </row>
    <row r="550">
      <c r="A550" s="6" t="s">
        <v>1942</v>
      </c>
      <c r="B550" s="6" t="s">
        <v>1133</v>
      </c>
      <c r="C550" s="4" t="s">
        <v>3594</v>
      </c>
      <c r="D550" s="4" t="s">
        <v>1784</v>
      </c>
    </row>
    <row r="551">
      <c r="A551" s="6" t="s">
        <v>1946</v>
      </c>
      <c r="B551" s="6" t="s">
        <v>1948</v>
      </c>
      <c r="C551" s="4" t="s">
        <v>3634</v>
      </c>
      <c r="D551" s="4" t="s">
        <v>1784</v>
      </c>
    </row>
    <row r="552">
      <c r="A552" s="6" t="s">
        <v>1946</v>
      </c>
      <c r="B552" s="6" t="s">
        <v>1950</v>
      </c>
      <c r="C552" s="4" t="s">
        <v>3635</v>
      </c>
      <c r="D552" s="4" t="s">
        <v>1784</v>
      </c>
    </row>
    <row r="553">
      <c r="A553" s="6" t="s">
        <v>1946</v>
      </c>
      <c r="B553" s="6" t="s">
        <v>1817</v>
      </c>
      <c r="C553" s="4" t="s">
        <v>3636</v>
      </c>
      <c r="D553" s="4" t="s">
        <v>1784</v>
      </c>
    </row>
    <row r="554">
      <c r="A554" s="6" t="s">
        <v>1946</v>
      </c>
      <c r="B554" s="6" t="s">
        <v>1819</v>
      </c>
      <c r="C554" s="4" t="s">
        <v>3637</v>
      </c>
      <c r="D554" s="4" t="s">
        <v>1784</v>
      </c>
    </row>
    <row r="555">
      <c r="A555" s="6" t="s">
        <v>1946</v>
      </c>
      <c r="B555" s="6" t="s">
        <v>1821</v>
      </c>
      <c r="C555" s="4" t="s">
        <v>3591</v>
      </c>
      <c r="D555" s="4" t="s">
        <v>1784</v>
      </c>
    </row>
    <row r="556">
      <c r="A556" s="6" t="s">
        <v>1946</v>
      </c>
      <c r="B556" s="6" t="s">
        <v>1220</v>
      </c>
      <c r="C556" s="4" t="s">
        <v>3415</v>
      </c>
      <c r="D556" s="4" t="s">
        <v>1784</v>
      </c>
    </row>
    <row r="557">
      <c r="A557" s="6" t="s">
        <v>1946</v>
      </c>
      <c r="B557" s="6" t="s">
        <v>1765</v>
      </c>
      <c r="C557" s="4" t="s">
        <v>3574</v>
      </c>
      <c r="D557" s="4" t="s">
        <v>1784</v>
      </c>
    </row>
    <row r="558">
      <c r="A558" s="6" t="s">
        <v>1946</v>
      </c>
      <c r="B558" s="6" t="s">
        <v>1903</v>
      </c>
      <c r="C558" s="4" t="s">
        <v>3622</v>
      </c>
      <c r="D558" s="4" t="s">
        <v>1784</v>
      </c>
    </row>
    <row r="560">
      <c r="A560" s="6" t="s">
        <v>1946</v>
      </c>
      <c r="B560" s="6" t="s">
        <v>1983</v>
      </c>
      <c r="C560" s="4" t="s">
        <v>3638</v>
      </c>
      <c r="D560" s="4" t="s">
        <v>1784</v>
      </c>
    </row>
    <row r="561">
      <c r="A561" s="6" t="s">
        <v>1946</v>
      </c>
      <c r="B561" s="6" t="s">
        <v>1841</v>
      </c>
      <c r="C561" s="4" t="s">
        <v>3598</v>
      </c>
      <c r="D561" s="4" t="s">
        <v>1784</v>
      </c>
    </row>
    <row r="562">
      <c r="A562" s="6" t="s">
        <v>1946</v>
      </c>
      <c r="B562" s="6" t="s">
        <v>1843</v>
      </c>
      <c r="C562" s="4" t="s">
        <v>3624</v>
      </c>
      <c r="D562" s="4" t="s">
        <v>1784</v>
      </c>
    </row>
    <row r="563">
      <c r="A563" s="6" t="s">
        <v>1946</v>
      </c>
      <c r="B563" s="6" t="s">
        <v>1845</v>
      </c>
      <c r="C563" s="4" t="s">
        <v>3600</v>
      </c>
      <c r="D563" s="4" t="s">
        <v>1784</v>
      </c>
    </row>
    <row r="564">
      <c r="A564" s="6" t="s">
        <v>1946</v>
      </c>
      <c r="B564" s="6" t="s">
        <v>1849</v>
      </c>
      <c r="C564" s="4" t="s">
        <v>3625</v>
      </c>
      <c r="D564" s="4" t="s">
        <v>1784</v>
      </c>
    </row>
    <row r="565">
      <c r="A565" s="6" t="s">
        <v>1946</v>
      </c>
      <c r="B565" s="6" t="s">
        <v>1851</v>
      </c>
      <c r="C565" s="4" t="s">
        <v>3602</v>
      </c>
      <c r="D565" s="4" t="s">
        <v>1784</v>
      </c>
    </row>
    <row r="566">
      <c r="A566" s="6" t="s">
        <v>1992</v>
      </c>
      <c r="B566" s="6" t="s">
        <v>1994</v>
      </c>
      <c r="C566" s="4" t="s">
        <v>3639</v>
      </c>
      <c r="D566" s="4" t="s">
        <v>1784</v>
      </c>
    </row>
    <row r="567">
      <c r="A567" s="6" t="s">
        <v>1992</v>
      </c>
      <c r="B567" s="6" t="s">
        <v>1821</v>
      </c>
      <c r="C567" s="4" t="s">
        <v>3591</v>
      </c>
      <c r="D567" s="4" t="s">
        <v>1784</v>
      </c>
    </row>
    <row r="568">
      <c r="A568" s="6" t="s">
        <v>1992</v>
      </c>
      <c r="B568" s="6" t="s">
        <v>1220</v>
      </c>
      <c r="C568" s="4" t="s">
        <v>3415</v>
      </c>
      <c r="D568" s="4" t="s">
        <v>1784</v>
      </c>
    </row>
    <row r="569">
      <c r="A569" s="6" t="s">
        <v>1992</v>
      </c>
      <c r="B569" s="6" t="s">
        <v>1765</v>
      </c>
      <c r="C569" s="4" t="s">
        <v>3640</v>
      </c>
      <c r="D569" s="4" t="s">
        <v>1784</v>
      </c>
    </row>
    <row r="570">
      <c r="A570" s="6" t="s">
        <v>1992</v>
      </c>
      <c r="B570" s="6" t="s">
        <v>1903</v>
      </c>
      <c r="C570" s="4" t="s">
        <v>3622</v>
      </c>
      <c r="D570" s="4" t="s">
        <v>1784</v>
      </c>
    </row>
    <row r="572">
      <c r="A572" s="6" t="s">
        <v>1992</v>
      </c>
      <c r="B572" s="330" t="s">
        <v>2011</v>
      </c>
      <c r="C572" s="4" t="s">
        <v>3641</v>
      </c>
      <c r="D572" s="4" t="s">
        <v>1784</v>
      </c>
    </row>
    <row r="573">
      <c r="A573" s="6" t="s">
        <v>1992</v>
      </c>
      <c r="B573" s="6" t="s">
        <v>2013</v>
      </c>
      <c r="C573" s="4" t="s">
        <v>3642</v>
      </c>
      <c r="D573" s="4" t="s">
        <v>1784</v>
      </c>
    </row>
    <row r="574">
      <c r="A574" s="6" t="s">
        <v>1992</v>
      </c>
      <c r="B574" s="6" t="s">
        <v>1841</v>
      </c>
      <c r="C574" s="4" t="s">
        <v>3598</v>
      </c>
      <c r="D574" s="4" t="s">
        <v>1784</v>
      </c>
    </row>
    <row r="575">
      <c r="A575" s="6" t="s">
        <v>1992</v>
      </c>
      <c r="B575" s="6" t="s">
        <v>1843</v>
      </c>
      <c r="C575" s="4" t="s">
        <v>3624</v>
      </c>
      <c r="D575" s="4" t="s">
        <v>1784</v>
      </c>
    </row>
    <row r="576">
      <c r="A576" s="6" t="s">
        <v>1992</v>
      </c>
      <c r="B576" s="6" t="s">
        <v>1845</v>
      </c>
      <c r="C576" s="4" t="s">
        <v>3600</v>
      </c>
      <c r="D576" s="4" t="s">
        <v>1784</v>
      </c>
    </row>
    <row r="577">
      <c r="A577" s="6" t="s">
        <v>1992</v>
      </c>
      <c r="B577" s="6" t="s">
        <v>1849</v>
      </c>
      <c r="C577" s="4" t="s">
        <v>3625</v>
      </c>
      <c r="D577" s="4" t="s">
        <v>1784</v>
      </c>
    </row>
    <row r="578">
      <c r="A578" s="6" t="s">
        <v>1992</v>
      </c>
      <c r="B578" s="6" t="s">
        <v>1851</v>
      </c>
      <c r="C578" s="4" t="s">
        <v>3602</v>
      </c>
      <c r="D578" s="4" t="s">
        <v>1784</v>
      </c>
    </row>
    <row r="579">
      <c r="A579" s="6" t="s">
        <v>1992</v>
      </c>
      <c r="B579" s="6" t="s">
        <v>2020</v>
      </c>
      <c r="C579" s="4" t="s">
        <v>3643</v>
      </c>
      <c r="D579" s="4" t="s">
        <v>1784</v>
      </c>
    </row>
    <row r="580">
      <c r="A580" s="6" t="s">
        <v>1992</v>
      </c>
      <c r="B580" s="6" t="s">
        <v>1853</v>
      </c>
      <c r="C580" s="4" t="s">
        <v>3603</v>
      </c>
      <c r="D580" s="4" t="s">
        <v>1784</v>
      </c>
    </row>
    <row r="581">
      <c r="A581" s="6" t="s">
        <v>1992</v>
      </c>
      <c r="B581" s="6" t="s">
        <v>2023</v>
      </c>
      <c r="C581" s="4" t="s">
        <v>3644</v>
      </c>
      <c r="D581" s="4" t="s">
        <v>1784</v>
      </c>
    </row>
    <row r="582">
      <c r="A582" s="6" t="s">
        <v>2025</v>
      </c>
      <c r="B582" s="6" t="s">
        <v>1950</v>
      </c>
      <c r="C582" s="4" t="s">
        <v>3635</v>
      </c>
      <c r="D582" s="4" t="s">
        <v>1784</v>
      </c>
    </row>
    <row r="583">
      <c r="A583" s="6" t="s">
        <v>2025</v>
      </c>
      <c r="B583" s="6" t="s">
        <v>2033</v>
      </c>
      <c r="C583" s="4" t="s">
        <v>3645</v>
      </c>
      <c r="D583" s="4" t="s">
        <v>1784</v>
      </c>
    </row>
    <row r="584">
      <c r="A584" s="6" t="s">
        <v>2025</v>
      </c>
      <c r="B584" s="6" t="s">
        <v>1819</v>
      </c>
      <c r="C584" s="4" t="s">
        <v>3637</v>
      </c>
      <c r="D584" s="4" t="s">
        <v>1784</v>
      </c>
    </row>
    <row r="585">
      <c r="A585" s="6" t="s">
        <v>2025</v>
      </c>
      <c r="B585" s="6" t="s">
        <v>2037</v>
      </c>
      <c r="C585" s="4" t="s">
        <v>3646</v>
      </c>
      <c r="D585" s="4" t="s">
        <v>1784</v>
      </c>
    </row>
    <row r="586">
      <c r="A586" s="6" t="s">
        <v>2025</v>
      </c>
      <c r="B586" s="6" t="s">
        <v>2039</v>
      </c>
      <c r="C586" s="4" t="s">
        <v>3647</v>
      </c>
      <c r="D586" s="4" t="s">
        <v>1784</v>
      </c>
    </row>
    <row r="587">
      <c r="A587" s="6" t="s">
        <v>2025</v>
      </c>
      <c r="B587" s="6" t="s">
        <v>2041</v>
      </c>
      <c r="C587" s="4" t="s">
        <v>3648</v>
      </c>
      <c r="D587" s="4" t="s">
        <v>1784</v>
      </c>
    </row>
    <row r="588">
      <c r="A588" s="6" t="s">
        <v>2025</v>
      </c>
      <c r="B588" s="6" t="s">
        <v>2043</v>
      </c>
      <c r="C588" s="4" t="s">
        <v>3649</v>
      </c>
      <c r="D588" s="4" t="s">
        <v>1784</v>
      </c>
    </row>
    <row r="589">
      <c r="A589" s="6" t="s">
        <v>2025</v>
      </c>
      <c r="B589" s="6" t="s">
        <v>2045</v>
      </c>
      <c r="C589" s="4" t="s">
        <v>3650</v>
      </c>
      <c r="D589" s="4" t="s">
        <v>1784</v>
      </c>
    </row>
    <row r="590">
      <c r="A590" s="6" t="s">
        <v>2025</v>
      </c>
      <c r="B590" s="6" t="s">
        <v>1821</v>
      </c>
      <c r="C590" s="4" t="s">
        <v>3591</v>
      </c>
      <c r="D590" s="4" t="s">
        <v>1784</v>
      </c>
    </row>
    <row r="591">
      <c r="A591" s="6" t="s">
        <v>2025</v>
      </c>
      <c r="B591" s="6" t="s">
        <v>1220</v>
      </c>
      <c r="C591" s="4" t="s">
        <v>3415</v>
      </c>
      <c r="D591" s="4" t="s">
        <v>1784</v>
      </c>
    </row>
    <row r="592">
      <c r="A592" s="6" t="s">
        <v>2025</v>
      </c>
      <c r="B592" s="6" t="s">
        <v>2049</v>
      </c>
      <c r="C592" s="4" t="s">
        <v>3651</v>
      </c>
      <c r="D592" s="4" t="s">
        <v>1784</v>
      </c>
    </row>
    <row r="593">
      <c r="A593" s="6" t="s">
        <v>2025</v>
      </c>
      <c r="B593" s="6" t="s">
        <v>2066</v>
      </c>
      <c r="C593" s="4" t="s">
        <v>3652</v>
      </c>
      <c r="D593" s="4" t="s">
        <v>1784</v>
      </c>
    </row>
    <row r="594">
      <c r="A594" s="6" t="s">
        <v>2025</v>
      </c>
      <c r="B594" s="6" t="s">
        <v>1841</v>
      </c>
      <c r="C594" s="4" t="s">
        <v>3598</v>
      </c>
      <c r="D594" s="4" t="s">
        <v>1784</v>
      </c>
    </row>
    <row r="595">
      <c r="A595" s="6" t="s">
        <v>2025</v>
      </c>
      <c r="B595" s="6" t="s">
        <v>1843</v>
      </c>
      <c r="C595" s="4" t="s">
        <v>3624</v>
      </c>
      <c r="D595" s="4" t="s">
        <v>1784</v>
      </c>
    </row>
    <row r="596">
      <c r="A596" s="6" t="s">
        <v>2025</v>
      </c>
      <c r="B596" s="6" t="s">
        <v>1845</v>
      </c>
      <c r="C596" s="4" t="s">
        <v>3600</v>
      </c>
      <c r="D596" s="4" t="s">
        <v>1784</v>
      </c>
    </row>
    <row r="597">
      <c r="A597" s="6" t="s">
        <v>2025</v>
      </c>
      <c r="B597" s="6" t="s">
        <v>1849</v>
      </c>
      <c r="C597" s="4" t="s">
        <v>3625</v>
      </c>
      <c r="D597" s="4" t="s">
        <v>1784</v>
      </c>
    </row>
    <row r="598">
      <c r="A598" s="6" t="s">
        <v>2025</v>
      </c>
      <c r="B598" s="6" t="s">
        <v>1851</v>
      </c>
      <c r="C598" s="4" t="s">
        <v>3602</v>
      </c>
      <c r="D598" s="4" t="s">
        <v>1784</v>
      </c>
    </row>
    <row r="599">
      <c r="A599" s="6" t="s">
        <v>2025</v>
      </c>
      <c r="B599" s="6" t="s">
        <v>2072</v>
      </c>
      <c r="C599" s="4" t="s">
        <v>3653</v>
      </c>
      <c r="D599" s="4" t="s">
        <v>1784</v>
      </c>
    </row>
    <row r="601">
      <c r="A601" s="6" t="s">
        <v>2074</v>
      </c>
      <c r="B601" s="6" t="s">
        <v>2076</v>
      </c>
      <c r="C601" s="4" t="s">
        <v>3654</v>
      </c>
      <c r="D601" s="4" t="s">
        <v>2079</v>
      </c>
    </row>
    <row r="602">
      <c r="A602" s="6" t="s">
        <v>2074</v>
      </c>
      <c r="B602" s="6" t="s">
        <v>2080</v>
      </c>
      <c r="C602" s="4" t="s">
        <v>3655</v>
      </c>
      <c r="D602" s="4" t="s">
        <v>2079</v>
      </c>
    </row>
    <row r="603">
      <c r="A603" s="6" t="s">
        <v>2074</v>
      </c>
      <c r="B603" s="6" t="s">
        <v>2082</v>
      </c>
      <c r="C603" s="4" t="s">
        <v>3656</v>
      </c>
      <c r="D603" s="4" t="s">
        <v>2079</v>
      </c>
    </row>
    <row r="604">
      <c r="A604" s="6" t="s">
        <v>2074</v>
      </c>
      <c r="B604" s="6" t="s">
        <v>2084</v>
      </c>
      <c r="C604" s="4" t="s">
        <v>3657</v>
      </c>
      <c r="D604" s="4" t="s">
        <v>2079</v>
      </c>
    </row>
    <row r="605">
      <c r="A605" s="6" t="s">
        <v>2074</v>
      </c>
      <c r="B605" s="6" t="s">
        <v>2086</v>
      </c>
      <c r="C605" s="4" t="s">
        <v>3658</v>
      </c>
      <c r="D605" s="4" t="s">
        <v>2079</v>
      </c>
    </row>
    <row r="606">
      <c r="A606" s="6" t="s">
        <v>2074</v>
      </c>
      <c r="B606" s="6" t="s">
        <v>2091</v>
      </c>
      <c r="C606" s="4" t="s">
        <v>3659</v>
      </c>
      <c r="D606" s="4" t="s">
        <v>2079</v>
      </c>
    </row>
    <row r="607">
      <c r="A607" s="6" t="s">
        <v>2074</v>
      </c>
      <c r="B607" s="6" t="s">
        <v>143</v>
      </c>
      <c r="C607" s="4" t="s">
        <v>3660</v>
      </c>
      <c r="D607" s="4" t="s">
        <v>2079</v>
      </c>
    </row>
    <row r="608">
      <c r="A608" s="6" t="s">
        <v>2074</v>
      </c>
      <c r="B608" s="6" t="s">
        <v>2095</v>
      </c>
      <c r="C608" s="4" t="s">
        <v>3661</v>
      </c>
      <c r="D608" s="4" t="s">
        <v>2079</v>
      </c>
    </row>
    <row r="609">
      <c r="A609" s="6" t="s">
        <v>2074</v>
      </c>
      <c r="B609" s="6" t="s">
        <v>2098</v>
      </c>
      <c r="C609" s="4" t="s">
        <v>3662</v>
      </c>
      <c r="D609" s="4" t="s">
        <v>2079</v>
      </c>
    </row>
    <row r="610">
      <c r="A610" s="6" t="s">
        <v>2074</v>
      </c>
      <c r="B610" s="6" t="s">
        <v>2102</v>
      </c>
      <c r="C610" s="4" t="s">
        <v>3663</v>
      </c>
      <c r="D610" s="4" t="s">
        <v>2079</v>
      </c>
    </row>
    <row r="611">
      <c r="A611" s="6" t="s">
        <v>2074</v>
      </c>
      <c r="B611" s="6" t="s">
        <v>2104</v>
      </c>
      <c r="C611" s="4" t="s">
        <v>3664</v>
      </c>
      <c r="D611" s="4" t="s">
        <v>2079</v>
      </c>
    </row>
    <row r="612">
      <c r="A612" s="6" t="s">
        <v>2074</v>
      </c>
      <c r="B612" s="6" t="s">
        <v>2106</v>
      </c>
      <c r="C612" s="4" t="s">
        <v>3665</v>
      </c>
      <c r="D612" s="4" t="s">
        <v>2079</v>
      </c>
    </row>
    <row r="613">
      <c r="A613" s="6" t="s">
        <v>2074</v>
      </c>
      <c r="B613" s="6" t="s">
        <v>2108</v>
      </c>
      <c r="C613" s="4" t="s">
        <v>3666</v>
      </c>
      <c r="D613" s="4" t="s">
        <v>2079</v>
      </c>
    </row>
    <row r="614">
      <c r="A614" s="6" t="s">
        <v>2074</v>
      </c>
      <c r="B614" s="6" t="s">
        <v>2110</v>
      </c>
      <c r="C614" s="4" t="s">
        <v>3667</v>
      </c>
      <c r="D614" s="4" t="s">
        <v>2079</v>
      </c>
    </row>
    <row r="615">
      <c r="A615" s="6" t="s">
        <v>2074</v>
      </c>
      <c r="B615" s="6" t="s">
        <v>2112</v>
      </c>
      <c r="C615" s="4" t="s">
        <v>3668</v>
      </c>
      <c r="D615" s="4" t="s">
        <v>2079</v>
      </c>
    </row>
    <row r="616">
      <c r="A616" s="6" t="s">
        <v>2074</v>
      </c>
      <c r="B616" s="6" t="s">
        <v>2114</v>
      </c>
      <c r="C616" s="4" t="s">
        <v>3669</v>
      </c>
      <c r="D616" s="4" t="s">
        <v>2079</v>
      </c>
    </row>
    <row r="617">
      <c r="A617" s="6" t="s">
        <v>2117</v>
      </c>
      <c r="B617" s="6" t="s">
        <v>2119</v>
      </c>
      <c r="C617" s="4" t="s">
        <v>3670</v>
      </c>
      <c r="D617" s="4" t="s">
        <v>2079</v>
      </c>
    </row>
    <row r="618">
      <c r="A618" s="6" t="s">
        <v>2117</v>
      </c>
      <c r="B618" s="6" t="s">
        <v>2121</v>
      </c>
      <c r="C618" s="4" t="s">
        <v>3671</v>
      </c>
      <c r="D618" s="4" t="s">
        <v>2079</v>
      </c>
    </row>
    <row r="619">
      <c r="A619" s="6" t="s">
        <v>2117</v>
      </c>
      <c r="B619" s="6" t="s">
        <v>2123</v>
      </c>
      <c r="C619" s="4" t="s">
        <v>3672</v>
      </c>
      <c r="D619" s="4" t="s">
        <v>2079</v>
      </c>
    </row>
    <row r="620">
      <c r="A620" s="6" t="s">
        <v>2117</v>
      </c>
      <c r="B620" s="6" t="s">
        <v>2125</v>
      </c>
      <c r="C620" s="4" t="s">
        <v>3673</v>
      </c>
      <c r="D620" s="4" t="s">
        <v>2079</v>
      </c>
    </row>
    <row r="621">
      <c r="A621" s="6" t="s">
        <v>2117</v>
      </c>
      <c r="B621" s="6" t="s">
        <v>2127</v>
      </c>
      <c r="C621" s="4" t="s">
        <v>3674</v>
      </c>
      <c r="D621" s="4" t="s">
        <v>2079</v>
      </c>
    </row>
    <row r="622">
      <c r="A622" s="6" t="s">
        <v>2117</v>
      </c>
      <c r="B622" s="6" t="s">
        <v>2129</v>
      </c>
      <c r="C622" s="4" t="s">
        <v>3675</v>
      </c>
      <c r="D622" s="4" t="s">
        <v>2079</v>
      </c>
    </row>
    <row r="623">
      <c r="A623" s="6" t="s">
        <v>2117</v>
      </c>
      <c r="B623" s="6" t="s">
        <v>2131</v>
      </c>
      <c r="C623" s="4" t="s">
        <v>3676</v>
      </c>
      <c r="D623" s="4" t="s">
        <v>2079</v>
      </c>
    </row>
    <row r="624">
      <c r="A624" s="6" t="s">
        <v>2117</v>
      </c>
      <c r="B624" s="6" t="s">
        <v>2135</v>
      </c>
      <c r="C624" s="4" t="s">
        <v>3677</v>
      </c>
      <c r="D624" s="4" t="s">
        <v>2079</v>
      </c>
    </row>
    <row r="625">
      <c r="A625" s="6" t="s">
        <v>2117</v>
      </c>
      <c r="B625" s="6" t="s">
        <v>2137</v>
      </c>
      <c r="C625" s="4" t="s">
        <v>3678</v>
      </c>
      <c r="D625" s="4" t="s">
        <v>2079</v>
      </c>
    </row>
    <row r="626">
      <c r="A626" s="6" t="s">
        <v>2117</v>
      </c>
      <c r="B626" s="6" t="s">
        <v>2139</v>
      </c>
      <c r="C626" s="4" t="s">
        <v>3679</v>
      </c>
      <c r="D626" s="4" t="s">
        <v>2079</v>
      </c>
    </row>
    <row r="627">
      <c r="A627" s="6" t="s">
        <v>2117</v>
      </c>
      <c r="B627" s="6" t="s">
        <v>2141</v>
      </c>
      <c r="C627" s="4" t="s">
        <v>3680</v>
      </c>
      <c r="D627" s="4" t="s">
        <v>2079</v>
      </c>
    </row>
    <row r="628">
      <c r="A628" s="6" t="s">
        <v>2117</v>
      </c>
      <c r="B628" s="6" t="s">
        <v>2143</v>
      </c>
      <c r="C628" s="4" t="s">
        <v>3681</v>
      </c>
      <c r="D628" s="4" t="s">
        <v>2079</v>
      </c>
    </row>
    <row r="629">
      <c r="A629" s="6" t="s">
        <v>2117</v>
      </c>
      <c r="B629" s="6" t="s">
        <v>2145</v>
      </c>
      <c r="C629" s="4" t="s">
        <v>3682</v>
      </c>
      <c r="D629" s="4" t="s">
        <v>2079</v>
      </c>
    </row>
    <row r="630">
      <c r="A630" s="6" t="s">
        <v>2117</v>
      </c>
      <c r="B630" s="6" t="s">
        <v>2148</v>
      </c>
      <c r="C630" s="4" t="s">
        <v>3683</v>
      </c>
      <c r="D630" s="4" t="s">
        <v>2079</v>
      </c>
    </row>
    <row r="631">
      <c r="A631" s="6" t="s">
        <v>2117</v>
      </c>
      <c r="B631" s="6" t="s">
        <v>2150</v>
      </c>
      <c r="C631" s="4" t="s">
        <v>3684</v>
      </c>
      <c r="D631" s="4" t="s">
        <v>2079</v>
      </c>
    </row>
    <row r="632">
      <c r="A632" s="6" t="s">
        <v>2117</v>
      </c>
      <c r="B632" s="6" t="s">
        <v>2152</v>
      </c>
      <c r="C632" s="4" t="s">
        <v>3683</v>
      </c>
      <c r="D632" s="4" t="s">
        <v>2079</v>
      </c>
    </row>
    <row r="633">
      <c r="A633" s="6" t="s">
        <v>2117</v>
      </c>
      <c r="B633" s="6" t="s">
        <v>2154</v>
      </c>
      <c r="C633" s="4" t="s">
        <v>3685</v>
      </c>
      <c r="D633" s="4" t="s">
        <v>2079</v>
      </c>
    </row>
    <row r="634">
      <c r="A634" s="6" t="s">
        <v>2117</v>
      </c>
      <c r="B634" s="6" t="s">
        <v>2156</v>
      </c>
      <c r="C634" s="4" t="s">
        <v>3686</v>
      </c>
      <c r="D634" s="4" t="s">
        <v>2079</v>
      </c>
    </row>
    <row r="635">
      <c r="A635" s="6" t="s">
        <v>2117</v>
      </c>
      <c r="B635" s="6" t="s">
        <v>2158</v>
      </c>
      <c r="C635" s="4" t="s">
        <v>3687</v>
      </c>
      <c r="D635" s="4" t="s">
        <v>2079</v>
      </c>
    </row>
    <row r="636">
      <c r="A636" s="6" t="s">
        <v>2117</v>
      </c>
      <c r="B636" s="6" t="s">
        <v>2160</v>
      </c>
      <c r="C636" s="4" t="s">
        <v>3688</v>
      </c>
      <c r="D636" s="4" t="s">
        <v>2079</v>
      </c>
    </row>
    <row r="637">
      <c r="A637" s="6" t="s">
        <v>2117</v>
      </c>
      <c r="B637" s="6" t="s">
        <v>2163</v>
      </c>
      <c r="C637" s="4" t="s">
        <v>3689</v>
      </c>
      <c r="D637" s="4" t="s">
        <v>2079</v>
      </c>
    </row>
    <row r="638">
      <c r="A638" s="6" t="s">
        <v>2117</v>
      </c>
      <c r="B638" s="6" t="s">
        <v>2165</v>
      </c>
      <c r="C638" s="4" t="s">
        <v>3690</v>
      </c>
      <c r="D638" s="4" t="s">
        <v>2079</v>
      </c>
    </row>
    <row r="639">
      <c r="A639" s="6" t="s">
        <v>2117</v>
      </c>
      <c r="B639" s="6" t="s">
        <v>2167</v>
      </c>
      <c r="C639" s="4" t="s">
        <v>3691</v>
      </c>
      <c r="D639" s="4" t="s">
        <v>2079</v>
      </c>
    </row>
    <row r="640">
      <c r="A640" s="6" t="s">
        <v>2117</v>
      </c>
      <c r="B640" s="6" t="s">
        <v>2169</v>
      </c>
      <c r="C640" s="4" t="s">
        <v>3692</v>
      </c>
      <c r="D640" s="4" t="s">
        <v>2079</v>
      </c>
    </row>
    <row r="641">
      <c r="A641" s="6" t="s">
        <v>2117</v>
      </c>
      <c r="B641" s="6" t="s">
        <v>2171</v>
      </c>
      <c r="C641" s="4" t="s">
        <v>3693</v>
      </c>
      <c r="D641" s="4" t="s">
        <v>2079</v>
      </c>
    </row>
    <row r="642">
      <c r="A642" s="6" t="s">
        <v>2117</v>
      </c>
      <c r="B642" s="6" t="s">
        <v>2173</v>
      </c>
      <c r="C642" s="4" t="s">
        <v>3694</v>
      </c>
      <c r="D642" s="4" t="s">
        <v>2079</v>
      </c>
    </row>
    <row r="643">
      <c r="A643" s="6" t="s">
        <v>2117</v>
      </c>
      <c r="B643" s="6" t="s">
        <v>2175</v>
      </c>
      <c r="C643" s="4" t="s">
        <v>3695</v>
      </c>
      <c r="D643" s="4" t="s">
        <v>2079</v>
      </c>
    </row>
    <row r="644">
      <c r="A644" s="6" t="s">
        <v>2117</v>
      </c>
      <c r="B644" s="6" t="s">
        <v>2177</v>
      </c>
      <c r="C644" s="4" t="s">
        <v>3696</v>
      </c>
      <c r="D644" s="4" t="s">
        <v>2079</v>
      </c>
    </row>
    <row r="645">
      <c r="A645" s="6" t="s">
        <v>2117</v>
      </c>
      <c r="B645" s="6" t="s">
        <v>2179</v>
      </c>
      <c r="C645" s="4" t="s">
        <v>3697</v>
      </c>
      <c r="D645" s="4" t="s">
        <v>2079</v>
      </c>
    </row>
    <row r="646">
      <c r="A646" s="6" t="s">
        <v>2117</v>
      </c>
      <c r="B646" s="6" t="s">
        <v>2181</v>
      </c>
      <c r="C646" s="4" t="s">
        <v>3698</v>
      </c>
      <c r="D646" s="4" t="s">
        <v>2079</v>
      </c>
    </row>
    <row r="647">
      <c r="A647" s="6" t="s">
        <v>2117</v>
      </c>
      <c r="B647" s="6" t="s">
        <v>2183</v>
      </c>
      <c r="C647" s="4" t="s">
        <v>3699</v>
      </c>
      <c r="D647" s="4" t="s">
        <v>2079</v>
      </c>
    </row>
    <row r="648">
      <c r="A648" s="6" t="s">
        <v>2117</v>
      </c>
      <c r="B648" s="6" t="s">
        <v>2185</v>
      </c>
      <c r="C648" s="4" t="s">
        <v>3700</v>
      </c>
      <c r="D648" s="4" t="s">
        <v>2079</v>
      </c>
    </row>
    <row r="649">
      <c r="A649" s="6" t="s">
        <v>2117</v>
      </c>
      <c r="B649" s="6" t="s">
        <v>2187</v>
      </c>
      <c r="C649" s="4" t="s">
        <v>3701</v>
      </c>
      <c r="D649" s="4" t="s">
        <v>2079</v>
      </c>
    </row>
    <row r="650">
      <c r="A650" s="6" t="s">
        <v>2117</v>
      </c>
      <c r="B650" s="6" t="s">
        <v>2189</v>
      </c>
      <c r="C650" s="4" t="s">
        <v>3702</v>
      </c>
      <c r="D650" s="4" t="s">
        <v>2079</v>
      </c>
    </row>
    <row r="651">
      <c r="A651" s="6" t="s">
        <v>2117</v>
      </c>
      <c r="B651" s="6" t="s">
        <v>2191</v>
      </c>
      <c r="C651" s="4" t="s">
        <v>3703</v>
      </c>
      <c r="D651" s="4" t="s">
        <v>2079</v>
      </c>
    </row>
    <row r="652">
      <c r="A652" s="6" t="s">
        <v>2117</v>
      </c>
      <c r="B652" s="6" t="s">
        <v>1281</v>
      </c>
      <c r="C652" s="4" t="s">
        <v>3704</v>
      </c>
      <c r="D652" s="4" t="s">
        <v>2079</v>
      </c>
    </row>
    <row r="654">
      <c r="A654" s="6" t="s">
        <v>2196</v>
      </c>
      <c r="B654" s="6" t="s">
        <v>2198</v>
      </c>
      <c r="C654" s="4" t="s">
        <v>3705</v>
      </c>
      <c r="D654" s="4" t="s">
        <v>2079</v>
      </c>
    </row>
    <row r="655">
      <c r="A655" s="6" t="s">
        <v>2196</v>
      </c>
      <c r="B655" s="6" t="s">
        <v>2200</v>
      </c>
      <c r="C655" s="4" t="s">
        <v>3706</v>
      </c>
      <c r="D655" s="4" t="s">
        <v>2079</v>
      </c>
    </row>
    <row r="656">
      <c r="A656" s="6" t="s">
        <v>2196</v>
      </c>
      <c r="B656" s="6" t="s">
        <v>1217</v>
      </c>
      <c r="C656" s="4" t="s">
        <v>3414</v>
      </c>
      <c r="D656" s="4" t="s">
        <v>2079</v>
      </c>
    </row>
    <row r="657">
      <c r="A657" s="6" t="s">
        <v>2196</v>
      </c>
      <c r="B657" s="6" t="s">
        <v>2203</v>
      </c>
      <c r="C657" s="4" t="s">
        <v>3707</v>
      </c>
      <c r="D657" s="4" t="s">
        <v>2079</v>
      </c>
    </row>
    <row r="658">
      <c r="A658" s="6" t="s">
        <v>2196</v>
      </c>
      <c r="B658" s="6" t="s">
        <v>2205</v>
      </c>
      <c r="C658" s="4" t="s">
        <v>3708</v>
      </c>
      <c r="D658" s="4" t="s">
        <v>2079</v>
      </c>
    </row>
    <row r="659">
      <c r="A659" s="6" t="s">
        <v>2196</v>
      </c>
      <c r="B659" s="6" t="s">
        <v>2207</v>
      </c>
      <c r="C659" s="4" t="s">
        <v>3709</v>
      </c>
      <c r="D659" s="4" t="s">
        <v>2079</v>
      </c>
    </row>
    <row r="660">
      <c r="A660" s="6" t="s">
        <v>2196</v>
      </c>
      <c r="B660" s="6" t="s">
        <v>2209</v>
      </c>
      <c r="C660" s="4" t="s">
        <v>3710</v>
      </c>
      <c r="D660" s="4" t="s">
        <v>2079</v>
      </c>
    </row>
    <row r="661">
      <c r="A661" s="6" t="s">
        <v>2196</v>
      </c>
      <c r="B661" s="6" t="s">
        <v>2211</v>
      </c>
      <c r="C661" s="4" t="s">
        <v>3711</v>
      </c>
      <c r="D661" s="4" t="s">
        <v>2079</v>
      </c>
    </row>
    <row r="662">
      <c r="A662" s="6" t="s">
        <v>2196</v>
      </c>
      <c r="B662" s="6" t="s">
        <v>2216</v>
      </c>
      <c r="C662" s="4" t="s">
        <v>3712</v>
      </c>
      <c r="D662" s="4" t="s">
        <v>2079</v>
      </c>
    </row>
    <row r="663">
      <c r="A663" s="6" t="s">
        <v>2196</v>
      </c>
      <c r="B663" s="6" t="s">
        <v>2218</v>
      </c>
      <c r="C663" s="4" t="s">
        <v>3713</v>
      </c>
      <c r="D663" s="4" t="s">
        <v>2079</v>
      </c>
    </row>
    <row r="664">
      <c r="A664" s="6" t="s">
        <v>2196</v>
      </c>
      <c r="B664" s="6" t="s">
        <v>2220</v>
      </c>
      <c r="C664" s="4" t="s">
        <v>3714</v>
      </c>
      <c r="D664" s="4" t="s">
        <v>2079</v>
      </c>
    </row>
    <row r="665">
      <c r="A665" s="6" t="s">
        <v>2196</v>
      </c>
      <c r="B665" s="6" t="s">
        <v>2222</v>
      </c>
      <c r="C665" s="4" t="s">
        <v>3715</v>
      </c>
      <c r="D665" s="4" t="s">
        <v>2079</v>
      </c>
    </row>
    <row r="666">
      <c r="A666" s="6" t="s">
        <v>2196</v>
      </c>
      <c r="B666" s="6" t="s">
        <v>2226</v>
      </c>
      <c r="C666" s="4" t="s">
        <v>3716</v>
      </c>
      <c r="D666" s="4" t="s">
        <v>2079</v>
      </c>
    </row>
    <row r="667">
      <c r="A667" s="6" t="s">
        <v>2196</v>
      </c>
      <c r="B667" s="6" t="s">
        <v>2228</v>
      </c>
      <c r="C667" s="4" t="s">
        <v>3717</v>
      </c>
      <c r="D667" s="4" t="s">
        <v>2079</v>
      </c>
    </row>
    <row r="668">
      <c r="A668" s="6" t="s">
        <v>2196</v>
      </c>
      <c r="B668" s="6" t="s">
        <v>2230</v>
      </c>
      <c r="C668" s="4" t="s">
        <v>3718</v>
      </c>
      <c r="D668" s="4" t="s">
        <v>2079</v>
      </c>
    </row>
    <row r="669">
      <c r="A669" s="6" t="s">
        <v>2196</v>
      </c>
      <c r="B669" s="6" t="s">
        <v>2232</v>
      </c>
      <c r="C669" s="4" t="s">
        <v>3719</v>
      </c>
      <c r="D669" s="4" t="s">
        <v>2079</v>
      </c>
    </row>
    <row r="670">
      <c r="A670" s="6" t="s">
        <v>2196</v>
      </c>
      <c r="B670" s="6" t="s">
        <v>2234</v>
      </c>
      <c r="C670" s="4" t="s">
        <v>3720</v>
      </c>
      <c r="D670" s="4" t="s">
        <v>2079</v>
      </c>
    </row>
    <row r="671">
      <c r="A671" s="6" t="s">
        <v>2196</v>
      </c>
      <c r="B671" s="6" t="s">
        <v>2220</v>
      </c>
      <c r="C671" s="4" t="s">
        <v>3721</v>
      </c>
      <c r="D671" s="4" t="s">
        <v>2079</v>
      </c>
    </row>
    <row r="673">
      <c r="A673" s="6" t="s">
        <v>2276</v>
      </c>
      <c r="B673" s="6" t="s">
        <v>1845</v>
      </c>
      <c r="C673" s="4" t="s">
        <v>3600</v>
      </c>
      <c r="D673" s="4" t="s">
        <v>2079</v>
      </c>
    </row>
    <row r="674">
      <c r="A674" s="6" t="s">
        <v>2280</v>
      </c>
      <c r="B674" s="6" t="s">
        <v>1586</v>
      </c>
      <c r="C674" s="4" t="s">
        <v>3530</v>
      </c>
      <c r="D674" s="4" t="s">
        <v>2079</v>
      </c>
    </row>
    <row r="675">
      <c r="A675" s="6" t="s">
        <v>2280</v>
      </c>
      <c r="B675" s="6" t="s">
        <v>2285</v>
      </c>
      <c r="C675" s="4" t="s">
        <v>3654</v>
      </c>
      <c r="D675" s="4" t="s">
        <v>2079</v>
      </c>
    </row>
    <row r="676">
      <c r="A676" s="6" t="s">
        <v>2280</v>
      </c>
      <c r="B676" s="6" t="s">
        <v>2290</v>
      </c>
      <c r="C676" s="4" t="s">
        <v>3722</v>
      </c>
      <c r="D676" s="4" t="s">
        <v>2079</v>
      </c>
    </row>
    <row r="677">
      <c r="A677" s="6" t="s">
        <v>2280</v>
      </c>
      <c r="B677" s="6" t="s">
        <v>2292</v>
      </c>
      <c r="C677" s="4" t="s">
        <v>3723</v>
      </c>
      <c r="D677" s="4" t="s">
        <v>2079</v>
      </c>
    </row>
    <row r="678">
      <c r="A678" s="6" t="s">
        <v>2280</v>
      </c>
      <c r="B678" s="6" t="s">
        <v>1821</v>
      </c>
      <c r="C678" s="4" t="s">
        <v>3591</v>
      </c>
      <c r="D678" s="4" t="s">
        <v>2079</v>
      </c>
    </row>
    <row r="679">
      <c r="A679" s="6" t="s">
        <v>2280</v>
      </c>
      <c r="B679" s="6" t="s">
        <v>1765</v>
      </c>
      <c r="C679" s="4" t="s">
        <v>3724</v>
      </c>
      <c r="D679" s="4" t="s">
        <v>2079</v>
      </c>
    </row>
    <row r="680">
      <c r="A680" s="6" t="s">
        <v>2280</v>
      </c>
      <c r="B680" s="6" t="s">
        <v>1826</v>
      </c>
      <c r="C680" s="4" t="s">
        <v>3725</v>
      </c>
      <c r="D680" s="4" t="s">
        <v>2079</v>
      </c>
    </row>
    <row r="681">
      <c r="A681" s="6" t="s">
        <v>2280</v>
      </c>
      <c r="B681" s="6" t="s">
        <v>1451</v>
      </c>
      <c r="C681" s="4" t="s">
        <v>3480</v>
      </c>
      <c r="D681" s="4" t="s">
        <v>2079</v>
      </c>
    </row>
    <row r="682">
      <c r="A682" s="6" t="s">
        <v>2280</v>
      </c>
      <c r="B682" s="6" t="s">
        <v>1841</v>
      </c>
      <c r="C682" s="4" t="s">
        <v>3598</v>
      </c>
      <c r="D682" s="4" t="s">
        <v>2079</v>
      </c>
    </row>
    <row r="683">
      <c r="A683" s="6" t="s">
        <v>2280</v>
      </c>
      <c r="B683" s="6" t="s">
        <v>1843</v>
      </c>
      <c r="C683" s="4" t="s">
        <v>3624</v>
      </c>
      <c r="D683" s="4" t="s">
        <v>2079</v>
      </c>
    </row>
    <row r="684">
      <c r="A684" s="6" t="s">
        <v>2280</v>
      </c>
      <c r="B684" s="6" t="s">
        <v>1845</v>
      </c>
      <c r="C684" s="4" t="s">
        <v>3600</v>
      </c>
      <c r="D684" s="4" t="s">
        <v>2079</v>
      </c>
    </row>
    <row r="685">
      <c r="A685" s="6" t="s">
        <v>2280</v>
      </c>
      <c r="B685" s="6" t="s">
        <v>2318</v>
      </c>
      <c r="C685" s="4" t="s">
        <v>3726</v>
      </c>
      <c r="D685" s="4" t="s">
        <v>2079</v>
      </c>
    </row>
    <row r="686">
      <c r="A686" s="6" t="s">
        <v>2280</v>
      </c>
      <c r="B686" s="6" t="s">
        <v>1849</v>
      </c>
      <c r="C686" s="4" t="s">
        <v>3625</v>
      </c>
      <c r="D686" s="4" t="s">
        <v>2079</v>
      </c>
    </row>
    <row r="687">
      <c r="A687" s="6" t="s">
        <v>2280</v>
      </c>
      <c r="B687" s="6" t="s">
        <v>1851</v>
      </c>
      <c r="C687" s="4" t="s">
        <v>3602</v>
      </c>
      <c r="D687" s="4" t="s">
        <v>2079</v>
      </c>
    </row>
    <row r="688">
      <c r="A688" s="6" t="s">
        <v>2280</v>
      </c>
      <c r="B688" s="6" t="s">
        <v>2324</v>
      </c>
      <c r="C688" s="127" t="s">
        <v>3727</v>
      </c>
      <c r="D688" s="4" t="s">
        <v>2079</v>
      </c>
    </row>
    <row r="689">
      <c r="A689" s="6" t="s">
        <v>2280</v>
      </c>
      <c r="B689" s="6" t="s">
        <v>1570</v>
      </c>
      <c r="C689" s="127" t="s">
        <v>3523</v>
      </c>
      <c r="D689" s="4" t="s">
        <v>2079</v>
      </c>
    </row>
    <row r="690">
      <c r="A690" s="6" t="s">
        <v>2280</v>
      </c>
      <c r="B690" s="6" t="s">
        <v>2327</v>
      </c>
      <c r="C690" s="127" t="s">
        <v>3728</v>
      </c>
      <c r="D690" s="4" t="s">
        <v>2079</v>
      </c>
    </row>
    <row r="691">
      <c r="A691" s="6" t="s">
        <v>2280</v>
      </c>
      <c r="B691" s="6" t="s">
        <v>2329</v>
      </c>
      <c r="C691" s="127" t="s">
        <v>3729</v>
      </c>
      <c r="D691" s="4" t="s">
        <v>2079</v>
      </c>
    </row>
    <row r="692">
      <c r="A692" s="6" t="s">
        <v>2280</v>
      </c>
      <c r="B692" s="6" t="s">
        <v>2287</v>
      </c>
      <c r="C692" s="127" t="s">
        <v>3730</v>
      </c>
      <c r="D692" s="4" t="s">
        <v>2079</v>
      </c>
    </row>
    <row r="693">
      <c r="A693" s="6"/>
      <c r="B693" s="87"/>
      <c r="C693" s="127"/>
      <c r="D693" s="61"/>
    </row>
    <row r="694">
      <c r="A694" s="6" t="s">
        <v>2331</v>
      </c>
      <c r="B694" s="6" t="s">
        <v>2333</v>
      </c>
      <c r="C694" s="4" t="s">
        <v>3731</v>
      </c>
      <c r="D694" s="4" t="s">
        <v>2079</v>
      </c>
    </row>
    <row r="695">
      <c r="A695" s="6" t="s">
        <v>2331</v>
      </c>
      <c r="B695" s="6" t="s">
        <v>2285</v>
      </c>
      <c r="C695" s="4" t="s">
        <v>3732</v>
      </c>
      <c r="D695" s="4" t="s">
        <v>2079</v>
      </c>
    </row>
    <row r="696">
      <c r="A696" s="6" t="s">
        <v>2331</v>
      </c>
      <c r="B696" s="6" t="s">
        <v>2287</v>
      </c>
      <c r="C696" s="4" t="s">
        <v>3730</v>
      </c>
      <c r="D696" s="4" t="s">
        <v>2079</v>
      </c>
    </row>
    <row r="697">
      <c r="A697" s="6" t="s">
        <v>2331</v>
      </c>
      <c r="B697" s="6" t="s">
        <v>2340</v>
      </c>
      <c r="C697" s="4" t="s">
        <v>3733</v>
      </c>
      <c r="D697" s="4" t="s">
        <v>2079</v>
      </c>
    </row>
    <row r="698">
      <c r="A698" s="6" t="s">
        <v>2331</v>
      </c>
      <c r="B698" s="6" t="s">
        <v>2343</v>
      </c>
      <c r="C698" s="4" t="s">
        <v>3734</v>
      </c>
      <c r="D698" s="4" t="s">
        <v>2079</v>
      </c>
    </row>
    <row r="699">
      <c r="A699" s="6" t="s">
        <v>2331</v>
      </c>
      <c r="B699" s="6" t="s">
        <v>2348</v>
      </c>
      <c r="C699" s="4" t="s">
        <v>3735</v>
      </c>
      <c r="D699" s="4" t="s">
        <v>2079</v>
      </c>
    </row>
    <row r="700">
      <c r="A700" s="6"/>
    </row>
    <row r="701">
      <c r="A701" s="6" t="s">
        <v>2370</v>
      </c>
      <c r="B701" s="6" t="s">
        <v>2372</v>
      </c>
      <c r="C701" s="4" t="s">
        <v>3736</v>
      </c>
      <c r="D701" s="4" t="s">
        <v>2374</v>
      </c>
    </row>
    <row r="702">
      <c r="A702" s="6" t="s">
        <v>2370</v>
      </c>
      <c r="B702" s="6" t="s">
        <v>2375</v>
      </c>
      <c r="C702" s="4" t="s">
        <v>3737</v>
      </c>
      <c r="D702" s="4" t="s">
        <v>2374</v>
      </c>
    </row>
    <row r="703">
      <c r="A703" s="6" t="s">
        <v>2370</v>
      </c>
      <c r="B703" s="6" t="s">
        <v>2377</v>
      </c>
      <c r="C703" s="4" t="s">
        <v>3738</v>
      </c>
      <c r="D703" s="4" t="s">
        <v>2374</v>
      </c>
    </row>
    <row r="704">
      <c r="A704" s="6" t="s">
        <v>2370</v>
      </c>
      <c r="B704" s="6" t="s">
        <v>2379</v>
      </c>
      <c r="C704" s="4" t="s">
        <v>3739</v>
      </c>
      <c r="D704" s="4" t="s">
        <v>2374</v>
      </c>
    </row>
    <row r="705">
      <c r="A705" s="6" t="s">
        <v>2370</v>
      </c>
      <c r="B705" s="6" t="s">
        <v>2381</v>
      </c>
      <c r="C705" s="4" t="s">
        <v>3740</v>
      </c>
      <c r="D705" s="4" t="s">
        <v>2374</v>
      </c>
    </row>
    <row r="706">
      <c r="A706" s="6" t="s">
        <v>2370</v>
      </c>
      <c r="B706" s="6" t="s">
        <v>2386</v>
      </c>
      <c r="C706" s="4" t="s">
        <v>3741</v>
      </c>
      <c r="D706" s="4" t="s">
        <v>2374</v>
      </c>
    </row>
    <row r="707">
      <c r="A707" s="240" t="s">
        <v>2370</v>
      </c>
      <c r="B707" s="240" t="s">
        <v>320</v>
      </c>
      <c r="C707" s="240" t="s">
        <v>2865</v>
      </c>
      <c r="D707" s="242" t="s">
        <v>3742</v>
      </c>
      <c r="E707" s="241"/>
      <c r="F707" s="241"/>
      <c r="G707" s="241"/>
      <c r="H707" s="241"/>
      <c r="I707" s="241"/>
      <c r="J707" s="241"/>
      <c r="K707" s="241"/>
      <c r="L707" s="241"/>
      <c r="M707" s="241"/>
      <c r="N707" s="241"/>
      <c r="O707" s="241"/>
      <c r="P707" s="241"/>
      <c r="Q707" s="241"/>
      <c r="R707" s="241"/>
      <c r="S707" s="241"/>
      <c r="T707" s="241"/>
      <c r="U707" s="241"/>
      <c r="V707" s="241"/>
      <c r="W707" s="241"/>
      <c r="X707" s="241"/>
      <c r="Y707" s="241"/>
      <c r="Z707" s="241"/>
    </row>
    <row r="708">
      <c r="A708" s="6" t="s">
        <v>2370</v>
      </c>
      <c r="B708" s="6" t="s">
        <v>326</v>
      </c>
      <c r="C708" s="4" t="s">
        <v>3743</v>
      </c>
      <c r="D708" s="239" t="s">
        <v>3744</v>
      </c>
    </row>
    <row r="709">
      <c r="A709" s="6" t="s">
        <v>2370</v>
      </c>
      <c r="B709" s="6" t="s">
        <v>2389</v>
      </c>
      <c r="C709" s="4" t="s">
        <v>3745</v>
      </c>
      <c r="D709" s="4" t="s">
        <v>2374</v>
      </c>
    </row>
    <row r="710">
      <c r="A710" s="6" t="s">
        <v>2370</v>
      </c>
      <c r="B710" s="6" t="s">
        <v>2391</v>
      </c>
      <c r="C710" s="4" t="s">
        <v>3746</v>
      </c>
      <c r="D710" s="4" t="s">
        <v>2374</v>
      </c>
    </row>
    <row r="711">
      <c r="A711" s="6" t="s">
        <v>2370</v>
      </c>
      <c r="B711" s="6" t="s">
        <v>2396</v>
      </c>
      <c r="C711" s="4" t="s">
        <v>3747</v>
      </c>
      <c r="D711" s="4" t="s">
        <v>2374</v>
      </c>
    </row>
    <row r="712">
      <c r="A712" s="6" t="s">
        <v>2370</v>
      </c>
      <c r="B712" s="6" t="s">
        <v>2400</v>
      </c>
      <c r="C712" s="4" t="s">
        <v>3748</v>
      </c>
      <c r="D712" s="4" t="s">
        <v>2374</v>
      </c>
    </row>
    <row r="713">
      <c r="A713" s="6" t="s">
        <v>2370</v>
      </c>
      <c r="B713" s="6" t="s">
        <v>2403</v>
      </c>
      <c r="C713" s="4" t="s">
        <v>3749</v>
      </c>
      <c r="D713" s="4" t="s">
        <v>2374</v>
      </c>
    </row>
    <row r="714">
      <c r="A714" s="6" t="s">
        <v>2370</v>
      </c>
      <c r="B714" s="6" t="s">
        <v>2408</v>
      </c>
      <c r="C714" s="4" t="s">
        <v>3750</v>
      </c>
      <c r="D714" s="4" t="s">
        <v>2374</v>
      </c>
    </row>
    <row r="715">
      <c r="A715" s="6" t="s">
        <v>2370</v>
      </c>
      <c r="B715" s="6" t="s">
        <v>2410</v>
      </c>
      <c r="C715" s="4" t="s">
        <v>3751</v>
      </c>
      <c r="D715" s="4" t="s">
        <v>2374</v>
      </c>
    </row>
    <row r="716">
      <c r="A716" s="6" t="s">
        <v>2370</v>
      </c>
      <c r="B716" s="6" t="s">
        <v>2412</v>
      </c>
      <c r="C716" s="4" t="s">
        <v>3752</v>
      </c>
      <c r="D716" s="4" t="s">
        <v>2374</v>
      </c>
    </row>
    <row r="717">
      <c r="A717" s="6" t="s">
        <v>2370</v>
      </c>
      <c r="B717" s="6" t="s">
        <v>2414</v>
      </c>
      <c r="C717" s="4" t="s">
        <v>3753</v>
      </c>
      <c r="D717" s="4" t="s">
        <v>2374</v>
      </c>
    </row>
    <row r="718">
      <c r="A718" s="6" t="s">
        <v>2370</v>
      </c>
      <c r="B718" s="6" t="s">
        <v>2416</v>
      </c>
      <c r="C718" s="4" t="s">
        <v>3754</v>
      </c>
      <c r="D718" s="4" t="s">
        <v>2374</v>
      </c>
    </row>
    <row r="719">
      <c r="A719" s="6" t="s">
        <v>2370</v>
      </c>
      <c r="B719" s="6" t="s">
        <v>2418</v>
      </c>
      <c r="C719" s="4" t="s">
        <v>3755</v>
      </c>
      <c r="D719" s="4" t="s">
        <v>2374</v>
      </c>
    </row>
    <row r="720">
      <c r="A720" s="6" t="s">
        <v>2370</v>
      </c>
      <c r="B720" s="6" t="s">
        <v>2420</v>
      </c>
      <c r="C720" s="4" t="s">
        <v>3756</v>
      </c>
      <c r="D720" s="4" t="s">
        <v>2374</v>
      </c>
    </row>
    <row r="721">
      <c r="A721" s="6" t="s">
        <v>2370</v>
      </c>
      <c r="B721" s="6" t="s">
        <v>2422</v>
      </c>
      <c r="C721" s="4" t="s">
        <v>3757</v>
      </c>
      <c r="D721" s="4" t="s">
        <v>2374</v>
      </c>
    </row>
    <row r="722">
      <c r="A722" s="6" t="s">
        <v>2370</v>
      </c>
      <c r="B722" s="6" t="s">
        <v>2424</v>
      </c>
      <c r="C722" s="4" t="s">
        <v>3758</v>
      </c>
      <c r="D722" s="4" t="s">
        <v>2374</v>
      </c>
    </row>
    <row r="723">
      <c r="A723" s="6" t="s">
        <v>2370</v>
      </c>
      <c r="B723" s="6" t="s">
        <v>2426</v>
      </c>
      <c r="C723" s="4" t="s">
        <v>3759</v>
      </c>
      <c r="D723" s="4" t="s">
        <v>2374</v>
      </c>
    </row>
    <row r="724">
      <c r="A724" s="6" t="s">
        <v>2370</v>
      </c>
      <c r="B724" s="6" t="s">
        <v>2431</v>
      </c>
      <c r="C724" s="4" t="s">
        <v>3760</v>
      </c>
      <c r="D724" s="4" t="s">
        <v>2374</v>
      </c>
    </row>
    <row r="725">
      <c r="A725" s="6" t="s">
        <v>2370</v>
      </c>
      <c r="B725" s="6" t="s">
        <v>2433</v>
      </c>
      <c r="C725" s="4" t="s">
        <v>3761</v>
      </c>
      <c r="D725" s="4" t="s">
        <v>2374</v>
      </c>
    </row>
    <row r="726">
      <c r="A726" s="6" t="s">
        <v>2370</v>
      </c>
      <c r="B726" s="6" t="s">
        <v>2437</v>
      </c>
      <c r="C726" s="4" t="s">
        <v>3762</v>
      </c>
      <c r="D726" s="4" t="s">
        <v>2374</v>
      </c>
    </row>
    <row r="727">
      <c r="A727" s="6" t="s">
        <v>2370</v>
      </c>
      <c r="B727" s="6" t="s">
        <v>2441</v>
      </c>
      <c r="C727" s="4" t="s">
        <v>3763</v>
      </c>
      <c r="D727" s="4" t="s">
        <v>2374</v>
      </c>
    </row>
    <row r="728">
      <c r="A728" s="6" t="s">
        <v>2370</v>
      </c>
      <c r="B728" s="6" t="s">
        <v>2443</v>
      </c>
      <c r="C728" s="4" t="s">
        <v>3764</v>
      </c>
      <c r="D728" s="4" t="s">
        <v>2374</v>
      </c>
    </row>
    <row r="729">
      <c r="A729" s="6" t="s">
        <v>2370</v>
      </c>
      <c r="B729" s="6" t="s">
        <v>2445</v>
      </c>
      <c r="C729" s="4" t="s">
        <v>3765</v>
      </c>
      <c r="D729" s="4" t="s">
        <v>2374</v>
      </c>
    </row>
    <row r="730">
      <c r="A730" s="6" t="s">
        <v>2370</v>
      </c>
      <c r="B730" s="6" t="s">
        <v>2449</v>
      </c>
      <c r="C730" s="4" t="s">
        <v>3766</v>
      </c>
      <c r="D730" s="4" t="s">
        <v>2374</v>
      </c>
    </row>
    <row r="731">
      <c r="A731" s="6" t="s">
        <v>2370</v>
      </c>
      <c r="B731" s="6" t="s">
        <v>2453</v>
      </c>
      <c r="C731" s="4" t="s">
        <v>3767</v>
      </c>
      <c r="D731" s="4" t="s">
        <v>2374</v>
      </c>
    </row>
    <row r="732">
      <c r="A732" s="6" t="s">
        <v>2370</v>
      </c>
      <c r="B732" s="6" t="s">
        <v>2455</v>
      </c>
      <c r="C732" s="4" t="s">
        <v>3768</v>
      </c>
      <c r="D732" s="4" t="s">
        <v>2374</v>
      </c>
    </row>
    <row r="733">
      <c r="A733" s="6" t="s">
        <v>2370</v>
      </c>
      <c r="B733" s="6" t="s">
        <v>2460</v>
      </c>
      <c r="C733" s="4" t="s">
        <v>3769</v>
      </c>
      <c r="D733" s="4" t="s">
        <v>2374</v>
      </c>
    </row>
    <row r="734">
      <c r="A734" s="6" t="s">
        <v>2370</v>
      </c>
      <c r="B734" s="6" t="s">
        <v>2462</v>
      </c>
      <c r="C734" s="4" t="s">
        <v>3770</v>
      </c>
      <c r="D734" s="4" t="s">
        <v>2374</v>
      </c>
    </row>
    <row r="735">
      <c r="A735" s="6" t="s">
        <v>2370</v>
      </c>
      <c r="B735" s="6" t="s">
        <v>2464</v>
      </c>
      <c r="C735" s="4" t="s">
        <v>3771</v>
      </c>
      <c r="D735" s="4" t="s">
        <v>2374</v>
      </c>
    </row>
    <row r="736">
      <c r="A736" s="6" t="s">
        <v>2370</v>
      </c>
      <c r="B736" s="6" t="s">
        <v>2466</v>
      </c>
      <c r="C736" s="4" t="s">
        <v>3772</v>
      </c>
      <c r="D736" s="4" t="s">
        <v>2374</v>
      </c>
    </row>
    <row r="737">
      <c r="A737" s="6" t="s">
        <v>2370</v>
      </c>
      <c r="B737" s="6" t="s">
        <v>2468</v>
      </c>
      <c r="C737" s="4" t="s">
        <v>3773</v>
      </c>
      <c r="D737" s="4" t="s">
        <v>2374</v>
      </c>
    </row>
    <row r="739">
      <c r="A739" s="6" t="s">
        <v>2370</v>
      </c>
      <c r="B739" s="6" t="s">
        <v>2472</v>
      </c>
      <c r="C739" s="4" t="s">
        <v>3774</v>
      </c>
      <c r="D739" s="4" t="s">
        <v>2374</v>
      </c>
    </row>
    <row r="740">
      <c r="A740" s="6" t="s">
        <v>2370</v>
      </c>
      <c r="B740" s="6" t="s">
        <v>2474</v>
      </c>
      <c r="C740" s="4" t="s">
        <v>3775</v>
      </c>
      <c r="D740" s="4" t="s">
        <v>2374</v>
      </c>
    </row>
    <row r="741">
      <c r="A741" s="6" t="s">
        <v>2370</v>
      </c>
      <c r="B741" s="6" t="s">
        <v>2476</v>
      </c>
      <c r="C741" s="4" t="s">
        <v>3776</v>
      </c>
      <c r="D741" s="4" t="s">
        <v>2374</v>
      </c>
    </row>
    <row r="742">
      <c r="A742" s="6" t="s">
        <v>2370</v>
      </c>
      <c r="B742" s="6" t="s">
        <v>2481</v>
      </c>
      <c r="C742" s="4" t="s">
        <v>3777</v>
      </c>
      <c r="D742" s="4" t="s">
        <v>2374</v>
      </c>
    </row>
    <row r="743">
      <c r="A743" s="6" t="s">
        <v>2370</v>
      </c>
      <c r="B743" s="6" t="s">
        <v>2483</v>
      </c>
      <c r="C743" s="4" t="s">
        <v>3778</v>
      </c>
      <c r="D743" s="4" t="s">
        <v>2374</v>
      </c>
    </row>
    <row r="744">
      <c r="A744" s="6" t="s">
        <v>2370</v>
      </c>
      <c r="B744" s="6" t="s">
        <v>2485</v>
      </c>
      <c r="C744" s="4" t="s">
        <v>3779</v>
      </c>
      <c r="D744" s="4" t="s">
        <v>2374</v>
      </c>
    </row>
    <row r="745">
      <c r="A745" s="6" t="s">
        <v>2370</v>
      </c>
      <c r="B745" s="6" t="s">
        <v>2487</v>
      </c>
      <c r="C745" s="4" t="s">
        <v>3780</v>
      </c>
      <c r="D745" s="4" t="s">
        <v>2374</v>
      </c>
    </row>
    <row r="746">
      <c r="A746" s="6" t="s">
        <v>2370</v>
      </c>
      <c r="B746" s="6" t="s">
        <v>2489</v>
      </c>
      <c r="C746" s="4" t="s">
        <v>3781</v>
      </c>
      <c r="D746" s="4" t="s">
        <v>2374</v>
      </c>
    </row>
    <row r="747">
      <c r="A747" s="6" t="s">
        <v>2370</v>
      </c>
      <c r="B747" s="6" t="s">
        <v>2491</v>
      </c>
      <c r="C747" s="4" t="s">
        <v>3782</v>
      </c>
      <c r="D747" s="4" t="s">
        <v>2374</v>
      </c>
    </row>
    <row r="748">
      <c r="A748" s="6" t="s">
        <v>2370</v>
      </c>
      <c r="B748" s="6" t="s">
        <v>2493</v>
      </c>
      <c r="C748" s="4" t="s">
        <v>3783</v>
      </c>
      <c r="D748" s="4" t="s">
        <v>2374</v>
      </c>
    </row>
    <row r="749">
      <c r="A749" s="6" t="s">
        <v>2370</v>
      </c>
      <c r="B749" s="6" t="s">
        <v>2495</v>
      </c>
      <c r="C749" s="4" t="s">
        <v>3784</v>
      </c>
      <c r="D749" s="4" t="s">
        <v>2374</v>
      </c>
    </row>
    <row r="751">
      <c r="A751" s="240" t="s">
        <v>2497</v>
      </c>
      <c r="B751" s="240" t="s">
        <v>1133</v>
      </c>
      <c r="C751" s="240" t="s">
        <v>2796</v>
      </c>
      <c r="D751" s="242" t="s">
        <v>3785</v>
      </c>
      <c r="E751" s="241"/>
      <c r="F751" s="241"/>
      <c r="G751" s="241"/>
      <c r="H751" s="241"/>
      <c r="I751" s="241"/>
      <c r="J751" s="241"/>
      <c r="K751" s="241"/>
      <c r="L751" s="241"/>
      <c r="M751" s="241"/>
      <c r="N751" s="241"/>
      <c r="O751" s="241"/>
      <c r="P751" s="241"/>
      <c r="Q751" s="241"/>
      <c r="R751" s="241"/>
      <c r="S751" s="241"/>
      <c r="T751" s="241"/>
      <c r="U751" s="241"/>
      <c r="V751" s="241"/>
      <c r="W751" s="241"/>
      <c r="X751" s="241"/>
      <c r="Y751" s="241"/>
      <c r="Z751" s="241"/>
    </row>
    <row r="752">
      <c r="A752" s="6" t="s">
        <v>2497</v>
      </c>
      <c r="B752" s="6" t="s">
        <v>2557</v>
      </c>
      <c r="C752" s="4" t="s">
        <v>3786</v>
      </c>
      <c r="D752" s="4" t="s">
        <v>2374</v>
      </c>
    </row>
    <row r="753">
      <c r="A753" s="6" t="s">
        <v>2497</v>
      </c>
      <c r="B753" s="6" t="s">
        <v>2559</v>
      </c>
      <c r="C753" s="4" t="s">
        <v>3787</v>
      </c>
      <c r="D753" s="4" t="s">
        <v>2374</v>
      </c>
    </row>
    <row r="754">
      <c r="A754" s="6" t="s">
        <v>2497</v>
      </c>
      <c r="B754" s="6" t="s">
        <v>2561</v>
      </c>
      <c r="C754" s="4" t="s">
        <v>3788</v>
      </c>
      <c r="D754" s="4" t="s">
        <v>2374</v>
      </c>
    </row>
    <row r="755">
      <c r="A755" s="6" t="s">
        <v>2497</v>
      </c>
      <c r="B755" s="6" t="s">
        <v>2563</v>
      </c>
      <c r="C755" s="4" t="s">
        <v>3789</v>
      </c>
      <c r="D755" s="4" t="s">
        <v>2374</v>
      </c>
    </row>
    <row r="756">
      <c r="A756" s="6" t="s">
        <v>2497</v>
      </c>
      <c r="B756" s="6" t="s">
        <v>2372</v>
      </c>
      <c r="C756" s="4" t="s">
        <v>3736</v>
      </c>
      <c r="D756" s="4" t="s">
        <v>2374</v>
      </c>
    </row>
    <row r="757">
      <c r="A757" s="6" t="s">
        <v>2497</v>
      </c>
      <c r="B757" s="6" t="s">
        <v>2375</v>
      </c>
      <c r="C757" s="4" t="s">
        <v>3737</v>
      </c>
      <c r="D757" s="4" t="s">
        <v>2374</v>
      </c>
    </row>
    <row r="758">
      <c r="A758" s="6" t="s">
        <v>2497</v>
      </c>
      <c r="B758" s="6" t="s">
        <v>2377</v>
      </c>
      <c r="C758" s="4" t="s">
        <v>3738</v>
      </c>
      <c r="D758" s="4" t="s">
        <v>2374</v>
      </c>
    </row>
    <row r="759">
      <c r="A759" s="6" t="s">
        <v>2497</v>
      </c>
      <c r="B759" s="6" t="s">
        <v>2379</v>
      </c>
      <c r="C759" s="4" t="s">
        <v>3739</v>
      </c>
      <c r="D759" s="4" t="s">
        <v>2374</v>
      </c>
    </row>
    <row r="760">
      <c r="A760" s="6" t="s">
        <v>2497</v>
      </c>
      <c r="B760" s="6" t="s">
        <v>2381</v>
      </c>
      <c r="C760" s="4" t="s">
        <v>3740</v>
      </c>
      <c r="D760" s="4" t="s">
        <v>2374</v>
      </c>
    </row>
    <row r="761">
      <c r="A761" s="6" t="s">
        <v>2497</v>
      </c>
      <c r="B761" s="6" t="s">
        <v>2386</v>
      </c>
      <c r="C761" s="4" t="s">
        <v>3741</v>
      </c>
      <c r="D761" s="4" t="s">
        <v>2374</v>
      </c>
    </row>
    <row r="762">
      <c r="A762" s="6" t="s">
        <v>2497</v>
      </c>
      <c r="B762" s="240" t="s">
        <v>320</v>
      </c>
      <c r="C762" s="240" t="s">
        <v>2865</v>
      </c>
      <c r="D762" s="242" t="s">
        <v>3742</v>
      </c>
      <c r="E762" s="241"/>
      <c r="F762" s="241"/>
      <c r="G762" s="241"/>
      <c r="H762" s="241"/>
      <c r="I762" s="241"/>
      <c r="J762" s="241"/>
      <c r="K762" s="241"/>
      <c r="L762" s="241"/>
      <c r="M762" s="241"/>
      <c r="N762" s="241"/>
      <c r="O762" s="241"/>
      <c r="P762" s="241"/>
      <c r="Q762" s="241"/>
      <c r="R762" s="241"/>
      <c r="S762" s="241"/>
      <c r="T762" s="241"/>
      <c r="U762" s="241"/>
      <c r="V762" s="241"/>
      <c r="W762" s="241"/>
      <c r="X762" s="241"/>
      <c r="Y762" s="241"/>
      <c r="Z762" s="241"/>
    </row>
    <row r="763">
      <c r="A763" s="6" t="s">
        <v>2497</v>
      </c>
      <c r="B763" s="6" t="s">
        <v>326</v>
      </c>
      <c r="C763" s="4" t="s">
        <v>3743</v>
      </c>
      <c r="D763" s="239" t="s">
        <v>3744</v>
      </c>
    </row>
    <row r="764">
      <c r="A764" s="6" t="s">
        <v>2497</v>
      </c>
      <c r="B764" s="6" t="s">
        <v>2389</v>
      </c>
      <c r="C764" s="4" t="s">
        <v>3745</v>
      </c>
      <c r="D764" s="4" t="s">
        <v>2374</v>
      </c>
    </row>
    <row r="765">
      <c r="A765" s="6" t="s">
        <v>2497</v>
      </c>
      <c r="B765" s="6" t="s">
        <v>2391</v>
      </c>
      <c r="C765" s="4" t="s">
        <v>3746</v>
      </c>
      <c r="D765" s="4" t="s">
        <v>2374</v>
      </c>
    </row>
    <row r="766">
      <c r="A766" s="6" t="s">
        <v>2497</v>
      </c>
      <c r="B766" s="6" t="s">
        <v>2396</v>
      </c>
      <c r="C766" s="4" t="s">
        <v>3747</v>
      </c>
      <c r="D766" s="4" t="s">
        <v>2374</v>
      </c>
    </row>
    <row r="767">
      <c r="A767" s="6" t="s">
        <v>2497</v>
      </c>
      <c r="B767" s="6" t="s">
        <v>2400</v>
      </c>
      <c r="C767" s="4" t="s">
        <v>3748</v>
      </c>
      <c r="D767" s="4" t="s">
        <v>2374</v>
      </c>
    </row>
    <row r="768">
      <c r="A768" s="6" t="s">
        <v>2497</v>
      </c>
      <c r="B768" s="6" t="s">
        <v>2403</v>
      </c>
      <c r="C768" s="4" t="s">
        <v>3749</v>
      </c>
      <c r="D768" s="4" t="s">
        <v>2374</v>
      </c>
    </row>
    <row r="769">
      <c r="A769" s="6" t="s">
        <v>2497</v>
      </c>
      <c r="B769" s="6" t="s">
        <v>2408</v>
      </c>
      <c r="C769" s="4" t="s">
        <v>3750</v>
      </c>
      <c r="D769" s="4" t="s">
        <v>2374</v>
      </c>
    </row>
    <row r="770">
      <c r="A770" s="6" t="s">
        <v>2497</v>
      </c>
      <c r="B770" s="6" t="s">
        <v>2410</v>
      </c>
      <c r="C770" s="4" t="s">
        <v>3751</v>
      </c>
      <c r="D770" s="4" t="s">
        <v>2374</v>
      </c>
    </row>
    <row r="771">
      <c r="A771" s="6" t="s">
        <v>2497</v>
      </c>
      <c r="B771" s="6" t="s">
        <v>2412</v>
      </c>
      <c r="C771" s="4" t="s">
        <v>3752</v>
      </c>
      <c r="D771" s="4" t="s">
        <v>2374</v>
      </c>
    </row>
    <row r="772">
      <c r="A772" s="6" t="s">
        <v>2497</v>
      </c>
      <c r="B772" s="6" t="s">
        <v>2414</v>
      </c>
      <c r="C772" s="4" t="s">
        <v>3753</v>
      </c>
      <c r="D772" s="4" t="s">
        <v>2374</v>
      </c>
    </row>
    <row r="773">
      <c r="A773" s="6" t="s">
        <v>2497</v>
      </c>
      <c r="B773" s="6" t="s">
        <v>2416</v>
      </c>
      <c r="C773" s="4" t="s">
        <v>3754</v>
      </c>
      <c r="D773" s="4" t="s">
        <v>2374</v>
      </c>
    </row>
    <row r="774">
      <c r="A774" s="6" t="s">
        <v>2497</v>
      </c>
      <c r="B774" s="6" t="s">
        <v>2418</v>
      </c>
      <c r="C774" s="4" t="s">
        <v>3755</v>
      </c>
      <c r="D774" s="4" t="s">
        <v>2374</v>
      </c>
    </row>
    <row r="775">
      <c r="A775" s="6" t="s">
        <v>2497</v>
      </c>
      <c r="B775" s="6" t="s">
        <v>2420</v>
      </c>
      <c r="C775" s="4" t="s">
        <v>3756</v>
      </c>
      <c r="D775" s="4" t="s">
        <v>2374</v>
      </c>
    </row>
    <row r="776">
      <c r="A776" s="6" t="s">
        <v>2497</v>
      </c>
      <c r="B776" s="6" t="s">
        <v>2422</v>
      </c>
      <c r="C776" s="4" t="s">
        <v>3757</v>
      </c>
      <c r="D776" s="4" t="s">
        <v>2374</v>
      </c>
    </row>
    <row r="777">
      <c r="A777" s="6" t="s">
        <v>2497</v>
      </c>
      <c r="B777" s="6" t="s">
        <v>2424</v>
      </c>
      <c r="C777" s="4" t="s">
        <v>3758</v>
      </c>
      <c r="D777" s="4" t="s">
        <v>2374</v>
      </c>
    </row>
    <row r="778">
      <c r="A778" s="6" t="s">
        <v>2497</v>
      </c>
      <c r="B778" s="6" t="s">
        <v>2426</v>
      </c>
      <c r="C778" s="4" t="s">
        <v>3759</v>
      </c>
      <c r="D778" s="4" t="s">
        <v>2374</v>
      </c>
    </row>
    <row r="779">
      <c r="A779" s="6" t="s">
        <v>2497</v>
      </c>
      <c r="B779" s="6" t="s">
        <v>2431</v>
      </c>
      <c r="C779" s="4" t="s">
        <v>3760</v>
      </c>
      <c r="D779" s="4" t="s">
        <v>2374</v>
      </c>
    </row>
    <row r="780">
      <c r="A780" s="6" t="s">
        <v>2497</v>
      </c>
      <c r="B780" s="6" t="s">
        <v>2433</v>
      </c>
      <c r="C780" s="4" t="s">
        <v>3761</v>
      </c>
      <c r="D780" s="4" t="s">
        <v>2374</v>
      </c>
    </row>
    <row r="781">
      <c r="A781" s="6" t="s">
        <v>2497</v>
      </c>
      <c r="B781" s="6" t="s">
        <v>2437</v>
      </c>
      <c r="C781" s="4" t="s">
        <v>3762</v>
      </c>
      <c r="D781" s="4" t="s">
        <v>2374</v>
      </c>
    </row>
    <row r="782">
      <c r="A782" s="6" t="s">
        <v>2497</v>
      </c>
      <c r="B782" s="6" t="s">
        <v>2441</v>
      </c>
      <c r="C782" s="4" t="s">
        <v>3763</v>
      </c>
      <c r="D782" s="4" t="s">
        <v>2374</v>
      </c>
    </row>
    <row r="783">
      <c r="A783" s="6" t="s">
        <v>2497</v>
      </c>
      <c r="B783" s="6" t="s">
        <v>2443</v>
      </c>
      <c r="C783" s="4" t="s">
        <v>3764</v>
      </c>
      <c r="D783" s="4" t="s">
        <v>2374</v>
      </c>
    </row>
    <row r="784">
      <c r="A784" s="6" t="s">
        <v>2497</v>
      </c>
      <c r="B784" s="6" t="s">
        <v>2445</v>
      </c>
      <c r="C784" s="4" t="s">
        <v>3765</v>
      </c>
      <c r="D784" s="4" t="s">
        <v>2374</v>
      </c>
    </row>
    <row r="785">
      <c r="A785" s="6" t="s">
        <v>2497</v>
      </c>
      <c r="B785" s="6" t="s">
        <v>2449</v>
      </c>
      <c r="C785" s="4" t="s">
        <v>3766</v>
      </c>
      <c r="D785" s="4" t="s">
        <v>2374</v>
      </c>
    </row>
    <row r="786">
      <c r="A786" s="6" t="s">
        <v>2497</v>
      </c>
      <c r="B786" s="6" t="s">
        <v>2453</v>
      </c>
      <c r="C786" s="4" t="s">
        <v>3767</v>
      </c>
      <c r="D786" s="4" t="s">
        <v>2374</v>
      </c>
    </row>
    <row r="787">
      <c r="A787" s="6" t="s">
        <v>2497</v>
      </c>
      <c r="B787" s="6" t="s">
        <v>2455</v>
      </c>
      <c r="C787" s="4" t="s">
        <v>3768</v>
      </c>
      <c r="D787" s="4" t="s">
        <v>2374</v>
      </c>
    </row>
    <row r="788">
      <c r="A788" s="6" t="s">
        <v>2497</v>
      </c>
      <c r="B788" s="6" t="s">
        <v>2460</v>
      </c>
      <c r="C788" s="4" t="s">
        <v>3769</v>
      </c>
      <c r="D788" s="4" t="s">
        <v>2374</v>
      </c>
    </row>
    <row r="789">
      <c r="A789" s="6" t="s">
        <v>2497</v>
      </c>
      <c r="B789" s="6" t="s">
        <v>2462</v>
      </c>
      <c r="C789" s="4" t="s">
        <v>3770</v>
      </c>
      <c r="D789" s="4" t="s">
        <v>2374</v>
      </c>
    </row>
    <row r="790">
      <c r="A790" s="6" t="s">
        <v>2497</v>
      </c>
      <c r="B790" s="6" t="s">
        <v>2464</v>
      </c>
      <c r="C790" s="4" t="s">
        <v>3771</v>
      </c>
      <c r="D790" s="4" t="s">
        <v>2374</v>
      </c>
    </row>
    <row r="791">
      <c r="A791" s="6" t="s">
        <v>2497</v>
      </c>
      <c r="B791" s="6" t="s">
        <v>2466</v>
      </c>
      <c r="C791" s="4" t="s">
        <v>3772</v>
      </c>
      <c r="D791" s="4" t="s">
        <v>2374</v>
      </c>
    </row>
    <row r="792">
      <c r="A792" s="6" t="s">
        <v>2497</v>
      </c>
      <c r="B792" s="6" t="s">
        <v>2468</v>
      </c>
      <c r="C792" s="4" t="s">
        <v>3773</v>
      </c>
      <c r="D792" s="4" t="s">
        <v>2374</v>
      </c>
    </row>
    <row r="794">
      <c r="A794" s="6" t="s">
        <v>2497</v>
      </c>
      <c r="B794" s="6" t="s">
        <v>2472</v>
      </c>
      <c r="C794" s="4" t="s">
        <v>3774</v>
      </c>
      <c r="D794" s="4" t="s">
        <v>2374</v>
      </c>
    </row>
    <row r="795">
      <c r="A795" s="6" t="s">
        <v>2497</v>
      </c>
      <c r="B795" s="6" t="s">
        <v>2474</v>
      </c>
      <c r="C795" s="4" t="s">
        <v>3775</v>
      </c>
      <c r="D795" s="4" t="s">
        <v>2374</v>
      </c>
    </row>
    <row r="796">
      <c r="A796" s="6" t="s">
        <v>2497</v>
      </c>
      <c r="B796" s="6" t="s">
        <v>2476</v>
      </c>
      <c r="C796" s="4" t="s">
        <v>3776</v>
      </c>
      <c r="D796" s="4" t="s">
        <v>2374</v>
      </c>
    </row>
    <row r="797">
      <c r="A797" s="6" t="s">
        <v>2497</v>
      </c>
      <c r="B797" s="6" t="s">
        <v>2481</v>
      </c>
      <c r="C797" s="4" t="s">
        <v>3777</v>
      </c>
      <c r="D797" s="4" t="s">
        <v>2374</v>
      </c>
    </row>
    <row r="798">
      <c r="A798" s="6" t="s">
        <v>2497</v>
      </c>
      <c r="B798" s="6" t="s">
        <v>2483</v>
      </c>
      <c r="C798" s="4" t="s">
        <v>3778</v>
      </c>
      <c r="D798" s="4" t="s">
        <v>2374</v>
      </c>
    </row>
    <row r="799">
      <c r="A799" s="6" t="s">
        <v>2497</v>
      </c>
      <c r="B799" s="6" t="s">
        <v>2485</v>
      </c>
      <c r="C799" s="4" t="s">
        <v>3779</v>
      </c>
      <c r="D799" s="4" t="s">
        <v>2374</v>
      </c>
    </row>
    <row r="800">
      <c r="A800" s="6" t="s">
        <v>2497</v>
      </c>
      <c r="B800" s="6" t="s">
        <v>2487</v>
      </c>
      <c r="C800" s="4" t="s">
        <v>3780</v>
      </c>
      <c r="D800" s="4" t="s">
        <v>2374</v>
      </c>
    </row>
    <row r="801">
      <c r="A801" s="6" t="s">
        <v>2497</v>
      </c>
      <c r="B801" s="6" t="s">
        <v>2489</v>
      </c>
      <c r="C801" s="4" t="s">
        <v>3781</v>
      </c>
      <c r="D801" s="4" t="s">
        <v>2374</v>
      </c>
    </row>
    <row r="802">
      <c r="A802" s="6" t="s">
        <v>2497</v>
      </c>
      <c r="B802" s="6" t="s">
        <v>2491</v>
      </c>
      <c r="C802" s="4" t="s">
        <v>3782</v>
      </c>
      <c r="D802" s="4" t="s">
        <v>2374</v>
      </c>
    </row>
    <row r="803">
      <c r="A803" s="6" t="s">
        <v>2497</v>
      </c>
      <c r="B803" s="6" t="s">
        <v>2493</v>
      </c>
      <c r="C803" s="4" t="s">
        <v>3783</v>
      </c>
      <c r="D803" s="4" t="s">
        <v>2374</v>
      </c>
    </row>
    <row r="804">
      <c r="A804" s="6" t="s">
        <v>2497</v>
      </c>
      <c r="B804" s="6" t="s">
        <v>2495</v>
      </c>
      <c r="C804" s="4" t="s">
        <v>3784</v>
      </c>
      <c r="D804" s="4" t="s">
        <v>2374</v>
      </c>
    </row>
    <row r="806">
      <c r="A806" s="6" t="s">
        <v>2565</v>
      </c>
      <c r="B806" s="6" t="s">
        <v>2625</v>
      </c>
      <c r="C806" s="127" t="s">
        <v>3790</v>
      </c>
      <c r="D806" s="127" t="s">
        <v>2374</v>
      </c>
    </row>
    <row r="807">
      <c r="A807" s="6" t="s">
        <v>2565</v>
      </c>
      <c r="B807" s="6" t="s">
        <v>2372</v>
      </c>
      <c r="C807" s="4" t="s">
        <v>3736</v>
      </c>
      <c r="D807" s="4" t="s">
        <v>2374</v>
      </c>
    </row>
    <row r="808">
      <c r="A808" s="6" t="s">
        <v>2565</v>
      </c>
      <c r="B808" s="6" t="s">
        <v>2375</v>
      </c>
      <c r="C808" s="4" t="s">
        <v>3737</v>
      </c>
      <c r="D808" s="4" t="s">
        <v>2374</v>
      </c>
    </row>
    <row r="809">
      <c r="A809" s="6" t="s">
        <v>2565</v>
      </c>
      <c r="B809" s="6" t="s">
        <v>2377</v>
      </c>
      <c r="C809" s="4" t="s">
        <v>3738</v>
      </c>
      <c r="D809" s="4" t="s">
        <v>2374</v>
      </c>
    </row>
    <row r="810">
      <c r="A810" s="6" t="s">
        <v>2565</v>
      </c>
      <c r="B810" s="6" t="s">
        <v>2379</v>
      </c>
      <c r="C810" s="4" t="s">
        <v>3739</v>
      </c>
      <c r="D810" s="4" t="s">
        <v>2374</v>
      </c>
    </row>
    <row r="811">
      <c r="A811" s="6" t="s">
        <v>2565</v>
      </c>
      <c r="B811" s="6" t="s">
        <v>2381</v>
      </c>
      <c r="C811" s="4" t="s">
        <v>3740</v>
      </c>
      <c r="D811" s="4" t="s">
        <v>2374</v>
      </c>
    </row>
    <row r="812">
      <c r="A812" s="6" t="s">
        <v>2565</v>
      </c>
      <c r="B812" s="6" t="s">
        <v>2386</v>
      </c>
      <c r="C812" s="4" t="s">
        <v>3741</v>
      </c>
      <c r="D812" s="4" t="s">
        <v>2374</v>
      </c>
    </row>
    <row r="813">
      <c r="A813" s="6" t="s">
        <v>2565</v>
      </c>
      <c r="B813" s="240" t="s">
        <v>320</v>
      </c>
      <c r="C813" s="240" t="s">
        <v>2865</v>
      </c>
      <c r="D813" s="242" t="s">
        <v>3742</v>
      </c>
      <c r="E813" s="241"/>
      <c r="F813" s="241"/>
      <c r="G813" s="241"/>
      <c r="H813" s="241"/>
      <c r="I813" s="241"/>
      <c r="J813" s="241"/>
      <c r="K813" s="241"/>
      <c r="L813" s="241"/>
      <c r="M813" s="241"/>
      <c r="N813" s="241"/>
      <c r="O813" s="241"/>
      <c r="P813" s="241"/>
      <c r="Q813" s="241"/>
      <c r="R813" s="241"/>
      <c r="S813" s="241"/>
      <c r="T813" s="241"/>
      <c r="U813" s="241"/>
      <c r="V813" s="241"/>
      <c r="W813" s="241"/>
      <c r="X813" s="241"/>
      <c r="Y813" s="241"/>
      <c r="Z813" s="241"/>
    </row>
    <row r="814">
      <c r="A814" s="6" t="s">
        <v>2565</v>
      </c>
      <c r="B814" s="6" t="s">
        <v>326</v>
      </c>
      <c r="C814" s="4" t="s">
        <v>3743</v>
      </c>
      <c r="D814" s="239" t="s">
        <v>3744</v>
      </c>
    </row>
    <row r="815">
      <c r="A815" s="6" t="s">
        <v>2565</v>
      </c>
      <c r="B815" s="6" t="s">
        <v>2389</v>
      </c>
      <c r="C815" s="4" t="s">
        <v>3745</v>
      </c>
      <c r="D815" s="4" t="s">
        <v>2374</v>
      </c>
    </row>
    <row r="816">
      <c r="A816" s="6" t="s">
        <v>2565</v>
      </c>
      <c r="B816" s="6" t="s">
        <v>2391</v>
      </c>
      <c r="C816" s="4" t="s">
        <v>3746</v>
      </c>
      <c r="D816" s="4" t="s">
        <v>2374</v>
      </c>
    </row>
    <row r="817">
      <c r="A817" s="6" t="s">
        <v>2565</v>
      </c>
      <c r="B817" s="6" t="s">
        <v>2396</v>
      </c>
      <c r="C817" s="4" t="s">
        <v>3747</v>
      </c>
      <c r="D817" s="4" t="s">
        <v>2374</v>
      </c>
    </row>
    <row r="818">
      <c r="A818" s="6" t="s">
        <v>2565</v>
      </c>
      <c r="B818" s="6" t="s">
        <v>2400</v>
      </c>
      <c r="C818" s="4" t="s">
        <v>3748</v>
      </c>
      <c r="D818" s="4" t="s">
        <v>2374</v>
      </c>
    </row>
    <row r="819">
      <c r="A819" s="6" t="s">
        <v>2565</v>
      </c>
      <c r="B819" s="6" t="s">
        <v>2403</v>
      </c>
      <c r="C819" s="4" t="s">
        <v>3749</v>
      </c>
      <c r="D819" s="4" t="s">
        <v>2374</v>
      </c>
    </row>
    <row r="820">
      <c r="A820" s="6" t="s">
        <v>2565</v>
      </c>
      <c r="B820" s="6" t="s">
        <v>2408</v>
      </c>
      <c r="C820" s="4" t="s">
        <v>3750</v>
      </c>
      <c r="D820" s="4" t="s">
        <v>2374</v>
      </c>
    </row>
    <row r="821">
      <c r="A821" s="6" t="s">
        <v>2565</v>
      </c>
      <c r="B821" s="6" t="s">
        <v>2410</v>
      </c>
      <c r="C821" s="4" t="s">
        <v>3751</v>
      </c>
      <c r="D821" s="4" t="s">
        <v>2374</v>
      </c>
    </row>
    <row r="822">
      <c r="A822" s="6" t="s">
        <v>2565</v>
      </c>
      <c r="B822" s="6" t="s">
        <v>2412</v>
      </c>
      <c r="C822" s="4" t="s">
        <v>3752</v>
      </c>
      <c r="D822" s="4" t="s">
        <v>2374</v>
      </c>
    </row>
    <row r="823">
      <c r="A823" s="6" t="s">
        <v>2565</v>
      </c>
      <c r="B823" s="6" t="s">
        <v>2414</v>
      </c>
      <c r="C823" s="4" t="s">
        <v>3753</v>
      </c>
      <c r="D823" s="4" t="s">
        <v>2374</v>
      </c>
    </row>
    <row r="824">
      <c r="A824" s="6" t="s">
        <v>2565</v>
      </c>
      <c r="B824" s="6" t="s">
        <v>2416</v>
      </c>
      <c r="C824" s="4" t="s">
        <v>3754</v>
      </c>
      <c r="D824" s="4" t="s">
        <v>2374</v>
      </c>
    </row>
    <row r="825">
      <c r="A825" s="6" t="s">
        <v>2565</v>
      </c>
      <c r="B825" s="6" t="s">
        <v>2418</v>
      </c>
      <c r="C825" s="4" t="s">
        <v>3755</v>
      </c>
      <c r="D825" s="4" t="s">
        <v>2374</v>
      </c>
    </row>
    <row r="826">
      <c r="A826" s="6" t="s">
        <v>2565</v>
      </c>
      <c r="B826" s="6" t="s">
        <v>2420</v>
      </c>
      <c r="C826" s="4" t="s">
        <v>3756</v>
      </c>
      <c r="D826" s="4" t="s">
        <v>2374</v>
      </c>
    </row>
    <row r="827">
      <c r="A827" s="6" t="s">
        <v>2565</v>
      </c>
      <c r="B827" s="6" t="s">
        <v>2422</v>
      </c>
      <c r="C827" s="4" t="s">
        <v>3757</v>
      </c>
      <c r="D827" s="4" t="s">
        <v>2374</v>
      </c>
    </row>
    <row r="828">
      <c r="A828" s="6" t="s">
        <v>2565</v>
      </c>
      <c r="B828" s="6" t="s">
        <v>2424</v>
      </c>
      <c r="C828" s="4" t="s">
        <v>3758</v>
      </c>
      <c r="D828" s="4" t="s">
        <v>2374</v>
      </c>
    </row>
    <row r="829">
      <c r="A829" s="6" t="s">
        <v>2565</v>
      </c>
      <c r="B829" s="6" t="s">
        <v>2426</v>
      </c>
      <c r="C829" s="4" t="s">
        <v>3759</v>
      </c>
      <c r="D829" s="4" t="s">
        <v>2374</v>
      </c>
    </row>
    <row r="830">
      <c r="A830" s="6" t="s">
        <v>2565</v>
      </c>
      <c r="B830" s="6" t="s">
        <v>2431</v>
      </c>
      <c r="C830" s="4" t="s">
        <v>3760</v>
      </c>
      <c r="D830" s="4" t="s">
        <v>2374</v>
      </c>
    </row>
    <row r="831">
      <c r="A831" s="6" t="s">
        <v>2565</v>
      </c>
      <c r="B831" s="6" t="s">
        <v>2433</v>
      </c>
      <c r="C831" s="4" t="s">
        <v>3761</v>
      </c>
      <c r="D831" s="4" t="s">
        <v>2374</v>
      </c>
    </row>
    <row r="832">
      <c r="A832" s="6" t="s">
        <v>2565</v>
      </c>
      <c r="B832" s="6" t="s">
        <v>2437</v>
      </c>
      <c r="C832" s="4" t="s">
        <v>3762</v>
      </c>
      <c r="D832" s="4" t="s">
        <v>2374</v>
      </c>
    </row>
    <row r="833">
      <c r="A833" s="6" t="s">
        <v>2565</v>
      </c>
      <c r="B833" s="6" t="s">
        <v>2441</v>
      </c>
      <c r="C833" s="4" t="s">
        <v>3763</v>
      </c>
      <c r="D833" s="4" t="s">
        <v>2374</v>
      </c>
    </row>
    <row r="834">
      <c r="A834" s="6" t="s">
        <v>2565</v>
      </c>
      <c r="B834" s="6" t="s">
        <v>2443</v>
      </c>
      <c r="C834" s="4" t="s">
        <v>3764</v>
      </c>
      <c r="D834" s="4" t="s">
        <v>2374</v>
      </c>
    </row>
    <row r="835">
      <c r="A835" s="6" t="s">
        <v>2565</v>
      </c>
      <c r="B835" s="6" t="s">
        <v>2445</v>
      </c>
      <c r="C835" s="4" t="s">
        <v>3765</v>
      </c>
      <c r="D835" s="4" t="s">
        <v>2374</v>
      </c>
    </row>
    <row r="836">
      <c r="A836" s="6" t="s">
        <v>2565</v>
      </c>
      <c r="B836" s="6" t="s">
        <v>2449</v>
      </c>
      <c r="C836" s="4" t="s">
        <v>3766</v>
      </c>
      <c r="D836" s="4" t="s">
        <v>2374</v>
      </c>
    </row>
    <row r="837">
      <c r="A837" s="6" t="s">
        <v>2565</v>
      </c>
      <c r="B837" s="6" t="s">
        <v>2453</v>
      </c>
      <c r="C837" s="4" t="s">
        <v>3767</v>
      </c>
      <c r="D837" s="4" t="s">
        <v>2374</v>
      </c>
    </row>
    <row r="838">
      <c r="A838" s="6" t="s">
        <v>2565</v>
      </c>
      <c r="B838" s="6" t="s">
        <v>2455</v>
      </c>
      <c r="C838" s="4" t="s">
        <v>3768</v>
      </c>
      <c r="D838" s="4" t="s">
        <v>2374</v>
      </c>
    </row>
    <row r="839">
      <c r="A839" s="6" t="s">
        <v>2565</v>
      </c>
      <c r="B839" s="6" t="s">
        <v>2460</v>
      </c>
      <c r="C839" s="4" t="s">
        <v>3769</v>
      </c>
      <c r="D839" s="4" t="s">
        <v>2374</v>
      </c>
    </row>
    <row r="840">
      <c r="A840" s="6" t="s">
        <v>2565</v>
      </c>
      <c r="B840" s="6" t="s">
        <v>2462</v>
      </c>
      <c r="C840" s="4" t="s">
        <v>3770</v>
      </c>
      <c r="D840" s="4" t="s">
        <v>2374</v>
      </c>
    </row>
    <row r="841">
      <c r="A841" s="6" t="s">
        <v>2565</v>
      </c>
      <c r="B841" s="6" t="s">
        <v>2464</v>
      </c>
      <c r="C841" s="4" t="s">
        <v>3771</v>
      </c>
      <c r="D841" s="4" t="s">
        <v>2374</v>
      </c>
    </row>
    <row r="842">
      <c r="A842" s="6" t="s">
        <v>2565</v>
      </c>
      <c r="B842" s="6" t="s">
        <v>2466</v>
      </c>
      <c r="C842" s="4" t="s">
        <v>3772</v>
      </c>
      <c r="D842" s="4" t="s">
        <v>2374</v>
      </c>
    </row>
    <row r="843">
      <c r="A843" s="6" t="s">
        <v>2565</v>
      </c>
      <c r="B843" s="6" t="s">
        <v>2468</v>
      </c>
      <c r="C843" s="4" t="s">
        <v>3773</v>
      </c>
      <c r="D843" s="4" t="s">
        <v>2374</v>
      </c>
    </row>
    <row r="845">
      <c r="A845" s="6" t="s">
        <v>2565</v>
      </c>
      <c r="B845" s="6" t="s">
        <v>2472</v>
      </c>
      <c r="C845" s="4" t="s">
        <v>3774</v>
      </c>
      <c r="D845" s="4" t="s">
        <v>2374</v>
      </c>
    </row>
    <row r="846">
      <c r="A846" s="6" t="s">
        <v>2565</v>
      </c>
      <c r="B846" s="6" t="s">
        <v>2474</v>
      </c>
      <c r="C846" s="4" t="s">
        <v>3775</v>
      </c>
      <c r="D846" s="4" t="s">
        <v>2374</v>
      </c>
    </row>
    <row r="847">
      <c r="A847" s="6" t="s">
        <v>2565</v>
      </c>
      <c r="B847" s="6" t="s">
        <v>2476</v>
      </c>
      <c r="C847" s="4" t="s">
        <v>3776</v>
      </c>
      <c r="D847" s="4" t="s">
        <v>2374</v>
      </c>
    </row>
    <row r="848">
      <c r="A848" s="6" t="s">
        <v>2565</v>
      </c>
      <c r="B848" s="6" t="s">
        <v>2481</v>
      </c>
      <c r="C848" s="4" t="s">
        <v>3777</v>
      </c>
      <c r="D848" s="4" t="s">
        <v>2374</v>
      </c>
    </row>
    <row r="849">
      <c r="A849" s="6" t="s">
        <v>2565</v>
      </c>
      <c r="B849" s="6" t="s">
        <v>2483</v>
      </c>
      <c r="C849" s="4" t="s">
        <v>3778</v>
      </c>
      <c r="D849" s="4" t="s">
        <v>2374</v>
      </c>
    </row>
    <row r="850">
      <c r="A850" s="6" t="s">
        <v>2565</v>
      </c>
      <c r="B850" s="6" t="s">
        <v>2485</v>
      </c>
      <c r="C850" s="4" t="s">
        <v>3779</v>
      </c>
      <c r="D850" s="4" t="s">
        <v>2374</v>
      </c>
    </row>
    <row r="851">
      <c r="A851" s="6" t="s">
        <v>2565</v>
      </c>
      <c r="B851" s="6" t="s">
        <v>2487</v>
      </c>
      <c r="C851" s="4" t="s">
        <v>3780</v>
      </c>
      <c r="D851" s="4" t="s">
        <v>2374</v>
      </c>
    </row>
    <row r="852">
      <c r="A852" s="6" t="s">
        <v>2565</v>
      </c>
      <c r="B852" s="6" t="s">
        <v>2489</v>
      </c>
      <c r="C852" s="4" t="s">
        <v>3781</v>
      </c>
      <c r="D852" s="4" t="s">
        <v>2374</v>
      </c>
    </row>
    <row r="853">
      <c r="A853" s="6" t="s">
        <v>2565</v>
      </c>
      <c r="B853" s="6" t="s">
        <v>2491</v>
      </c>
      <c r="C853" s="4" t="s">
        <v>3782</v>
      </c>
      <c r="D853" s="4" t="s">
        <v>2374</v>
      </c>
    </row>
    <row r="854">
      <c r="A854" s="6" t="s">
        <v>2565</v>
      </c>
      <c r="B854" s="6" t="s">
        <v>2493</v>
      </c>
      <c r="C854" s="4" t="s">
        <v>3783</v>
      </c>
      <c r="D854" s="4" t="s">
        <v>2374</v>
      </c>
    </row>
    <row r="855">
      <c r="A855" s="6" t="s">
        <v>2565</v>
      </c>
      <c r="B855" s="6" t="s">
        <v>2495</v>
      </c>
      <c r="C855" s="4" t="s">
        <v>3784</v>
      </c>
      <c r="D855" s="4" t="s">
        <v>2374</v>
      </c>
    </row>
    <row r="857">
      <c r="A857" s="6" t="s">
        <v>2627</v>
      </c>
      <c r="B857" s="6" t="s">
        <v>2650</v>
      </c>
      <c r="C857" s="4" t="s">
        <v>3791</v>
      </c>
      <c r="D857" s="4" t="s">
        <v>2635</v>
      </c>
    </row>
    <row r="858">
      <c r="A858" s="6" t="s">
        <v>2627</v>
      </c>
      <c r="B858" s="6" t="s">
        <v>2643</v>
      </c>
      <c r="C858" s="4" t="s">
        <v>3792</v>
      </c>
      <c r="D858" s="4" t="s">
        <v>2635</v>
      </c>
    </row>
    <row r="859">
      <c r="A859" s="6" t="s">
        <v>2627</v>
      </c>
      <c r="B859" s="6" t="s">
        <v>47</v>
      </c>
      <c r="C859" s="127" t="s">
        <v>3793</v>
      </c>
      <c r="D859" s="11" t="s">
        <v>28</v>
      </c>
    </row>
    <row r="860">
      <c r="A860" s="6"/>
      <c r="B860" s="6"/>
      <c r="C860" s="127"/>
      <c r="D860" s="11"/>
    </row>
    <row r="861">
      <c r="A861" s="6" t="s">
        <v>2657</v>
      </c>
      <c r="B861" s="6" t="s">
        <v>2659</v>
      </c>
      <c r="C861" s="4" t="s">
        <v>3794</v>
      </c>
      <c r="D861" s="4" t="s">
        <v>2635</v>
      </c>
    </row>
    <row r="862">
      <c r="A862" s="6" t="s">
        <v>2657</v>
      </c>
      <c r="B862" s="6" t="s">
        <v>2661</v>
      </c>
      <c r="C862" s="4" t="s">
        <v>3795</v>
      </c>
      <c r="D862" s="4" t="s">
        <v>2635</v>
      </c>
    </row>
    <row r="863">
      <c r="A863" s="6" t="s">
        <v>2657</v>
      </c>
      <c r="B863" s="6" t="s">
        <v>2666</v>
      </c>
      <c r="C863" s="4" t="s">
        <v>3796</v>
      </c>
      <c r="D863" s="4" t="s">
        <v>2635</v>
      </c>
    </row>
    <row r="864">
      <c r="A864" s="6" t="s">
        <v>2657</v>
      </c>
      <c r="B864" s="6" t="s">
        <v>2650</v>
      </c>
      <c r="C864" s="4" t="s">
        <v>3791</v>
      </c>
      <c r="D864" s="4" t="s">
        <v>2635</v>
      </c>
    </row>
    <row r="865">
      <c r="A865" s="6" t="s">
        <v>2657</v>
      </c>
      <c r="B865" s="6" t="s">
        <v>2669</v>
      </c>
      <c r="C865" s="4" t="s">
        <v>3797</v>
      </c>
      <c r="D865" s="4" t="s">
        <v>2635</v>
      </c>
    </row>
    <row r="866">
      <c r="A866" s="6" t="s">
        <v>2657</v>
      </c>
      <c r="B866" s="6" t="s">
        <v>1451</v>
      </c>
      <c r="C866" s="4" t="s">
        <v>3480</v>
      </c>
      <c r="D866" s="4" t="s">
        <v>2635</v>
      </c>
    </row>
    <row r="867">
      <c r="A867" s="6" t="s">
        <v>2657</v>
      </c>
      <c r="B867" s="6" t="s">
        <v>2684</v>
      </c>
      <c r="C867" s="4" t="s">
        <v>3798</v>
      </c>
      <c r="D867" s="4" t="s">
        <v>2635</v>
      </c>
    </row>
    <row r="868">
      <c r="B868" s="61"/>
    </row>
  </sheetData>
  <hyperlinks>
    <hyperlink r:id="rId2" ref="F2"/>
    <hyperlink r:id="rId3" ref="D3"/>
    <hyperlink r:id="rId4" ref="D5"/>
    <hyperlink r:id="rId5" ref="D6"/>
    <hyperlink r:id="rId6" ref="F13"/>
    <hyperlink r:id="rId7" ref="D16"/>
    <hyperlink r:id="rId8" ref="F16"/>
    <hyperlink r:id="rId9" ref="D17"/>
    <hyperlink r:id="rId10" ref="D19"/>
    <hyperlink r:id="rId11" ref="F19"/>
    <hyperlink r:id="rId12" ref="D20"/>
    <hyperlink r:id="rId13" ref="F25"/>
    <hyperlink r:id="rId14" ref="D30"/>
    <hyperlink r:id="rId15" ref="F30"/>
    <hyperlink r:id="rId16" ref="D31"/>
    <hyperlink r:id="rId17" ref="D42"/>
    <hyperlink r:id="rId18" ref="D84"/>
    <hyperlink r:id="rId19" ref="D110"/>
    <hyperlink r:id="rId20" ref="D111"/>
    <hyperlink r:id="rId21" ref="D120"/>
    <hyperlink r:id="rId22" ref="D131"/>
    <hyperlink r:id="rId23" ref="D147"/>
    <hyperlink r:id="rId24" ref="D195"/>
    <hyperlink r:id="rId25" ref="D205"/>
    <hyperlink r:id="rId26" ref="D221"/>
    <hyperlink r:id="rId27" ref="D231"/>
    <hyperlink r:id="rId28" ref="D263"/>
    <hyperlink r:id="rId29" ref="D284"/>
    <hyperlink r:id="rId30" ref="D707"/>
    <hyperlink r:id="rId31" ref="D751"/>
    <hyperlink r:id="rId32" ref="D762"/>
    <hyperlink r:id="rId33" ref="D813"/>
  </hyperlinks>
  <drawing r:id="rId34"/>
  <legacyDrawing r:id="rId3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38"/>
    <col customWidth="1" min="2" max="2" width="27.5"/>
    <col customWidth="1" min="3" max="3" width="23.63"/>
  </cols>
  <sheetData>
    <row r="1">
      <c r="A1" s="331" t="s">
        <v>0</v>
      </c>
      <c r="B1" s="1" t="s">
        <v>3799</v>
      </c>
      <c r="C1" s="1" t="s">
        <v>3800</v>
      </c>
      <c r="D1" s="332" t="s">
        <v>3801</v>
      </c>
      <c r="E1" s="1" t="s">
        <v>1895</v>
      </c>
      <c r="F1" s="190"/>
      <c r="G1" s="190"/>
      <c r="H1" s="190"/>
      <c r="I1" s="190"/>
      <c r="J1" s="190"/>
      <c r="K1" s="190"/>
      <c r="L1" s="190"/>
      <c r="M1" s="190"/>
      <c r="N1" s="190"/>
      <c r="O1" s="190"/>
      <c r="P1" s="190"/>
      <c r="Q1" s="190"/>
      <c r="R1" s="190"/>
      <c r="S1" s="190"/>
      <c r="T1" s="190"/>
      <c r="U1" s="190"/>
      <c r="V1" s="190"/>
      <c r="W1" s="190"/>
      <c r="X1" s="190"/>
      <c r="Y1" s="190"/>
      <c r="Z1" s="190"/>
    </row>
    <row r="2">
      <c r="A2" s="333" t="str">
        <f>IFERROR(__xludf.DUMMYFUNCTION("QUERY(QUERY(Mapping!A1:Mapping!X2045, ""select A, COUNT(I), COUNT(P), COUNT(P)/COUNT(I) where LOWER(I)='categorical' group by A"", 1), ""SELECT * OFFSET 1"", 0)
"),"Basal area module")</f>
        <v>Basal area module</v>
      </c>
      <c r="B2" s="229">
        <f>IFERROR(__xludf.DUMMYFUNCTION("""COMPUTED_VALUE"""),5.0)</f>
        <v>5</v>
      </c>
      <c r="C2" s="229">
        <f>IFERROR(__xludf.DUMMYFUNCTION("""COMPUTED_VALUE"""),5.0)</f>
        <v>5</v>
      </c>
      <c r="D2" s="334">
        <f>IFERROR(__xludf.DUMMYFUNCTION("""COMPUTED_VALUE"""),1.0)</f>
        <v>1</v>
      </c>
      <c r="E2" s="229"/>
      <c r="F2" s="229"/>
      <c r="G2" s="229"/>
      <c r="H2" s="229"/>
      <c r="I2" s="229"/>
      <c r="J2" s="229"/>
      <c r="K2" s="229"/>
      <c r="L2" s="229"/>
      <c r="M2" s="229"/>
      <c r="N2" s="229"/>
      <c r="O2" s="229"/>
      <c r="P2" s="229"/>
      <c r="Q2" s="229"/>
      <c r="R2" s="229"/>
      <c r="S2" s="229"/>
      <c r="T2" s="229"/>
      <c r="U2" s="229"/>
      <c r="V2" s="229"/>
      <c r="W2" s="229"/>
      <c r="X2" s="229"/>
      <c r="Y2" s="229"/>
      <c r="Z2" s="229"/>
    </row>
    <row r="3">
      <c r="A3" s="232" t="str">
        <f>IFERROR(__xludf.DUMMYFUNCTION("""COMPUTED_VALUE"""),"Camera traps module - array protocol")</f>
        <v>Camera traps module - array protocol</v>
      </c>
      <c r="B3" s="8">
        <f>IFERROR(__xludf.DUMMYFUNCTION("""COMPUTED_VALUE"""),11.0)</f>
        <v>11</v>
      </c>
      <c r="C3" s="8">
        <f>IFERROR(__xludf.DUMMYFUNCTION("""COMPUTED_VALUE"""),11.0)</f>
        <v>11</v>
      </c>
      <c r="D3" s="335">
        <f>IFERROR(__xludf.DUMMYFUNCTION("""COMPUTED_VALUE"""),1.0)</f>
        <v>1</v>
      </c>
    </row>
    <row r="4">
      <c r="A4" s="232" t="str">
        <f>IFERROR(__xludf.DUMMYFUNCTION("""COMPUTED_VALUE"""),"Camera traps module - fauna protocol")</f>
        <v>Camera traps module - fauna protocol</v>
      </c>
      <c r="B4" s="8">
        <f>IFERROR(__xludf.DUMMYFUNCTION("""COMPUTED_VALUE"""),11.0)</f>
        <v>11</v>
      </c>
      <c r="C4" s="8">
        <f>IFERROR(__xludf.DUMMYFUNCTION("""COMPUTED_VALUE"""),11.0)</f>
        <v>11</v>
      </c>
      <c r="D4" s="335">
        <f>IFERROR(__xludf.DUMMYFUNCTION("""COMPUTED_VALUE"""),1.0)</f>
        <v>1</v>
      </c>
    </row>
    <row r="5">
      <c r="A5" s="232" t="str">
        <f>IFERROR(__xludf.DUMMYFUNCTION("""COMPUTED_VALUE"""),"Camera traps module - targeted protocol")</f>
        <v>Camera traps module - targeted protocol</v>
      </c>
      <c r="B5" s="229">
        <f>IFERROR(__xludf.DUMMYFUNCTION("""COMPUTED_VALUE"""),11.0)</f>
        <v>11</v>
      </c>
      <c r="C5" s="229">
        <f>IFERROR(__xludf.DUMMYFUNCTION("""COMPUTED_VALUE"""),11.0)</f>
        <v>11</v>
      </c>
      <c r="D5" s="335">
        <f>IFERROR(__xludf.DUMMYFUNCTION("""COMPUTED_VALUE"""),1.0)</f>
        <v>1</v>
      </c>
      <c r="E5" s="229"/>
      <c r="F5" s="229"/>
      <c r="G5" s="229"/>
      <c r="H5" s="229"/>
      <c r="I5" s="229"/>
      <c r="J5" s="229"/>
      <c r="K5" s="229"/>
      <c r="L5" s="229"/>
      <c r="M5" s="229"/>
      <c r="N5" s="229"/>
      <c r="O5" s="229"/>
      <c r="P5" s="229"/>
      <c r="Q5" s="229"/>
      <c r="R5" s="229"/>
      <c r="S5" s="229"/>
      <c r="T5" s="229"/>
      <c r="U5" s="229"/>
      <c r="V5" s="229"/>
      <c r="W5" s="229"/>
      <c r="X5" s="229"/>
      <c r="Y5" s="229"/>
      <c r="Z5" s="229"/>
    </row>
    <row r="6">
      <c r="A6" s="232" t="str">
        <f>IFERROR(__xludf.DUMMYFUNCTION("""COMPUTED_VALUE"""),"Coarse Woody Debris module")</f>
        <v>Coarse Woody Debris module</v>
      </c>
      <c r="B6" s="8">
        <f>IFERROR(__xludf.DUMMYFUNCTION("""COMPUTED_VALUE"""),5.0)</f>
        <v>5</v>
      </c>
      <c r="C6" s="8">
        <f>IFERROR(__xludf.DUMMYFUNCTION("""COMPUTED_VALUE"""),5.0)</f>
        <v>5</v>
      </c>
      <c r="D6" s="334">
        <f>IFERROR(__xludf.DUMMYFUNCTION("""COMPUTED_VALUE"""),1.0)</f>
        <v>1</v>
      </c>
    </row>
    <row r="7">
      <c r="A7" s="232" t="str">
        <f>IFERROR(__xludf.DUMMYFUNCTION("""COMPUTED_VALUE"""),"Condition Module")</f>
        <v>Condition Module</v>
      </c>
      <c r="B7" s="8">
        <f>IFERROR(__xludf.DUMMYFUNCTION("""COMPUTED_VALUE"""),6.0)</f>
        <v>6</v>
      </c>
      <c r="C7" s="8">
        <f>IFERROR(__xludf.DUMMYFUNCTION("""COMPUTED_VALUE"""),6.0)</f>
        <v>6</v>
      </c>
      <c r="D7" s="336">
        <f>IFERROR(__xludf.DUMMYFUNCTION("""COMPUTED_VALUE"""),1.0)</f>
        <v>1</v>
      </c>
    </row>
    <row r="8">
      <c r="A8" s="232" t="str">
        <f>IFERROR(__xludf.DUMMYFUNCTION("""COMPUTED_VALUE"""),"Fire Module")</f>
        <v>Fire Module</v>
      </c>
      <c r="B8" s="8">
        <f>IFERROR(__xludf.DUMMYFUNCTION("""COMPUTED_VALUE"""),7.0)</f>
        <v>7</v>
      </c>
      <c r="C8" s="8">
        <f>IFERROR(__xludf.DUMMYFUNCTION("""COMPUTED_VALUE"""),7.0)</f>
        <v>7</v>
      </c>
      <c r="D8" s="336">
        <f>IFERROR(__xludf.DUMMYFUNCTION("""COMPUTED_VALUE"""),1.0)</f>
        <v>1</v>
      </c>
    </row>
    <row r="9">
      <c r="A9" s="232" t="str">
        <f>IFERROR(__xludf.DUMMYFUNCTION("""COMPUTED_VALUE"""),"Intervention module- Controlling access")</f>
        <v>Intervention module- Controlling access</v>
      </c>
      <c r="B9" s="8">
        <f>IFERROR(__xludf.DUMMYFUNCTION("""COMPUTED_VALUE"""),1.0)</f>
        <v>1</v>
      </c>
      <c r="C9" s="8">
        <f>IFERROR(__xludf.DUMMYFUNCTION("""COMPUTED_VALUE"""),1.0)</f>
        <v>1</v>
      </c>
      <c r="D9" s="336">
        <f>IFERROR(__xludf.DUMMYFUNCTION("""COMPUTED_VALUE"""),1.0)</f>
        <v>1</v>
      </c>
    </row>
    <row r="10">
      <c r="A10" s="232" t="str">
        <f>IFERROR(__xludf.DUMMYFUNCTION("""COMPUTED_VALUE"""),"Intervention module- Establishing and maintaining breeding program")</f>
        <v>Intervention module- Establishing and maintaining breeding program</v>
      </c>
      <c r="B10" s="229">
        <f>IFERROR(__xludf.DUMMYFUNCTION("""COMPUTED_VALUE"""),4.0)</f>
        <v>4</v>
      </c>
      <c r="C10" s="229">
        <f>IFERROR(__xludf.DUMMYFUNCTION("""COMPUTED_VALUE"""),4.0)</f>
        <v>4</v>
      </c>
      <c r="D10" s="337">
        <f>IFERROR(__xludf.DUMMYFUNCTION("""COMPUTED_VALUE"""),1.0)</f>
        <v>1</v>
      </c>
      <c r="E10" s="229"/>
      <c r="F10" s="229"/>
      <c r="G10" s="229"/>
      <c r="H10" s="229"/>
      <c r="I10" s="229"/>
      <c r="J10" s="229"/>
      <c r="K10" s="229"/>
      <c r="L10" s="229"/>
      <c r="M10" s="229"/>
      <c r="N10" s="229"/>
      <c r="O10" s="229"/>
      <c r="P10" s="229"/>
      <c r="Q10" s="229"/>
      <c r="R10" s="229"/>
      <c r="S10" s="229"/>
      <c r="T10" s="229"/>
      <c r="U10" s="229"/>
      <c r="V10" s="229"/>
      <c r="W10" s="229"/>
      <c r="X10" s="229"/>
      <c r="Y10" s="229"/>
      <c r="Z10" s="229"/>
    </row>
    <row r="11">
      <c r="A11" s="232" t="str">
        <f>IFERROR(__xludf.DUMMYFUNCTION("""COMPUTED_VALUE"""),"Intervention module- Establishing and maintaining feral-free enclosures")</f>
        <v>Intervention module- Establishing and maintaining feral-free enclosures</v>
      </c>
      <c r="B11" s="8">
        <f>IFERROR(__xludf.DUMMYFUNCTION("""COMPUTED_VALUE"""),2.0)</f>
        <v>2</v>
      </c>
      <c r="C11" s="8">
        <f>IFERROR(__xludf.DUMMYFUNCTION("""COMPUTED_VALUE"""),2.0)</f>
        <v>2</v>
      </c>
      <c r="D11" s="336">
        <f>IFERROR(__xludf.DUMMYFUNCTION("""COMPUTED_VALUE"""),1.0)</f>
        <v>1</v>
      </c>
    </row>
    <row r="12">
      <c r="A12" s="232" t="str">
        <f>IFERROR(__xludf.DUMMYFUNCTION("""COMPUTED_VALUE"""),"Intervention module- Implementing fire management actions")</f>
        <v>Intervention module- Implementing fire management actions</v>
      </c>
      <c r="B12" s="8">
        <f>IFERROR(__xludf.DUMMYFUNCTION("""COMPUTED_VALUE"""),2.0)</f>
        <v>2</v>
      </c>
      <c r="C12" s="8">
        <f>IFERROR(__xludf.DUMMYFUNCTION("""COMPUTED_VALUE"""),2.0)</f>
        <v>2</v>
      </c>
      <c r="D12" s="336">
        <f>IFERROR(__xludf.DUMMYFUNCTION("""COMPUTED_VALUE"""),1.0)</f>
        <v>1</v>
      </c>
    </row>
    <row r="13">
      <c r="A13" s="232" t="str">
        <f>IFERROR(__xludf.DUMMYFUNCTION("""COMPUTED_VALUE"""),"Intervention module- Improving hydrological regime")</f>
        <v>Intervention module- Improving hydrological regime</v>
      </c>
      <c r="B13" s="8">
        <f>IFERROR(__xludf.DUMMYFUNCTION("""COMPUTED_VALUE"""),2.0)</f>
        <v>2</v>
      </c>
      <c r="C13" s="8">
        <f>IFERROR(__xludf.DUMMYFUNCTION("""COMPUTED_VALUE"""),2.0)</f>
        <v>2</v>
      </c>
      <c r="D13" s="336">
        <f>IFERROR(__xludf.DUMMYFUNCTION("""COMPUTED_VALUE"""),1.0)</f>
        <v>1</v>
      </c>
    </row>
    <row r="14">
      <c r="A14" s="232" t="str">
        <f>IFERROR(__xludf.DUMMYFUNCTION("""COMPUTED_VALUE"""),"Intervention module- Improving land management practices")</f>
        <v>Intervention module- Improving land management practices</v>
      </c>
      <c r="B14" s="8">
        <f>IFERROR(__xludf.DUMMYFUNCTION("""COMPUTED_VALUE"""),3.0)</f>
        <v>3</v>
      </c>
      <c r="C14" s="8">
        <f>IFERROR(__xludf.DUMMYFUNCTION("""COMPUTED_VALUE"""),3.0)</f>
        <v>3</v>
      </c>
      <c r="D14" s="336">
        <f>IFERROR(__xludf.DUMMYFUNCTION("""COMPUTED_VALUE"""),1.0)</f>
        <v>1</v>
      </c>
    </row>
    <row r="15">
      <c r="A15" s="232" t="str">
        <f>IFERROR(__xludf.DUMMYFUNCTION("""COMPUTED_VALUE"""),"Intervention module- Managing disease")</f>
        <v>Intervention module- Managing disease</v>
      </c>
      <c r="B15" s="8">
        <f>IFERROR(__xludf.DUMMYFUNCTION("""COMPUTED_VALUE"""),2.0)</f>
        <v>2</v>
      </c>
      <c r="C15" s="8">
        <f>IFERROR(__xludf.DUMMYFUNCTION("""COMPUTED_VALUE"""),2.0)</f>
        <v>2</v>
      </c>
      <c r="D15" s="336">
        <f>IFERROR(__xludf.DUMMYFUNCTION("""COMPUTED_VALUE"""),1.0)</f>
        <v>1</v>
      </c>
    </row>
    <row r="16">
      <c r="A16" s="232" t="str">
        <f>IFERROR(__xludf.DUMMYFUNCTION("""COMPUTED_VALUE"""),"Intervention module- Pest animal survey")</f>
        <v>Intervention module- Pest animal survey</v>
      </c>
      <c r="B16" s="8">
        <f>IFERROR(__xludf.DUMMYFUNCTION("""COMPUTED_VALUE"""),2.0)</f>
        <v>2</v>
      </c>
      <c r="C16" s="8">
        <f>IFERROR(__xludf.DUMMYFUNCTION("""COMPUTED_VALUE"""),2.0)</f>
        <v>2</v>
      </c>
      <c r="D16" s="336">
        <f>IFERROR(__xludf.DUMMYFUNCTION("""COMPUTED_VALUE"""),1.0)</f>
        <v>1</v>
      </c>
    </row>
    <row r="17">
      <c r="A17" s="232" t="str">
        <f>IFERROR(__xludf.DUMMYFUNCTION("""COMPUTED_VALUE"""),"Intervention module- Plant survival survey")</f>
        <v>Intervention module- Plant survival survey</v>
      </c>
      <c r="B17" s="8">
        <f>IFERROR(__xludf.DUMMYFUNCTION("""COMPUTED_VALUE"""),3.0)</f>
        <v>3</v>
      </c>
      <c r="C17" s="8">
        <f>IFERROR(__xludf.DUMMYFUNCTION("""COMPUTED_VALUE"""),2.0)</f>
        <v>2</v>
      </c>
      <c r="D17" s="336">
        <f>IFERROR(__xludf.DUMMYFUNCTION("""COMPUTED_VALUE"""),0.6666666666666666)</f>
        <v>0.6666666667</v>
      </c>
    </row>
    <row r="18">
      <c r="A18" s="232" t="str">
        <f>IFERROR(__xludf.DUMMYFUNCTION("""COMPUTED_VALUE"""),"Intervention module- Remediating riparian and aquatic area")</f>
        <v>Intervention module- Remediating riparian and aquatic area</v>
      </c>
      <c r="B18" s="8">
        <f>IFERROR(__xludf.DUMMYFUNCTION("""COMPUTED_VALUE"""),2.0)</f>
        <v>2</v>
      </c>
      <c r="C18" s="8">
        <f>IFERROR(__xludf.DUMMYFUNCTION("""COMPUTED_VALUE"""),2.0)</f>
        <v>2</v>
      </c>
      <c r="D18" s="338">
        <f>IFERROR(__xludf.DUMMYFUNCTION("""COMPUTED_VALUE"""),1.0)</f>
        <v>1</v>
      </c>
    </row>
    <row r="19">
      <c r="A19" s="232" t="str">
        <f>IFERROR(__xludf.DUMMYFUNCTION("""COMPUTED_VALUE"""),"Intervention module- Removing weeds")</f>
        <v>Intervention module- Removing weeds</v>
      </c>
      <c r="B19" s="8">
        <f>IFERROR(__xludf.DUMMYFUNCTION("""COMPUTED_VALUE"""),3.0)</f>
        <v>3</v>
      </c>
      <c r="C19" s="8">
        <f>IFERROR(__xludf.DUMMYFUNCTION("""COMPUTED_VALUE"""),3.0)</f>
        <v>3</v>
      </c>
      <c r="D19" s="335">
        <f>IFERROR(__xludf.DUMMYFUNCTION("""COMPUTED_VALUE"""),1.0)</f>
        <v>1</v>
      </c>
    </row>
    <row r="20">
      <c r="A20" s="232" t="str">
        <f>IFERROR(__xludf.DUMMYFUNCTION("""COMPUTED_VALUE"""),"Intervention module- Revegetating habitat")</f>
        <v>Intervention module- Revegetating habitat</v>
      </c>
      <c r="B20" s="8">
        <f>IFERROR(__xludf.DUMMYFUNCTION("""COMPUTED_VALUE"""),4.0)</f>
        <v>4</v>
      </c>
      <c r="C20" s="8">
        <f>IFERROR(__xludf.DUMMYFUNCTION("""COMPUTED_VALUE"""),4.0)</f>
        <v>4</v>
      </c>
      <c r="D20" s="339">
        <f>IFERROR(__xludf.DUMMYFUNCTION("""COMPUTED_VALUE"""),1.0)</f>
        <v>1</v>
      </c>
    </row>
    <row r="21">
      <c r="A21" s="232" t="str">
        <f>IFERROR(__xludf.DUMMYFUNCTION("""COMPUTED_VALUE"""),"Intervention module- Undertaking emergency interventions to prevent extinctions")</f>
        <v>Intervention module- Undertaking emergency interventions to prevent extinctions</v>
      </c>
      <c r="B21" s="8">
        <f>IFERROR(__xludf.DUMMYFUNCTION("""COMPUTED_VALUE"""),1.0)</f>
        <v>1</v>
      </c>
      <c r="C21" s="8">
        <f>IFERROR(__xludf.DUMMYFUNCTION("""COMPUTED_VALUE"""),1.0)</f>
        <v>1</v>
      </c>
      <c r="D21" s="336">
        <f>IFERROR(__xludf.DUMMYFUNCTION("""COMPUTED_VALUE"""),1.0)</f>
        <v>1</v>
      </c>
    </row>
    <row r="22">
      <c r="A22" s="229" t="str">
        <f>IFERROR(__xludf.DUMMYFUNCTION("""COMPUTED_VALUE"""),"Intervention module- Water quality survey")</f>
        <v>Intervention module- Water quality survey</v>
      </c>
      <c r="B22" s="8">
        <f>IFERROR(__xludf.DUMMYFUNCTION("""COMPUTED_VALUE"""),2.0)</f>
        <v>2</v>
      </c>
      <c r="C22" s="8">
        <f>IFERROR(__xludf.DUMMYFUNCTION("""COMPUTED_VALUE"""),2.0)</f>
        <v>2</v>
      </c>
      <c r="D22" s="336">
        <f>IFERROR(__xludf.DUMMYFUNCTION("""COMPUTED_VALUE"""),1.0)</f>
        <v>1</v>
      </c>
    </row>
    <row r="23">
      <c r="A23" s="232" t="str">
        <f>IFERROR(__xludf.DUMMYFUNCTION("""COMPUTED_VALUE"""),"Intervention module- controlling pest animals")</f>
        <v>Intervention module- controlling pest animals</v>
      </c>
      <c r="B23" s="8">
        <f>IFERROR(__xludf.DUMMYFUNCTION("""COMPUTED_VALUE"""),3.0)</f>
        <v>3</v>
      </c>
      <c r="C23" s="8">
        <f>IFERROR(__xludf.DUMMYFUNCTION("""COMPUTED_VALUE"""),3.0)</f>
        <v>3</v>
      </c>
      <c r="D23" s="336">
        <f>IFERROR(__xludf.DUMMYFUNCTION("""COMPUTED_VALUE"""),1.0)</f>
        <v>1</v>
      </c>
    </row>
    <row r="24">
      <c r="A24" s="229" t="str">
        <f>IFERROR(__xludf.DUMMYFUNCTION("""COMPUTED_VALUE"""),"Intervention module- debris removal")</f>
        <v>Intervention module- debris removal</v>
      </c>
      <c r="B24" s="8">
        <f>IFERROR(__xludf.DUMMYFUNCTION("""COMPUTED_VALUE"""),2.0)</f>
        <v>2</v>
      </c>
      <c r="C24" s="8">
        <f>IFERROR(__xludf.DUMMYFUNCTION("""COMPUTED_VALUE"""),2.0)</f>
        <v>2</v>
      </c>
      <c r="D24" s="336">
        <f>IFERROR(__xludf.DUMMYFUNCTION("""COMPUTED_VALUE"""),1.0)</f>
        <v>1</v>
      </c>
    </row>
    <row r="25">
      <c r="A25" s="229" t="str">
        <f>IFERROR(__xludf.DUMMYFUNCTION("""COMPUTED_VALUE"""),"Intervention module- erosion management")</f>
        <v>Intervention module- erosion management</v>
      </c>
      <c r="B25" s="8">
        <f>IFERROR(__xludf.DUMMYFUNCTION("""COMPUTED_VALUE"""),2.0)</f>
        <v>2</v>
      </c>
      <c r="C25" s="8">
        <f>IFERROR(__xludf.DUMMYFUNCTION("""COMPUTED_VALUE"""),2.0)</f>
        <v>2</v>
      </c>
      <c r="D25" s="336">
        <f>IFERROR(__xludf.DUMMYFUNCTION("""COMPUTED_VALUE"""),1.0)</f>
        <v>1</v>
      </c>
    </row>
    <row r="26">
      <c r="A26" s="229" t="str">
        <f>IFERROR(__xludf.DUMMYFUNCTION("""COMPUTED_VALUE"""),"Intervention module- fauna survey")</f>
        <v>Intervention module- fauna survey</v>
      </c>
      <c r="B26" s="8">
        <f>IFERROR(__xludf.DUMMYFUNCTION("""COMPUTED_VALUE"""),3.0)</f>
        <v>3</v>
      </c>
      <c r="C26" s="8">
        <f>IFERROR(__xludf.DUMMYFUNCTION("""COMPUTED_VALUE"""),3.0)</f>
        <v>3</v>
      </c>
      <c r="D26" s="336">
        <f>IFERROR(__xludf.DUMMYFUNCTION("""COMPUTED_VALUE"""),1.0)</f>
        <v>1</v>
      </c>
    </row>
    <row r="27">
      <c r="A27" s="229" t="str">
        <f>IFERROR(__xludf.DUMMYFUNCTION("""COMPUTED_VALUE"""),"Intervention module- field collection")</f>
        <v>Intervention module- field collection</v>
      </c>
      <c r="B27" s="8">
        <f>IFERROR(__xludf.DUMMYFUNCTION("""COMPUTED_VALUE"""),1.0)</f>
        <v>1</v>
      </c>
      <c r="C27" s="8">
        <f>IFERROR(__xludf.DUMMYFUNCTION("""COMPUTED_VALUE"""),1.0)</f>
        <v>1</v>
      </c>
      <c r="D27" s="336">
        <f>IFERROR(__xludf.DUMMYFUNCTION("""COMPUTED_VALUE"""),1.0)</f>
        <v>1</v>
      </c>
    </row>
    <row r="28">
      <c r="A28" s="229" t="str">
        <f>IFERROR(__xludf.DUMMYFUNCTION("""COMPUTED_VALUE"""),"Intervention module- flora survey")</f>
        <v>Intervention module- flora survey</v>
      </c>
      <c r="B28" s="8">
        <f>IFERROR(__xludf.DUMMYFUNCTION("""COMPUTED_VALUE"""),4.0)</f>
        <v>4</v>
      </c>
      <c r="C28" s="8">
        <f>IFERROR(__xludf.DUMMYFUNCTION("""COMPUTED_VALUE"""),4.0)</f>
        <v>4</v>
      </c>
      <c r="D28" s="336">
        <f>IFERROR(__xludf.DUMMYFUNCTION("""COMPUTED_VALUE"""),1.0)</f>
        <v>1</v>
      </c>
    </row>
    <row r="29">
      <c r="A29" s="229" t="str">
        <f>IFERROR(__xludf.DUMMYFUNCTION("""COMPUTED_VALUE"""),"Intervention module- habitat augmentation")</f>
        <v>Intervention module- habitat augmentation</v>
      </c>
      <c r="B29" s="8">
        <f>IFERROR(__xludf.DUMMYFUNCTION("""COMPUTED_VALUE"""),2.0)</f>
        <v>2</v>
      </c>
      <c r="C29" s="8">
        <f>IFERROR(__xludf.DUMMYFUNCTION("""COMPUTED_VALUE"""),2.0)</f>
        <v>2</v>
      </c>
      <c r="D29" s="336">
        <f>IFERROR(__xludf.DUMMYFUNCTION("""COMPUTED_VALUE"""),1.0)</f>
        <v>1</v>
      </c>
    </row>
    <row r="30">
      <c r="A30" s="229" t="str">
        <f>IFERROR(__xludf.DUMMYFUNCTION("""COMPUTED_VALUE"""),"Intervention module- site preparation")</f>
        <v>Intervention module- site preparation</v>
      </c>
      <c r="B30" s="8">
        <f>IFERROR(__xludf.DUMMYFUNCTION("""COMPUTED_VALUE"""),3.0)</f>
        <v>3</v>
      </c>
      <c r="C30" s="8">
        <f>IFERROR(__xludf.DUMMYFUNCTION("""COMPUTED_VALUE"""),3.0)</f>
        <v>3</v>
      </c>
      <c r="D30" s="336">
        <f>IFERROR(__xludf.DUMMYFUNCTION("""COMPUTED_VALUE"""),1.0)</f>
        <v>1</v>
      </c>
    </row>
    <row r="31">
      <c r="A31" s="229" t="str">
        <f>IFERROR(__xludf.DUMMYFUNCTION("""COMPUTED_VALUE"""),"Intervention module- soil testing")</f>
        <v>Intervention module- soil testing</v>
      </c>
      <c r="B31" s="8">
        <f>IFERROR(__xludf.DUMMYFUNCTION("""COMPUTED_VALUE"""),1.0)</f>
        <v>1</v>
      </c>
      <c r="C31" s="8">
        <f>IFERROR(__xludf.DUMMYFUNCTION("""COMPUTED_VALUE"""),1.0)</f>
        <v>1</v>
      </c>
      <c r="D31" s="334">
        <f>IFERROR(__xludf.DUMMYFUNCTION("""COMPUTED_VALUE"""),1.0)</f>
        <v>1</v>
      </c>
    </row>
    <row r="32">
      <c r="A32" s="229" t="str">
        <f>IFERROR(__xludf.DUMMYFUNCTION("""COMPUTED_VALUE"""),"Intervention module- weed distribution survey")</f>
        <v>Intervention module- weed distribution survey</v>
      </c>
      <c r="B32" s="8">
        <f>IFERROR(__xludf.DUMMYFUNCTION("""COMPUTED_VALUE"""),1.0)</f>
        <v>1</v>
      </c>
      <c r="C32" s="8">
        <f>IFERROR(__xludf.DUMMYFUNCTION("""COMPUTED_VALUE"""),0.0)</f>
        <v>0</v>
      </c>
      <c r="D32" s="340">
        <f>IFERROR(__xludf.DUMMYFUNCTION("""COMPUTED_VALUE"""),0.0)</f>
        <v>0</v>
      </c>
      <c r="E32" s="4" t="s">
        <v>3802</v>
      </c>
    </row>
    <row r="33">
      <c r="A33" s="229" t="str">
        <f>IFERROR(__xludf.DUMMYFUNCTION("""COMPUTED_VALUE"""),"Invertebrate module - Malaise trapping")</f>
        <v>Invertebrate module - Malaise trapping</v>
      </c>
      <c r="B33" s="8">
        <f>IFERROR(__xludf.DUMMYFUNCTION("""COMPUTED_VALUE"""),8.0)</f>
        <v>8</v>
      </c>
      <c r="C33" s="8">
        <f>IFERROR(__xludf.DUMMYFUNCTION("""COMPUTED_VALUE"""),8.0)</f>
        <v>8</v>
      </c>
      <c r="D33" s="340">
        <f>IFERROR(__xludf.DUMMYFUNCTION("""COMPUTED_VALUE"""),1.0)</f>
        <v>1</v>
      </c>
    </row>
    <row r="34">
      <c r="A34" s="229" t="str">
        <f>IFERROR(__xludf.DUMMYFUNCTION("""COMPUTED_VALUE"""),"Invertebrate module - leaf-litter extraction")</f>
        <v>Invertebrate module - leaf-litter extraction</v>
      </c>
      <c r="B34" s="8">
        <f>IFERROR(__xludf.DUMMYFUNCTION("""COMPUTED_VALUE"""),6.0)</f>
        <v>6</v>
      </c>
      <c r="C34" s="8">
        <f>IFERROR(__xludf.DUMMYFUNCTION("""COMPUTED_VALUE"""),6.0)</f>
        <v>6</v>
      </c>
      <c r="D34" s="340">
        <f>IFERROR(__xludf.DUMMYFUNCTION("""COMPUTED_VALUE"""),1.0)</f>
        <v>1</v>
      </c>
      <c r="E34" s="4"/>
    </row>
    <row r="35">
      <c r="A35" s="229" t="str">
        <f>IFERROR(__xludf.DUMMYFUNCTION("""COMPUTED_VALUE"""),"Invertebrate module - light trapping (LepiLED)")</f>
        <v>Invertebrate module - light trapping (LepiLED)</v>
      </c>
      <c r="B35" s="8">
        <f>IFERROR(__xludf.DUMMYFUNCTION("""COMPUTED_VALUE"""),7.0)</f>
        <v>7</v>
      </c>
      <c r="C35" s="8">
        <f>IFERROR(__xludf.DUMMYFUNCTION("""COMPUTED_VALUE"""),7.0)</f>
        <v>7</v>
      </c>
      <c r="D35" s="340">
        <f>IFERROR(__xludf.DUMMYFUNCTION("""COMPUTED_VALUE"""),1.0)</f>
        <v>1</v>
      </c>
    </row>
    <row r="36">
      <c r="A36" s="229" t="str">
        <f>IFERROR(__xludf.DUMMYFUNCTION("""COMPUTED_VALUE"""),"Invertebrate module - pan trapping")</f>
        <v>Invertebrate module - pan trapping</v>
      </c>
      <c r="B36" s="8">
        <f>IFERROR(__xludf.DUMMYFUNCTION("""COMPUTED_VALUE"""),5.0)</f>
        <v>5</v>
      </c>
      <c r="C36" s="8">
        <f>IFERROR(__xludf.DUMMYFUNCTION("""COMPUTED_VALUE"""),5.0)</f>
        <v>5</v>
      </c>
      <c r="D36" s="340">
        <f>IFERROR(__xludf.DUMMYFUNCTION("""COMPUTED_VALUE"""),1.0)</f>
        <v>1</v>
      </c>
    </row>
    <row r="37">
      <c r="A37" s="229" t="str">
        <f>IFERROR(__xludf.DUMMYFUNCTION("""COMPUTED_VALUE"""),"Invertebrate module - post-field guideline")</f>
        <v>Invertebrate module - post-field guideline</v>
      </c>
      <c r="B37" s="8">
        <f>IFERROR(__xludf.DUMMYFUNCTION("""COMPUTED_VALUE"""),4.0)</f>
        <v>4</v>
      </c>
      <c r="C37" s="8">
        <f>IFERROR(__xludf.DUMMYFUNCTION("""COMPUTED_VALUE"""),4.0)</f>
        <v>4</v>
      </c>
      <c r="D37" s="340">
        <f>IFERROR(__xludf.DUMMYFUNCTION("""COMPUTED_VALUE"""),1.0)</f>
        <v>1</v>
      </c>
      <c r="E37" s="4" t="s">
        <v>3803</v>
      </c>
    </row>
    <row r="38">
      <c r="A38" s="229" t="str">
        <f>IFERROR(__xludf.DUMMYFUNCTION("""COMPUTED_VALUE"""),"Invertebrate module- active sampling")</f>
        <v>Invertebrate module- active sampling</v>
      </c>
      <c r="B38" s="8">
        <f>IFERROR(__xludf.DUMMYFUNCTION("""COMPUTED_VALUE"""),8.0)</f>
        <v>8</v>
      </c>
      <c r="C38" s="8">
        <f>IFERROR(__xludf.DUMMYFUNCTION("""COMPUTED_VALUE"""),8.0)</f>
        <v>8</v>
      </c>
      <c r="D38" s="340">
        <f>IFERROR(__xludf.DUMMYFUNCTION("""COMPUTED_VALUE"""),1.0)</f>
        <v>1</v>
      </c>
    </row>
    <row r="39">
      <c r="A39" s="229" t="str">
        <f>IFERROR(__xludf.DUMMYFUNCTION("""COMPUTED_VALUE"""),"Invertebrate module- wet pitfall")</f>
        <v>Invertebrate module- wet pitfall</v>
      </c>
      <c r="B39" s="8">
        <f>IFERROR(__xludf.DUMMYFUNCTION("""COMPUTED_VALUE"""),8.0)</f>
        <v>8</v>
      </c>
      <c r="C39" s="8">
        <f>IFERROR(__xludf.DUMMYFUNCTION("""COMPUTED_VALUE"""),8.0)</f>
        <v>8</v>
      </c>
      <c r="D39" s="340">
        <f>IFERROR(__xludf.DUMMYFUNCTION("""COMPUTED_VALUE"""),1.0)</f>
        <v>1</v>
      </c>
      <c r="E39" s="4" t="s">
        <v>3803</v>
      </c>
    </row>
    <row r="40">
      <c r="A40" s="229" t="str">
        <f>IFERROR(__xludf.DUMMYFUNCTION("""COMPUTED_VALUE"""),"Recruitment module - Age class protocol")</f>
        <v>Recruitment module - Age class protocol</v>
      </c>
      <c r="B40" s="8">
        <f>IFERROR(__xludf.DUMMYFUNCTION("""COMPUTED_VALUE"""),4.0)</f>
        <v>4</v>
      </c>
      <c r="C40" s="8">
        <f>IFERROR(__xludf.DUMMYFUNCTION("""COMPUTED_VALUE"""),4.0)</f>
        <v>4</v>
      </c>
      <c r="D40" s="340">
        <f>IFERROR(__xludf.DUMMYFUNCTION("""COMPUTED_VALUE"""),1.0)</f>
        <v>1</v>
      </c>
      <c r="E40" s="4" t="s">
        <v>3803</v>
      </c>
    </row>
    <row r="41">
      <c r="A41" s="229" t="str">
        <f>IFERROR(__xludf.DUMMYFUNCTION("""COMPUTED_VALUE"""),"Recruitment module -Survivorship protocol")</f>
        <v>Recruitment module -Survivorship protocol</v>
      </c>
      <c r="B41" s="8">
        <f>IFERROR(__xludf.DUMMYFUNCTION("""COMPUTED_VALUE"""),4.0)</f>
        <v>4</v>
      </c>
      <c r="C41" s="8">
        <f>IFERROR(__xludf.DUMMYFUNCTION("""COMPUTED_VALUE"""),4.0)</f>
        <v>4</v>
      </c>
      <c r="D41" s="340">
        <f>IFERROR(__xludf.DUMMYFUNCTION("""COMPUTED_VALUE"""),1.0)</f>
        <v>1</v>
      </c>
    </row>
    <row r="42">
      <c r="A42" s="229" t="str">
        <f>IFERROR(__xludf.DUMMYFUNCTION("""COMPUTED_VALUE"""),"Soil module")</f>
        <v>Soil module</v>
      </c>
      <c r="B42" s="8">
        <f>IFERROR(__xludf.DUMMYFUNCTION("""COMPUTED_VALUE"""),1.0)</f>
        <v>1</v>
      </c>
      <c r="C42" s="8">
        <f>IFERROR(__xludf.DUMMYFUNCTION("""COMPUTED_VALUE"""),1.0)</f>
        <v>1</v>
      </c>
      <c r="D42" s="340">
        <f>IFERROR(__xludf.DUMMYFUNCTION("""COMPUTED_VALUE"""),1.0)</f>
        <v>1</v>
      </c>
    </row>
    <row r="43">
      <c r="A43" s="229" t="str">
        <f>IFERROR(__xludf.DUMMYFUNCTION("""COMPUTED_VALUE"""),"Soil module - Plot soil description protocol")</f>
        <v>Soil module - Plot soil description protocol</v>
      </c>
      <c r="B43" s="8">
        <f>IFERROR(__xludf.DUMMYFUNCTION("""COMPUTED_VALUE"""),37.0)</f>
        <v>37</v>
      </c>
      <c r="C43" s="8">
        <f>IFERROR(__xludf.DUMMYFUNCTION("""COMPUTED_VALUE"""),37.0)</f>
        <v>37</v>
      </c>
      <c r="D43" s="340">
        <f>IFERROR(__xludf.DUMMYFUNCTION("""COMPUTED_VALUE"""),1.0)</f>
        <v>1</v>
      </c>
    </row>
    <row r="44">
      <c r="A44" s="229" t="str">
        <f>IFERROR(__xludf.DUMMYFUNCTION("""COMPUTED_VALUE"""),"Soil module - soil pit characterization protocol")</f>
        <v>Soil module - soil pit characterization protocol</v>
      </c>
      <c r="B44" s="8">
        <f>IFERROR(__xludf.DUMMYFUNCTION("""COMPUTED_VALUE"""),55.0)</f>
        <v>55</v>
      </c>
      <c r="C44" s="8">
        <f>IFERROR(__xludf.DUMMYFUNCTION("""COMPUTED_VALUE"""),55.0)</f>
        <v>55</v>
      </c>
      <c r="D44" s="340">
        <f>IFERROR(__xludf.DUMMYFUNCTION("""COMPUTED_VALUE"""),1.0)</f>
        <v>1</v>
      </c>
    </row>
    <row r="45">
      <c r="A45" s="229" t="str">
        <f>IFERROR(__xludf.DUMMYFUNCTION("""COMPUTED_VALUE"""),"Soil module - soil subsite sampling protocol")</f>
        <v>Soil module - soil subsite sampling protocol</v>
      </c>
      <c r="B45" s="8">
        <f>IFERROR(__xludf.DUMMYFUNCTION("""COMPUTED_VALUE"""),5.0)</f>
        <v>5</v>
      </c>
      <c r="C45" s="8">
        <f>IFERROR(__xludf.DUMMYFUNCTION("""COMPUTED_VALUE"""),5.0)</f>
        <v>5</v>
      </c>
      <c r="D45" s="340">
        <f>IFERROR(__xludf.DUMMYFUNCTION("""COMPUTED_VALUE"""),1.0)</f>
        <v>1</v>
      </c>
    </row>
    <row r="46">
      <c r="A46" s="229" t="str">
        <f>IFERROR(__xludf.DUMMYFUNCTION("""COMPUTED_VALUE"""),"Soil module- soil condition protocol")</f>
        <v>Soil module- soil condition protocol</v>
      </c>
      <c r="B46" s="8">
        <f>IFERROR(__xludf.DUMMYFUNCTION("""COMPUTED_VALUE"""),1.0)</f>
        <v>1</v>
      </c>
      <c r="C46" s="8">
        <f>IFERROR(__xludf.DUMMYFUNCTION("""COMPUTED_VALUE"""),1.0)</f>
        <v>1</v>
      </c>
      <c r="D46" s="340">
        <f>IFERROR(__xludf.DUMMYFUNCTION("""COMPUTED_VALUE"""),1.0)</f>
        <v>1</v>
      </c>
      <c r="E46" s="4" t="s">
        <v>3804</v>
      </c>
    </row>
    <row r="47">
      <c r="A47" s="229" t="str">
        <f>IFERROR(__xludf.DUMMYFUNCTION("""COMPUTED_VALUE"""),"Targeted survey - Ecological community protocol")</f>
        <v>Targeted survey - Ecological community protocol</v>
      </c>
      <c r="B47" s="8">
        <f>IFERROR(__xludf.DUMMYFUNCTION("""COMPUTED_VALUE"""),4.0)</f>
        <v>4</v>
      </c>
      <c r="C47" s="8">
        <f>IFERROR(__xludf.DUMMYFUNCTION("""COMPUTED_VALUE"""),4.0)</f>
        <v>4</v>
      </c>
      <c r="D47" s="340">
        <f>IFERROR(__xludf.DUMMYFUNCTION("""COMPUTED_VALUE"""),1.0)</f>
        <v>1</v>
      </c>
    </row>
    <row r="48">
      <c r="A48" s="229" t="str">
        <f>IFERROR(__xludf.DUMMYFUNCTION("""COMPUTED_VALUE"""),"Targeted survey - fauna protocol")</f>
        <v>Targeted survey - fauna protocol</v>
      </c>
      <c r="B48" s="8">
        <f>IFERROR(__xludf.DUMMYFUNCTION("""COMPUTED_VALUE"""),1.0)</f>
        <v>1</v>
      </c>
      <c r="C48" s="8">
        <f>IFERROR(__xludf.DUMMYFUNCTION("""COMPUTED_VALUE"""),1.0)</f>
        <v>1</v>
      </c>
      <c r="D48" s="340">
        <f>IFERROR(__xludf.DUMMYFUNCTION("""COMPUTED_VALUE"""),1.0)</f>
        <v>1</v>
      </c>
    </row>
    <row r="49">
      <c r="A49" s="229" t="str">
        <f>IFERROR(__xludf.DUMMYFUNCTION("""COMPUTED_VALUE"""),"Targeted survey - fauna protocol - passive")</f>
        <v>Targeted survey - fauna protocol - passive</v>
      </c>
      <c r="B49" s="8">
        <f>IFERROR(__xludf.DUMMYFUNCTION("""COMPUTED_VALUE"""),5.0)</f>
        <v>5</v>
      </c>
      <c r="C49" s="8">
        <f>IFERROR(__xludf.DUMMYFUNCTION("""COMPUTED_VALUE"""),5.0)</f>
        <v>5</v>
      </c>
      <c r="D49" s="340">
        <f>IFERROR(__xludf.DUMMYFUNCTION("""COMPUTED_VALUE"""),1.0)</f>
        <v>1</v>
      </c>
    </row>
    <row r="50">
      <c r="A50" s="229" t="str">
        <f>IFERROR(__xludf.DUMMYFUNCTION("""COMPUTED_VALUE"""),"Targeted survey - fauna protocol- active")</f>
        <v>Targeted survey - fauna protocol- active</v>
      </c>
      <c r="B50" s="8">
        <f>IFERROR(__xludf.DUMMYFUNCTION("""COMPUTED_VALUE"""),2.0)</f>
        <v>2</v>
      </c>
      <c r="C50" s="8">
        <f>IFERROR(__xludf.DUMMYFUNCTION("""COMPUTED_VALUE"""),2.0)</f>
        <v>2</v>
      </c>
      <c r="D50" s="340">
        <f>IFERROR(__xludf.DUMMYFUNCTION("""COMPUTED_VALUE"""),1.0)</f>
        <v>1</v>
      </c>
    </row>
    <row r="51">
      <c r="A51" s="229" t="str">
        <f>IFERROR(__xludf.DUMMYFUNCTION("""COMPUTED_VALUE"""),"Targeted survey - flora protocol- observation")</f>
        <v>Targeted survey - flora protocol- observation</v>
      </c>
      <c r="B51" s="8">
        <f>IFERROR(__xludf.DUMMYFUNCTION("""COMPUTED_VALUE"""),6.0)</f>
        <v>6</v>
      </c>
      <c r="C51" s="8">
        <f>IFERROR(__xludf.DUMMYFUNCTION("""COMPUTED_VALUE"""),6.0)</f>
        <v>6</v>
      </c>
      <c r="D51" s="8">
        <f>IFERROR(__xludf.DUMMYFUNCTION("""COMPUTED_VALUE"""),1.0)</f>
        <v>1</v>
      </c>
    </row>
    <row r="52">
      <c r="A52" s="229" t="str">
        <f>IFERROR(__xludf.DUMMYFUNCTION("""COMPUTED_VALUE"""),"Targeted survey - flora protocol- population")</f>
        <v>Targeted survey - flora protocol- population</v>
      </c>
      <c r="B52" s="8">
        <f>IFERROR(__xludf.DUMMYFUNCTION("""COMPUTED_VALUE"""),6.0)</f>
        <v>6</v>
      </c>
      <c r="C52" s="8">
        <f>IFERROR(__xludf.DUMMYFUNCTION("""COMPUTED_VALUE"""),6.0)</f>
        <v>6</v>
      </c>
      <c r="D52" s="340">
        <f>IFERROR(__xludf.DUMMYFUNCTION("""COMPUTED_VALUE"""),1.0)</f>
        <v>1</v>
      </c>
    </row>
    <row r="53">
      <c r="A53" s="229" t="str">
        <f>IFERROR(__xludf.DUMMYFUNCTION("""COMPUTED_VALUE"""),"Targeted survey - general field survey")</f>
        <v>Targeted survey - general field survey</v>
      </c>
      <c r="B53" s="8">
        <f>IFERROR(__xludf.DUMMYFUNCTION("""COMPUTED_VALUE"""),6.0)</f>
        <v>6</v>
      </c>
      <c r="C53" s="8">
        <f>IFERROR(__xludf.DUMMYFUNCTION("""COMPUTED_VALUE"""),6.0)</f>
        <v>6</v>
      </c>
      <c r="D53" s="340">
        <f>IFERROR(__xludf.DUMMYFUNCTION("""COMPUTED_VALUE"""),1.0)</f>
        <v>1</v>
      </c>
    </row>
    <row r="54">
      <c r="A54" s="229" t="str">
        <f>IFERROR(__xludf.DUMMYFUNCTION("""COMPUTED_VALUE"""),"Vertebrate fauna module - Active and passive searching protocols")</f>
        <v>Vertebrate fauna module - Active and passive searching protocols</v>
      </c>
      <c r="B54" s="8">
        <f>IFERROR(__xludf.DUMMYFUNCTION("""COMPUTED_VALUE"""),13.0)</f>
        <v>13</v>
      </c>
      <c r="C54" s="8">
        <f>IFERROR(__xludf.DUMMYFUNCTION("""COMPUTED_VALUE"""),13.0)</f>
        <v>13</v>
      </c>
      <c r="D54" s="340">
        <f>IFERROR(__xludf.DUMMYFUNCTION("""COMPUTED_VALUE"""),1.0)</f>
        <v>1</v>
      </c>
    </row>
    <row r="55">
      <c r="A55" s="229" t="str">
        <f>IFERROR(__xludf.DUMMYFUNCTION("""COMPUTED_VALUE"""),"Vertebrate fauna module - Whole animal and tissue vouchering protocols")</f>
        <v>Vertebrate fauna module - Whole animal and tissue vouchering protocols</v>
      </c>
      <c r="B55" s="8">
        <f>IFERROR(__xludf.DUMMYFUNCTION("""COMPUTED_VALUE"""),1.0)</f>
        <v>1</v>
      </c>
      <c r="C55" s="8">
        <f>IFERROR(__xludf.DUMMYFUNCTION("""COMPUTED_VALUE"""),1.0)</f>
        <v>1</v>
      </c>
      <c r="D55" s="340">
        <f>IFERROR(__xludf.DUMMYFUNCTION("""COMPUTED_VALUE"""),1.0)</f>
        <v>1</v>
      </c>
    </row>
    <row r="56">
      <c r="A56" s="229" t="str">
        <f>IFERROR(__xludf.DUMMYFUNCTION("""COMPUTED_VALUE"""),"Vertebrate fauna module - identify, measure and release protocols")</f>
        <v>Vertebrate fauna module - identify, measure and release protocols</v>
      </c>
      <c r="B56" s="8">
        <f>IFERROR(__xludf.DUMMYFUNCTION("""COMPUTED_VALUE"""),6.0)</f>
        <v>6</v>
      </c>
      <c r="C56" s="8">
        <f>IFERROR(__xludf.DUMMYFUNCTION("""COMPUTED_VALUE"""),6.0)</f>
        <v>6</v>
      </c>
      <c r="D56" s="340">
        <f>IFERROR(__xludf.DUMMYFUNCTION("""COMPUTED_VALUE"""),1.0)</f>
        <v>1</v>
      </c>
      <c r="E56" s="4" t="s">
        <v>3802</v>
      </c>
    </row>
    <row r="57">
      <c r="A57" s="229" t="str">
        <f>IFERROR(__xludf.DUMMYFUNCTION("""COMPUTED_VALUE"""),"Vertebrate fauna module- Bird survey")</f>
        <v>Vertebrate fauna module- Bird survey</v>
      </c>
      <c r="B57" s="8">
        <f>IFERROR(__xludf.DUMMYFUNCTION("""COMPUTED_VALUE"""),11.0)</f>
        <v>11</v>
      </c>
      <c r="C57" s="8">
        <f>IFERROR(__xludf.DUMMYFUNCTION("""COMPUTED_VALUE"""),11.0)</f>
        <v>11</v>
      </c>
      <c r="D57" s="340">
        <f>IFERROR(__xludf.DUMMYFUNCTION("""COMPUTED_VALUE"""),1.0)</f>
        <v>1</v>
      </c>
    </row>
    <row r="58">
      <c r="A58" s="229" t="str">
        <f>IFERROR(__xludf.DUMMYFUNCTION("""COMPUTED_VALUE"""),"Vertebrate fauna module- Fauna plot layout and photographs protocols")</f>
        <v>Vertebrate fauna module- Fauna plot layout and photographs protocols</v>
      </c>
      <c r="B58" s="8">
        <f>IFERROR(__xludf.DUMMYFUNCTION("""COMPUTED_VALUE"""),4.0)</f>
        <v>4</v>
      </c>
      <c r="C58" s="8">
        <f>IFERROR(__xludf.DUMMYFUNCTION("""COMPUTED_VALUE"""),4.0)</f>
        <v>4</v>
      </c>
      <c r="D58" s="340">
        <f>IFERROR(__xludf.DUMMYFUNCTION("""COMPUTED_VALUE"""),1.0)</f>
        <v>1</v>
      </c>
    </row>
    <row r="59">
      <c r="A59" s="229" t="str">
        <f>IFERROR(__xludf.DUMMYFUNCTION("""COMPUTED_VALUE"""),"Vertebrate fauna module- trapping protocols")</f>
        <v>Vertebrate fauna module- trapping protocols</v>
      </c>
      <c r="B59" s="8">
        <f>IFERROR(__xludf.DUMMYFUNCTION("""COMPUTED_VALUE"""),2.0)</f>
        <v>2</v>
      </c>
      <c r="C59" s="8">
        <f>IFERROR(__xludf.DUMMYFUNCTION("""COMPUTED_VALUE"""),2.0)</f>
        <v>2</v>
      </c>
      <c r="D59" s="340">
        <f>IFERROR(__xludf.DUMMYFUNCTION("""COMPUTED_VALUE"""),1.0)</f>
        <v>1</v>
      </c>
    </row>
    <row r="60">
      <c r="A60" s="229"/>
      <c r="D60" s="340"/>
    </row>
    <row r="61">
      <c r="A61" s="229"/>
      <c r="D61" s="340"/>
    </row>
    <row r="62">
      <c r="A62" s="229"/>
      <c r="D62" s="340"/>
    </row>
    <row r="63">
      <c r="A63" s="229"/>
      <c r="D63" s="340"/>
    </row>
    <row r="64">
      <c r="A64" s="229"/>
      <c r="D64" s="340"/>
    </row>
    <row r="65">
      <c r="A65" s="229"/>
      <c r="D65" s="340"/>
    </row>
    <row r="66">
      <c r="A66" s="229"/>
      <c r="D66" s="340"/>
    </row>
    <row r="67">
      <c r="A67" s="229"/>
      <c r="D67" s="340"/>
    </row>
    <row r="68">
      <c r="A68" s="229"/>
      <c r="D68" s="340"/>
    </row>
    <row r="69">
      <c r="A69" s="229"/>
      <c r="D69" s="340"/>
    </row>
    <row r="70">
      <c r="A70" s="229"/>
      <c r="D70" s="340"/>
    </row>
    <row r="71">
      <c r="A71" s="229"/>
      <c r="D71" s="340"/>
    </row>
    <row r="72">
      <c r="A72" s="229"/>
      <c r="D72" s="340"/>
    </row>
    <row r="73">
      <c r="A73" s="229"/>
      <c r="D73" s="340"/>
    </row>
    <row r="74">
      <c r="A74" s="229"/>
      <c r="D74" s="340"/>
    </row>
    <row r="75">
      <c r="A75" s="229"/>
      <c r="D75" s="340"/>
    </row>
    <row r="76">
      <c r="A76" s="229"/>
      <c r="D76" s="340"/>
    </row>
    <row r="77">
      <c r="A77" s="229"/>
      <c r="D77" s="340"/>
    </row>
    <row r="78">
      <c r="A78" s="229"/>
      <c r="D78" s="340"/>
    </row>
    <row r="79">
      <c r="A79" s="229"/>
      <c r="D79" s="340"/>
    </row>
    <row r="80">
      <c r="A80" s="229"/>
      <c r="D80" s="340"/>
    </row>
    <row r="81">
      <c r="A81" s="229"/>
      <c r="D81" s="340"/>
    </row>
    <row r="82">
      <c r="A82" s="229"/>
      <c r="D82" s="340"/>
    </row>
    <row r="83">
      <c r="A83" s="229"/>
      <c r="D83" s="340"/>
    </row>
    <row r="84">
      <c r="A84" s="229"/>
      <c r="D84" s="340"/>
    </row>
    <row r="85">
      <c r="A85" s="229"/>
      <c r="D85" s="340"/>
    </row>
    <row r="86">
      <c r="A86" s="229"/>
      <c r="D86" s="340"/>
    </row>
    <row r="87">
      <c r="A87" s="229"/>
      <c r="D87" s="340"/>
    </row>
    <row r="88">
      <c r="A88" s="229"/>
      <c r="D88" s="340"/>
    </row>
    <row r="89">
      <c r="A89" s="229"/>
      <c r="D89" s="340"/>
    </row>
    <row r="90">
      <c r="A90" s="229"/>
      <c r="D90" s="340"/>
    </row>
    <row r="91">
      <c r="A91" s="229"/>
      <c r="D91" s="340"/>
    </row>
    <row r="92">
      <c r="A92" s="229"/>
      <c r="D92" s="340"/>
    </row>
    <row r="93">
      <c r="A93" s="229"/>
      <c r="D93" s="340"/>
    </row>
    <row r="94">
      <c r="A94" s="229"/>
      <c r="D94" s="340"/>
    </row>
    <row r="95">
      <c r="A95" s="229"/>
      <c r="D95" s="340"/>
    </row>
    <row r="96">
      <c r="A96" s="229"/>
      <c r="D96" s="340"/>
    </row>
    <row r="97">
      <c r="A97" s="229"/>
      <c r="D97" s="340"/>
    </row>
    <row r="98">
      <c r="A98" s="229"/>
      <c r="D98" s="340"/>
    </row>
    <row r="99">
      <c r="A99" s="229"/>
      <c r="D99" s="340"/>
    </row>
    <row r="100">
      <c r="A100" s="229"/>
      <c r="D100" s="340"/>
    </row>
    <row r="101">
      <c r="A101" s="229"/>
      <c r="D101" s="340"/>
    </row>
    <row r="102">
      <c r="A102" s="229"/>
      <c r="D102" s="340"/>
    </row>
    <row r="103">
      <c r="A103" s="229"/>
      <c r="D103" s="340"/>
    </row>
    <row r="104">
      <c r="A104" s="229"/>
      <c r="D104" s="340"/>
    </row>
    <row r="105">
      <c r="A105" s="229"/>
      <c r="D105" s="340"/>
    </row>
    <row r="106">
      <c r="A106" s="229"/>
      <c r="D106" s="340"/>
    </row>
    <row r="107">
      <c r="A107" s="229"/>
      <c r="D107" s="340"/>
    </row>
    <row r="108">
      <c r="A108" s="229"/>
      <c r="D108" s="340"/>
    </row>
    <row r="109">
      <c r="A109" s="229"/>
      <c r="D109" s="340"/>
    </row>
    <row r="110">
      <c r="A110" s="229"/>
      <c r="D110" s="340"/>
    </row>
    <row r="111">
      <c r="A111" s="229"/>
      <c r="D111" s="340"/>
    </row>
    <row r="112">
      <c r="A112" s="229"/>
      <c r="D112" s="340"/>
    </row>
    <row r="113">
      <c r="A113" s="229"/>
      <c r="D113" s="340"/>
    </row>
    <row r="114">
      <c r="A114" s="229"/>
      <c r="D114" s="340"/>
    </row>
    <row r="115">
      <c r="A115" s="229"/>
      <c r="D115" s="340"/>
    </row>
    <row r="116">
      <c r="A116" s="229"/>
      <c r="D116" s="340"/>
    </row>
    <row r="117">
      <c r="A117" s="229"/>
      <c r="D117" s="340"/>
    </row>
    <row r="118">
      <c r="A118" s="229"/>
      <c r="D118" s="340"/>
    </row>
    <row r="119">
      <c r="A119" s="229"/>
      <c r="D119" s="340"/>
    </row>
    <row r="120">
      <c r="A120" s="229"/>
      <c r="D120" s="340"/>
    </row>
    <row r="121">
      <c r="A121" s="229"/>
      <c r="D121" s="340"/>
    </row>
    <row r="122">
      <c r="A122" s="229"/>
      <c r="D122" s="340"/>
    </row>
    <row r="123">
      <c r="A123" s="229"/>
      <c r="D123" s="340"/>
    </row>
    <row r="124">
      <c r="A124" s="229"/>
      <c r="D124" s="340"/>
    </row>
    <row r="125">
      <c r="A125" s="229"/>
      <c r="D125" s="340"/>
    </row>
    <row r="126">
      <c r="A126" s="229"/>
      <c r="D126" s="340"/>
    </row>
    <row r="127">
      <c r="A127" s="229"/>
      <c r="D127" s="340"/>
    </row>
    <row r="128">
      <c r="A128" s="229"/>
      <c r="D128" s="340"/>
    </row>
    <row r="129">
      <c r="A129" s="229"/>
      <c r="D129" s="340"/>
    </row>
    <row r="130">
      <c r="A130" s="229"/>
      <c r="D130" s="340"/>
    </row>
    <row r="131">
      <c r="A131" s="229"/>
      <c r="D131" s="340"/>
    </row>
    <row r="132">
      <c r="A132" s="229"/>
      <c r="D132" s="340"/>
    </row>
    <row r="133">
      <c r="A133" s="229"/>
      <c r="D133" s="340"/>
    </row>
    <row r="134">
      <c r="A134" s="229"/>
      <c r="D134" s="340"/>
    </row>
    <row r="135">
      <c r="A135" s="229"/>
      <c r="D135" s="340"/>
    </row>
    <row r="136">
      <c r="A136" s="229"/>
      <c r="D136" s="340"/>
    </row>
    <row r="137">
      <c r="A137" s="229"/>
      <c r="D137" s="340"/>
    </row>
    <row r="138">
      <c r="A138" s="229"/>
      <c r="D138" s="340"/>
    </row>
    <row r="139">
      <c r="A139" s="229"/>
      <c r="D139" s="340"/>
    </row>
    <row r="140">
      <c r="A140" s="229"/>
      <c r="D140" s="340"/>
    </row>
    <row r="141">
      <c r="A141" s="229"/>
      <c r="D141" s="340"/>
    </row>
    <row r="142">
      <c r="A142" s="229"/>
      <c r="D142" s="340"/>
    </row>
    <row r="143">
      <c r="A143" s="229"/>
      <c r="D143" s="340"/>
    </row>
    <row r="144">
      <c r="A144" s="229"/>
      <c r="D144" s="340"/>
    </row>
    <row r="145">
      <c r="A145" s="229"/>
      <c r="D145" s="340"/>
    </row>
    <row r="146">
      <c r="A146" s="229"/>
      <c r="D146" s="340"/>
    </row>
    <row r="147">
      <c r="A147" s="229"/>
      <c r="D147" s="340"/>
    </row>
    <row r="148">
      <c r="A148" s="229"/>
      <c r="D148" s="340"/>
    </row>
    <row r="149">
      <c r="A149" s="229"/>
      <c r="D149" s="340"/>
    </row>
    <row r="150">
      <c r="A150" s="229"/>
      <c r="D150" s="340"/>
    </row>
    <row r="151">
      <c r="A151" s="229"/>
      <c r="D151" s="340"/>
    </row>
    <row r="152">
      <c r="A152" s="229"/>
      <c r="D152" s="340"/>
    </row>
    <row r="153">
      <c r="A153" s="229"/>
      <c r="D153" s="340"/>
    </row>
    <row r="154">
      <c r="A154" s="229"/>
      <c r="D154" s="340"/>
    </row>
    <row r="155">
      <c r="A155" s="229"/>
      <c r="D155" s="340"/>
    </row>
    <row r="156">
      <c r="A156" s="229"/>
      <c r="D156" s="340"/>
    </row>
    <row r="157">
      <c r="A157" s="229"/>
      <c r="D157" s="340"/>
    </row>
    <row r="158">
      <c r="A158" s="229"/>
      <c r="D158" s="340"/>
    </row>
    <row r="159">
      <c r="A159" s="229"/>
      <c r="D159" s="340"/>
    </row>
    <row r="160">
      <c r="A160" s="229"/>
      <c r="D160" s="340"/>
    </row>
    <row r="161">
      <c r="A161" s="229"/>
      <c r="D161" s="340"/>
    </row>
    <row r="162">
      <c r="A162" s="229"/>
      <c r="D162" s="340"/>
    </row>
    <row r="163">
      <c r="A163" s="229"/>
      <c r="D163" s="340"/>
    </row>
    <row r="164">
      <c r="A164" s="229"/>
      <c r="D164" s="340"/>
    </row>
    <row r="165">
      <c r="A165" s="229"/>
      <c r="D165" s="340"/>
    </row>
    <row r="166">
      <c r="A166" s="229"/>
      <c r="D166" s="340"/>
    </row>
    <row r="167">
      <c r="A167" s="229"/>
      <c r="D167" s="340"/>
    </row>
    <row r="168">
      <c r="A168" s="229"/>
      <c r="D168" s="340"/>
    </row>
    <row r="169">
      <c r="A169" s="229"/>
      <c r="D169" s="340"/>
    </row>
    <row r="170">
      <c r="A170" s="229"/>
      <c r="D170" s="340"/>
    </row>
    <row r="171">
      <c r="A171" s="229"/>
      <c r="D171" s="340"/>
    </row>
    <row r="172">
      <c r="A172" s="229"/>
      <c r="D172" s="340"/>
    </row>
    <row r="173">
      <c r="A173" s="229"/>
      <c r="D173" s="340"/>
    </row>
    <row r="174">
      <c r="A174" s="229"/>
      <c r="D174" s="340"/>
    </row>
    <row r="175">
      <c r="A175" s="229"/>
      <c r="D175" s="340"/>
    </row>
    <row r="176">
      <c r="A176" s="229"/>
      <c r="D176" s="340"/>
    </row>
    <row r="177">
      <c r="A177" s="229"/>
      <c r="D177" s="340"/>
    </row>
    <row r="178">
      <c r="A178" s="229"/>
      <c r="D178" s="340"/>
    </row>
    <row r="179">
      <c r="A179" s="229"/>
      <c r="D179" s="340"/>
    </row>
    <row r="180">
      <c r="A180" s="229"/>
      <c r="D180" s="340"/>
    </row>
    <row r="181">
      <c r="A181" s="229"/>
      <c r="D181" s="340"/>
    </row>
    <row r="182">
      <c r="A182" s="229"/>
      <c r="D182" s="340"/>
    </row>
    <row r="183">
      <c r="A183" s="229"/>
      <c r="D183" s="340"/>
    </row>
    <row r="184">
      <c r="A184" s="229"/>
      <c r="D184" s="340"/>
    </row>
    <row r="185">
      <c r="A185" s="229"/>
      <c r="D185" s="340"/>
    </row>
    <row r="186">
      <c r="A186" s="229"/>
      <c r="D186" s="340"/>
    </row>
    <row r="187">
      <c r="A187" s="229"/>
      <c r="D187" s="340"/>
    </row>
    <row r="188">
      <c r="A188" s="229"/>
      <c r="D188" s="340"/>
    </row>
    <row r="189">
      <c r="A189" s="229"/>
      <c r="D189" s="340"/>
    </row>
    <row r="190">
      <c r="A190" s="229"/>
      <c r="D190" s="340"/>
    </row>
    <row r="191">
      <c r="A191" s="229"/>
      <c r="D191" s="340"/>
    </row>
    <row r="192">
      <c r="A192" s="229"/>
      <c r="D192" s="340"/>
    </row>
    <row r="193">
      <c r="A193" s="229"/>
      <c r="D193" s="340"/>
    </row>
    <row r="194">
      <c r="A194" s="229"/>
      <c r="D194" s="340"/>
    </row>
    <row r="195">
      <c r="A195" s="229"/>
      <c r="D195" s="340"/>
    </row>
    <row r="196">
      <c r="A196" s="229"/>
      <c r="D196" s="340"/>
    </row>
    <row r="197">
      <c r="A197" s="229"/>
      <c r="D197" s="340"/>
    </row>
    <row r="198">
      <c r="A198" s="229"/>
      <c r="D198" s="340"/>
    </row>
    <row r="199">
      <c r="A199" s="229"/>
      <c r="D199" s="340"/>
    </row>
    <row r="200">
      <c r="A200" s="229"/>
      <c r="D200" s="340"/>
    </row>
    <row r="201">
      <c r="A201" s="229"/>
      <c r="D201" s="340"/>
    </row>
    <row r="202">
      <c r="A202" s="229"/>
      <c r="D202" s="340"/>
    </row>
    <row r="203">
      <c r="A203" s="229"/>
      <c r="D203" s="340"/>
    </row>
    <row r="204">
      <c r="A204" s="229"/>
      <c r="D204" s="340"/>
    </row>
    <row r="205">
      <c r="A205" s="229"/>
      <c r="D205" s="340"/>
    </row>
    <row r="206">
      <c r="A206" s="229"/>
      <c r="D206" s="340"/>
    </row>
    <row r="207">
      <c r="A207" s="229"/>
      <c r="D207" s="340"/>
    </row>
    <row r="208">
      <c r="A208" s="229"/>
      <c r="D208" s="340"/>
    </row>
    <row r="209">
      <c r="A209" s="229"/>
      <c r="D209" s="340"/>
    </row>
    <row r="210">
      <c r="A210" s="229"/>
      <c r="D210" s="340"/>
    </row>
    <row r="211">
      <c r="A211" s="229"/>
      <c r="D211" s="340"/>
    </row>
    <row r="212">
      <c r="A212" s="229"/>
      <c r="D212" s="340"/>
    </row>
    <row r="213">
      <c r="A213" s="229"/>
      <c r="D213" s="340"/>
    </row>
    <row r="214">
      <c r="A214" s="229"/>
      <c r="D214" s="340"/>
    </row>
    <row r="215">
      <c r="A215" s="229"/>
      <c r="D215" s="340"/>
    </row>
    <row r="216">
      <c r="A216" s="229"/>
      <c r="D216" s="340"/>
    </row>
    <row r="217">
      <c r="A217" s="229"/>
      <c r="D217" s="340"/>
    </row>
    <row r="218">
      <c r="A218" s="229"/>
      <c r="D218" s="340"/>
    </row>
    <row r="219">
      <c r="A219" s="229"/>
      <c r="D219" s="340"/>
    </row>
    <row r="220">
      <c r="A220" s="229"/>
      <c r="D220" s="340"/>
    </row>
    <row r="221">
      <c r="A221" s="229"/>
      <c r="D221" s="340"/>
    </row>
    <row r="222">
      <c r="A222" s="229"/>
      <c r="D222" s="340"/>
    </row>
    <row r="223">
      <c r="A223" s="229"/>
      <c r="D223" s="340"/>
    </row>
    <row r="224">
      <c r="A224" s="229"/>
      <c r="D224" s="340"/>
    </row>
    <row r="225">
      <c r="A225" s="229"/>
      <c r="D225" s="340"/>
    </row>
    <row r="226">
      <c r="A226" s="229"/>
      <c r="D226" s="340"/>
    </row>
    <row r="227">
      <c r="A227" s="229"/>
      <c r="D227" s="340"/>
    </row>
    <row r="228">
      <c r="A228" s="229"/>
      <c r="D228" s="340"/>
    </row>
    <row r="229">
      <c r="A229" s="229"/>
      <c r="D229" s="340"/>
    </row>
    <row r="230">
      <c r="A230" s="229"/>
      <c r="D230" s="340"/>
    </row>
    <row r="231">
      <c r="A231" s="229"/>
      <c r="D231" s="340"/>
    </row>
    <row r="232">
      <c r="A232" s="229"/>
      <c r="D232" s="340"/>
    </row>
    <row r="233">
      <c r="A233" s="229"/>
      <c r="D233" s="340"/>
    </row>
    <row r="234">
      <c r="A234" s="229"/>
      <c r="D234" s="340"/>
    </row>
    <row r="235">
      <c r="A235" s="229"/>
      <c r="D235" s="340"/>
    </row>
    <row r="236">
      <c r="A236" s="229"/>
      <c r="D236" s="340"/>
    </row>
    <row r="237">
      <c r="A237" s="229"/>
      <c r="D237" s="340"/>
    </row>
    <row r="238">
      <c r="A238" s="229"/>
      <c r="D238" s="340"/>
    </row>
    <row r="239">
      <c r="A239" s="229"/>
      <c r="D239" s="340"/>
    </row>
    <row r="240">
      <c r="A240" s="229"/>
      <c r="D240" s="340"/>
    </row>
    <row r="241">
      <c r="A241" s="229"/>
      <c r="D241" s="340"/>
    </row>
    <row r="242">
      <c r="A242" s="229"/>
      <c r="D242" s="340"/>
    </row>
    <row r="243">
      <c r="A243" s="229"/>
      <c r="D243" s="340"/>
    </row>
    <row r="244">
      <c r="A244" s="229"/>
      <c r="D244" s="340"/>
    </row>
    <row r="245">
      <c r="A245" s="229"/>
      <c r="D245" s="340"/>
    </row>
    <row r="246">
      <c r="A246" s="229"/>
      <c r="D246" s="340"/>
    </row>
    <row r="247">
      <c r="A247" s="229"/>
      <c r="D247" s="340"/>
    </row>
    <row r="248">
      <c r="A248" s="229"/>
      <c r="D248" s="340"/>
    </row>
    <row r="249">
      <c r="A249" s="229"/>
      <c r="D249" s="340"/>
    </row>
    <row r="250">
      <c r="A250" s="229"/>
      <c r="D250" s="340"/>
    </row>
    <row r="251">
      <c r="A251" s="229"/>
      <c r="D251" s="340"/>
    </row>
    <row r="252">
      <c r="A252" s="229"/>
      <c r="D252" s="340"/>
    </row>
    <row r="253">
      <c r="A253" s="229"/>
      <c r="D253" s="340"/>
    </row>
    <row r="254">
      <c r="A254" s="229"/>
      <c r="D254" s="340"/>
    </row>
    <row r="255">
      <c r="A255" s="229"/>
      <c r="D255" s="340"/>
    </row>
    <row r="256">
      <c r="A256" s="229"/>
      <c r="D256" s="340"/>
    </row>
    <row r="257">
      <c r="A257" s="229"/>
      <c r="D257" s="340"/>
    </row>
    <row r="258">
      <c r="A258" s="229"/>
      <c r="D258" s="340"/>
    </row>
    <row r="259">
      <c r="A259" s="229"/>
      <c r="D259" s="340"/>
    </row>
    <row r="260">
      <c r="A260" s="229"/>
      <c r="D260" s="340"/>
    </row>
    <row r="261">
      <c r="A261" s="229"/>
      <c r="D261" s="340"/>
    </row>
    <row r="262">
      <c r="A262" s="229"/>
      <c r="D262" s="340"/>
    </row>
    <row r="263">
      <c r="A263" s="229"/>
      <c r="D263" s="340"/>
    </row>
    <row r="264">
      <c r="A264" s="229"/>
      <c r="D264" s="340"/>
    </row>
    <row r="265">
      <c r="A265" s="229"/>
      <c r="D265" s="340"/>
    </row>
    <row r="266">
      <c r="A266" s="229"/>
      <c r="D266" s="340"/>
    </row>
    <row r="267">
      <c r="A267" s="229"/>
      <c r="D267" s="340"/>
    </row>
    <row r="268">
      <c r="A268" s="229"/>
      <c r="D268" s="340"/>
    </row>
    <row r="269">
      <c r="A269" s="229"/>
      <c r="D269" s="340"/>
    </row>
    <row r="270">
      <c r="A270" s="229"/>
      <c r="D270" s="340"/>
    </row>
    <row r="271">
      <c r="A271" s="229"/>
      <c r="D271" s="340"/>
    </row>
    <row r="272">
      <c r="A272" s="229"/>
      <c r="D272" s="340"/>
    </row>
    <row r="273">
      <c r="A273" s="229"/>
      <c r="D273" s="340"/>
    </row>
    <row r="274">
      <c r="A274" s="229"/>
      <c r="D274" s="340"/>
    </row>
    <row r="275">
      <c r="A275" s="229"/>
      <c r="D275" s="340"/>
    </row>
    <row r="276">
      <c r="A276" s="229"/>
      <c r="D276" s="340"/>
    </row>
    <row r="277">
      <c r="A277" s="229"/>
      <c r="D277" s="340"/>
    </row>
    <row r="278">
      <c r="A278" s="229"/>
      <c r="D278" s="340"/>
    </row>
    <row r="279">
      <c r="A279" s="229"/>
      <c r="D279" s="340"/>
    </row>
    <row r="280">
      <c r="A280" s="229"/>
      <c r="D280" s="340"/>
    </row>
    <row r="281">
      <c r="A281" s="229"/>
      <c r="D281" s="340"/>
    </row>
    <row r="282">
      <c r="A282" s="229"/>
      <c r="D282" s="340"/>
    </row>
    <row r="283">
      <c r="A283" s="229"/>
      <c r="D283" s="340"/>
    </row>
    <row r="284">
      <c r="A284" s="229"/>
      <c r="D284" s="340"/>
    </row>
    <row r="285">
      <c r="A285" s="229"/>
      <c r="D285" s="340"/>
    </row>
    <row r="286">
      <c r="A286" s="229"/>
      <c r="D286" s="340"/>
    </row>
    <row r="287">
      <c r="A287" s="229"/>
      <c r="D287" s="340"/>
    </row>
    <row r="288">
      <c r="A288" s="229"/>
      <c r="D288" s="340"/>
    </row>
    <row r="289">
      <c r="A289" s="229"/>
      <c r="D289" s="340"/>
    </row>
    <row r="290">
      <c r="A290" s="229"/>
      <c r="D290" s="340"/>
    </row>
    <row r="291">
      <c r="A291" s="229"/>
      <c r="D291" s="340"/>
    </row>
    <row r="292">
      <c r="A292" s="229"/>
      <c r="D292" s="340"/>
    </row>
    <row r="293">
      <c r="A293" s="229"/>
      <c r="D293" s="340"/>
    </row>
    <row r="294">
      <c r="A294" s="229"/>
      <c r="D294" s="340"/>
    </row>
    <row r="295">
      <c r="A295" s="229"/>
      <c r="D295" s="340"/>
    </row>
    <row r="296">
      <c r="A296" s="229"/>
      <c r="D296" s="340"/>
    </row>
    <row r="297">
      <c r="A297" s="229"/>
      <c r="D297" s="340"/>
    </row>
    <row r="298">
      <c r="A298" s="229"/>
      <c r="D298" s="340"/>
    </row>
    <row r="299">
      <c r="A299" s="229"/>
      <c r="D299" s="340"/>
    </row>
    <row r="300">
      <c r="A300" s="229"/>
      <c r="D300" s="340"/>
    </row>
    <row r="301">
      <c r="A301" s="229"/>
      <c r="D301" s="340"/>
    </row>
    <row r="302">
      <c r="A302" s="229"/>
      <c r="D302" s="340"/>
    </row>
    <row r="303">
      <c r="A303" s="229"/>
      <c r="D303" s="340"/>
    </row>
    <row r="304">
      <c r="A304" s="229"/>
      <c r="D304" s="340"/>
    </row>
    <row r="305">
      <c r="A305" s="229"/>
      <c r="D305" s="340"/>
    </row>
    <row r="306">
      <c r="A306" s="229"/>
      <c r="D306" s="340"/>
    </row>
    <row r="307">
      <c r="A307" s="229"/>
      <c r="D307" s="340"/>
    </row>
    <row r="308">
      <c r="A308" s="229"/>
      <c r="D308" s="340"/>
    </row>
    <row r="309">
      <c r="A309" s="229"/>
      <c r="D309" s="340"/>
    </row>
    <row r="310">
      <c r="A310" s="229"/>
      <c r="D310" s="340"/>
    </row>
    <row r="311">
      <c r="A311" s="229"/>
      <c r="D311" s="340"/>
    </row>
    <row r="312">
      <c r="A312" s="229"/>
      <c r="D312" s="340"/>
    </row>
    <row r="313">
      <c r="A313" s="229"/>
      <c r="D313" s="340"/>
    </row>
    <row r="314">
      <c r="A314" s="229"/>
      <c r="D314" s="340"/>
    </row>
    <row r="315">
      <c r="A315" s="229"/>
      <c r="D315" s="340"/>
    </row>
    <row r="316">
      <c r="A316" s="229"/>
      <c r="D316" s="340"/>
    </row>
    <row r="317">
      <c r="A317" s="229"/>
      <c r="D317" s="340"/>
    </row>
    <row r="318">
      <c r="A318" s="229"/>
      <c r="D318" s="340"/>
    </row>
    <row r="319">
      <c r="A319" s="229"/>
      <c r="D319" s="340"/>
    </row>
    <row r="320">
      <c r="A320" s="229"/>
      <c r="D320" s="340"/>
    </row>
    <row r="321">
      <c r="A321" s="229"/>
      <c r="D321" s="340"/>
    </row>
    <row r="322">
      <c r="A322" s="229"/>
      <c r="D322" s="340"/>
    </row>
    <row r="323">
      <c r="A323" s="229"/>
      <c r="D323" s="340"/>
    </row>
    <row r="324">
      <c r="A324" s="229"/>
      <c r="D324" s="340"/>
    </row>
    <row r="325">
      <c r="A325" s="229"/>
      <c r="D325" s="340"/>
    </row>
    <row r="326">
      <c r="A326" s="229"/>
      <c r="D326" s="340"/>
    </row>
    <row r="327">
      <c r="A327" s="229"/>
      <c r="D327" s="340"/>
    </row>
    <row r="328">
      <c r="A328" s="229"/>
      <c r="D328" s="340"/>
    </row>
    <row r="329">
      <c r="A329" s="229"/>
      <c r="D329" s="340"/>
    </row>
    <row r="330">
      <c r="A330" s="229"/>
      <c r="D330" s="340"/>
    </row>
    <row r="331">
      <c r="A331" s="229"/>
      <c r="D331" s="340"/>
    </row>
    <row r="332">
      <c r="A332" s="229"/>
      <c r="D332" s="340"/>
    </row>
    <row r="333">
      <c r="A333" s="229"/>
      <c r="D333" s="340"/>
    </row>
    <row r="334">
      <c r="A334" s="229"/>
      <c r="D334" s="340"/>
    </row>
    <row r="335">
      <c r="A335" s="229"/>
      <c r="D335" s="340"/>
    </row>
    <row r="336">
      <c r="A336" s="229"/>
      <c r="D336" s="340"/>
    </row>
    <row r="337">
      <c r="A337" s="229"/>
      <c r="D337" s="340"/>
    </row>
    <row r="338">
      <c r="A338" s="229"/>
      <c r="D338" s="340"/>
    </row>
    <row r="339">
      <c r="A339" s="229"/>
      <c r="D339" s="340"/>
    </row>
    <row r="340">
      <c r="A340" s="229"/>
      <c r="D340" s="340"/>
    </row>
    <row r="341">
      <c r="A341" s="229"/>
      <c r="D341" s="340"/>
    </row>
    <row r="342">
      <c r="A342" s="229"/>
      <c r="D342" s="340"/>
    </row>
    <row r="343">
      <c r="A343" s="229"/>
      <c r="D343" s="340"/>
    </row>
    <row r="344">
      <c r="A344" s="229"/>
      <c r="D344" s="340"/>
    </row>
    <row r="345">
      <c r="A345" s="229"/>
      <c r="D345" s="340"/>
    </row>
    <row r="346">
      <c r="A346" s="229"/>
      <c r="D346" s="340"/>
    </row>
    <row r="347">
      <c r="A347" s="229"/>
      <c r="D347" s="340"/>
    </row>
    <row r="348">
      <c r="A348" s="229"/>
      <c r="D348" s="340"/>
    </row>
    <row r="349">
      <c r="A349" s="229"/>
      <c r="D349" s="340"/>
    </row>
    <row r="350">
      <c r="A350" s="229"/>
      <c r="D350" s="340"/>
    </row>
    <row r="351">
      <c r="A351" s="229"/>
      <c r="D351" s="340"/>
    </row>
    <row r="352">
      <c r="A352" s="229"/>
      <c r="D352" s="340"/>
    </row>
    <row r="353">
      <c r="A353" s="229"/>
      <c r="D353" s="340"/>
    </row>
    <row r="354">
      <c r="A354" s="229"/>
      <c r="D354" s="340"/>
    </row>
    <row r="355">
      <c r="A355" s="229"/>
      <c r="D355" s="340"/>
    </row>
    <row r="356">
      <c r="A356" s="229"/>
      <c r="D356" s="340"/>
    </row>
    <row r="357">
      <c r="A357" s="229"/>
      <c r="D357" s="340"/>
    </row>
    <row r="358">
      <c r="A358" s="229"/>
      <c r="D358" s="340"/>
    </row>
    <row r="359">
      <c r="A359" s="229"/>
      <c r="D359" s="340"/>
    </row>
    <row r="360">
      <c r="A360" s="229"/>
      <c r="D360" s="340"/>
    </row>
    <row r="361">
      <c r="A361" s="229"/>
      <c r="D361" s="340"/>
    </row>
    <row r="362">
      <c r="A362" s="229"/>
      <c r="D362" s="340"/>
    </row>
    <row r="363">
      <c r="A363" s="229"/>
      <c r="D363" s="340"/>
    </row>
    <row r="364">
      <c r="A364" s="229"/>
      <c r="D364" s="340"/>
    </row>
    <row r="365">
      <c r="A365" s="229"/>
      <c r="D365" s="340"/>
    </row>
    <row r="366">
      <c r="A366" s="229"/>
      <c r="D366" s="340"/>
    </row>
    <row r="367">
      <c r="A367" s="229"/>
      <c r="D367" s="340"/>
    </row>
    <row r="368">
      <c r="A368" s="229"/>
      <c r="D368" s="340"/>
    </row>
    <row r="369">
      <c r="A369" s="229"/>
      <c r="D369" s="340"/>
    </row>
    <row r="370">
      <c r="A370" s="229"/>
      <c r="D370" s="340"/>
    </row>
    <row r="371">
      <c r="A371" s="229"/>
      <c r="D371" s="340"/>
    </row>
    <row r="372">
      <c r="A372" s="229"/>
      <c r="D372" s="340"/>
    </row>
    <row r="373">
      <c r="A373" s="229"/>
      <c r="D373" s="340"/>
    </row>
    <row r="374">
      <c r="A374" s="229"/>
      <c r="D374" s="340"/>
    </row>
    <row r="375">
      <c r="A375" s="229"/>
      <c r="D375" s="340"/>
    </row>
    <row r="376">
      <c r="A376" s="229"/>
      <c r="D376" s="340"/>
    </row>
    <row r="377">
      <c r="A377" s="229"/>
      <c r="D377" s="340"/>
    </row>
    <row r="378">
      <c r="A378" s="229"/>
      <c r="D378" s="340"/>
    </row>
    <row r="379">
      <c r="A379" s="229"/>
      <c r="D379" s="340"/>
    </row>
    <row r="380">
      <c r="A380" s="229"/>
      <c r="D380" s="340"/>
    </row>
    <row r="381">
      <c r="A381" s="229"/>
      <c r="D381" s="340"/>
    </row>
    <row r="382">
      <c r="A382" s="229"/>
      <c r="D382" s="340"/>
    </row>
    <row r="383">
      <c r="A383" s="229"/>
      <c r="D383" s="340"/>
    </row>
    <row r="384">
      <c r="A384" s="229"/>
      <c r="D384" s="340"/>
    </row>
    <row r="385">
      <c r="A385" s="229"/>
      <c r="D385" s="340"/>
    </row>
    <row r="386">
      <c r="A386" s="229"/>
      <c r="D386" s="340"/>
    </row>
    <row r="387">
      <c r="A387" s="229"/>
      <c r="D387" s="340"/>
    </row>
    <row r="388">
      <c r="A388" s="229"/>
      <c r="D388" s="340"/>
    </row>
    <row r="389">
      <c r="A389" s="229"/>
      <c r="D389" s="340"/>
    </row>
    <row r="390">
      <c r="A390" s="229"/>
      <c r="D390" s="340"/>
    </row>
    <row r="391">
      <c r="A391" s="229"/>
      <c r="D391" s="340"/>
    </row>
    <row r="392">
      <c r="A392" s="229"/>
      <c r="D392" s="340"/>
    </row>
    <row r="393">
      <c r="A393" s="229"/>
      <c r="D393" s="340"/>
    </row>
    <row r="394">
      <c r="A394" s="229"/>
      <c r="D394" s="340"/>
    </row>
    <row r="395">
      <c r="A395" s="229"/>
      <c r="D395" s="340"/>
    </row>
    <row r="396">
      <c r="A396" s="229"/>
      <c r="D396" s="340"/>
    </row>
    <row r="397">
      <c r="A397" s="229"/>
      <c r="D397" s="340"/>
    </row>
    <row r="398">
      <c r="A398" s="229"/>
      <c r="D398" s="340"/>
    </row>
    <row r="399">
      <c r="A399" s="229"/>
      <c r="D399" s="340"/>
    </row>
    <row r="400">
      <c r="A400" s="229"/>
      <c r="D400" s="340"/>
    </row>
    <row r="401">
      <c r="A401" s="229"/>
      <c r="D401" s="340"/>
    </row>
    <row r="402">
      <c r="A402" s="229"/>
      <c r="D402" s="340"/>
    </row>
    <row r="403">
      <c r="A403" s="229"/>
      <c r="D403" s="340"/>
    </row>
    <row r="404">
      <c r="A404" s="229"/>
      <c r="D404" s="340"/>
    </row>
    <row r="405">
      <c r="A405" s="229"/>
      <c r="D405" s="340"/>
    </row>
    <row r="406">
      <c r="A406" s="229"/>
      <c r="D406" s="340"/>
    </row>
    <row r="407">
      <c r="A407" s="229"/>
      <c r="D407" s="340"/>
    </row>
    <row r="408">
      <c r="A408" s="229"/>
      <c r="D408" s="340"/>
    </row>
    <row r="409">
      <c r="A409" s="229"/>
      <c r="D409" s="340"/>
    </row>
    <row r="410">
      <c r="A410" s="229"/>
      <c r="D410" s="340"/>
    </row>
    <row r="411">
      <c r="A411" s="229"/>
      <c r="D411" s="340"/>
    </row>
    <row r="412">
      <c r="A412" s="229"/>
      <c r="D412" s="340"/>
    </row>
    <row r="413">
      <c r="A413" s="229"/>
      <c r="D413" s="340"/>
    </row>
    <row r="414">
      <c r="A414" s="229"/>
      <c r="D414" s="340"/>
    </row>
    <row r="415">
      <c r="A415" s="229"/>
      <c r="D415" s="340"/>
    </row>
    <row r="416">
      <c r="A416" s="229"/>
      <c r="D416" s="340"/>
    </row>
    <row r="417">
      <c r="A417" s="229"/>
      <c r="D417" s="340"/>
    </row>
    <row r="418">
      <c r="A418" s="229"/>
      <c r="D418" s="340"/>
    </row>
    <row r="419">
      <c r="A419" s="229"/>
      <c r="D419" s="340"/>
    </row>
    <row r="420">
      <c r="A420" s="229"/>
      <c r="D420" s="340"/>
    </row>
    <row r="421">
      <c r="A421" s="229"/>
      <c r="D421" s="340"/>
    </row>
    <row r="422">
      <c r="A422" s="229"/>
      <c r="D422" s="340"/>
    </row>
    <row r="423">
      <c r="A423" s="229"/>
      <c r="D423" s="340"/>
    </row>
    <row r="424">
      <c r="A424" s="229"/>
      <c r="D424" s="340"/>
    </row>
    <row r="425">
      <c r="A425" s="229"/>
      <c r="D425" s="340"/>
    </row>
    <row r="426">
      <c r="A426" s="229"/>
      <c r="D426" s="340"/>
    </row>
    <row r="427">
      <c r="A427" s="229"/>
      <c r="D427" s="340"/>
    </row>
    <row r="428">
      <c r="A428" s="229"/>
      <c r="D428" s="340"/>
    </row>
    <row r="429">
      <c r="A429" s="229"/>
      <c r="D429" s="340"/>
    </row>
    <row r="430">
      <c r="A430" s="229"/>
      <c r="D430" s="340"/>
    </row>
    <row r="431">
      <c r="A431" s="229"/>
      <c r="D431" s="340"/>
    </row>
    <row r="432">
      <c r="A432" s="229"/>
      <c r="D432" s="340"/>
    </row>
    <row r="433">
      <c r="A433" s="229"/>
      <c r="D433" s="340"/>
    </row>
    <row r="434">
      <c r="A434" s="229"/>
      <c r="D434" s="340"/>
    </row>
    <row r="435">
      <c r="A435" s="229"/>
      <c r="D435" s="340"/>
    </row>
    <row r="436">
      <c r="A436" s="229"/>
      <c r="D436" s="340"/>
    </row>
    <row r="437">
      <c r="A437" s="229"/>
      <c r="D437" s="340"/>
    </row>
    <row r="438">
      <c r="A438" s="229"/>
      <c r="D438" s="340"/>
    </row>
    <row r="439">
      <c r="A439" s="229"/>
      <c r="D439" s="340"/>
    </row>
    <row r="440">
      <c r="A440" s="229"/>
      <c r="D440" s="340"/>
    </row>
    <row r="441">
      <c r="A441" s="229"/>
      <c r="D441" s="340"/>
    </row>
    <row r="442">
      <c r="A442" s="229"/>
      <c r="D442" s="340"/>
    </row>
    <row r="443">
      <c r="A443" s="229"/>
      <c r="D443" s="340"/>
    </row>
    <row r="444">
      <c r="A444" s="229"/>
      <c r="D444" s="340"/>
    </row>
    <row r="445">
      <c r="A445" s="229"/>
      <c r="D445" s="340"/>
    </row>
    <row r="446">
      <c r="A446" s="229"/>
      <c r="D446" s="340"/>
    </row>
    <row r="447">
      <c r="A447" s="229"/>
      <c r="D447" s="340"/>
    </row>
    <row r="448">
      <c r="A448" s="229"/>
      <c r="D448" s="340"/>
    </row>
    <row r="449">
      <c r="A449" s="229"/>
      <c r="D449" s="340"/>
    </row>
    <row r="450">
      <c r="A450" s="229"/>
      <c r="D450" s="340"/>
    </row>
    <row r="451">
      <c r="A451" s="229"/>
      <c r="D451" s="340"/>
    </row>
    <row r="452">
      <c r="A452" s="229"/>
      <c r="D452" s="340"/>
    </row>
    <row r="453">
      <c r="A453" s="229"/>
      <c r="D453" s="340"/>
    </row>
    <row r="454">
      <c r="A454" s="229"/>
      <c r="D454" s="340"/>
    </row>
    <row r="455">
      <c r="A455" s="229"/>
      <c r="D455" s="340"/>
    </row>
    <row r="456">
      <c r="A456" s="229"/>
      <c r="D456" s="340"/>
    </row>
    <row r="457">
      <c r="A457" s="229"/>
      <c r="D457" s="340"/>
    </row>
    <row r="458">
      <c r="A458" s="229"/>
      <c r="D458" s="340"/>
    </row>
    <row r="459">
      <c r="A459" s="229"/>
      <c r="D459" s="340"/>
    </row>
    <row r="460">
      <c r="A460" s="229"/>
      <c r="D460" s="340"/>
    </row>
    <row r="461">
      <c r="A461" s="229"/>
      <c r="D461" s="340"/>
    </row>
    <row r="462">
      <c r="A462" s="229"/>
      <c r="D462" s="340"/>
    </row>
    <row r="463">
      <c r="A463" s="229"/>
      <c r="D463" s="340"/>
    </row>
    <row r="464">
      <c r="A464" s="229"/>
      <c r="D464" s="340"/>
    </row>
    <row r="465">
      <c r="A465" s="229"/>
      <c r="D465" s="340"/>
    </row>
    <row r="466">
      <c r="A466" s="229"/>
      <c r="D466" s="340"/>
    </row>
    <row r="467">
      <c r="A467" s="229"/>
      <c r="D467" s="340"/>
    </row>
    <row r="468">
      <c r="A468" s="229"/>
      <c r="D468" s="340"/>
    </row>
    <row r="469">
      <c r="A469" s="229"/>
      <c r="D469" s="340"/>
    </row>
    <row r="470">
      <c r="A470" s="229"/>
      <c r="D470" s="340"/>
    </row>
    <row r="471">
      <c r="A471" s="229"/>
      <c r="D471" s="340"/>
    </row>
    <row r="472">
      <c r="A472" s="229"/>
      <c r="D472" s="340"/>
    </row>
    <row r="473">
      <c r="A473" s="229"/>
      <c r="D473" s="340"/>
    </row>
    <row r="474">
      <c r="A474" s="229"/>
      <c r="D474" s="340"/>
    </row>
    <row r="475">
      <c r="A475" s="229"/>
      <c r="D475" s="340"/>
    </row>
    <row r="476">
      <c r="A476" s="229"/>
      <c r="D476" s="340"/>
    </row>
    <row r="477">
      <c r="A477" s="229"/>
      <c r="D477" s="340"/>
    </row>
    <row r="478">
      <c r="A478" s="229"/>
      <c r="D478" s="340"/>
    </row>
    <row r="479">
      <c r="A479" s="229"/>
      <c r="D479" s="340"/>
    </row>
    <row r="480">
      <c r="A480" s="229"/>
      <c r="D480" s="340"/>
    </row>
    <row r="481">
      <c r="A481" s="229"/>
      <c r="D481" s="340"/>
    </row>
    <row r="482">
      <c r="A482" s="229"/>
      <c r="D482" s="340"/>
    </row>
    <row r="483">
      <c r="A483" s="229"/>
      <c r="D483" s="340"/>
    </row>
    <row r="484">
      <c r="A484" s="229"/>
      <c r="D484" s="340"/>
    </row>
    <row r="485">
      <c r="A485" s="229"/>
      <c r="D485" s="340"/>
    </row>
    <row r="486">
      <c r="A486" s="229"/>
      <c r="D486" s="340"/>
    </row>
    <row r="487">
      <c r="A487" s="229"/>
      <c r="D487" s="340"/>
    </row>
    <row r="488">
      <c r="A488" s="229"/>
      <c r="D488" s="340"/>
    </row>
    <row r="489">
      <c r="A489" s="229"/>
      <c r="D489" s="340"/>
    </row>
    <row r="490">
      <c r="A490" s="229"/>
      <c r="D490" s="340"/>
    </row>
    <row r="491">
      <c r="A491" s="229"/>
      <c r="D491" s="340"/>
    </row>
    <row r="492">
      <c r="A492" s="229"/>
      <c r="D492" s="340"/>
    </row>
    <row r="493">
      <c r="A493" s="229"/>
      <c r="D493" s="340"/>
    </row>
    <row r="494">
      <c r="A494" s="229"/>
      <c r="D494" s="340"/>
    </row>
    <row r="495">
      <c r="A495" s="229"/>
      <c r="D495" s="340"/>
    </row>
    <row r="496">
      <c r="A496" s="229"/>
      <c r="D496" s="340"/>
    </row>
    <row r="497">
      <c r="A497" s="229"/>
      <c r="D497" s="340"/>
    </row>
    <row r="498">
      <c r="A498" s="229"/>
      <c r="D498" s="340"/>
    </row>
    <row r="499">
      <c r="A499" s="229"/>
      <c r="D499" s="340"/>
    </row>
    <row r="500">
      <c r="A500" s="229"/>
      <c r="D500" s="340"/>
    </row>
    <row r="501">
      <c r="A501" s="229"/>
      <c r="D501" s="340"/>
    </row>
    <row r="502">
      <c r="A502" s="229"/>
      <c r="D502" s="340"/>
    </row>
    <row r="503">
      <c r="A503" s="229"/>
      <c r="D503" s="340"/>
    </row>
    <row r="504">
      <c r="A504" s="229"/>
      <c r="D504" s="340"/>
    </row>
    <row r="505">
      <c r="A505" s="229"/>
      <c r="D505" s="340"/>
    </row>
    <row r="506">
      <c r="A506" s="229"/>
      <c r="D506" s="340"/>
    </row>
    <row r="507">
      <c r="A507" s="229"/>
      <c r="D507" s="340"/>
    </row>
    <row r="508">
      <c r="A508" s="229"/>
      <c r="D508" s="340"/>
    </row>
    <row r="509">
      <c r="A509" s="229"/>
      <c r="D509" s="340"/>
    </row>
    <row r="510">
      <c r="A510" s="229"/>
      <c r="D510" s="340"/>
    </row>
    <row r="511">
      <c r="A511" s="229"/>
      <c r="D511" s="340"/>
    </row>
    <row r="512">
      <c r="A512" s="229"/>
      <c r="D512" s="340"/>
    </row>
    <row r="513">
      <c r="A513" s="229"/>
      <c r="D513" s="340"/>
    </row>
    <row r="514">
      <c r="A514" s="229"/>
      <c r="D514" s="340"/>
    </row>
    <row r="515">
      <c r="A515" s="229"/>
      <c r="D515" s="340"/>
    </row>
    <row r="516">
      <c r="A516" s="229"/>
      <c r="D516" s="340"/>
    </row>
    <row r="517">
      <c r="A517" s="229"/>
      <c r="D517" s="340"/>
    </row>
    <row r="518">
      <c r="A518" s="229"/>
      <c r="D518" s="340"/>
    </row>
    <row r="519">
      <c r="A519" s="229"/>
      <c r="D519" s="340"/>
    </row>
    <row r="520">
      <c r="A520" s="229"/>
      <c r="D520" s="340"/>
    </row>
    <row r="521">
      <c r="A521" s="229"/>
      <c r="D521" s="340"/>
    </row>
    <row r="522">
      <c r="A522" s="229"/>
      <c r="D522" s="340"/>
    </row>
    <row r="523">
      <c r="A523" s="229"/>
      <c r="D523" s="340"/>
    </row>
    <row r="524">
      <c r="A524" s="229"/>
      <c r="D524" s="340"/>
    </row>
    <row r="525">
      <c r="A525" s="229"/>
      <c r="D525" s="340"/>
    </row>
    <row r="526">
      <c r="A526" s="229"/>
      <c r="D526" s="340"/>
    </row>
    <row r="527">
      <c r="A527" s="229"/>
      <c r="D527" s="340"/>
    </row>
    <row r="528">
      <c r="A528" s="229"/>
      <c r="D528" s="340"/>
    </row>
    <row r="529">
      <c r="A529" s="229"/>
      <c r="D529" s="340"/>
    </row>
    <row r="530">
      <c r="A530" s="229"/>
      <c r="D530" s="340"/>
    </row>
    <row r="531">
      <c r="A531" s="229"/>
      <c r="D531" s="340"/>
    </row>
    <row r="532">
      <c r="A532" s="229"/>
      <c r="D532" s="340"/>
    </row>
    <row r="533">
      <c r="A533" s="229"/>
      <c r="D533" s="340"/>
    </row>
    <row r="534">
      <c r="A534" s="229"/>
      <c r="D534" s="340"/>
    </row>
    <row r="535">
      <c r="A535" s="229"/>
      <c r="D535" s="340"/>
    </row>
    <row r="536">
      <c r="A536" s="229"/>
      <c r="D536" s="340"/>
    </row>
    <row r="537">
      <c r="A537" s="229"/>
      <c r="D537" s="340"/>
    </row>
    <row r="538">
      <c r="A538" s="229"/>
      <c r="D538" s="340"/>
    </row>
    <row r="539">
      <c r="A539" s="229"/>
      <c r="D539" s="340"/>
    </row>
    <row r="540">
      <c r="A540" s="229"/>
      <c r="D540" s="340"/>
    </row>
    <row r="541">
      <c r="A541" s="229"/>
      <c r="D541" s="340"/>
    </row>
    <row r="542">
      <c r="A542" s="229"/>
      <c r="D542" s="340"/>
    </row>
    <row r="543">
      <c r="A543" s="229"/>
      <c r="D543" s="340"/>
    </row>
    <row r="544">
      <c r="A544" s="229"/>
      <c r="D544" s="340"/>
    </row>
    <row r="545">
      <c r="A545" s="229"/>
      <c r="D545" s="340"/>
    </row>
    <row r="546">
      <c r="A546" s="229"/>
      <c r="D546" s="340"/>
    </row>
    <row r="547">
      <c r="A547" s="229"/>
      <c r="D547" s="340"/>
    </row>
    <row r="548">
      <c r="A548" s="229"/>
      <c r="D548" s="340"/>
    </row>
    <row r="549">
      <c r="A549" s="229"/>
      <c r="D549" s="340"/>
    </row>
    <row r="550">
      <c r="A550" s="229"/>
      <c r="D550" s="340"/>
    </row>
    <row r="551">
      <c r="A551" s="229"/>
      <c r="D551" s="340"/>
    </row>
    <row r="552">
      <c r="A552" s="229"/>
      <c r="D552" s="340"/>
    </row>
    <row r="553">
      <c r="A553" s="229"/>
      <c r="D553" s="340"/>
    </row>
    <row r="554">
      <c r="A554" s="229"/>
      <c r="D554" s="340"/>
    </row>
    <row r="555">
      <c r="A555" s="229"/>
      <c r="D555" s="340"/>
    </row>
    <row r="556">
      <c r="A556" s="229"/>
      <c r="D556" s="340"/>
    </row>
    <row r="557">
      <c r="A557" s="229"/>
      <c r="D557" s="340"/>
    </row>
    <row r="558">
      <c r="A558" s="229"/>
      <c r="D558" s="340"/>
    </row>
    <row r="559">
      <c r="A559" s="229"/>
      <c r="D559" s="340"/>
    </row>
    <row r="560">
      <c r="A560" s="229"/>
      <c r="D560" s="340"/>
    </row>
    <row r="561">
      <c r="A561" s="229"/>
      <c r="D561" s="340"/>
    </row>
    <row r="562">
      <c r="A562" s="229"/>
      <c r="D562" s="340"/>
    </row>
    <row r="563">
      <c r="A563" s="229"/>
      <c r="D563" s="340"/>
    </row>
    <row r="564">
      <c r="A564" s="229"/>
      <c r="D564" s="340"/>
    </row>
    <row r="565">
      <c r="A565" s="229"/>
      <c r="D565" s="340"/>
    </row>
    <row r="566">
      <c r="A566" s="229"/>
      <c r="D566" s="340"/>
    </row>
    <row r="567">
      <c r="A567" s="229"/>
      <c r="D567" s="340"/>
    </row>
    <row r="568">
      <c r="A568" s="229"/>
      <c r="D568" s="340"/>
    </row>
    <row r="569">
      <c r="A569" s="229"/>
      <c r="D569" s="340"/>
    </row>
    <row r="570">
      <c r="A570" s="229"/>
      <c r="D570" s="340"/>
    </row>
    <row r="571">
      <c r="A571" s="229"/>
      <c r="D571" s="340"/>
    </row>
    <row r="572">
      <c r="A572" s="229"/>
      <c r="D572" s="340"/>
    </row>
    <row r="573">
      <c r="A573" s="229"/>
      <c r="D573" s="340"/>
    </row>
    <row r="574">
      <c r="A574" s="229"/>
      <c r="D574" s="340"/>
    </row>
    <row r="575">
      <c r="A575" s="229"/>
      <c r="D575" s="340"/>
    </row>
    <row r="576">
      <c r="A576" s="229"/>
      <c r="D576" s="340"/>
    </row>
    <row r="577">
      <c r="A577" s="229"/>
      <c r="D577" s="340"/>
    </row>
    <row r="578">
      <c r="A578" s="229"/>
      <c r="D578" s="340"/>
    </row>
    <row r="579">
      <c r="A579" s="229"/>
      <c r="D579" s="340"/>
    </row>
    <row r="580">
      <c r="A580" s="229"/>
      <c r="D580" s="340"/>
    </row>
    <row r="581">
      <c r="A581" s="229"/>
      <c r="D581" s="340"/>
    </row>
    <row r="582">
      <c r="A582" s="229"/>
      <c r="D582" s="340"/>
    </row>
    <row r="583">
      <c r="A583" s="229"/>
      <c r="D583" s="340"/>
    </row>
    <row r="584">
      <c r="A584" s="229"/>
      <c r="D584" s="340"/>
    </row>
    <row r="585">
      <c r="A585" s="229"/>
      <c r="D585" s="340"/>
    </row>
    <row r="586">
      <c r="A586" s="229"/>
      <c r="D586" s="340"/>
    </row>
    <row r="587">
      <c r="A587" s="229"/>
      <c r="D587" s="340"/>
    </row>
    <row r="588">
      <c r="A588" s="229"/>
      <c r="D588" s="340"/>
    </row>
    <row r="589">
      <c r="A589" s="229"/>
      <c r="D589" s="340"/>
    </row>
    <row r="590">
      <c r="A590" s="229"/>
      <c r="D590" s="340"/>
    </row>
    <row r="591">
      <c r="A591" s="229"/>
      <c r="D591" s="340"/>
    </row>
    <row r="592">
      <c r="A592" s="229"/>
      <c r="D592" s="340"/>
    </row>
    <row r="593">
      <c r="A593" s="229"/>
      <c r="D593" s="340"/>
    </row>
    <row r="594">
      <c r="A594" s="229"/>
      <c r="D594" s="340"/>
    </row>
    <row r="595">
      <c r="A595" s="229"/>
      <c r="D595" s="340"/>
    </row>
    <row r="596">
      <c r="A596" s="229"/>
      <c r="D596" s="340"/>
    </row>
    <row r="597">
      <c r="A597" s="229"/>
      <c r="D597" s="340"/>
    </row>
    <row r="598">
      <c r="A598" s="229"/>
      <c r="D598" s="340"/>
    </row>
    <row r="599">
      <c r="A599" s="229"/>
      <c r="D599" s="340"/>
    </row>
    <row r="600">
      <c r="A600" s="229"/>
      <c r="D600" s="340"/>
    </row>
    <row r="601">
      <c r="A601" s="229"/>
      <c r="D601" s="340"/>
    </row>
    <row r="602">
      <c r="A602" s="229"/>
      <c r="D602" s="340"/>
    </row>
    <row r="603">
      <c r="A603" s="229"/>
      <c r="D603" s="340"/>
    </row>
    <row r="604">
      <c r="A604" s="229"/>
      <c r="D604" s="340"/>
    </row>
    <row r="605">
      <c r="A605" s="229"/>
      <c r="D605" s="340"/>
    </row>
    <row r="606">
      <c r="A606" s="229"/>
      <c r="D606" s="340"/>
    </row>
    <row r="607">
      <c r="A607" s="229"/>
      <c r="D607" s="340"/>
    </row>
    <row r="608">
      <c r="A608" s="229"/>
      <c r="D608" s="340"/>
    </row>
    <row r="609">
      <c r="A609" s="229"/>
      <c r="D609" s="340"/>
    </row>
    <row r="610">
      <c r="A610" s="229"/>
      <c r="D610" s="340"/>
    </row>
    <row r="611">
      <c r="A611" s="229"/>
      <c r="D611" s="340"/>
    </row>
    <row r="612">
      <c r="A612" s="229"/>
      <c r="D612" s="340"/>
    </row>
    <row r="613">
      <c r="A613" s="229"/>
      <c r="D613" s="340"/>
    </row>
    <row r="614">
      <c r="A614" s="229"/>
      <c r="D614" s="340"/>
    </row>
    <row r="615">
      <c r="A615" s="229"/>
      <c r="D615" s="340"/>
    </row>
    <row r="616">
      <c r="A616" s="229"/>
      <c r="D616" s="340"/>
    </row>
    <row r="617">
      <c r="A617" s="229"/>
      <c r="D617" s="340"/>
    </row>
    <row r="618">
      <c r="A618" s="229"/>
      <c r="D618" s="340"/>
    </row>
    <row r="619">
      <c r="A619" s="229"/>
      <c r="D619" s="340"/>
    </row>
    <row r="620">
      <c r="A620" s="229"/>
      <c r="D620" s="340"/>
    </row>
    <row r="621">
      <c r="A621" s="229"/>
      <c r="D621" s="340"/>
    </row>
    <row r="622">
      <c r="A622" s="229"/>
      <c r="D622" s="340"/>
    </row>
    <row r="623">
      <c r="A623" s="229"/>
      <c r="D623" s="340"/>
    </row>
    <row r="624">
      <c r="A624" s="229"/>
      <c r="D624" s="340"/>
    </row>
    <row r="625">
      <c r="A625" s="229"/>
      <c r="D625" s="340"/>
    </row>
    <row r="626">
      <c r="A626" s="229"/>
      <c r="D626" s="340"/>
    </row>
    <row r="627">
      <c r="A627" s="229"/>
      <c r="D627" s="340"/>
    </row>
    <row r="628">
      <c r="A628" s="229"/>
      <c r="D628" s="340"/>
    </row>
    <row r="629">
      <c r="A629" s="229"/>
      <c r="D629" s="340"/>
    </row>
    <row r="630">
      <c r="A630" s="229"/>
      <c r="D630" s="340"/>
    </row>
    <row r="631">
      <c r="A631" s="229"/>
      <c r="D631" s="340"/>
    </row>
    <row r="632">
      <c r="A632" s="229"/>
      <c r="D632" s="340"/>
    </row>
    <row r="633">
      <c r="A633" s="229"/>
      <c r="D633" s="340"/>
    </row>
    <row r="634">
      <c r="A634" s="229"/>
      <c r="D634" s="340"/>
    </row>
    <row r="635">
      <c r="A635" s="229"/>
      <c r="D635" s="340"/>
    </row>
    <row r="636">
      <c r="A636" s="229"/>
      <c r="D636" s="340"/>
    </row>
    <row r="637">
      <c r="A637" s="229"/>
      <c r="D637" s="340"/>
    </row>
    <row r="638">
      <c r="A638" s="229"/>
      <c r="D638" s="340"/>
    </row>
    <row r="639">
      <c r="A639" s="229"/>
      <c r="D639" s="340"/>
    </row>
    <row r="640">
      <c r="A640" s="229"/>
      <c r="D640" s="340"/>
    </row>
    <row r="641">
      <c r="A641" s="229"/>
      <c r="D641" s="340"/>
    </row>
    <row r="642">
      <c r="A642" s="229"/>
      <c r="D642" s="340"/>
    </row>
    <row r="643">
      <c r="A643" s="229"/>
      <c r="D643" s="340"/>
    </row>
    <row r="644">
      <c r="A644" s="229"/>
      <c r="D644" s="340"/>
    </row>
    <row r="645">
      <c r="A645" s="229"/>
      <c r="D645" s="340"/>
    </row>
    <row r="646">
      <c r="A646" s="229"/>
      <c r="D646" s="340"/>
    </row>
    <row r="647">
      <c r="A647" s="229"/>
      <c r="D647" s="340"/>
    </row>
    <row r="648">
      <c r="A648" s="229"/>
      <c r="D648" s="340"/>
    </row>
    <row r="649">
      <c r="A649" s="229"/>
      <c r="D649" s="340"/>
    </row>
    <row r="650">
      <c r="A650" s="229"/>
      <c r="D650" s="340"/>
    </row>
    <row r="651">
      <c r="A651" s="229"/>
      <c r="D651" s="340"/>
    </row>
    <row r="652">
      <c r="A652" s="229"/>
      <c r="D652" s="340"/>
    </row>
    <row r="653">
      <c r="A653" s="229"/>
      <c r="D653" s="340"/>
    </row>
    <row r="654">
      <c r="A654" s="229"/>
      <c r="D654" s="340"/>
    </row>
    <row r="655">
      <c r="A655" s="229"/>
      <c r="D655" s="340"/>
    </row>
    <row r="656">
      <c r="A656" s="229"/>
      <c r="D656" s="340"/>
    </row>
    <row r="657">
      <c r="A657" s="229"/>
      <c r="D657" s="340"/>
    </row>
    <row r="658">
      <c r="A658" s="229"/>
      <c r="D658" s="340"/>
    </row>
    <row r="659">
      <c r="A659" s="229"/>
      <c r="D659" s="340"/>
    </row>
    <row r="660">
      <c r="A660" s="229"/>
      <c r="D660" s="340"/>
    </row>
    <row r="661">
      <c r="A661" s="229"/>
      <c r="D661" s="340"/>
    </row>
    <row r="662">
      <c r="A662" s="229"/>
      <c r="D662" s="340"/>
    </row>
    <row r="663">
      <c r="A663" s="229"/>
      <c r="D663" s="340"/>
    </row>
    <row r="664">
      <c r="A664" s="229"/>
      <c r="D664" s="340"/>
    </row>
    <row r="665">
      <c r="A665" s="229"/>
      <c r="D665" s="340"/>
    </row>
    <row r="666">
      <c r="A666" s="229"/>
      <c r="D666" s="340"/>
    </row>
    <row r="667">
      <c r="A667" s="229"/>
      <c r="D667" s="340"/>
    </row>
    <row r="668">
      <c r="A668" s="229"/>
      <c r="D668" s="340"/>
    </row>
    <row r="669">
      <c r="A669" s="229"/>
      <c r="D669" s="340"/>
    </row>
    <row r="670">
      <c r="A670" s="229"/>
      <c r="D670" s="340"/>
    </row>
    <row r="671">
      <c r="A671" s="229"/>
      <c r="D671" s="340"/>
    </row>
    <row r="672">
      <c r="A672" s="229"/>
      <c r="D672" s="340"/>
    </row>
    <row r="673">
      <c r="A673" s="229"/>
      <c r="D673" s="340"/>
    </row>
    <row r="674">
      <c r="A674" s="229"/>
      <c r="D674" s="340"/>
    </row>
    <row r="675">
      <c r="A675" s="229"/>
      <c r="D675" s="340"/>
    </row>
    <row r="676">
      <c r="A676" s="229"/>
      <c r="D676" s="340"/>
    </row>
    <row r="677">
      <c r="A677" s="229"/>
      <c r="D677" s="340"/>
    </row>
    <row r="678">
      <c r="A678" s="229"/>
      <c r="D678" s="340"/>
    </row>
    <row r="679">
      <c r="A679" s="229"/>
      <c r="D679" s="340"/>
    </row>
    <row r="680">
      <c r="A680" s="229"/>
      <c r="D680" s="340"/>
    </row>
    <row r="681">
      <c r="A681" s="229"/>
      <c r="D681" s="340"/>
    </row>
    <row r="682">
      <c r="A682" s="229"/>
      <c r="D682" s="340"/>
    </row>
    <row r="683">
      <c r="A683" s="229"/>
      <c r="D683" s="340"/>
    </row>
    <row r="684">
      <c r="A684" s="229"/>
      <c r="D684" s="340"/>
    </row>
    <row r="685">
      <c r="A685" s="229"/>
      <c r="D685" s="340"/>
    </row>
    <row r="686">
      <c r="A686" s="229"/>
      <c r="D686" s="340"/>
    </row>
    <row r="687">
      <c r="A687" s="229"/>
      <c r="D687" s="340"/>
    </row>
    <row r="688">
      <c r="A688" s="229"/>
      <c r="D688" s="340"/>
    </row>
    <row r="689">
      <c r="A689" s="229"/>
      <c r="D689" s="340"/>
    </row>
    <row r="690">
      <c r="A690" s="229"/>
      <c r="D690" s="340"/>
    </row>
    <row r="691">
      <c r="A691" s="229"/>
      <c r="D691" s="340"/>
    </row>
    <row r="692">
      <c r="A692" s="229"/>
      <c r="D692" s="340"/>
    </row>
    <row r="693">
      <c r="A693" s="229"/>
      <c r="D693" s="340"/>
    </row>
    <row r="694">
      <c r="A694" s="229"/>
      <c r="D694" s="340"/>
    </row>
    <row r="695">
      <c r="A695" s="229"/>
      <c r="D695" s="340"/>
    </row>
    <row r="696">
      <c r="A696" s="229"/>
      <c r="D696" s="340"/>
    </row>
    <row r="697">
      <c r="A697" s="229"/>
      <c r="D697" s="340"/>
    </row>
    <row r="698">
      <c r="A698" s="229"/>
      <c r="D698" s="340"/>
    </row>
    <row r="699">
      <c r="A699" s="229"/>
      <c r="D699" s="340"/>
    </row>
    <row r="700">
      <c r="A700" s="229"/>
      <c r="D700" s="340"/>
    </row>
    <row r="701">
      <c r="A701" s="229"/>
      <c r="D701" s="340"/>
    </row>
    <row r="702">
      <c r="A702" s="229"/>
      <c r="D702" s="340"/>
    </row>
    <row r="703">
      <c r="A703" s="229"/>
      <c r="D703" s="340"/>
    </row>
    <row r="704">
      <c r="A704" s="229"/>
      <c r="D704" s="340"/>
    </row>
    <row r="705">
      <c r="A705" s="229"/>
      <c r="D705" s="340"/>
    </row>
    <row r="706">
      <c r="A706" s="229"/>
      <c r="D706" s="340"/>
    </row>
    <row r="707">
      <c r="A707" s="229"/>
      <c r="D707" s="340"/>
    </row>
    <row r="708">
      <c r="A708" s="229"/>
      <c r="D708" s="340"/>
    </row>
    <row r="709">
      <c r="A709" s="229"/>
      <c r="D709" s="340"/>
    </row>
    <row r="710">
      <c r="A710" s="229"/>
      <c r="D710" s="340"/>
    </row>
    <row r="711">
      <c r="A711" s="229"/>
      <c r="D711" s="340"/>
    </row>
    <row r="712">
      <c r="A712" s="229"/>
      <c r="D712" s="340"/>
    </row>
    <row r="713">
      <c r="A713" s="229"/>
      <c r="D713" s="340"/>
    </row>
    <row r="714">
      <c r="A714" s="229"/>
      <c r="D714" s="340"/>
    </row>
    <row r="715">
      <c r="A715" s="229"/>
      <c r="D715" s="340"/>
    </row>
    <row r="716">
      <c r="A716" s="229"/>
      <c r="D716" s="340"/>
    </row>
    <row r="717">
      <c r="A717" s="229"/>
      <c r="D717" s="340"/>
    </row>
    <row r="718">
      <c r="A718" s="229"/>
      <c r="D718" s="340"/>
    </row>
    <row r="719">
      <c r="A719" s="229"/>
      <c r="D719" s="340"/>
    </row>
    <row r="720">
      <c r="A720" s="229"/>
      <c r="D720" s="340"/>
    </row>
    <row r="721">
      <c r="A721" s="229"/>
      <c r="D721" s="340"/>
    </row>
    <row r="722">
      <c r="A722" s="229"/>
      <c r="D722" s="340"/>
    </row>
    <row r="723">
      <c r="A723" s="229"/>
      <c r="D723" s="340"/>
    </row>
    <row r="724">
      <c r="A724" s="229"/>
      <c r="D724" s="340"/>
    </row>
    <row r="725">
      <c r="A725" s="229"/>
      <c r="D725" s="340"/>
    </row>
    <row r="726">
      <c r="A726" s="229"/>
      <c r="D726" s="340"/>
    </row>
    <row r="727">
      <c r="A727" s="229"/>
      <c r="D727" s="340"/>
    </row>
    <row r="728">
      <c r="A728" s="229"/>
      <c r="D728" s="340"/>
    </row>
    <row r="729">
      <c r="A729" s="229"/>
      <c r="D729" s="340"/>
    </row>
    <row r="730">
      <c r="A730" s="229"/>
      <c r="D730" s="340"/>
    </row>
    <row r="731">
      <c r="A731" s="229"/>
      <c r="D731" s="340"/>
    </row>
    <row r="732">
      <c r="A732" s="229"/>
      <c r="D732" s="340"/>
    </row>
    <row r="733">
      <c r="A733" s="229"/>
      <c r="D733" s="340"/>
    </row>
    <row r="734">
      <c r="A734" s="229"/>
      <c r="D734" s="340"/>
    </row>
    <row r="735">
      <c r="A735" s="229"/>
      <c r="D735" s="340"/>
    </row>
    <row r="736">
      <c r="A736" s="229"/>
      <c r="D736" s="340"/>
    </row>
    <row r="737">
      <c r="A737" s="229"/>
      <c r="D737" s="340"/>
    </row>
    <row r="738">
      <c r="A738" s="229"/>
      <c r="D738" s="340"/>
    </row>
    <row r="739">
      <c r="A739" s="229"/>
      <c r="D739" s="340"/>
    </row>
    <row r="740">
      <c r="A740" s="229"/>
      <c r="D740" s="340"/>
    </row>
    <row r="741">
      <c r="A741" s="229"/>
      <c r="D741" s="340"/>
    </row>
    <row r="742">
      <c r="A742" s="229"/>
      <c r="D742" s="340"/>
    </row>
    <row r="743">
      <c r="A743" s="229"/>
      <c r="D743" s="340"/>
    </row>
    <row r="744">
      <c r="A744" s="229"/>
      <c r="D744" s="340"/>
    </row>
    <row r="745">
      <c r="A745" s="229"/>
      <c r="D745" s="340"/>
    </row>
    <row r="746">
      <c r="A746" s="229"/>
      <c r="D746" s="340"/>
    </row>
    <row r="747">
      <c r="A747" s="229"/>
      <c r="D747" s="340"/>
    </row>
    <row r="748">
      <c r="A748" s="229"/>
      <c r="D748" s="340"/>
    </row>
    <row r="749">
      <c r="A749" s="229"/>
      <c r="D749" s="340"/>
    </row>
    <row r="750">
      <c r="A750" s="229"/>
      <c r="D750" s="340"/>
    </row>
    <row r="751">
      <c r="A751" s="229"/>
      <c r="D751" s="340"/>
    </row>
    <row r="752">
      <c r="A752" s="229"/>
      <c r="D752" s="340"/>
    </row>
    <row r="753">
      <c r="A753" s="229"/>
      <c r="D753" s="340"/>
    </row>
    <row r="754">
      <c r="A754" s="229"/>
      <c r="D754" s="340"/>
    </row>
    <row r="755">
      <c r="A755" s="229"/>
      <c r="D755" s="340"/>
    </row>
    <row r="756">
      <c r="A756" s="229"/>
      <c r="D756" s="340"/>
    </row>
    <row r="757">
      <c r="A757" s="229"/>
      <c r="D757" s="340"/>
    </row>
    <row r="758">
      <c r="A758" s="229"/>
      <c r="D758" s="340"/>
    </row>
    <row r="759">
      <c r="A759" s="229"/>
      <c r="D759" s="340"/>
    </row>
    <row r="760">
      <c r="A760" s="229"/>
      <c r="D760" s="340"/>
    </row>
    <row r="761">
      <c r="A761" s="229"/>
      <c r="D761" s="340"/>
    </row>
    <row r="762">
      <c r="A762" s="229"/>
      <c r="D762" s="340"/>
    </row>
    <row r="763">
      <c r="A763" s="229"/>
      <c r="D763" s="340"/>
    </row>
    <row r="764">
      <c r="A764" s="229"/>
      <c r="D764" s="340"/>
    </row>
    <row r="765">
      <c r="A765" s="229"/>
      <c r="D765" s="340"/>
    </row>
    <row r="766">
      <c r="A766" s="229"/>
      <c r="D766" s="340"/>
    </row>
    <row r="767">
      <c r="A767" s="229"/>
      <c r="D767" s="340"/>
    </row>
    <row r="768">
      <c r="A768" s="229"/>
      <c r="D768" s="340"/>
    </row>
    <row r="769">
      <c r="A769" s="229"/>
      <c r="D769" s="340"/>
    </row>
    <row r="770">
      <c r="A770" s="229"/>
      <c r="D770" s="340"/>
    </row>
    <row r="771">
      <c r="A771" s="229"/>
      <c r="D771" s="340"/>
    </row>
    <row r="772">
      <c r="A772" s="229"/>
      <c r="D772" s="340"/>
    </row>
    <row r="773">
      <c r="A773" s="229"/>
      <c r="D773" s="340"/>
    </row>
    <row r="774">
      <c r="A774" s="229"/>
      <c r="D774" s="340"/>
    </row>
    <row r="775">
      <c r="A775" s="229"/>
      <c r="D775" s="340"/>
    </row>
    <row r="776">
      <c r="A776" s="229"/>
      <c r="D776" s="340"/>
    </row>
    <row r="777">
      <c r="A777" s="229"/>
      <c r="D777" s="340"/>
    </row>
    <row r="778">
      <c r="A778" s="229"/>
      <c r="D778" s="340"/>
    </row>
    <row r="779">
      <c r="A779" s="229"/>
      <c r="D779" s="340"/>
    </row>
    <row r="780">
      <c r="A780" s="229"/>
      <c r="D780" s="340"/>
    </row>
    <row r="781">
      <c r="A781" s="229"/>
      <c r="D781" s="340"/>
    </row>
    <row r="782">
      <c r="A782" s="229"/>
      <c r="D782" s="340"/>
    </row>
    <row r="783">
      <c r="A783" s="229"/>
      <c r="D783" s="340"/>
    </row>
    <row r="784">
      <c r="A784" s="229"/>
      <c r="D784" s="340"/>
    </row>
    <row r="785">
      <c r="A785" s="229"/>
      <c r="D785" s="340"/>
    </row>
    <row r="786">
      <c r="A786" s="229"/>
      <c r="D786" s="340"/>
    </row>
    <row r="787">
      <c r="A787" s="229"/>
      <c r="D787" s="340"/>
    </row>
    <row r="788">
      <c r="A788" s="229"/>
      <c r="D788" s="340"/>
    </row>
    <row r="789">
      <c r="A789" s="229"/>
      <c r="D789" s="340"/>
    </row>
    <row r="790">
      <c r="A790" s="229"/>
      <c r="D790" s="340"/>
    </row>
    <row r="791">
      <c r="A791" s="229"/>
      <c r="D791" s="340"/>
    </row>
    <row r="792">
      <c r="A792" s="229"/>
      <c r="D792" s="340"/>
    </row>
    <row r="793">
      <c r="A793" s="229"/>
      <c r="D793" s="340"/>
    </row>
    <row r="794">
      <c r="A794" s="229"/>
      <c r="D794" s="340"/>
    </row>
    <row r="795">
      <c r="A795" s="229"/>
      <c r="D795" s="340"/>
    </row>
    <row r="796">
      <c r="A796" s="229"/>
      <c r="D796" s="340"/>
    </row>
    <row r="797">
      <c r="A797" s="229"/>
      <c r="D797" s="340"/>
    </row>
    <row r="798">
      <c r="A798" s="229"/>
      <c r="D798" s="340"/>
    </row>
    <row r="799">
      <c r="A799" s="229"/>
      <c r="D799" s="340"/>
    </row>
    <row r="800">
      <c r="A800" s="229"/>
      <c r="D800" s="340"/>
    </row>
    <row r="801">
      <c r="A801" s="229"/>
      <c r="D801" s="340"/>
    </row>
    <row r="802">
      <c r="A802" s="229"/>
      <c r="D802" s="340"/>
    </row>
    <row r="803">
      <c r="A803" s="229"/>
      <c r="D803" s="340"/>
    </row>
    <row r="804">
      <c r="A804" s="229"/>
      <c r="D804" s="340"/>
    </row>
    <row r="805">
      <c r="A805" s="229"/>
      <c r="D805" s="340"/>
    </row>
    <row r="806">
      <c r="A806" s="229"/>
      <c r="D806" s="340"/>
    </row>
    <row r="807">
      <c r="A807" s="229"/>
      <c r="D807" s="340"/>
    </row>
    <row r="808">
      <c r="A808" s="229"/>
      <c r="D808" s="340"/>
    </row>
    <row r="809">
      <c r="A809" s="229"/>
      <c r="D809" s="340"/>
    </row>
    <row r="810">
      <c r="A810" s="229"/>
      <c r="D810" s="340"/>
    </row>
    <row r="811">
      <c r="A811" s="229"/>
      <c r="D811" s="340"/>
    </row>
    <row r="812">
      <c r="A812" s="229"/>
      <c r="D812" s="340"/>
    </row>
    <row r="813">
      <c r="A813" s="229"/>
      <c r="D813" s="340"/>
    </row>
    <row r="814">
      <c r="A814" s="229"/>
      <c r="D814" s="340"/>
    </row>
    <row r="815">
      <c r="A815" s="229"/>
      <c r="D815" s="340"/>
    </row>
    <row r="816">
      <c r="A816" s="229"/>
      <c r="D816" s="340"/>
    </row>
    <row r="817">
      <c r="A817" s="229"/>
      <c r="D817" s="340"/>
    </row>
    <row r="818">
      <c r="A818" s="229"/>
      <c r="D818" s="340"/>
    </row>
    <row r="819">
      <c r="A819" s="229"/>
      <c r="D819" s="340"/>
    </row>
    <row r="820">
      <c r="A820" s="229"/>
      <c r="D820" s="340"/>
    </row>
    <row r="821">
      <c r="A821" s="229"/>
      <c r="D821" s="340"/>
    </row>
    <row r="822">
      <c r="A822" s="229"/>
      <c r="D822" s="340"/>
    </row>
    <row r="823">
      <c r="A823" s="229"/>
      <c r="D823" s="340"/>
    </row>
    <row r="824">
      <c r="A824" s="229"/>
      <c r="D824" s="340"/>
    </row>
    <row r="825">
      <c r="A825" s="229"/>
      <c r="D825" s="340"/>
    </row>
    <row r="826">
      <c r="A826" s="229"/>
      <c r="D826" s="340"/>
    </row>
    <row r="827">
      <c r="A827" s="229"/>
      <c r="D827" s="340"/>
    </row>
    <row r="828">
      <c r="A828" s="229"/>
      <c r="D828" s="340"/>
    </row>
    <row r="829">
      <c r="A829" s="229"/>
      <c r="D829" s="340"/>
    </row>
    <row r="830">
      <c r="A830" s="229"/>
      <c r="D830" s="340"/>
    </row>
    <row r="831">
      <c r="A831" s="229"/>
      <c r="D831" s="340"/>
    </row>
    <row r="832">
      <c r="A832" s="229"/>
      <c r="D832" s="340"/>
    </row>
    <row r="833">
      <c r="A833" s="229"/>
      <c r="D833" s="340"/>
    </row>
    <row r="834">
      <c r="A834" s="229"/>
      <c r="D834" s="340"/>
    </row>
    <row r="835">
      <c r="A835" s="229"/>
      <c r="D835" s="340"/>
    </row>
    <row r="836">
      <c r="A836" s="229"/>
      <c r="D836" s="340"/>
    </row>
    <row r="837">
      <c r="A837" s="229"/>
      <c r="D837" s="340"/>
    </row>
    <row r="838">
      <c r="A838" s="229"/>
      <c r="D838" s="340"/>
    </row>
    <row r="839">
      <c r="A839" s="229"/>
      <c r="D839" s="340"/>
    </row>
    <row r="840">
      <c r="A840" s="229"/>
      <c r="D840" s="340"/>
    </row>
    <row r="841">
      <c r="A841" s="229"/>
      <c r="D841" s="340"/>
    </row>
    <row r="842">
      <c r="A842" s="229"/>
      <c r="D842" s="340"/>
    </row>
    <row r="843">
      <c r="A843" s="229"/>
      <c r="D843" s="340"/>
    </row>
    <row r="844">
      <c r="A844" s="229"/>
      <c r="D844" s="340"/>
    </row>
    <row r="845">
      <c r="A845" s="229"/>
      <c r="D845" s="340"/>
    </row>
    <row r="846">
      <c r="A846" s="229"/>
      <c r="D846" s="340"/>
    </row>
    <row r="847">
      <c r="A847" s="229"/>
      <c r="D847" s="340"/>
    </row>
    <row r="848">
      <c r="A848" s="229"/>
      <c r="D848" s="340"/>
    </row>
    <row r="849">
      <c r="A849" s="229"/>
      <c r="D849" s="340"/>
    </row>
    <row r="850">
      <c r="A850" s="229"/>
      <c r="D850" s="340"/>
    </row>
    <row r="851">
      <c r="A851" s="229"/>
      <c r="D851" s="340"/>
    </row>
    <row r="852">
      <c r="A852" s="229"/>
      <c r="D852" s="340"/>
    </row>
    <row r="853">
      <c r="A853" s="229"/>
      <c r="D853" s="340"/>
    </row>
    <row r="854">
      <c r="A854" s="229"/>
      <c r="D854" s="340"/>
    </row>
    <row r="855">
      <c r="A855" s="229"/>
      <c r="D855" s="340"/>
    </row>
    <row r="856">
      <c r="A856" s="229"/>
      <c r="D856" s="340"/>
    </row>
    <row r="857">
      <c r="A857" s="229"/>
      <c r="D857" s="340"/>
    </row>
    <row r="858">
      <c r="A858" s="229"/>
      <c r="D858" s="340"/>
    </row>
    <row r="859">
      <c r="A859" s="229"/>
      <c r="D859" s="340"/>
    </row>
    <row r="860">
      <c r="A860" s="229"/>
      <c r="D860" s="340"/>
    </row>
    <row r="861">
      <c r="A861" s="229"/>
      <c r="D861" s="340"/>
    </row>
    <row r="862">
      <c r="A862" s="229"/>
      <c r="D862" s="340"/>
    </row>
    <row r="863">
      <c r="A863" s="229"/>
      <c r="D863" s="340"/>
    </row>
    <row r="864">
      <c r="A864" s="229"/>
      <c r="D864" s="340"/>
    </row>
    <row r="865">
      <c r="A865" s="229"/>
      <c r="D865" s="340"/>
    </row>
    <row r="866">
      <c r="A866" s="229"/>
      <c r="D866" s="340"/>
    </row>
    <row r="867">
      <c r="A867" s="229"/>
      <c r="D867" s="340"/>
    </row>
    <row r="868">
      <c r="A868" s="229"/>
      <c r="D868" s="340"/>
    </row>
    <row r="869">
      <c r="A869" s="229"/>
      <c r="D869" s="340"/>
    </row>
    <row r="870">
      <c r="A870" s="229"/>
      <c r="D870" s="340"/>
    </row>
    <row r="871">
      <c r="A871" s="229"/>
      <c r="D871" s="340"/>
    </row>
    <row r="872">
      <c r="A872" s="229"/>
      <c r="D872" s="340"/>
    </row>
    <row r="873">
      <c r="A873" s="229"/>
      <c r="D873" s="340"/>
    </row>
    <row r="874">
      <c r="A874" s="229"/>
      <c r="D874" s="340"/>
    </row>
    <row r="875">
      <c r="A875" s="229"/>
      <c r="D875" s="340"/>
    </row>
    <row r="876">
      <c r="A876" s="229"/>
      <c r="D876" s="340"/>
    </row>
    <row r="877">
      <c r="A877" s="229"/>
      <c r="D877" s="340"/>
    </row>
    <row r="878">
      <c r="A878" s="229"/>
      <c r="D878" s="340"/>
    </row>
    <row r="879">
      <c r="A879" s="229"/>
      <c r="D879" s="340"/>
    </row>
    <row r="880">
      <c r="A880" s="229"/>
      <c r="D880" s="340"/>
    </row>
    <row r="881">
      <c r="A881" s="229"/>
      <c r="D881" s="340"/>
    </row>
    <row r="882">
      <c r="A882" s="229"/>
      <c r="D882" s="340"/>
    </row>
    <row r="883">
      <c r="A883" s="229"/>
      <c r="D883" s="340"/>
    </row>
    <row r="884">
      <c r="A884" s="229"/>
      <c r="D884" s="340"/>
    </row>
    <row r="885">
      <c r="A885" s="229"/>
      <c r="D885" s="340"/>
    </row>
    <row r="886">
      <c r="A886" s="229"/>
      <c r="D886" s="340"/>
    </row>
    <row r="887">
      <c r="A887" s="229"/>
      <c r="D887" s="340"/>
    </row>
    <row r="888">
      <c r="A888" s="229"/>
      <c r="D888" s="340"/>
    </row>
    <row r="889">
      <c r="A889" s="229"/>
      <c r="D889" s="340"/>
    </row>
    <row r="890">
      <c r="A890" s="229"/>
      <c r="D890" s="340"/>
    </row>
    <row r="891">
      <c r="A891" s="229"/>
      <c r="D891" s="340"/>
    </row>
    <row r="892">
      <c r="A892" s="229"/>
      <c r="D892" s="340"/>
    </row>
    <row r="893">
      <c r="A893" s="229"/>
      <c r="D893" s="340"/>
    </row>
    <row r="894">
      <c r="A894" s="229"/>
      <c r="D894" s="340"/>
    </row>
    <row r="895">
      <c r="A895" s="229"/>
      <c r="D895" s="340"/>
    </row>
    <row r="896">
      <c r="A896" s="229"/>
      <c r="D896" s="340"/>
    </row>
    <row r="897">
      <c r="A897" s="229"/>
      <c r="D897" s="340"/>
    </row>
    <row r="898">
      <c r="A898" s="229"/>
      <c r="D898" s="340"/>
    </row>
    <row r="899">
      <c r="A899" s="229"/>
      <c r="D899" s="340"/>
    </row>
    <row r="900">
      <c r="A900" s="229"/>
      <c r="D900" s="340"/>
    </row>
    <row r="901">
      <c r="A901" s="229"/>
      <c r="D901" s="340"/>
    </row>
    <row r="902">
      <c r="A902" s="229"/>
      <c r="D902" s="340"/>
    </row>
    <row r="903">
      <c r="A903" s="229"/>
      <c r="D903" s="340"/>
    </row>
    <row r="904">
      <c r="A904" s="229"/>
      <c r="D904" s="340"/>
    </row>
    <row r="905">
      <c r="A905" s="229"/>
      <c r="D905" s="340"/>
    </row>
    <row r="906">
      <c r="A906" s="229"/>
      <c r="D906" s="340"/>
    </row>
    <row r="907">
      <c r="A907" s="229"/>
      <c r="D907" s="340"/>
    </row>
    <row r="908">
      <c r="A908" s="229"/>
      <c r="D908" s="340"/>
    </row>
    <row r="909">
      <c r="A909" s="229"/>
      <c r="D909" s="340"/>
    </row>
    <row r="910">
      <c r="A910" s="229"/>
      <c r="D910" s="340"/>
    </row>
    <row r="911">
      <c r="A911" s="229"/>
      <c r="D911" s="340"/>
    </row>
    <row r="912">
      <c r="A912" s="229"/>
      <c r="D912" s="340"/>
    </row>
    <row r="913">
      <c r="A913" s="229"/>
      <c r="D913" s="340"/>
    </row>
    <row r="914">
      <c r="A914" s="229"/>
      <c r="D914" s="340"/>
    </row>
    <row r="915">
      <c r="A915" s="229"/>
      <c r="D915" s="340"/>
    </row>
    <row r="916">
      <c r="A916" s="229"/>
      <c r="D916" s="340"/>
    </row>
    <row r="917">
      <c r="A917" s="229"/>
      <c r="D917" s="340"/>
    </row>
    <row r="918">
      <c r="A918" s="229"/>
      <c r="D918" s="340"/>
    </row>
    <row r="919">
      <c r="A919" s="229"/>
      <c r="D919" s="340"/>
    </row>
    <row r="920">
      <c r="A920" s="229"/>
      <c r="D920" s="340"/>
    </row>
    <row r="921">
      <c r="A921" s="229"/>
      <c r="D921" s="340"/>
    </row>
    <row r="922">
      <c r="A922" s="229"/>
      <c r="D922" s="340"/>
    </row>
    <row r="923">
      <c r="A923" s="229"/>
      <c r="D923" s="340"/>
    </row>
    <row r="924">
      <c r="A924" s="229"/>
      <c r="D924" s="340"/>
    </row>
    <row r="925">
      <c r="A925" s="229"/>
      <c r="D925" s="340"/>
    </row>
    <row r="926">
      <c r="A926" s="229"/>
      <c r="D926" s="340"/>
    </row>
    <row r="927">
      <c r="A927" s="229"/>
      <c r="D927" s="340"/>
    </row>
    <row r="928">
      <c r="A928" s="229"/>
      <c r="D928" s="340"/>
    </row>
    <row r="929">
      <c r="A929" s="229"/>
      <c r="D929" s="340"/>
    </row>
    <row r="930">
      <c r="A930" s="229"/>
      <c r="D930" s="340"/>
    </row>
    <row r="931">
      <c r="A931" s="229"/>
      <c r="D931" s="340"/>
    </row>
    <row r="932">
      <c r="A932" s="229"/>
      <c r="D932" s="340"/>
    </row>
    <row r="933">
      <c r="A933" s="229"/>
      <c r="D933" s="340"/>
    </row>
    <row r="934">
      <c r="A934" s="229"/>
      <c r="D934" s="340"/>
    </row>
    <row r="935">
      <c r="A935" s="229"/>
      <c r="D935" s="340"/>
    </row>
    <row r="936">
      <c r="A936" s="229"/>
      <c r="D936" s="340"/>
    </row>
    <row r="937">
      <c r="A937" s="229"/>
      <c r="D937" s="340"/>
    </row>
    <row r="938">
      <c r="A938" s="229"/>
      <c r="D938" s="340"/>
    </row>
    <row r="939">
      <c r="A939" s="229"/>
      <c r="D939" s="340"/>
    </row>
    <row r="940">
      <c r="A940" s="229"/>
      <c r="D940" s="340"/>
    </row>
    <row r="941">
      <c r="A941" s="229"/>
      <c r="D941" s="340"/>
    </row>
    <row r="942">
      <c r="A942" s="229"/>
      <c r="D942" s="340"/>
    </row>
    <row r="943">
      <c r="A943" s="229"/>
      <c r="D943" s="340"/>
    </row>
    <row r="944">
      <c r="A944" s="229"/>
      <c r="D944" s="340"/>
    </row>
    <row r="945">
      <c r="A945" s="229"/>
      <c r="D945" s="340"/>
    </row>
    <row r="946">
      <c r="A946" s="229"/>
      <c r="D946" s="340"/>
    </row>
    <row r="947">
      <c r="A947" s="229"/>
      <c r="D947" s="340"/>
    </row>
    <row r="948">
      <c r="A948" s="229"/>
      <c r="D948" s="340"/>
    </row>
    <row r="949">
      <c r="A949" s="229"/>
      <c r="D949" s="340"/>
    </row>
    <row r="950">
      <c r="A950" s="229"/>
      <c r="D950" s="340"/>
    </row>
    <row r="951">
      <c r="A951" s="229"/>
      <c r="D951" s="340"/>
    </row>
    <row r="952">
      <c r="A952" s="229"/>
      <c r="D952" s="340"/>
    </row>
    <row r="953">
      <c r="A953" s="229"/>
      <c r="D953" s="340"/>
    </row>
    <row r="954">
      <c r="A954" s="229"/>
      <c r="D954" s="340"/>
    </row>
    <row r="955">
      <c r="A955" s="229"/>
      <c r="D955" s="340"/>
    </row>
    <row r="956">
      <c r="A956" s="229"/>
      <c r="D956" s="340"/>
    </row>
    <row r="957">
      <c r="A957" s="229"/>
      <c r="D957" s="340"/>
    </row>
    <row r="958">
      <c r="A958" s="229"/>
      <c r="D958" s="340"/>
    </row>
    <row r="959">
      <c r="A959" s="229"/>
      <c r="D959" s="340"/>
    </row>
    <row r="960">
      <c r="A960" s="229"/>
      <c r="D960" s="340"/>
    </row>
    <row r="961">
      <c r="A961" s="229"/>
      <c r="D961" s="340"/>
    </row>
    <row r="962">
      <c r="A962" s="229"/>
      <c r="D962" s="340"/>
    </row>
    <row r="963">
      <c r="A963" s="229"/>
      <c r="D963" s="340"/>
    </row>
    <row r="964">
      <c r="A964" s="229"/>
      <c r="D964" s="340"/>
    </row>
    <row r="965">
      <c r="A965" s="229"/>
      <c r="D965" s="340"/>
    </row>
    <row r="966">
      <c r="A966" s="229"/>
      <c r="D966" s="340"/>
    </row>
    <row r="967">
      <c r="A967" s="229"/>
      <c r="D967" s="340"/>
    </row>
    <row r="968">
      <c r="A968" s="229"/>
      <c r="D968" s="340"/>
    </row>
    <row r="969">
      <c r="A969" s="229"/>
      <c r="D969" s="340"/>
    </row>
    <row r="970">
      <c r="A970" s="229"/>
      <c r="D970" s="340"/>
    </row>
    <row r="971">
      <c r="A971" s="229"/>
      <c r="D971" s="340"/>
    </row>
    <row r="972">
      <c r="A972" s="229"/>
      <c r="D972" s="340"/>
    </row>
    <row r="973">
      <c r="A973" s="229"/>
      <c r="D973" s="340"/>
    </row>
    <row r="974">
      <c r="A974" s="229"/>
      <c r="D974" s="340"/>
    </row>
    <row r="975">
      <c r="A975" s="229"/>
      <c r="D975" s="340"/>
    </row>
    <row r="976">
      <c r="A976" s="229"/>
      <c r="D976" s="340"/>
    </row>
    <row r="977">
      <c r="A977" s="229"/>
      <c r="D977" s="340"/>
    </row>
    <row r="978">
      <c r="A978" s="229"/>
      <c r="D978" s="340"/>
    </row>
    <row r="979">
      <c r="A979" s="229"/>
      <c r="D979" s="340"/>
    </row>
    <row r="980">
      <c r="A980" s="229"/>
      <c r="D980" s="340"/>
    </row>
    <row r="981">
      <c r="A981" s="229"/>
      <c r="D981" s="340"/>
    </row>
    <row r="982">
      <c r="A982" s="229"/>
      <c r="D982" s="340"/>
    </row>
    <row r="983">
      <c r="A983" s="229"/>
      <c r="D983" s="340"/>
    </row>
    <row r="984">
      <c r="A984" s="229"/>
      <c r="D984" s="340"/>
    </row>
    <row r="985">
      <c r="A985" s="229"/>
      <c r="D985" s="340"/>
    </row>
    <row r="986">
      <c r="A986" s="229"/>
      <c r="D986" s="340"/>
    </row>
    <row r="987">
      <c r="A987" s="229"/>
      <c r="D987" s="340"/>
    </row>
    <row r="988">
      <c r="A988" s="229"/>
      <c r="D988" s="340"/>
    </row>
    <row r="989">
      <c r="A989" s="229"/>
      <c r="D989" s="340"/>
    </row>
    <row r="990">
      <c r="A990" s="229"/>
      <c r="D990" s="340"/>
    </row>
    <row r="991">
      <c r="A991" s="229"/>
      <c r="D991" s="340"/>
    </row>
    <row r="992">
      <c r="A992" s="229"/>
      <c r="D992" s="340"/>
    </row>
    <row r="993">
      <c r="A993" s="229"/>
      <c r="D993" s="340"/>
    </row>
    <row r="994">
      <c r="A994" s="229"/>
      <c r="D994" s="340"/>
    </row>
    <row r="995">
      <c r="A995" s="229"/>
      <c r="D995" s="340"/>
    </row>
    <row r="996">
      <c r="A996" s="229"/>
      <c r="D996" s="340"/>
    </row>
    <row r="997">
      <c r="A997" s="229"/>
      <c r="D997" s="340"/>
    </row>
    <row r="998">
      <c r="A998" s="229"/>
      <c r="D998" s="340"/>
    </row>
    <row r="999">
      <c r="A999" s="229"/>
      <c r="D999" s="340"/>
    </row>
    <row r="1000">
      <c r="A1000" s="229"/>
      <c r="D1000" s="340"/>
    </row>
  </sheetData>
  <conditionalFormatting sqref="D1:D1000">
    <cfRule type="cellIs" dxfId="1" priority="1" operator="equal">
      <formula>"100.00%"</formula>
    </cfRule>
  </conditionalFormatting>
  <conditionalFormatting sqref="D1:D1000">
    <cfRule type="cellIs" dxfId="2" priority="2" operator="equal">
      <formula>0</formula>
    </cfRule>
  </conditionalFormatting>
  <conditionalFormatting sqref="D1:D1000">
    <cfRule type="cellIs" dxfId="3" priority="3" operator="notEqual">
      <formula>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3805</v>
      </c>
      <c r="B1" s="1" t="s">
        <v>3806</v>
      </c>
      <c r="C1" s="1" t="s">
        <v>3807</v>
      </c>
    </row>
    <row r="2">
      <c r="A2" s="341"/>
      <c r="B2" s="4" t="s">
        <v>3808</v>
      </c>
      <c r="C2" s="4" t="s">
        <v>3809</v>
      </c>
    </row>
    <row r="3">
      <c r="A3" s="342"/>
      <c r="B3" s="4" t="s">
        <v>3810</v>
      </c>
      <c r="C3" s="4" t="s">
        <v>3811</v>
      </c>
    </row>
    <row r="4">
      <c r="A4" s="195"/>
      <c r="B4" s="4" t="s">
        <v>3812</v>
      </c>
      <c r="C4" s="4" t="s">
        <v>3813</v>
      </c>
    </row>
    <row r="5">
      <c r="A5" s="343"/>
      <c r="B5" s="4" t="s">
        <v>3814</v>
      </c>
      <c r="C5" s="4" t="s">
        <v>3815</v>
      </c>
    </row>
    <row r="6">
      <c r="A6" s="344"/>
      <c r="B6" s="4" t="s">
        <v>3816</v>
      </c>
      <c r="C6" s="4" t="s">
        <v>3817</v>
      </c>
    </row>
    <row r="7">
      <c r="A7" s="345"/>
      <c r="B7" s="4" t="s">
        <v>3818</v>
      </c>
      <c r="C7" s="4" t="s">
        <v>3819</v>
      </c>
    </row>
    <row r="8">
      <c r="A8" s="346"/>
      <c r="B8" s="4" t="s">
        <v>3820</v>
      </c>
      <c r="C8" s="4" t="s">
        <v>3821</v>
      </c>
    </row>
    <row r="9">
      <c r="A9" s="347"/>
      <c r="B9" s="4" t="s">
        <v>3822</v>
      </c>
      <c r="C9" s="4" t="s">
        <v>3823</v>
      </c>
    </row>
    <row r="10">
      <c r="A10" s="59"/>
      <c r="B10" s="4" t="s">
        <v>3824</v>
      </c>
      <c r="C10" s="4" t="s">
        <v>3825</v>
      </c>
    </row>
    <row r="11">
      <c r="A11" s="348"/>
      <c r="B11" s="4" t="s">
        <v>3826</v>
      </c>
      <c r="C11" s="4" t="s">
        <v>3827</v>
      </c>
    </row>
    <row r="12">
      <c r="A12" s="349"/>
      <c r="B12" s="4" t="s">
        <v>3828</v>
      </c>
      <c r="C12" s="4" t="s">
        <v>3829</v>
      </c>
    </row>
    <row r="13">
      <c r="A13" s="350"/>
      <c r="B13" s="4" t="s">
        <v>3830</v>
      </c>
      <c r="C13" s="4" t="s">
        <v>3831</v>
      </c>
    </row>
    <row r="14">
      <c r="A14" s="351"/>
      <c r="B14" s="4" t="s">
        <v>3832</v>
      </c>
      <c r="C14" s="4" t="s">
        <v>3833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2" t="s">
        <v>3834</v>
      </c>
      <c r="B1" s="353" t="s">
        <v>3835</v>
      </c>
      <c r="C1" s="352"/>
      <c r="D1" s="352"/>
      <c r="E1" s="352"/>
    </row>
    <row r="2">
      <c r="A2" s="352" t="s">
        <v>3836</v>
      </c>
      <c r="B2" s="352" t="s">
        <v>3837</v>
      </c>
      <c r="C2" s="354" t="s">
        <v>3838</v>
      </c>
      <c r="D2" s="352"/>
      <c r="E2" s="352"/>
    </row>
    <row r="3">
      <c r="A3" s="352" t="s">
        <v>3836</v>
      </c>
      <c r="B3" s="352" t="s">
        <v>3839</v>
      </c>
      <c r="C3" s="354" t="s">
        <v>3840</v>
      </c>
      <c r="D3" s="352"/>
      <c r="E3" s="352"/>
    </row>
    <row r="4">
      <c r="A4" s="352" t="s">
        <v>3836</v>
      </c>
      <c r="B4" s="352" t="s">
        <v>3841</v>
      </c>
      <c r="C4" s="353" t="s">
        <v>3842</v>
      </c>
      <c r="D4" s="352"/>
      <c r="E4" s="352"/>
    </row>
    <row r="5">
      <c r="A5" s="352" t="s">
        <v>3836</v>
      </c>
      <c r="B5" s="352" t="s">
        <v>3843</v>
      </c>
      <c r="C5" s="353" t="s">
        <v>3844</v>
      </c>
      <c r="D5" s="352"/>
      <c r="E5" s="352"/>
    </row>
    <row r="6">
      <c r="A6" s="355" t="s">
        <v>3836</v>
      </c>
      <c r="B6" s="352" t="s">
        <v>3845</v>
      </c>
      <c r="C6" s="353" t="s">
        <v>3844</v>
      </c>
      <c r="D6" s="355"/>
      <c r="E6" s="355"/>
    </row>
    <row r="7">
      <c r="A7" s="352"/>
      <c r="B7" s="352"/>
      <c r="C7" s="352"/>
      <c r="D7" s="352"/>
      <c r="E7" s="35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7.38"/>
    <col customWidth="1" min="4" max="5" width="16.5"/>
    <col customWidth="1" min="6" max="6" width="14.38"/>
    <col customWidth="1" min="8" max="8" width="15.63"/>
    <col customWidth="1" min="9" max="9" width="24.38"/>
    <col customWidth="1" min="10" max="10" width="13.88"/>
    <col customWidth="1" min="11" max="11" width="24.38"/>
    <col customWidth="1" min="12" max="12" width="31.5"/>
    <col customWidth="1" min="18" max="18" width="16.25"/>
    <col customWidth="1" min="19" max="19" width="21.38"/>
  </cols>
  <sheetData>
    <row r="1">
      <c r="A1" s="1" t="s">
        <v>3846</v>
      </c>
      <c r="B1" s="1" t="s">
        <v>3847</v>
      </c>
      <c r="C1" s="1" t="s">
        <v>3848</v>
      </c>
      <c r="D1" s="1" t="s">
        <v>3849</v>
      </c>
      <c r="E1" s="1" t="s">
        <v>3850</v>
      </c>
      <c r="F1" s="1" t="s">
        <v>3851</v>
      </c>
      <c r="G1" s="1" t="s">
        <v>3852</v>
      </c>
      <c r="H1" s="1" t="s">
        <v>3853</v>
      </c>
      <c r="I1" s="1" t="s">
        <v>3854</v>
      </c>
      <c r="J1" s="1" t="s">
        <v>3855</v>
      </c>
      <c r="K1" s="1" t="s">
        <v>3856</v>
      </c>
      <c r="L1" s="1" t="s">
        <v>3857</v>
      </c>
      <c r="M1" s="1" t="s">
        <v>3858</v>
      </c>
      <c r="N1" s="1" t="s">
        <v>3859</v>
      </c>
      <c r="O1" s="1" t="s">
        <v>3860</v>
      </c>
      <c r="P1" s="1" t="s">
        <v>3861</v>
      </c>
      <c r="Q1" s="1" t="s">
        <v>3862</v>
      </c>
      <c r="R1" s="1" t="s">
        <v>3863</v>
      </c>
      <c r="S1" s="1" t="s">
        <v>3864</v>
      </c>
    </row>
    <row r="2">
      <c r="A2" s="4" t="s">
        <v>3865</v>
      </c>
      <c r="B2" s="4" t="s">
        <v>2794</v>
      </c>
      <c r="C2" s="4" t="s">
        <v>3866</v>
      </c>
      <c r="D2" s="4" t="s">
        <v>3867</v>
      </c>
      <c r="E2" s="4" t="s">
        <v>2794</v>
      </c>
      <c r="F2" s="4" t="s">
        <v>3868</v>
      </c>
      <c r="G2" s="4" t="s">
        <v>3869</v>
      </c>
      <c r="H2" s="4" t="s">
        <v>3870</v>
      </c>
      <c r="I2" s="4" t="s">
        <v>3871</v>
      </c>
      <c r="J2" s="4" t="s">
        <v>3872</v>
      </c>
      <c r="K2" s="4">
        <v>1.3</v>
      </c>
      <c r="L2" s="4">
        <v>22.0</v>
      </c>
      <c r="M2" s="4" t="s">
        <v>2794</v>
      </c>
      <c r="N2" s="4" t="s">
        <v>2794</v>
      </c>
      <c r="O2" s="4" t="s">
        <v>2794</v>
      </c>
      <c r="P2" s="4" t="s">
        <v>2794</v>
      </c>
      <c r="Q2" s="4" t="s">
        <v>2794</v>
      </c>
      <c r="R2" s="8">
        <f t="shared" ref="R2:R6" si="1">3.14*(L2/2)*(L2/2)/100</f>
        <v>3.7994</v>
      </c>
    </row>
    <row r="3">
      <c r="A3" s="4" t="s">
        <v>3873</v>
      </c>
      <c r="B3" s="4" t="s">
        <v>3874</v>
      </c>
      <c r="C3" s="4" t="s">
        <v>3875</v>
      </c>
      <c r="D3" s="4" t="s">
        <v>3876</v>
      </c>
      <c r="E3" s="4" t="s">
        <v>2794</v>
      </c>
      <c r="F3" s="4" t="s">
        <v>3877</v>
      </c>
      <c r="G3" s="4" t="s">
        <v>3878</v>
      </c>
      <c r="H3" s="4" t="s">
        <v>3879</v>
      </c>
      <c r="I3" s="4" t="s">
        <v>3871</v>
      </c>
      <c r="J3" s="4" t="s">
        <v>3880</v>
      </c>
      <c r="K3" s="4">
        <v>2.1</v>
      </c>
      <c r="L3" s="4">
        <v>35.0</v>
      </c>
      <c r="M3" s="4" t="s">
        <v>2794</v>
      </c>
      <c r="N3" s="4" t="s">
        <v>2794</v>
      </c>
      <c r="O3" s="4" t="s">
        <v>2794</v>
      </c>
      <c r="P3" s="4" t="s">
        <v>2794</v>
      </c>
      <c r="Q3" s="4" t="s">
        <v>2794</v>
      </c>
      <c r="R3" s="8">
        <f t="shared" si="1"/>
        <v>9.61625</v>
      </c>
    </row>
    <row r="4">
      <c r="A4" s="4" t="s">
        <v>3865</v>
      </c>
      <c r="B4" s="4" t="s">
        <v>2794</v>
      </c>
      <c r="C4" s="4" t="s">
        <v>3881</v>
      </c>
      <c r="D4" s="4" t="s">
        <v>3867</v>
      </c>
      <c r="E4" s="4" t="s">
        <v>2794</v>
      </c>
      <c r="F4" s="4" t="s">
        <v>3868</v>
      </c>
      <c r="G4" s="4" t="s">
        <v>3882</v>
      </c>
      <c r="H4" s="4" t="s">
        <v>3883</v>
      </c>
      <c r="I4" s="4" t="s">
        <v>3871</v>
      </c>
      <c r="J4" s="4" t="s">
        <v>3884</v>
      </c>
      <c r="K4" s="4">
        <v>1.2</v>
      </c>
      <c r="L4" s="4">
        <v>19.0</v>
      </c>
      <c r="M4" s="4" t="s">
        <v>2794</v>
      </c>
      <c r="N4" s="4" t="s">
        <v>2794</v>
      </c>
      <c r="O4" s="4" t="s">
        <v>2794</v>
      </c>
      <c r="P4" s="4" t="s">
        <v>2794</v>
      </c>
      <c r="Q4" s="4" t="s">
        <v>2794</v>
      </c>
      <c r="R4" s="8">
        <f t="shared" si="1"/>
        <v>2.83385</v>
      </c>
    </row>
    <row r="5">
      <c r="A5" s="4" t="s">
        <v>3865</v>
      </c>
      <c r="B5" s="4" t="s">
        <v>2794</v>
      </c>
      <c r="C5" s="4" t="s">
        <v>3881</v>
      </c>
      <c r="D5" s="4" t="s">
        <v>3867</v>
      </c>
      <c r="E5" s="4" t="s">
        <v>2794</v>
      </c>
      <c r="F5" s="4" t="s">
        <v>3868</v>
      </c>
      <c r="G5" s="4" t="s">
        <v>3885</v>
      </c>
      <c r="H5" s="4" t="s">
        <v>3883</v>
      </c>
      <c r="I5" s="4" t="s">
        <v>3871</v>
      </c>
      <c r="J5" s="4" t="s">
        <v>3884</v>
      </c>
      <c r="K5" s="4">
        <v>1.3</v>
      </c>
      <c r="L5" s="4">
        <v>22.0</v>
      </c>
      <c r="M5" s="4" t="s">
        <v>2794</v>
      </c>
      <c r="N5" s="4" t="s">
        <v>2794</v>
      </c>
      <c r="O5" s="4" t="s">
        <v>2794</v>
      </c>
      <c r="P5" s="4" t="s">
        <v>2794</v>
      </c>
      <c r="Q5" s="4" t="s">
        <v>2794</v>
      </c>
      <c r="R5" s="8">
        <f t="shared" si="1"/>
        <v>3.7994</v>
      </c>
    </row>
    <row r="6">
      <c r="A6" s="4" t="s">
        <v>3873</v>
      </c>
      <c r="B6" s="4" t="s">
        <v>3886</v>
      </c>
      <c r="C6" s="4" t="s">
        <v>3887</v>
      </c>
      <c r="D6" s="4" t="s">
        <v>3876</v>
      </c>
      <c r="E6" s="4" t="s">
        <v>2794</v>
      </c>
      <c r="F6" s="4" t="s">
        <v>3877</v>
      </c>
      <c r="G6" s="4" t="s">
        <v>3888</v>
      </c>
      <c r="H6" s="4" t="s">
        <v>3889</v>
      </c>
      <c r="I6" s="4" t="s">
        <v>3871</v>
      </c>
      <c r="J6" s="4" t="s">
        <v>3890</v>
      </c>
      <c r="K6" s="4">
        <v>1.3</v>
      </c>
      <c r="L6" s="4">
        <v>17.0</v>
      </c>
      <c r="M6" s="4" t="s">
        <v>2794</v>
      </c>
      <c r="N6" s="4" t="s">
        <v>2794</v>
      </c>
      <c r="O6" s="4" t="s">
        <v>2794</v>
      </c>
      <c r="P6" s="4" t="s">
        <v>2794</v>
      </c>
      <c r="Q6" s="4" t="s">
        <v>2794</v>
      </c>
      <c r="R6" s="8">
        <f t="shared" si="1"/>
        <v>2.26865</v>
      </c>
      <c r="S6" s="8">
        <f>SUM(R2:R6)</f>
        <v>22.31755</v>
      </c>
    </row>
    <row r="7">
      <c r="A7" s="4" t="s">
        <v>3865</v>
      </c>
      <c r="B7" s="4" t="s">
        <v>2794</v>
      </c>
      <c r="C7" s="4" t="s">
        <v>2794</v>
      </c>
      <c r="D7" s="4" t="s">
        <v>3891</v>
      </c>
      <c r="E7" s="4" t="s">
        <v>3892</v>
      </c>
      <c r="F7" s="4" t="s">
        <v>3893</v>
      </c>
      <c r="G7" s="4" t="s">
        <v>3894</v>
      </c>
      <c r="H7" s="4" t="s">
        <v>3870</v>
      </c>
      <c r="I7" s="4" t="s">
        <v>3871</v>
      </c>
      <c r="J7" s="4" t="s">
        <v>2794</v>
      </c>
      <c r="K7" s="4" t="s">
        <v>2794</v>
      </c>
      <c r="L7" s="4" t="s">
        <v>2794</v>
      </c>
      <c r="M7" s="4">
        <v>1.0</v>
      </c>
      <c r="N7" s="4">
        <v>8.0</v>
      </c>
      <c r="O7" s="4">
        <v>3.0</v>
      </c>
      <c r="P7" s="4">
        <v>2.0</v>
      </c>
      <c r="Q7" s="4">
        <f t="shared" ref="Q7:Q8" si="2">N7+P7</f>
        <v>10</v>
      </c>
      <c r="R7" s="8">
        <f t="shared" ref="R7:R8" si="3">Q7*M7</f>
        <v>10</v>
      </c>
    </row>
    <row r="8">
      <c r="A8" s="4" t="s">
        <v>3865</v>
      </c>
      <c r="B8" s="4" t="s">
        <v>2794</v>
      </c>
      <c r="C8" s="4" t="s">
        <v>2794</v>
      </c>
      <c r="D8" s="4" t="s">
        <v>3891</v>
      </c>
      <c r="E8" s="4" t="s">
        <v>3895</v>
      </c>
      <c r="F8" s="4" t="s">
        <v>3893</v>
      </c>
      <c r="G8" s="4" t="s">
        <v>3896</v>
      </c>
      <c r="H8" s="4" t="s">
        <v>3889</v>
      </c>
      <c r="I8" s="4" t="s">
        <v>3897</v>
      </c>
      <c r="J8" s="4" t="s">
        <v>2794</v>
      </c>
      <c r="K8" s="4" t="s">
        <v>2794</v>
      </c>
      <c r="L8" s="4" t="s">
        <v>2794</v>
      </c>
      <c r="M8" s="4">
        <v>0.75</v>
      </c>
      <c r="N8" s="4">
        <v>11.0</v>
      </c>
      <c r="O8" s="4">
        <v>2.0</v>
      </c>
      <c r="P8" s="4">
        <v>1.0</v>
      </c>
      <c r="Q8" s="4">
        <f t="shared" si="2"/>
        <v>12</v>
      </c>
      <c r="R8" s="8">
        <f t="shared" si="3"/>
        <v>9</v>
      </c>
      <c r="S8" s="8">
        <f>SUM(R7:R8)</f>
        <v>19</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7.38"/>
    <col customWidth="1" min="4" max="5" width="16.5"/>
    <col customWidth="1" min="6" max="6" width="14.38"/>
    <col customWidth="1" min="7" max="7" width="17.38"/>
    <col customWidth="1" min="8" max="8" width="15.63"/>
    <col customWidth="1" min="9" max="9" width="24.38"/>
    <col customWidth="1" min="10" max="10" width="13.88"/>
    <col customWidth="1" min="11" max="11" width="24.38"/>
    <col customWidth="1" min="12" max="12" width="31.5"/>
    <col customWidth="1" min="13" max="13" width="31.88"/>
    <col customWidth="1" min="18" max="18" width="16.25"/>
    <col customWidth="1" min="19" max="19" width="21.38"/>
  </cols>
  <sheetData>
    <row r="1">
      <c r="A1" s="1" t="s">
        <v>3898</v>
      </c>
      <c r="B1" s="1" t="s">
        <v>3899</v>
      </c>
      <c r="C1" s="1" t="s">
        <v>3900</v>
      </c>
      <c r="D1" s="1" t="s">
        <v>3901</v>
      </c>
      <c r="E1" s="1" t="s">
        <v>3902</v>
      </c>
      <c r="F1" s="1" t="s">
        <v>3903</v>
      </c>
      <c r="G1" s="1" t="s">
        <v>3904</v>
      </c>
      <c r="H1" s="1" t="s">
        <v>3905</v>
      </c>
      <c r="I1" s="1" t="s">
        <v>3906</v>
      </c>
      <c r="J1" s="1" t="s">
        <v>521</v>
      </c>
      <c r="K1" s="1" t="s">
        <v>3907</v>
      </c>
      <c r="L1" s="1" t="s">
        <v>3908</v>
      </c>
      <c r="M1" s="1" t="s">
        <v>3909</v>
      </c>
      <c r="N1" s="1" t="s">
        <v>3910</v>
      </c>
      <c r="O1" s="1" t="s">
        <v>3911</v>
      </c>
      <c r="P1" s="1" t="s">
        <v>3912</v>
      </c>
      <c r="Q1" s="1" t="s">
        <v>542</v>
      </c>
      <c r="R1" s="1" t="s">
        <v>547</v>
      </c>
      <c r="S1" s="1" t="s">
        <v>551</v>
      </c>
      <c r="T1" s="1" t="s">
        <v>558</v>
      </c>
      <c r="U1" s="1" t="s">
        <v>563</v>
      </c>
      <c r="V1" s="1" t="s">
        <v>3913</v>
      </c>
      <c r="W1" s="1" t="s">
        <v>3914</v>
      </c>
      <c r="X1" s="1" t="s">
        <v>3915</v>
      </c>
      <c r="Y1" s="1" t="s">
        <v>3916</v>
      </c>
      <c r="Z1" s="1" t="s">
        <v>3917</v>
      </c>
      <c r="AA1" s="1" t="s">
        <v>3918</v>
      </c>
      <c r="AB1" s="1" t="s">
        <v>3919</v>
      </c>
      <c r="AC1" s="1" t="s">
        <v>619</v>
      </c>
      <c r="AD1" s="6" t="s">
        <v>3920</v>
      </c>
      <c r="AE1" s="6" t="s">
        <v>3921</v>
      </c>
      <c r="AF1" s="6" t="s">
        <v>628</v>
      </c>
      <c r="AG1" s="6" t="s">
        <v>3922</v>
      </c>
      <c r="AH1" s="6" t="s">
        <v>633</v>
      </c>
      <c r="AI1" s="6" t="s">
        <v>638</v>
      </c>
      <c r="AJ1" s="6" t="s">
        <v>644</v>
      </c>
      <c r="AK1" s="6" t="s">
        <v>648</v>
      </c>
      <c r="AL1" s="6" t="s">
        <v>652</v>
      </c>
      <c r="AM1" s="6" t="s">
        <v>658</v>
      </c>
      <c r="AN1" s="6" t="s">
        <v>663</v>
      </c>
      <c r="AO1" s="6" t="s">
        <v>668</v>
      </c>
      <c r="AP1" s="6" t="s">
        <v>3923</v>
      </c>
      <c r="AQ1" s="6" t="s">
        <v>3924</v>
      </c>
      <c r="AR1" s="6" t="s">
        <v>3925</v>
      </c>
      <c r="AS1" s="6" t="s">
        <v>3926</v>
      </c>
      <c r="AT1" s="6" t="s">
        <v>686</v>
      </c>
      <c r="AU1" s="6" t="s">
        <v>3927</v>
      </c>
      <c r="AV1" s="6" t="s">
        <v>3928</v>
      </c>
      <c r="AW1" s="6" t="s">
        <v>3929</v>
      </c>
      <c r="AX1" s="6" t="s">
        <v>489</v>
      </c>
      <c r="AY1" s="6" t="s">
        <v>703</v>
      </c>
      <c r="AZ1" s="6" t="s">
        <v>708</v>
      </c>
      <c r="BA1" s="6" t="s">
        <v>712</v>
      </c>
      <c r="BB1" s="6" t="s">
        <v>716</v>
      </c>
      <c r="BC1" s="6" t="s">
        <v>3930</v>
      </c>
      <c r="BD1" s="6" t="s">
        <v>726</v>
      </c>
      <c r="BE1" s="6" t="s">
        <v>731</v>
      </c>
      <c r="BF1" s="6" t="s">
        <v>735</v>
      </c>
      <c r="BG1" s="6" t="s">
        <v>739</v>
      </c>
      <c r="BH1" s="6" t="s">
        <v>742</v>
      </c>
      <c r="BI1" s="6" t="s">
        <v>745</v>
      </c>
      <c r="BJ1" s="6" t="s">
        <v>3931</v>
      </c>
      <c r="BK1" s="6" t="s">
        <v>3932</v>
      </c>
    </row>
    <row r="2">
      <c r="A2" s="4" t="s">
        <v>3933</v>
      </c>
      <c r="B2" s="4" t="s">
        <v>3934</v>
      </c>
      <c r="C2" s="4" t="s">
        <v>3935</v>
      </c>
      <c r="D2" s="4" t="s">
        <v>3936</v>
      </c>
      <c r="E2" s="4" t="s">
        <v>3937</v>
      </c>
      <c r="F2" s="4" t="s">
        <v>3938</v>
      </c>
      <c r="G2" s="4" t="s">
        <v>3939</v>
      </c>
      <c r="H2" s="4" t="s">
        <v>3940</v>
      </c>
      <c r="I2" s="4" t="s">
        <v>3941</v>
      </c>
      <c r="J2" s="4">
        <v>0.09</v>
      </c>
      <c r="K2" s="4" t="s">
        <v>3942</v>
      </c>
      <c r="L2" s="4" t="s">
        <v>3943</v>
      </c>
      <c r="M2" s="4" t="s">
        <v>3944</v>
      </c>
      <c r="N2" s="4" t="s">
        <v>3945</v>
      </c>
      <c r="O2" s="6">
        <v>0.02</v>
      </c>
      <c r="P2" s="6">
        <v>0.03</v>
      </c>
      <c r="Q2" s="4" t="s">
        <v>3946</v>
      </c>
      <c r="R2" s="4" t="s">
        <v>3947</v>
      </c>
      <c r="S2" s="4" t="s">
        <v>3948</v>
      </c>
      <c r="T2" s="4" t="s">
        <v>3949</v>
      </c>
      <c r="U2" s="4" t="s">
        <v>3950</v>
      </c>
      <c r="V2" s="4" t="s">
        <v>3951</v>
      </c>
      <c r="W2" s="4" t="s">
        <v>3952</v>
      </c>
      <c r="X2" s="4">
        <v>1.0</v>
      </c>
      <c r="Y2" s="4" t="s">
        <v>3952</v>
      </c>
      <c r="Z2" s="4">
        <v>1.0</v>
      </c>
    </row>
    <row r="3">
      <c r="A3" s="4" t="s">
        <v>3933</v>
      </c>
      <c r="B3" s="4" t="s">
        <v>3953</v>
      </c>
      <c r="C3" s="4" t="s">
        <v>3935</v>
      </c>
      <c r="D3" s="4" t="s">
        <v>3936</v>
      </c>
      <c r="E3" s="4" t="s">
        <v>3954</v>
      </c>
      <c r="F3" s="4" t="s">
        <v>3938</v>
      </c>
      <c r="G3" s="4" t="s">
        <v>3955</v>
      </c>
      <c r="H3" s="4" t="s">
        <v>3956</v>
      </c>
      <c r="I3" s="4" t="s">
        <v>3941</v>
      </c>
      <c r="J3" s="4">
        <v>1.1</v>
      </c>
      <c r="K3" s="4" t="s">
        <v>2794</v>
      </c>
      <c r="L3" s="4" t="s">
        <v>3957</v>
      </c>
      <c r="M3" s="4" t="s">
        <v>3958</v>
      </c>
      <c r="N3" s="4" t="s">
        <v>3959</v>
      </c>
      <c r="O3" s="6">
        <v>0.05</v>
      </c>
      <c r="P3" s="6">
        <v>0.08</v>
      </c>
      <c r="Q3" s="4" t="s">
        <v>3960</v>
      </c>
      <c r="R3" s="4" t="s">
        <v>3960</v>
      </c>
      <c r="S3" s="4" t="s">
        <v>3961</v>
      </c>
      <c r="T3" s="4" t="s">
        <v>3962</v>
      </c>
      <c r="U3" s="4" t="s">
        <v>3963</v>
      </c>
      <c r="V3" s="4" t="s">
        <v>3946</v>
      </c>
      <c r="W3" s="4" t="s">
        <v>3964</v>
      </c>
      <c r="X3" s="4">
        <v>2.0</v>
      </c>
      <c r="Y3" s="4" t="s">
        <v>3936</v>
      </c>
      <c r="Z3" s="4">
        <v>2.0</v>
      </c>
    </row>
    <row r="4">
      <c r="M4" s="6"/>
      <c r="N4" s="6"/>
      <c r="O4" s="6"/>
      <c r="P4" s="6"/>
    </row>
  </sheetData>
  <drawing r:id="rId1"/>
</worksheet>
</file>