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055" windowHeight="7695" tabRatio="357"/>
  </bookViews>
  <sheets>
    <sheet name="App_dio_invest" sheetId="2" r:id="rId1"/>
    <sheet name="tabela_apoio" sheetId="4" r:id="rId2"/>
  </sheets>
  <definedNames>
    <definedName name="aporte">App_dio_invest!$D$20</definedName>
    <definedName name="patrimonio">App_dio_invest!$D$23</definedName>
    <definedName name="qtd_anos">App_dio_invest!$D$21</definedName>
    <definedName name="rendimento_carteira">App_dio_invest!$D$15</definedName>
    <definedName name="salario">App_dio_invest!$D$14</definedName>
    <definedName name="sugestao_investimento">App_dio_invest!$D$16</definedName>
    <definedName name="taxa_mensal">App_dio_invest!$D$22</definedName>
  </definedNames>
  <calcPr calcId="124519"/>
</workbook>
</file>

<file path=xl/calcChain.xml><?xml version="1.0" encoding="utf-8"?>
<calcChain xmlns="http://schemas.openxmlformats.org/spreadsheetml/2006/main">
  <c r="C39" i="2"/>
  <c r="C40"/>
  <c r="C41"/>
  <c r="C42"/>
  <c r="C43"/>
  <c r="C38"/>
  <c r="H4" i="4"/>
  <c r="A9"/>
  <c r="A10"/>
  <c r="A11"/>
  <c r="A12"/>
  <c r="A13"/>
  <c r="A14"/>
  <c r="A15"/>
  <c r="A16"/>
  <c r="A17"/>
  <c r="A18"/>
  <c r="A19"/>
  <c r="A20"/>
  <c r="A4"/>
  <c r="A5"/>
  <c r="A6"/>
  <c r="A7"/>
  <c r="A8"/>
  <c r="A3"/>
  <c r="C35" i="2"/>
  <c r="D16"/>
  <c r="D23"/>
  <c r="D24" s="1"/>
  <c r="C29"/>
  <c r="D29" s="1"/>
  <c r="C30"/>
  <c r="D30" s="1"/>
  <c r="C31"/>
  <c r="D31" s="1"/>
  <c r="C32"/>
  <c r="D32" s="1"/>
  <c r="C28"/>
  <c r="D28" s="1"/>
  <c r="D43" l="1"/>
  <c r="D38"/>
  <c r="D39"/>
  <c r="D41"/>
  <c r="D40"/>
  <c r="D42"/>
  <c r="D44" l="1"/>
</calcChain>
</file>

<file path=xl/sharedStrings.xml><?xml version="1.0" encoding="utf-8"?>
<sst xmlns="http://schemas.openxmlformats.org/spreadsheetml/2006/main" count="71" uniqueCount="34">
  <si>
    <t xml:space="preserve">INVESTIMENTO MENSAL </t>
  </si>
  <si>
    <t>Quanto em 5 anos ?</t>
  </si>
  <si>
    <t>Quanto em 10 anos ?</t>
  </si>
  <si>
    <t>Quanto em 20 anos ?</t>
  </si>
  <si>
    <t xml:space="preserve">Quanto em 30 anos ? </t>
  </si>
  <si>
    <t>CENÁRIOS</t>
  </si>
  <si>
    <t xml:space="preserve">Quanto investir por mês ? </t>
  </si>
  <si>
    <t>Por quantos anos ?</t>
  </si>
  <si>
    <t>Taxa de rendimento mensal ?</t>
  </si>
  <si>
    <t>Patrimônio acumulado ?</t>
  </si>
  <si>
    <t>Dividendos mensais ?</t>
  </si>
  <si>
    <t>Quanto em 2 anos ?</t>
  </si>
  <si>
    <t>Salário</t>
  </si>
  <si>
    <t>Rendimento Carteira</t>
  </si>
  <si>
    <t>Sugestão de Investimento</t>
  </si>
  <si>
    <t>CONFIGURAÇÕES</t>
  </si>
  <si>
    <t>DIVIDENDO</t>
  </si>
  <si>
    <t>PERFIL</t>
  </si>
  <si>
    <t>Moderado</t>
  </si>
  <si>
    <t>Conservador</t>
  </si>
  <si>
    <t>Agressivo</t>
  </si>
  <si>
    <t>VALOR A SER INVESTIDO POR MÊS</t>
  </si>
  <si>
    <t>TIPO DE FII</t>
  </si>
  <si>
    <t>Valores</t>
  </si>
  <si>
    <t xml:space="preserve">PAPEL </t>
  </si>
  <si>
    <t>TIJOLO</t>
  </si>
  <si>
    <t>Percentual Sugerido</t>
  </si>
  <si>
    <t>HÍBRIDOS</t>
  </si>
  <si>
    <t>FOFs</t>
  </si>
  <si>
    <t>DESENVOLVIMENTO</t>
  </si>
  <si>
    <t>HOTELARIAS</t>
  </si>
  <si>
    <t>CHAVE</t>
  </si>
  <si>
    <t>%</t>
  </si>
  <si>
    <t>Moderado-TIJOLO</t>
  </si>
</sst>
</file>

<file path=xl/styles.xml><?xml version="1.0" encoding="utf-8"?>
<styleSheet xmlns="http://schemas.openxmlformats.org/spreadsheetml/2006/main">
  <numFmts count="2">
    <numFmt numFmtId="8" formatCode="&quot;R$&quot;\ #,##0.00;[Red]\-&quot;R$&quot;\ #,##0.00"/>
    <numFmt numFmtId="164" formatCode="&quot;R$&quot;\ 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0" tint="-0.14996795556505021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/>
      <right/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/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/>
      <right/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7" xfId="0" applyFont="1" applyFill="1" applyBorder="1" applyAlignment="1">
      <alignment vertical="center"/>
    </xf>
    <xf numFmtId="8" fontId="0" fillId="5" borderId="9" xfId="0" applyNumberFormat="1" applyFill="1" applyBorder="1"/>
    <xf numFmtId="8" fontId="0" fillId="5" borderId="10" xfId="0" applyNumberFormat="1" applyFill="1" applyBorder="1"/>
    <xf numFmtId="8" fontId="0" fillId="5" borderId="12" xfId="0" applyNumberFormat="1" applyFill="1" applyBorder="1" applyAlignment="1"/>
    <xf numFmtId="8" fontId="0" fillId="5" borderId="14" xfId="0" applyNumberFormat="1" applyFill="1" applyBorder="1" applyAlignment="1"/>
    <xf numFmtId="8" fontId="0" fillId="5" borderId="17" xfId="0" applyNumberFormat="1" applyFill="1" applyBorder="1"/>
    <xf numFmtId="8" fontId="0" fillId="5" borderId="16" xfId="0" applyNumberFormat="1" applyFill="1" applyBorder="1" applyAlignment="1"/>
    <xf numFmtId="0" fontId="5" fillId="5" borderId="11" xfId="0" applyFont="1" applyFill="1" applyBorder="1"/>
    <xf numFmtId="0" fontId="5" fillId="5" borderId="13" xfId="0" applyFont="1" applyFill="1" applyBorder="1"/>
    <xf numFmtId="0" fontId="5" fillId="5" borderId="15" xfId="0" applyFont="1" applyFill="1" applyBorder="1"/>
    <xf numFmtId="164" fontId="0" fillId="4" borderId="18" xfId="0" applyNumberFormat="1" applyFill="1" applyBorder="1" applyAlignment="1">
      <alignment horizontal="center"/>
    </xf>
    <xf numFmtId="10" fontId="0" fillId="4" borderId="19" xfId="0" applyNumberFormat="1" applyFill="1" applyBorder="1" applyAlignment="1">
      <alignment horizontal="center"/>
    </xf>
    <xf numFmtId="164" fontId="0" fillId="4" borderId="20" xfId="0" applyNumberFormat="1" applyFill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0" fontId="6" fillId="0" borderId="14" xfId="1" applyNumberFormat="1" applyFont="1" applyBorder="1" applyAlignment="1">
      <alignment horizontal="center"/>
    </xf>
    <xf numFmtId="8" fontId="6" fillId="6" borderId="14" xfId="0" applyNumberFormat="1" applyFont="1" applyFill="1" applyBorder="1" applyAlignment="1">
      <alignment horizontal="center"/>
    </xf>
    <xf numFmtId="8" fontId="6" fillId="6" borderId="16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8" xfId="0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9" fontId="0" fillId="0" borderId="8" xfId="1" applyNumberFormat="1" applyFont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8" borderId="1" xfId="0" applyFont="1" applyFill="1" applyBorder="1"/>
    <xf numFmtId="0" fontId="0" fillId="8" borderId="7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6" fillId="5" borderId="5" xfId="0" applyFont="1" applyFill="1" applyBorder="1"/>
    <xf numFmtId="164" fontId="0" fillId="5" borderId="8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7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App_dio_invest!$C$37</c:f>
              <c:strCache>
                <c:ptCount val="1"/>
                <c:pt idx="0">
                  <c:v>Percentual Sugerido</c:v>
                </c:pt>
              </c:strCache>
            </c:strRef>
          </c:tx>
          <c:dLbls>
            <c:showVal val="1"/>
          </c:dLbls>
          <c:cat>
            <c:strRef>
              <c:f>App_dio_invest!$B$38:$B$43</c:f>
              <c:strCache>
                <c:ptCount val="6"/>
                <c:pt idx="0">
                  <c:v>PAPEL 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App_dio_invest!$C$38:$C$43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</c:ser>
        <c:dLbls>
          <c:showVal val="1"/>
        </c:dLbls>
        <c:overlap val="-25"/>
        <c:axId val="75082368"/>
        <c:axId val="77762944"/>
      </c:barChart>
      <c:catAx>
        <c:axId val="75082368"/>
        <c:scaling>
          <c:orientation val="minMax"/>
        </c:scaling>
        <c:axPos val="b"/>
        <c:majorTickMark val="none"/>
        <c:tickLblPos val="nextTo"/>
        <c:crossAx val="77762944"/>
        <c:crosses val="autoZero"/>
        <c:auto val="1"/>
        <c:lblAlgn val="ctr"/>
        <c:lblOffset val="100"/>
      </c:catAx>
      <c:valAx>
        <c:axId val="77762944"/>
        <c:scaling>
          <c:orientation val="minMax"/>
        </c:scaling>
        <c:delete val="1"/>
        <c:axPos val="l"/>
        <c:numFmt formatCode="0%" sourceLinked="1"/>
        <c:majorTickMark val="none"/>
        <c:tickLblPos val="nextTo"/>
        <c:crossAx val="75082368"/>
        <c:crosses val="autoZero"/>
        <c:crossBetween val="between"/>
      </c:valAx>
    </c:plotArea>
    <c:legend>
      <c:legendPos val="t"/>
      <c:layout/>
    </c:legend>
    <c:plotVisOnly val="1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autoTitleDeleted val="1"/>
    <c:plotArea>
      <c:layout/>
      <c:pieChart>
        <c:varyColors val="1"/>
        <c:ser>
          <c:idx val="0"/>
          <c:order val="0"/>
          <c:tx>
            <c:strRef>
              <c:f>App_dio_invest!$C$37</c:f>
              <c:strCache>
                <c:ptCount val="1"/>
                <c:pt idx="0">
                  <c:v>Percentual Sugerido</c:v>
                </c:pt>
              </c:strCache>
            </c:strRef>
          </c:tx>
          <c:dLbls>
            <c:showVal val="1"/>
            <c:showLeaderLines val="1"/>
          </c:dLbls>
          <c:cat>
            <c:strRef>
              <c:f>App_dio_invest!$B$38:$B$43</c:f>
              <c:strCache>
                <c:ptCount val="6"/>
                <c:pt idx="0">
                  <c:v>PAPEL 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App_dio_invest!$C$38:$C$43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571500</xdr:colOff>
      <xdr:row>0</xdr:row>
      <xdr:rowOff>0</xdr:rowOff>
    </xdr:from>
    <xdr:to>
      <xdr:col>4</xdr:col>
      <xdr:colOff>19051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b="9606"/>
        <a:stretch/>
      </xdr:blipFill>
      <xdr:spPr>
        <a:xfrm>
          <a:off x="571500" y="0"/>
          <a:ext cx="7972426" cy="1914525"/>
        </a:xfrm>
        <a:prstGeom prst="rect">
          <a:avLst/>
        </a:prstGeom>
      </xdr:spPr>
    </xdr:pic>
    <xdr:clientData/>
  </xdr:twoCellAnchor>
  <xdr:twoCellAnchor>
    <xdr:from>
      <xdr:col>0</xdr:col>
      <xdr:colOff>600075</xdr:colOff>
      <xdr:row>45</xdr:row>
      <xdr:rowOff>66675</xdr:rowOff>
    </xdr:from>
    <xdr:to>
      <xdr:col>2</xdr:col>
      <xdr:colOff>495300</xdr:colOff>
      <xdr:row>59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600074</xdr:colOff>
      <xdr:row>45</xdr:row>
      <xdr:rowOff>38100</xdr:rowOff>
    </xdr:from>
    <xdr:to>
      <xdr:col>4</xdr:col>
      <xdr:colOff>28574</xdr:colOff>
      <xdr:row>59</xdr:row>
      <xdr:rowOff>123825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2:K44"/>
  <sheetViews>
    <sheetView showGridLines="0" tabSelected="1" workbookViewId="0">
      <selection activeCell="C72" sqref="C72"/>
    </sheetView>
  </sheetViews>
  <sheetFormatPr defaultColWidth="0" defaultRowHeight="15"/>
  <cols>
    <col min="1" max="1" width="9.140625" customWidth="1"/>
    <col min="2" max="2" width="55.140625" customWidth="1"/>
    <col min="3" max="3" width="48.140625" customWidth="1"/>
    <col min="4" max="4" width="15.42578125" customWidth="1"/>
    <col min="5" max="5" width="24.42578125" bestFit="1" customWidth="1"/>
    <col min="12" max="16384" width="9.140625" hidden="1"/>
  </cols>
  <sheetData>
    <row r="12" spans="2:4" ht="15.75" thickBot="1"/>
    <row r="13" spans="2:4" ht="15.75" customHeight="1">
      <c r="B13" s="54" t="s">
        <v>15</v>
      </c>
      <c r="C13" s="55"/>
      <c r="D13" s="56"/>
    </row>
    <row r="14" spans="2:4" ht="16.5" customHeight="1" thickBot="1">
      <c r="B14" s="48" t="s">
        <v>12</v>
      </c>
      <c r="C14" s="49"/>
      <c r="D14" s="17">
        <v>5000</v>
      </c>
    </row>
    <row r="15" spans="2:4" ht="15" customHeight="1" thickBot="1">
      <c r="B15" s="50" t="s">
        <v>13</v>
      </c>
      <c r="C15" s="51"/>
      <c r="D15" s="18">
        <v>8.8999999999999999E-3</v>
      </c>
    </row>
    <row r="16" spans="2:4" ht="15.75" customHeight="1" thickBot="1">
      <c r="B16" s="52" t="s">
        <v>14</v>
      </c>
      <c r="C16" s="53"/>
      <c r="D16" s="19">
        <f>D14*30%</f>
        <v>1500</v>
      </c>
    </row>
    <row r="18" spans="1:5" ht="15.75" thickBot="1"/>
    <row r="19" spans="1:5" ht="30.75" customHeight="1" thickBot="1">
      <c r="B19" s="45" t="s">
        <v>0</v>
      </c>
      <c r="C19" s="46"/>
      <c r="D19" s="47"/>
    </row>
    <row r="20" spans="1:5" ht="16.5" thickBot="1">
      <c r="B20" s="39" t="s">
        <v>6</v>
      </c>
      <c r="C20" s="40"/>
      <c r="D20" s="20">
        <v>500</v>
      </c>
    </row>
    <row r="21" spans="1:5" ht="16.5" thickBot="1">
      <c r="B21" s="39" t="s">
        <v>7</v>
      </c>
      <c r="C21" s="40"/>
      <c r="D21" s="21">
        <v>5</v>
      </c>
    </row>
    <row r="22" spans="1:5" ht="16.5" thickBot="1">
      <c r="B22" s="39" t="s">
        <v>8</v>
      </c>
      <c r="C22" s="40"/>
      <c r="D22" s="22">
        <v>1.0800000000000001E-2</v>
      </c>
    </row>
    <row r="23" spans="1:5" ht="16.5" thickBot="1">
      <c r="B23" s="41" t="s">
        <v>9</v>
      </c>
      <c r="C23" s="42"/>
      <c r="D23" s="23">
        <f>FV(taxa_mensal,qtd_anos*12,aporte*-1)</f>
        <v>41902.00967962922</v>
      </c>
    </row>
    <row r="24" spans="1:5" ht="16.5" thickBot="1">
      <c r="B24" s="43" t="s">
        <v>10</v>
      </c>
      <c r="C24" s="44"/>
      <c r="D24" s="24">
        <f>patrimonio*rendimento_carteira</f>
        <v>372.92788614870005</v>
      </c>
    </row>
    <row r="26" spans="1:5" ht="15.75" thickBot="1"/>
    <row r="27" spans="1:5" ht="24" customHeight="1">
      <c r="B27" s="3" t="s">
        <v>5</v>
      </c>
      <c r="C27" s="7"/>
      <c r="D27" s="4" t="s">
        <v>16</v>
      </c>
      <c r="E27" s="5"/>
    </row>
    <row r="28" spans="1:5" ht="16.5" thickBot="1">
      <c r="A28" s="1">
        <v>2</v>
      </c>
      <c r="B28" s="14" t="s">
        <v>11</v>
      </c>
      <c r="C28" s="8">
        <f>FV($D$22,$A28*12,$D$20*-1)</f>
        <v>13615.431830290796</v>
      </c>
      <c r="D28" s="10">
        <f>C28*rendimento_carteira</f>
        <v>121.17734328958808</v>
      </c>
      <c r="E28" s="2"/>
    </row>
    <row r="29" spans="1:5" ht="16.5" thickBot="1">
      <c r="A29" s="1">
        <v>5</v>
      </c>
      <c r="B29" s="15" t="s">
        <v>1</v>
      </c>
      <c r="C29" s="9">
        <f>FV($D$22,$A29*12,$D$20*-1)</f>
        <v>41902.00967962922</v>
      </c>
      <c r="D29" s="11">
        <f>C29*rendimento_carteira</f>
        <v>372.92788614870005</v>
      </c>
      <c r="E29" s="2"/>
    </row>
    <row r="30" spans="1:5" ht="16.5" thickBot="1">
      <c r="A30" s="1">
        <v>10</v>
      </c>
      <c r="B30" s="15" t="s">
        <v>2</v>
      </c>
      <c r="C30" s="9">
        <f>FV($D$22,$A30*12,$D$20*-1)</f>
        <v>121728.83312740005</v>
      </c>
      <c r="D30" s="11">
        <f>C30*rendimento_carteira</f>
        <v>1083.3866148338604</v>
      </c>
      <c r="E30" s="2"/>
    </row>
    <row r="31" spans="1:5" ht="16.5" thickBot="1">
      <c r="A31" s="1">
        <v>20</v>
      </c>
      <c r="B31" s="15" t="s">
        <v>3</v>
      </c>
      <c r="C31" s="9">
        <f>FV($D$22,$A31*12,$D$20*-1)</f>
        <v>563524.49664926168</v>
      </c>
      <c r="D31" s="11">
        <f>C31*rendimento_carteira</f>
        <v>5015.3680201784291</v>
      </c>
      <c r="E31" s="2"/>
    </row>
    <row r="32" spans="1:5" ht="16.5" thickBot="1">
      <c r="A32" s="1">
        <v>30</v>
      </c>
      <c r="B32" s="16" t="s">
        <v>4</v>
      </c>
      <c r="C32" s="12">
        <f>FV($D$22,$A32*12,$D$20*-1)</f>
        <v>2166952.4051583759</v>
      </c>
      <c r="D32" s="13">
        <f>C32*rendimento_carteira</f>
        <v>19285.876405909545</v>
      </c>
      <c r="E32" s="2"/>
    </row>
    <row r="33" spans="2:4" ht="15.75" thickBot="1"/>
    <row r="34" spans="2:4" ht="15.75">
      <c r="B34" s="57" t="s">
        <v>17</v>
      </c>
      <c r="C34" s="58" t="s">
        <v>20</v>
      </c>
      <c r="D34" s="59"/>
    </row>
    <row r="35" spans="2:4" ht="16.5" thickBot="1">
      <c r="B35" s="60" t="s">
        <v>21</v>
      </c>
      <c r="C35" s="61">
        <f>aporte</f>
        <v>500</v>
      </c>
      <c r="D35" s="62"/>
    </row>
    <row r="36" spans="2:4" ht="15.75" thickBot="1"/>
    <row r="37" spans="2:4">
      <c r="B37" s="25" t="s">
        <v>22</v>
      </c>
      <c r="C37" s="26" t="s">
        <v>26</v>
      </c>
      <c r="D37" s="27" t="s">
        <v>23</v>
      </c>
    </row>
    <row r="38" spans="2:4">
      <c r="B38" s="28" t="s">
        <v>24</v>
      </c>
      <c r="C38" s="29">
        <f>VLOOKUP($C$34&amp;"-"&amp;B38,tabela_apoio!$A:$D,4,FALSE)</f>
        <v>0.5</v>
      </c>
      <c r="D38" s="30">
        <f>C38*$C$35</f>
        <v>250</v>
      </c>
    </row>
    <row r="39" spans="2:4">
      <c r="B39" s="28" t="s">
        <v>25</v>
      </c>
      <c r="C39" s="29">
        <f>VLOOKUP($C$34&amp;"-"&amp;B39,tabela_apoio!$A:$D,4,FALSE)</f>
        <v>0.1</v>
      </c>
      <c r="D39" s="30">
        <f t="shared" ref="D39:D43" si="0">C39*$C$35</f>
        <v>50</v>
      </c>
    </row>
    <row r="40" spans="2:4">
      <c r="B40" s="28" t="s">
        <v>27</v>
      </c>
      <c r="C40" s="29">
        <f>VLOOKUP($C$34&amp;"-"&amp;B40,tabela_apoio!$A:$D,4,FALSE)</f>
        <v>0.05</v>
      </c>
      <c r="D40" s="30">
        <f t="shared" si="0"/>
        <v>25</v>
      </c>
    </row>
    <row r="41" spans="2:4">
      <c r="B41" s="28" t="s">
        <v>28</v>
      </c>
      <c r="C41" s="29">
        <f>VLOOKUP($C$34&amp;"-"&amp;B41,tabela_apoio!$A:$D,4,FALSE)</f>
        <v>0.05</v>
      </c>
      <c r="D41" s="30">
        <f t="shared" si="0"/>
        <v>25</v>
      </c>
    </row>
    <row r="42" spans="2:4">
      <c r="B42" s="28" t="s">
        <v>29</v>
      </c>
      <c r="C42" s="29">
        <f>VLOOKUP($C$34&amp;"-"&amp;B42,tabela_apoio!$A:$D,4,FALSE)</f>
        <v>0.2</v>
      </c>
      <c r="D42" s="30">
        <f t="shared" si="0"/>
        <v>100</v>
      </c>
    </row>
    <row r="43" spans="2:4">
      <c r="B43" s="28" t="s">
        <v>30</v>
      </c>
      <c r="C43" s="29">
        <f>VLOOKUP($C$34&amp;"-"&amp;B43,tabela_apoio!$A:$D,4,FALSE)</f>
        <v>0.1</v>
      </c>
      <c r="D43" s="30">
        <f t="shared" si="0"/>
        <v>50</v>
      </c>
    </row>
    <row r="44" spans="2:4" ht="15.75" thickBot="1">
      <c r="B44" s="31"/>
      <c r="C44" s="32"/>
      <c r="D44" s="33">
        <f>SUM(D38:D43)</f>
        <v>500</v>
      </c>
    </row>
  </sheetData>
  <mergeCells count="12">
    <mergeCell ref="B19:D19"/>
    <mergeCell ref="B14:C14"/>
    <mergeCell ref="B15:C15"/>
    <mergeCell ref="B16:C16"/>
    <mergeCell ref="B13:D13"/>
    <mergeCell ref="C35:D35"/>
    <mergeCell ref="C34:D34"/>
    <mergeCell ref="B20:C20"/>
    <mergeCell ref="B21:C21"/>
    <mergeCell ref="B22:C22"/>
    <mergeCell ref="B23:C23"/>
    <mergeCell ref="B24:C24"/>
  </mergeCells>
  <dataValidations count="1">
    <dataValidation type="list" allowBlank="1" showInputMessage="1" showErrorMessage="1" sqref="C34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20"/>
  <sheetViews>
    <sheetView workbookViewId="0">
      <selection activeCell="H3" sqref="H3"/>
    </sheetView>
  </sheetViews>
  <sheetFormatPr defaultRowHeight="15"/>
  <cols>
    <col min="1" max="1" width="34.7109375" customWidth="1"/>
    <col min="2" max="2" width="12.140625" bestFit="1" customWidth="1"/>
    <col min="3" max="3" width="19" bestFit="1" customWidth="1"/>
    <col min="7" max="7" width="17" bestFit="1" customWidth="1"/>
  </cols>
  <sheetData>
    <row r="2" spans="1:8">
      <c r="A2" s="6" t="s">
        <v>31</v>
      </c>
      <c r="B2" s="6" t="s">
        <v>17</v>
      </c>
      <c r="C2" s="6" t="s">
        <v>22</v>
      </c>
      <c r="D2" s="6" t="s">
        <v>32</v>
      </c>
    </row>
    <row r="3" spans="1:8">
      <c r="A3" s="6" t="str">
        <f>B3&amp;"-"&amp;C3</f>
        <v xml:space="preserve">Conservador-PAPEL </v>
      </c>
      <c r="B3" s="6" t="s">
        <v>19</v>
      </c>
      <c r="C3" s="6" t="s">
        <v>24</v>
      </c>
      <c r="D3" s="34">
        <v>0.3</v>
      </c>
      <c r="H3" s="6" t="s">
        <v>32</v>
      </c>
    </row>
    <row r="4" spans="1:8">
      <c r="A4" s="6" t="str">
        <f t="shared" ref="A4:A20" si="0">B4&amp;"-"&amp;C4</f>
        <v>Conservador-TIJOLO</v>
      </c>
      <c r="B4" s="6" t="s">
        <v>19</v>
      </c>
      <c r="C4" s="6" t="s">
        <v>25</v>
      </c>
      <c r="D4" s="34">
        <v>0.5</v>
      </c>
      <c r="G4" t="s">
        <v>33</v>
      </c>
      <c r="H4" s="34">
        <f>VLOOKUP(G4,$A:$D,4,FALSE)</f>
        <v>0.35</v>
      </c>
    </row>
    <row r="5" spans="1:8">
      <c r="A5" s="6" t="str">
        <f t="shared" si="0"/>
        <v>Conservador-HÍBRIDOS</v>
      </c>
      <c r="B5" s="6" t="s">
        <v>19</v>
      </c>
      <c r="C5" s="6" t="s">
        <v>27</v>
      </c>
      <c r="D5" s="34">
        <v>0.1</v>
      </c>
    </row>
    <row r="6" spans="1:8">
      <c r="A6" s="6" t="str">
        <f t="shared" si="0"/>
        <v>Conservador-FOFs</v>
      </c>
      <c r="B6" s="6" t="s">
        <v>19</v>
      </c>
      <c r="C6" s="6" t="s">
        <v>28</v>
      </c>
      <c r="D6" s="34">
        <v>0.1</v>
      </c>
    </row>
    <row r="7" spans="1:8">
      <c r="A7" s="6" t="str">
        <f t="shared" si="0"/>
        <v>Conservador-DESENVOLVIMENTO</v>
      </c>
      <c r="B7" s="6" t="s">
        <v>19</v>
      </c>
      <c r="C7" s="6" t="s">
        <v>29</v>
      </c>
      <c r="D7" s="34">
        <v>0</v>
      </c>
    </row>
    <row r="8" spans="1:8" ht="15.75" thickBot="1">
      <c r="A8" s="35" t="str">
        <f t="shared" si="0"/>
        <v>Conservador-HOTELARIAS</v>
      </c>
      <c r="B8" s="35" t="s">
        <v>19</v>
      </c>
      <c r="C8" s="35" t="s">
        <v>30</v>
      </c>
      <c r="D8" s="36">
        <v>0</v>
      </c>
    </row>
    <row r="9" spans="1:8">
      <c r="A9" s="6" t="str">
        <f t="shared" si="0"/>
        <v xml:space="preserve">Moderado-PAPEL </v>
      </c>
      <c r="B9" s="6" t="s">
        <v>18</v>
      </c>
      <c r="C9" s="6" t="s">
        <v>24</v>
      </c>
      <c r="D9" s="37">
        <v>0.32</v>
      </c>
    </row>
    <row r="10" spans="1:8">
      <c r="A10" s="6" t="str">
        <f t="shared" si="0"/>
        <v>Moderado-TIJOLO</v>
      </c>
      <c r="B10" s="6" t="s">
        <v>18</v>
      </c>
      <c r="C10" s="6" t="s">
        <v>25</v>
      </c>
      <c r="D10" s="37">
        <v>0.35</v>
      </c>
    </row>
    <row r="11" spans="1:8">
      <c r="A11" s="6" t="str">
        <f t="shared" si="0"/>
        <v>Moderado-HÍBRIDOS</v>
      </c>
      <c r="B11" s="6" t="s">
        <v>18</v>
      </c>
      <c r="C11" s="6" t="s">
        <v>27</v>
      </c>
      <c r="D11" s="37">
        <v>0.08</v>
      </c>
    </row>
    <row r="12" spans="1:8">
      <c r="A12" s="6" t="str">
        <f t="shared" si="0"/>
        <v>Moderado-FOFs</v>
      </c>
      <c r="B12" s="6" t="s">
        <v>18</v>
      </c>
      <c r="C12" s="6" t="s">
        <v>28</v>
      </c>
      <c r="D12" s="37">
        <v>0.05</v>
      </c>
    </row>
    <row r="13" spans="1:8">
      <c r="A13" s="6" t="str">
        <f t="shared" si="0"/>
        <v>Moderado-DESENVOLVIMENTO</v>
      </c>
      <c r="B13" s="6" t="s">
        <v>18</v>
      </c>
      <c r="C13" s="6" t="s">
        <v>29</v>
      </c>
      <c r="D13" s="37">
        <v>0.1</v>
      </c>
    </row>
    <row r="14" spans="1:8" ht="15.75" thickBot="1">
      <c r="A14" s="35" t="str">
        <f t="shared" si="0"/>
        <v>Moderado-HOTELARIAS</v>
      </c>
      <c r="B14" s="35" t="s">
        <v>18</v>
      </c>
      <c r="C14" s="35" t="s">
        <v>30</v>
      </c>
      <c r="D14" s="38">
        <v>0.1</v>
      </c>
    </row>
    <row r="15" spans="1:8">
      <c r="A15" s="6" t="str">
        <f t="shared" si="0"/>
        <v xml:space="preserve">Agressivo-PAPEL </v>
      </c>
      <c r="B15" s="6" t="s">
        <v>20</v>
      </c>
      <c r="C15" s="6" t="s">
        <v>24</v>
      </c>
      <c r="D15" s="37">
        <v>0.5</v>
      </c>
    </row>
    <row r="16" spans="1:8">
      <c r="A16" s="6" t="str">
        <f t="shared" si="0"/>
        <v>Agressivo-TIJOLO</v>
      </c>
      <c r="B16" s="6" t="s">
        <v>20</v>
      </c>
      <c r="C16" s="6" t="s">
        <v>25</v>
      </c>
      <c r="D16" s="37">
        <v>0.1</v>
      </c>
    </row>
    <row r="17" spans="1:4">
      <c r="A17" s="6" t="str">
        <f t="shared" si="0"/>
        <v>Agressivo-HÍBRIDOS</v>
      </c>
      <c r="B17" s="6" t="s">
        <v>20</v>
      </c>
      <c r="C17" s="6" t="s">
        <v>27</v>
      </c>
      <c r="D17" s="37">
        <v>0.05</v>
      </c>
    </row>
    <row r="18" spans="1:4">
      <c r="A18" s="6" t="str">
        <f t="shared" si="0"/>
        <v>Agressivo-FOFs</v>
      </c>
      <c r="B18" s="6" t="s">
        <v>20</v>
      </c>
      <c r="C18" s="6" t="s">
        <v>28</v>
      </c>
      <c r="D18" s="37">
        <v>0.05</v>
      </c>
    </row>
    <row r="19" spans="1:4">
      <c r="A19" s="6" t="str">
        <f t="shared" si="0"/>
        <v>Agressivo-DESENVOLVIMENTO</v>
      </c>
      <c r="B19" s="6" t="s">
        <v>20</v>
      </c>
      <c r="C19" s="6" t="s">
        <v>29</v>
      </c>
      <c r="D19" s="37">
        <v>0.2</v>
      </c>
    </row>
    <row r="20" spans="1:4">
      <c r="A20" s="6" t="str">
        <f t="shared" si="0"/>
        <v>Agressivo-HOTELARIAS</v>
      </c>
      <c r="B20" s="6" t="s">
        <v>20</v>
      </c>
      <c r="C20" s="6" t="s">
        <v>30</v>
      </c>
      <c r="D20" s="3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App_dio_invest</vt:lpstr>
      <vt:lpstr>tabela_apoio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</dc:creator>
  <cp:lastModifiedBy>Suda</cp:lastModifiedBy>
  <dcterms:created xsi:type="dcterms:W3CDTF">2025-06-16T17:09:31Z</dcterms:created>
  <dcterms:modified xsi:type="dcterms:W3CDTF">2025-06-17T16:51:09Z</dcterms:modified>
</cp:coreProperties>
</file>