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1-Sample weight" sheetId="1" r:id="rId4"/>
  </sheets>
  <definedNames/>
  <calcPr/>
</workbook>
</file>

<file path=xl/sharedStrings.xml><?xml version="1.0" encoding="utf-8"?>
<sst xmlns="http://schemas.openxmlformats.org/spreadsheetml/2006/main" count="134" uniqueCount="87">
  <si>
    <t>Group:</t>
  </si>
  <si>
    <t>Core number:</t>
  </si>
  <si>
    <t>Core location:</t>
  </si>
  <si>
    <t>Date of sub-sample</t>
  </si>
  <si>
    <t>Date of sieving</t>
  </si>
  <si>
    <t>HH25-06-GC</t>
  </si>
  <si>
    <t>Billsund</t>
  </si>
  <si>
    <t>Sampler name</t>
  </si>
  <si>
    <t>Core section:</t>
  </si>
  <si>
    <t>Sample depth (cm)</t>
  </si>
  <si>
    <t>Weight wet sample + cup (g)</t>
  </si>
  <si>
    <t>Weight dry sample + cup (g)</t>
  </si>
  <si>
    <t>Weight cup (g)</t>
  </si>
  <si>
    <t>Calculate: Wet sample weight (g)</t>
  </si>
  <si>
    <t>Calculate: Dry sample weight (g)</t>
  </si>
  <si>
    <t>Calculate: Water content (%)</t>
  </si>
  <si>
    <t>Total dry sample weight (g)</t>
  </si>
  <si>
    <t>Weight glass (g) 63-100µm</t>
  </si>
  <si>
    <t>Weight glass (g) 100-1000µm</t>
  </si>
  <si>
    <t>Weight glass (g) &gt;1mm</t>
  </si>
  <si>
    <t>Weight 63-100 um + glass</t>
  </si>
  <si>
    <t>Weight 100-1000 um +glass</t>
  </si>
  <si>
    <t>Weight &gt;1 mm +glass</t>
  </si>
  <si>
    <t>Weight &lt;63 um</t>
  </si>
  <si>
    <t>Weight 63-100 um</t>
  </si>
  <si>
    <t>Weight 100-1000 um</t>
  </si>
  <si>
    <t>Weight &gt;1 mm</t>
  </si>
  <si>
    <t>Calculate: % &lt;63 um</t>
  </si>
  <si>
    <t>Calculate: % 63-100 um</t>
  </si>
  <si>
    <t>Calculate: % 100-1000 um</t>
  </si>
  <si>
    <t>Calculate %&gt;1 mm</t>
  </si>
  <si>
    <t>Total %</t>
  </si>
  <si>
    <t>Notes</t>
  </si>
  <si>
    <t>Benji</t>
  </si>
  <si>
    <t>A</t>
  </si>
  <si>
    <t>10-11</t>
  </si>
  <si>
    <t>30-31</t>
  </si>
  <si>
    <t>Fabian</t>
  </si>
  <si>
    <t>45-46</t>
  </si>
  <si>
    <t>69-70</t>
  </si>
  <si>
    <t xml:space="preserve">No grains &gt;1mm, coffee filter was thrown away. </t>
  </si>
  <si>
    <t>Nicole</t>
  </si>
  <si>
    <t>B</t>
  </si>
  <si>
    <t>159-160</t>
  </si>
  <si>
    <t>C</t>
  </si>
  <si>
    <t>239-240</t>
  </si>
  <si>
    <t>Jule</t>
  </si>
  <si>
    <t>D</t>
  </si>
  <si>
    <t>319-320</t>
  </si>
  <si>
    <t>E</t>
  </si>
  <si>
    <t>418-419</t>
  </si>
  <si>
    <t>Gian</t>
  </si>
  <si>
    <t>455-456</t>
  </si>
  <si>
    <t>F</t>
  </si>
  <si>
    <t>489-490</t>
  </si>
  <si>
    <t>Residual weight left over (not on tray) (g)</t>
  </si>
  <si>
    <t>Residue weight on tray (g)</t>
  </si>
  <si>
    <t>Number of benthic counted</t>
  </si>
  <si>
    <t>Number of squares counted</t>
  </si>
  <si>
    <t>Total number of squares</t>
  </si>
  <si>
    <t>Total number of benthic on tray</t>
  </si>
  <si>
    <t>Total number of benthic in sample</t>
  </si>
  <si>
    <t xml:space="preserve">Number of benthic forams per gram of dry weight </t>
  </si>
  <si>
    <t>0</t>
  </si>
  <si>
    <t>84</t>
  </si>
  <si>
    <t>45</t>
  </si>
  <si>
    <t>75-76</t>
  </si>
  <si>
    <t>19</t>
  </si>
  <si>
    <t>46</t>
  </si>
  <si>
    <t>125-126</t>
  </si>
  <si>
    <t>120</t>
  </si>
  <si>
    <t>275-276</t>
  </si>
  <si>
    <t>100</t>
  </si>
  <si>
    <t>8</t>
  </si>
  <si>
    <t>310-311</t>
  </si>
  <si>
    <t>101</t>
  </si>
  <si>
    <t>18</t>
  </si>
  <si>
    <t>35</t>
  </si>
  <si>
    <t>375-376</t>
  </si>
  <si>
    <t>106</t>
  </si>
  <si>
    <t>15</t>
  </si>
  <si>
    <t>405-406</t>
  </si>
  <si>
    <t>110</t>
  </si>
  <si>
    <t>9</t>
  </si>
  <si>
    <t>20</t>
  </si>
  <si>
    <t>480-481</t>
  </si>
  <si>
    <t>22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</si>
</sst>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.mm.yyyy"/>
    <numFmt numFmtId="165" formatCode="0.0"/>
    <numFmt numFmtId="166" formatCode="#,##0.0000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CE5CD"/>
        <bgColor rgb="FFFCE5CD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2" fillId="0" fontId="1" numFmtId="0" xfId="0" applyAlignment="1" applyBorder="1" applyFont="1">
      <alignment readingOrder="0"/>
    </xf>
    <xf borderId="3" fillId="0" fontId="1" numFmtId="0" xfId="0" applyAlignment="1" applyBorder="1" applyFont="1">
      <alignment readingOrder="0"/>
    </xf>
    <xf borderId="4" fillId="0" fontId="1" numFmtId="0" xfId="0" applyAlignment="1" applyBorder="1" applyFont="1">
      <alignment readingOrder="0"/>
    </xf>
    <xf borderId="5" fillId="0" fontId="1" numFmtId="0" xfId="0" applyAlignment="1" applyBorder="1" applyFont="1">
      <alignment readingOrder="0"/>
    </xf>
    <xf borderId="6" fillId="0" fontId="1" numFmtId="164" xfId="0" applyAlignment="1" applyBorder="1" applyFont="1" applyNumberFormat="1">
      <alignment readingOrder="0"/>
    </xf>
    <xf borderId="5" fillId="0" fontId="1" numFmtId="164" xfId="0" applyAlignment="1" applyBorder="1" applyFont="1" applyNumberFormat="1">
      <alignment readingOrder="0"/>
    </xf>
    <xf borderId="7" fillId="0" fontId="1" numFmtId="0" xfId="0" applyAlignment="1" applyBorder="1" applyFont="1">
      <alignment readingOrder="0"/>
    </xf>
    <xf borderId="7" fillId="0" fontId="1" numFmtId="0" xfId="0" applyAlignment="1" applyBorder="1" applyFont="1">
      <alignment readingOrder="0" shrinkToFit="0" wrapText="1"/>
    </xf>
    <xf borderId="7" fillId="2" fontId="1" numFmtId="0" xfId="0" applyAlignment="1" applyBorder="1" applyFill="1" applyFont="1">
      <alignment readingOrder="0" shrinkToFit="0" wrapText="1"/>
    </xf>
    <xf borderId="0" fillId="0" fontId="1" numFmtId="0" xfId="0" applyAlignment="1" applyFont="1">
      <alignment readingOrder="0"/>
    </xf>
    <xf borderId="7" fillId="0" fontId="1" numFmtId="49" xfId="0" applyAlignment="1" applyBorder="1" applyFont="1" applyNumberFormat="1">
      <alignment readingOrder="0"/>
    </xf>
    <xf borderId="7" fillId="2" fontId="1" numFmtId="0" xfId="0" applyBorder="1" applyFont="1"/>
    <xf borderId="7" fillId="2" fontId="1" numFmtId="165" xfId="0" applyAlignment="1" applyBorder="1" applyFont="1" applyNumberFormat="1">
      <alignment readingOrder="0"/>
    </xf>
    <xf borderId="7" fillId="0" fontId="1" numFmtId="0" xfId="0" applyBorder="1" applyFont="1"/>
    <xf borderId="7" fillId="2" fontId="1" numFmtId="165" xfId="0" applyBorder="1" applyFont="1" applyNumberFormat="1"/>
    <xf borderId="0" fillId="0" fontId="1" numFmtId="165" xfId="0" applyFont="1" applyNumberFormat="1"/>
    <xf borderId="7" fillId="0" fontId="1" numFmtId="166" xfId="0" applyAlignment="1" applyBorder="1" applyFont="1" applyNumberFormat="1">
      <alignment readingOrder="0"/>
    </xf>
    <xf borderId="7" fillId="2" fontId="1" numFmtId="166" xfId="0" applyAlignment="1" applyBorder="1" applyFont="1" applyNumberFormat="1">
      <alignment readingOrder="0" shrinkToFit="0" wrapText="1"/>
    </xf>
    <xf borderId="7" fillId="2" fontId="1" numFmtId="166" xfId="0" applyBorder="1" applyFont="1" applyNumberFormat="1"/>
    <xf borderId="7" fillId="0" fontId="1" numFmtId="1" xfId="0" applyAlignment="1" applyBorder="1" applyFont="1" applyNumberFormat="1">
      <alignment horizontal="right" readingOrder="0"/>
    </xf>
    <xf borderId="7" fillId="2" fontId="1" numFmtId="1" xfId="0" applyAlignment="1" applyBorder="1" applyFont="1" applyNumberFormat="1">
      <alignment horizontal="right" readingOrder="0"/>
    </xf>
    <xf borderId="0" fillId="0" fontId="1" numFmtId="0" xfId="0" applyFont="1"/>
    <xf borderId="0" fillId="0" fontId="1" numFmtId="49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2.25"/>
    <col customWidth="1" min="23" max="23" width="38.5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</row>
    <row r="2">
      <c r="A2" s="4">
        <v>4.0</v>
      </c>
      <c r="B2" s="5" t="s">
        <v>5</v>
      </c>
      <c r="C2" s="5" t="s">
        <v>6</v>
      </c>
      <c r="D2" s="6">
        <v>45889.0</v>
      </c>
      <c r="E2" s="7">
        <v>45890.0</v>
      </c>
    </row>
    <row r="3" ht="20.25" customHeight="1"/>
    <row r="4">
      <c r="A4" s="8" t="s">
        <v>7</v>
      </c>
      <c r="B4" s="8" t="s">
        <v>8</v>
      </c>
      <c r="C4" s="9" t="s">
        <v>9</v>
      </c>
      <c r="D4" s="9" t="s">
        <v>10</v>
      </c>
      <c r="E4" s="9" t="s">
        <v>11</v>
      </c>
      <c r="F4" s="9" t="s">
        <v>12</v>
      </c>
      <c r="G4" s="10" t="s">
        <v>13</v>
      </c>
      <c r="H4" s="10" t="s">
        <v>14</v>
      </c>
      <c r="I4" s="10" t="s">
        <v>15</v>
      </c>
      <c r="J4" s="9" t="s">
        <v>16</v>
      </c>
      <c r="K4" s="9" t="s">
        <v>17</v>
      </c>
      <c r="L4" s="9" t="s">
        <v>18</v>
      </c>
      <c r="M4" s="9" t="s">
        <v>19</v>
      </c>
      <c r="N4" s="9" t="s">
        <v>20</v>
      </c>
      <c r="O4" s="9" t="s">
        <v>21</v>
      </c>
      <c r="P4" s="9" t="s">
        <v>22</v>
      </c>
      <c r="Q4" s="10" t="s">
        <v>23</v>
      </c>
      <c r="R4" s="10" t="s">
        <v>24</v>
      </c>
      <c r="S4" s="10" t="s">
        <v>25</v>
      </c>
      <c r="T4" s="10" t="s">
        <v>26</v>
      </c>
      <c r="U4" s="10" t="s">
        <v>27</v>
      </c>
      <c r="V4" s="10" t="s">
        <v>28</v>
      </c>
      <c r="W4" s="10" t="s">
        <v>29</v>
      </c>
      <c r="X4" s="10" t="s">
        <v>30</v>
      </c>
      <c r="Y4" s="11" t="s">
        <v>31</v>
      </c>
      <c r="Z4" s="9" t="s">
        <v>32</v>
      </c>
    </row>
    <row r="5">
      <c r="A5" s="8" t="s">
        <v>33</v>
      </c>
      <c r="B5" s="8" t="s">
        <v>34</v>
      </c>
      <c r="C5" s="12" t="s">
        <v>35</v>
      </c>
      <c r="D5" s="8">
        <v>7.272</v>
      </c>
      <c r="E5" s="8">
        <v>6.1319</v>
      </c>
      <c r="F5" s="8">
        <v>3.2253</v>
      </c>
      <c r="G5" s="13">
        <f t="shared" ref="G5:G14" si="2">D5-F5</f>
        <v>4.0467</v>
      </c>
      <c r="H5" s="13">
        <f t="shared" ref="H5:H14" si="3">E5-F5</f>
        <v>2.9066</v>
      </c>
      <c r="I5" s="14">
        <f t="shared" ref="I5:I14" si="4">100*(G5-H5)/G5</f>
        <v>28.17357353</v>
      </c>
      <c r="J5" s="15">
        <f t="shared" ref="J5:J14" si="5">H5</f>
        <v>2.9066</v>
      </c>
      <c r="K5" s="8">
        <v>5.6259</v>
      </c>
      <c r="L5" s="8">
        <v>4.943</v>
      </c>
      <c r="M5" s="8">
        <v>5.6764</v>
      </c>
      <c r="N5" s="8">
        <v>5.7824</v>
      </c>
      <c r="O5" s="8">
        <v>5.2163</v>
      </c>
      <c r="P5" s="8">
        <v>5.7187</v>
      </c>
      <c r="Q5" s="10">
        <f t="shared" ref="Q5:Q14" si="6">J5-R5-S5-T5</f>
        <v>2.4345</v>
      </c>
      <c r="R5" s="13">
        <f t="shared" ref="R5:T5" si="1">N5-K5</f>
        <v>0.1565</v>
      </c>
      <c r="S5" s="13">
        <f t="shared" si="1"/>
        <v>0.2733</v>
      </c>
      <c r="T5" s="13">
        <f t="shared" si="1"/>
        <v>0.0423</v>
      </c>
      <c r="U5" s="16">
        <f t="shared" ref="U5:U14" si="8">Q5/J5*100</f>
        <v>83.75765499</v>
      </c>
      <c r="V5" s="16">
        <f t="shared" ref="V5:V14" si="9">R5/J5*100</f>
        <v>5.384297805</v>
      </c>
      <c r="W5" s="16">
        <f t="shared" ref="W5:W14" si="10">S5/J5*100</f>
        <v>9.402738595</v>
      </c>
      <c r="X5" s="16">
        <f t="shared" ref="X5:X14" si="11">T5/J5*100</f>
        <v>1.455308608</v>
      </c>
      <c r="Y5" s="17">
        <f t="shared" ref="Y5:Y14" si="12">U5+V5+W5+X5</f>
        <v>100</v>
      </c>
      <c r="Z5" s="15"/>
    </row>
    <row r="6">
      <c r="A6" s="8" t="s">
        <v>33</v>
      </c>
      <c r="B6" s="8" t="s">
        <v>34</v>
      </c>
      <c r="C6" s="12" t="s">
        <v>36</v>
      </c>
      <c r="D6" s="8">
        <v>6.8821</v>
      </c>
      <c r="E6" s="8">
        <v>5.0082</v>
      </c>
      <c r="F6" s="8">
        <v>3.2628</v>
      </c>
      <c r="G6" s="13">
        <f t="shared" si="2"/>
        <v>3.6193</v>
      </c>
      <c r="H6" s="13">
        <f t="shared" si="3"/>
        <v>1.7454</v>
      </c>
      <c r="I6" s="14">
        <f t="shared" si="4"/>
        <v>51.77520515</v>
      </c>
      <c r="J6" s="15">
        <f t="shared" si="5"/>
        <v>1.7454</v>
      </c>
      <c r="K6" s="8">
        <v>5.6492</v>
      </c>
      <c r="L6" s="8">
        <v>4.9605</v>
      </c>
      <c r="M6" s="8">
        <v>5.6104</v>
      </c>
      <c r="N6" s="8">
        <v>5.7227</v>
      </c>
      <c r="O6" s="8">
        <v>4.9902</v>
      </c>
      <c r="P6" s="8">
        <v>5.6359</v>
      </c>
      <c r="Q6" s="10">
        <f t="shared" si="6"/>
        <v>1.6167</v>
      </c>
      <c r="R6" s="13">
        <f t="shared" ref="R6:T6" si="7">N6-K6</f>
        <v>0.0735</v>
      </c>
      <c r="S6" s="13">
        <f t="shared" si="7"/>
        <v>0.0297</v>
      </c>
      <c r="T6" s="13">
        <f t="shared" si="7"/>
        <v>0.0255</v>
      </c>
      <c r="U6" s="16">
        <f t="shared" si="8"/>
        <v>92.62633207</v>
      </c>
      <c r="V6" s="16">
        <f t="shared" si="9"/>
        <v>4.211069096</v>
      </c>
      <c r="W6" s="16">
        <f t="shared" si="10"/>
        <v>1.701615675</v>
      </c>
      <c r="X6" s="16">
        <f t="shared" si="11"/>
        <v>1.460983156</v>
      </c>
      <c r="Y6" s="17">
        <f t="shared" si="12"/>
        <v>100</v>
      </c>
      <c r="Z6" s="15"/>
    </row>
    <row r="7">
      <c r="A7" s="8" t="s">
        <v>37</v>
      </c>
      <c r="B7" s="8" t="s">
        <v>34</v>
      </c>
      <c r="C7" s="12" t="s">
        <v>38</v>
      </c>
      <c r="D7" s="8">
        <v>5.9599</v>
      </c>
      <c r="E7" s="8">
        <v>5.167</v>
      </c>
      <c r="F7" s="8">
        <v>3.2536</v>
      </c>
      <c r="G7" s="13">
        <f t="shared" si="2"/>
        <v>2.7063</v>
      </c>
      <c r="H7" s="13">
        <f t="shared" si="3"/>
        <v>1.9134</v>
      </c>
      <c r="I7" s="14">
        <f t="shared" si="4"/>
        <v>29.29830396</v>
      </c>
      <c r="J7" s="15">
        <f t="shared" si="5"/>
        <v>1.9134</v>
      </c>
      <c r="K7" s="8">
        <v>5.6654</v>
      </c>
      <c r="L7" s="8">
        <v>4.9956</v>
      </c>
      <c r="M7" s="8">
        <v>5.6334</v>
      </c>
      <c r="N7" s="8">
        <v>5.8937</v>
      </c>
      <c r="O7" s="8">
        <v>5.0842</v>
      </c>
      <c r="P7" s="8">
        <v>5.6529</v>
      </c>
      <c r="Q7" s="10">
        <f t="shared" si="6"/>
        <v>1.577</v>
      </c>
      <c r="R7" s="13">
        <f t="shared" ref="R7:T7" si="13">N7-K7</f>
        <v>0.2283</v>
      </c>
      <c r="S7" s="13">
        <f t="shared" si="13"/>
        <v>0.0886</v>
      </c>
      <c r="T7" s="13">
        <f t="shared" si="13"/>
        <v>0.0195</v>
      </c>
      <c r="U7" s="16">
        <f t="shared" si="8"/>
        <v>82.41873105</v>
      </c>
      <c r="V7" s="16">
        <f t="shared" si="9"/>
        <v>11.93164001</v>
      </c>
      <c r="W7" s="16">
        <f t="shared" si="10"/>
        <v>4.630500679</v>
      </c>
      <c r="X7" s="16">
        <f t="shared" si="11"/>
        <v>1.019128253</v>
      </c>
      <c r="Y7" s="17">
        <f t="shared" si="12"/>
        <v>100</v>
      </c>
      <c r="Z7" s="15"/>
    </row>
    <row r="8">
      <c r="A8" s="8" t="s">
        <v>37</v>
      </c>
      <c r="B8" s="8" t="s">
        <v>34</v>
      </c>
      <c r="C8" s="12" t="s">
        <v>39</v>
      </c>
      <c r="D8" s="8">
        <v>6.2417</v>
      </c>
      <c r="E8" s="8">
        <v>5.0224</v>
      </c>
      <c r="F8" s="8">
        <v>3.2641</v>
      </c>
      <c r="G8" s="13">
        <f t="shared" si="2"/>
        <v>2.9776</v>
      </c>
      <c r="H8" s="13">
        <f t="shared" si="3"/>
        <v>1.7583</v>
      </c>
      <c r="I8" s="14">
        <f t="shared" si="4"/>
        <v>40.94908651</v>
      </c>
      <c r="J8" s="15">
        <f t="shared" si="5"/>
        <v>1.7583</v>
      </c>
      <c r="K8" s="8">
        <v>5.6264</v>
      </c>
      <c r="L8" s="8">
        <v>5.0378</v>
      </c>
      <c r="M8" s="8">
        <v>0.0</v>
      </c>
      <c r="N8" s="8">
        <v>5.6516</v>
      </c>
      <c r="O8" s="8">
        <v>5.0559</v>
      </c>
      <c r="P8" s="8">
        <v>0.0</v>
      </c>
      <c r="Q8" s="10">
        <f t="shared" si="6"/>
        <v>1.715</v>
      </c>
      <c r="R8" s="13">
        <f t="shared" ref="R8:T8" si="14">N8-K8</f>
        <v>0.0252</v>
      </c>
      <c r="S8" s="13">
        <f t="shared" si="14"/>
        <v>0.0181</v>
      </c>
      <c r="T8" s="13">
        <f t="shared" si="14"/>
        <v>0</v>
      </c>
      <c r="U8" s="16">
        <f t="shared" si="8"/>
        <v>97.53739407</v>
      </c>
      <c r="V8" s="16">
        <f t="shared" si="9"/>
        <v>1.433202525</v>
      </c>
      <c r="W8" s="16">
        <f t="shared" si="10"/>
        <v>1.029403401</v>
      </c>
      <c r="X8" s="16">
        <f t="shared" si="11"/>
        <v>0</v>
      </c>
      <c r="Y8" s="17">
        <f t="shared" si="12"/>
        <v>100</v>
      </c>
      <c r="Z8" s="8" t="s">
        <v>40</v>
      </c>
    </row>
    <row r="9">
      <c r="A9" s="8" t="s">
        <v>41</v>
      </c>
      <c r="B9" s="8" t="s">
        <v>42</v>
      </c>
      <c r="C9" s="12" t="s">
        <v>43</v>
      </c>
      <c r="D9" s="8">
        <v>7.2131</v>
      </c>
      <c r="E9" s="8">
        <v>5.9691</v>
      </c>
      <c r="F9" s="8">
        <v>3.2268</v>
      </c>
      <c r="G9" s="13">
        <f t="shared" si="2"/>
        <v>3.9863</v>
      </c>
      <c r="H9" s="13">
        <f t="shared" si="3"/>
        <v>2.7423</v>
      </c>
      <c r="I9" s="14">
        <f t="shared" si="4"/>
        <v>31.20688358</v>
      </c>
      <c r="J9" s="15">
        <f t="shared" si="5"/>
        <v>2.7423</v>
      </c>
      <c r="K9" s="8">
        <v>5.6444</v>
      </c>
      <c r="L9" s="8">
        <v>4.8963</v>
      </c>
      <c r="M9" s="8">
        <v>5.6609</v>
      </c>
      <c r="N9" s="8">
        <v>5.7102</v>
      </c>
      <c r="O9" s="8">
        <v>4.9906</v>
      </c>
      <c r="P9" s="8">
        <v>5.6702</v>
      </c>
      <c r="Q9" s="10">
        <f t="shared" si="6"/>
        <v>2.5729</v>
      </c>
      <c r="R9" s="13">
        <f t="shared" ref="R9:T9" si="15">N9-K9</f>
        <v>0.0658</v>
      </c>
      <c r="S9" s="13">
        <f t="shared" si="15"/>
        <v>0.0943</v>
      </c>
      <c r="T9" s="13">
        <f t="shared" si="15"/>
        <v>0.0093</v>
      </c>
      <c r="U9" s="16">
        <f t="shared" si="8"/>
        <v>93.82270357</v>
      </c>
      <c r="V9" s="16">
        <f t="shared" si="9"/>
        <v>2.399445721</v>
      </c>
      <c r="W9" s="16">
        <f t="shared" si="10"/>
        <v>3.438719323</v>
      </c>
      <c r="X9" s="16">
        <f t="shared" si="11"/>
        <v>0.3391313861</v>
      </c>
      <c r="Y9" s="17">
        <f t="shared" si="12"/>
        <v>100</v>
      </c>
      <c r="Z9" s="15"/>
    </row>
    <row r="10">
      <c r="A10" s="8" t="s">
        <v>41</v>
      </c>
      <c r="B10" s="8" t="s">
        <v>44</v>
      </c>
      <c r="C10" s="12" t="s">
        <v>45</v>
      </c>
      <c r="D10" s="8">
        <v>7.4459</v>
      </c>
      <c r="E10" s="8">
        <v>5.9357</v>
      </c>
      <c r="F10" s="8">
        <v>3.264</v>
      </c>
      <c r="G10" s="13">
        <f t="shared" si="2"/>
        <v>4.1819</v>
      </c>
      <c r="H10" s="13">
        <f t="shared" si="3"/>
        <v>2.6717</v>
      </c>
      <c r="I10" s="14">
        <f t="shared" si="4"/>
        <v>36.11277171</v>
      </c>
      <c r="J10" s="15">
        <f t="shared" si="5"/>
        <v>2.6717</v>
      </c>
      <c r="K10" s="8">
        <v>5.643</v>
      </c>
      <c r="L10" s="8">
        <v>4.9842</v>
      </c>
      <c r="M10" s="8">
        <v>0.0</v>
      </c>
      <c r="N10" s="8">
        <v>5.7163</v>
      </c>
      <c r="O10" s="8">
        <v>5.0175</v>
      </c>
      <c r="P10" s="8">
        <v>0.0</v>
      </c>
      <c r="Q10" s="10">
        <f t="shared" si="6"/>
        <v>2.5651</v>
      </c>
      <c r="R10" s="13">
        <f t="shared" ref="R10:T10" si="16">N10-K10</f>
        <v>0.0733</v>
      </c>
      <c r="S10" s="13">
        <f t="shared" si="16"/>
        <v>0.0333</v>
      </c>
      <c r="T10" s="13">
        <f t="shared" si="16"/>
        <v>0</v>
      </c>
      <c r="U10" s="16">
        <f t="shared" si="8"/>
        <v>96.01003107</v>
      </c>
      <c r="V10" s="16">
        <f t="shared" si="9"/>
        <v>2.743571509</v>
      </c>
      <c r="W10" s="16">
        <f t="shared" si="10"/>
        <v>1.246397425</v>
      </c>
      <c r="X10" s="16">
        <f t="shared" si="11"/>
        <v>0</v>
      </c>
      <c r="Y10" s="17">
        <f t="shared" si="12"/>
        <v>100</v>
      </c>
      <c r="Z10" s="8" t="s">
        <v>40</v>
      </c>
    </row>
    <row r="11">
      <c r="A11" s="8" t="s">
        <v>46</v>
      </c>
      <c r="B11" s="8" t="s">
        <v>47</v>
      </c>
      <c r="C11" s="12" t="s">
        <v>48</v>
      </c>
      <c r="D11" s="8">
        <v>8.1272</v>
      </c>
      <c r="E11" s="8">
        <v>6.55</v>
      </c>
      <c r="F11" s="8">
        <v>3.2624</v>
      </c>
      <c r="G11" s="13">
        <f t="shared" si="2"/>
        <v>4.8648</v>
      </c>
      <c r="H11" s="13">
        <f t="shared" si="3"/>
        <v>3.2876</v>
      </c>
      <c r="I11" s="14">
        <f t="shared" si="4"/>
        <v>32.4206545</v>
      </c>
      <c r="J11" s="15">
        <f t="shared" si="5"/>
        <v>3.2876</v>
      </c>
      <c r="K11" s="8">
        <v>5.628</v>
      </c>
      <c r="L11" s="8">
        <v>4.947</v>
      </c>
      <c r="M11" s="8">
        <v>5.6142</v>
      </c>
      <c r="N11" s="8">
        <v>5.6521</v>
      </c>
      <c r="O11" s="8">
        <v>5.0217</v>
      </c>
      <c r="P11" s="8">
        <v>5.6371</v>
      </c>
      <c r="Q11" s="10">
        <f t="shared" si="6"/>
        <v>3.1659</v>
      </c>
      <c r="R11" s="13">
        <f t="shared" ref="R11:T11" si="17">N11-K11</f>
        <v>0.0241</v>
      </c>
      <c r="S11" s="13">
        <f t="shared" si="17"/>
        <v>0.0747</v>
      </c>
      <c r="T11" s="13">
        <f t="shared" si="17"/>
        <v>0.0229</v>
      </c>
      <c r="U11" s="16">
        <f t="shared" si="8"/>
        <v>96.29821146</v>
      </c>
      <c r="V11" s="16">
        <f t="shared" si="9"/>
        <v>0.7330575496</v>
      </c>
      <c r="W11" s="16">
        <f t="shared" si="10"/>
        <v>2.27217423</v>
      </c>
      <c r="X11" s="16">
        <f t="shared" si="11"/>
        <v>0.6965567587</v>
      </c>
      <c r="Y11" s="17">
        <f t="shared" si="12"/>
        <v>100</v>
      </c>
      <c r="Z11" s="15"/>
    </row>
    <row r="12">
      <c r="A12" s="8" t="s">
        <v>46</v>
      </c>
      <c r="B12" s="8" t="s">
        <v>49</v>
      </c>
      <c r="C12" s="12" t="s">
        <v>50</v>
      </c>
      <c r="D12" s="8">
        <v>8.6759</v>
      </c>
      <c r="E12" s="8">
        <v>6.8136</v>
      </c>
      <c r="F12" s="8">
        <v>3.2033</v>
      </c>
      <c r="G12" s="13">
        <f t="shared" si="2"/>
        <v>5.4726</v>
      </c>
      <c r="H12" s="13">
        <f t="shared" si="3"/>
        <v>3.6103</v>
      </c>
      <c r="I12" s="14">
        <f t="shared" si="4"/>
        <v>34.02952893</v>
      </c>
      <c r="J12" s="15">
        <f t="shared" si="5"/>
        <v>3.6103</v>
      </c>
      <c r="K12" s="8">
        <v>5.6363</v>
      </c>
      <c r="L12" s="8">
        <v>4.947</v>
      </c>
      <c r="M12" s="8">
        <v>5.6675</v>
      </c>
      <c r="N12" s="8">
        <v>5.6666</v>
      </c>
      <c r="O12" s="8">
        <v>4.9775</v>
      </c>
      <c r="P12" s="8">
        <v>5.6999</v>
      </c>
      <c r="Q12" s="10">
        <f t="shared" si="6"/>
        <v>3.5171</v>
      </c>
      <c r="R12" s="13">
        <f t="shared" ref="R12:T12" si="18">N12-K12</f>
        <v>0.0303</v>
      </c>
      <c r="S12" s="13">
        <f t="shared" si="18"/>
        <v>0.0305</v>
      </c>
      <c r="T12" s="13">
        <f t="shared" si="18"/>
        <v>0.0324</v>
      </c>
      <c r="U12" s="16">
        <f t="shared" si="8"/>
        <v>97.41849708</v>
      </c>
      <c r="V12" s="16">
        <f t="shared" si="9"/>
        <v>0.839265435</v>
      </c>
      <c r="W12" s="16">
        <f t="shared" si="10"/>
        <v>0.8448051408</v>
      </c>
      <c r="X12" s="16">
        <f t="shared" si="11"/>
        <v>0.8974323463</v>
      </c>
      <c r="Y12" s="17">
        <f t="shared" si="12"/>
        <v>100</v>
      </c>
      <c r="Z12" s="15"/>
    </row>
    <row r="13">
      <c r="A13" s="8" t="s">
        <v>51</v>
      </c>
      <c r="B13" s="8" t="s">
        <v>49</v>
      </c>
      <c r="C13" s="12" t="s">
        <v>52</v>
      </c>
      <c r="D13" s="8">
        <v>7.7285</v>
      </c>
      <c r="E13" s="8">
        <v>6.2348</v>
      </c>
      <c r="F13" s="8">
        <v>3.2033</v>
      </c>
      <c r="G13" s="13">
        <f t="shared" si="2"/>
        <v>4.5252</v>
      </c>
      <c r="H13" s="13">
        <f t="shared" si="3"/>
        <v>3.0315</v>
      </c>
      <c r="I13" s="14">
        <f t="shared" si="4"/>
        <v>33.00848581</v>
      </c>
      <c r="J13" s="15">
        <f t="shared" si="5"/>
        <v>3.0315</v>
      </c>
      <c r="K13" s="8">
        <v>5.646</v>
      </c>
      <c r="L13" s="8">
        <v>4.9534</v>
      </c>
      <c r="M13" s="11">
        <v>5.5901</v>
      </c>
      <c r="N13" s="8">
        <v>5.7517</v>
      </c>
      <c r="O13" s="8">
        <v>5.2127</v>
      </c>
      <c r="P13" s="8">
        <v>5.7858</v>
      </c>
      <c r="Q13" s="10">
        <f t="shared" si="6"/>
        <v>2.4708</v>
      </c>
      <c r="R13" s="13">
        <f t="shared" ref="R13:T13" si="19">N13-K13</f>
        <v>0.1057</v>
      </c>
      <c r="S13" s="13">
        <f t="shared" si="19"/>
        <v>0.2593</v>
      </c>
      <c r="T13" s="13">
        <f t="shared" si="19"/>
        <v>0.1957</v>
      </c>
      <c r="U13" s="16">
        <f t="shared" si="8"/>
        <v>81.50420584</v>
      </c>
      <c r="V13" s="16">
        <f t="shared" si="9"/>
        <v>3.486722745</v>
      </c>
      <c r="W13" s="16">
        <f t="shared" si="10"/>
        <v>8.553521359</v>
      </c>
      <c r="X13" s="16">
        <f t="shared" si="11"/>
        <v>6.455550058</v>
      </c>
      <c r="Y13" s="17">
        <f t="shared" si="12"/>
        <v>100</v>
      </c>
      <c r="Z13" s="15"/>
    </row>
    <row r="14">
      <c r="A14" s="8" t="s">
        <v>51</v>
      </c>
      <c r="B14" s="8" t="s">
        <v>53</v>
      </c>
      <c r="C14" s="12" t="s">
        <v>54</v>
      </c>
      <c r="D14" s="8">
        <v>9.6706</v>
      </c>
      <c r="E14" s="8">
        <v>7.6478</v>
      </c>
      <c r="F14" s="8">
        <v>3.2234</v>
      </c>
      <c r="G14" s="13">
        <f t="shared" si="2"/>
        <v>6.4472</v>
      </c>
      <c r="H14" s="13">
        <f t="shared" si="3"/>
        <v>4.4244</v>
      </c>
      <c r="I14" s="14">
        <f t="shared" si="4"/>
        <v>31.3748604</v>
      </c>
      <c r="J14" s="15">
        <f t="shared" si="5"/>
        <v>4.4244</v>
      </c>
      <c r="K14" s="8">
        <v>5.6532</v>
      </c>
      <c r="L14" s="8">
        <v>4.9924</v>
      </c>
      <c r="M14" s="8">
        <v>5.661</v>
      </c>
      <c r="N14" s="8">
        <v>5.7322</v>
      </c>
      <c r="O14" s="18">
        <v>5.1837</v>
      </c>
      <c r="P14" s="8">
        <v>5.8807</v>
      </c>
      <c r="Q14" s="19">
        <f t="shared" si="6"/>
        <v>3.9344</v>
      </c>
      <c r="R14" s="13">
        <f t="shared" ref="R14:T14" si="20">N14-K14</f>
        <v>0.079</v>
      </c>
      <c r="S14" s="20">
        <f t="shared" si="20"/>
        <v>0.1913</v>
      </c>
      <c r="T14" s="13">
        <f t="shared" si="20"/>
        <v>0.2197</v>
      </c>
      <c r="U14" s="16">
        <f t="shared" si="8"/>
        <v>88.92505198</v>
      </c>
      <c r="V14" s="16">
        <f t="shared" si="9"/>
        <v>1.785552843</v>
      </c>
      <c r="W14" s="16">
        <f t="shared" si="10"/>
        <v>4.323750113</v>
      </c>
      <c r="X14" s="16">
        <f t="shared" si="11"/>
        <v>4.965645059</v>
      </c>
      <c r="Y14" s="17">
        <f t="shared" si="12"/>
        <v>100</v>
      </c>
      <c r="Z14" s="15"/>
    </row>
    <row r="17">
      <c r="A17" s="9" t="s">
        <v>9</v>
      </c>
      <c r="B17" s="9" t="s">
        <v>14</v>
      </c>
      <c r="C17" s="9" t="s">
        <v>25</v>
      </c>
      <c r="D17" s="9" t="s">
        <v>55</v>
      </c>
      <c r="E17" s="9" t="s">
        <v>56</v>
      </c>
      <c r="F17" s="9" t="s">
        <v>57</v>
      </c>
      <c r="G17" s="9" t="s">
        <v>58</v>
      </c>
      <c r="H17" s="9" t="s">
        <v>59</v>
      </c>
      <c r="I17" s="9" t="s">
        <v>60</v>
      </c>
      <c r="J17" s="9" t="s">
        <v>61</v>
      </c>
      <c r="K17" s="10" t="s">
        <v>62</v>
      </c>
    </row>
    <row r="18">
      <c r="A18" s="12" t="s">
        <v>35</v>
      </c>
      <c r="B18" s="12">
        <v>2.9066</v>
      </c>
      <c r="C18" s="12">
        <v>0.27330000000000076</v>
      </c>
      <c r="D18" s="12">
        <f>C18-0.1678</f>
        <v>0.1055</v>
      </c>
      <c r="E18" s="12">
        <v>0.1678</v>
      </c>
      <c r="F18" s="12">
        <v>100.0</v>
      </c>
      <c r="G18" s="12">
        <v>38.0</v>
      </c>
      <c r="H18" s="12">
        <v>46.0</v>
      </c>
      <c r="I18" s="21">
        <f t="shared" ref="I18:I26" si="21">F18*H18/G18</f>
        <v>121.0526316</v>
      </c>
      <c r="J18" s="21">
        <f t="shared" ref="J18:J26" si="22">I18*C18/E18</f>
        <v>197.1614077</v>
      </c>
      <c r="K18" s="22">
        <f t="shared" ref="K18:K26" si="23">J18/B18</f>
        <v>67.83231531</v>
      </c>
      <c r="T18" s="11" t="s">
        <v>36</v>
      </c>
      <c r="U18" s="23">
        <f t="shared" ref="U18:U25" si="24">100-V18-W18-X18</f>
        <v>90</v>
      </c>
      <c r="V18" s="11">
        <v>7.5</v>
      </c>
      <c r="W18" s="11">
        <v>2.5</v>
      </c>
      <c r="X18" s="11">
        <v>0.0</v>
      </c>
    </row>
    <row r="19">
      <c r="A19" s="12" t="s">
        <v>36</v>
      </c>
      <c r="B19" s="12">
        <v>1.7454000000000005</v>
      </c>
      <c r="C19" s="12">
        <v>0.04720000000000013</v>
      </c>
      <c r="D19" s="12" t="s">
        <v>63</v>
      </c>
      <c r="E19" s="12">
        <f t="shared" ref="E19:E26" si="25">C19</f>
        <v>0.0472</v>
      </c>
      <c r="F19" s="12" t="s">
        <v>64</v>
      </c>
      <c r="G19" s="12" t="s">
        <v>65</v>
      </c>
      <c r="H19" s="12" t="s">
        <v>65</v>
      </c>
      <c r="I19" s="21">
        <f t="shared" si="21"/>
        <v>84</v>
      </c>
      <c r="J19" s="21">
        <f t="shared" si="22"/>
        <v>84</v>
      </c>
      <c r="K19" s="22">
        <f t="shared" si="23"/>
        <v>48.12650395</v>
      </c>
      <c r="T19" s="11" t="s">
        <v>66</v>
      </c>
      <c r="U19" s="23">
        <f t="shared" si="24"/>
        <v>97.4</v>
      </c>
      <c r="V19" s="11">
        <v>1.6</v>
      </c>
      <c r="W19" s="11">
        <v>0.9</v>
      </c>
      <c r="X19" s="11">
        <v>0.1</v>
      </c>
    </row>
    <row r="20">
      <c r="A20" s="12" t="s">
        <v>38</v>
      </c>
      <c r="B20" s="12">
        <v>1.9133999999999998</v>
      </c>
      <c r="C20" s="12">
        <v>0.14120000000000044</v>
      </c>
      <c r="D20" s="12" t="s">
        <v>63</v>
      </c>
      <c r="E20" s="12">
        <f t="shared" si="25"/>
        <v>0.1412</v>
      </c>
      <c r="F20" s="12" t="s">
        <v>67</v>
      </c>
      <c r="G20" s="12" t="s">
        <v>68</v>
      </c>
      <c r="H20" s="12" t="s">
        <v>68</v>
      </c>
      <c r="I20" s="21">
        <f t="shared" si="21"/>
        <v>19</v>
      </c>
      <c r="J20" s="21">
        <f t="shared" si="22"/>
        <v>19</v>
      </c>
      <c r="K20" s="22">
        <f t="shared" si="23"/>
        <v>9.929967597</v>
      </c>
      <c r="T20" s="11" t="s">
        <v>69</v>
      </c>
      <c r="U20" s="23">
        <f t="shared" si="24"/>
        <v>96.6</v>
      </c>
      <c r="V20" s="11">
        <v>1.8</v>
      </c>
      <c r="W20" s="11">
        <v>0.8</v>
      </c>
      <c r="X20" s="11">
        <v>0.8</v>
      </c>
    </row>
    <row r="21">
      <c r="A21" s="12" t="s">
        <v>39</v>
      </c>
      <c r="B21" s="12">
        <v>1.7583000000000002</v>
      </c>
      <c r="C21" s="12">
        <v>0.11290000000000067</v>
      </c>
      <c r="D21" s="12" t="s">
        <v>63</v>
      </c>
      <c r="E21" s="12">
        <f t="shared" si="25"/>
        <v>0.1129</v>
      </c>
      <c r="F21" s="12" t="s">
        <v>70</v>
      </c>
      <c r="G21" s="12" t="s">
        <v>65</v>
      </c>
      <c r="H21" s="12" t="s">
        <v>65</v>
      </c>
      <c r="I21" s="21">
        <f t="shared" si="21"/>
        <v>120</v>
      </c>
      <c r="J21" s="21">
        <f t="shared" si="22"/>
        <v>120</v>
      </c>
      <c r="K21" s="22">
        <f t="shared" si="23"/>
        <v>68.24773929</v>
      </c>
      <c r="T21" s="11" t="s">
        <v>71</v>
      </c>
      <c r="U21" s="23">
        <f t="shared" si="24"/>
        <v>93</v>
      </c>
      <c r="V21" s="11">
        <v>1.8</v>
      </c>
      <c r="W21" s="11">
        <v>1.2</v>
      </c>
      <c r="X21" s="11">
        <v>4.0</v>
      </c>
    </row>
    <row r="22">
      <c r="A22" s="12" t="s">
        <v>43</v>
      </c>
      <c r="B22" s="12">
        <v>2.7423</v>
      </c>
      <c r="C22" s="12">
        <v>0.04760000000000009</v>
      </c>
      <c r="D22" s="12" t="s">
        <v>63</v>
      </c>
      <c r="E22" s="12">
        <f t="shared" si="25"/>
        <v>0.0476</v>
      </c>
      <c r="F22" s="12" t="s">
        <v>72</v>
      </c>
      <c r="G22" s="12" t="s">
        <v>73</v>
      </c>
      <c r="H22" s="12" t="s">
        <v>65</v>
      </c>
      <c r="I22" s="21">
        <f t="shared" si="21"/>
        <v>562.5</v>
      </c>
      <c r="J22" s="21">
        <f t="shared" si="22"/>
        <v>562.5</v>
      </c>
      <c r="K22" s="22">
        <f t="shared" si="23"/>
        <v>205.11979</v>
      </c>
      <c r="T22" s="11" t="s">
        <v>74</v>
      </c>
      <c r="U22" s="23">
        <f t="shared" si="24"/>
        <v>94.5</v>
      </c>
      <c r="V22" s="11">
        <v>3.5</v>
      </c>
      <c r="W22" s="11">
        <v>1.0</v>
      </c>
      <c r="X22" s="11">
        <v>1.0</v>
      </c>
    </row>
    <row r="23">
      <c r="A23" s="12" t="s">
        <v>45</v>
      </c>
      <c r="B23" s="12">
        <v>2.6717</v>
      </c>
      <c r="C23" s="12">
        <v>0.07450000000000045</v>
      </c>
      <c r="D23" s="12" t="s">
        <v>63</v>
      </c>
      <c r="E23" s="12">
        <f t="shared" si="25"/>
        <v>0.0745</v>
      </c>
      <c r="F23" s="12" t="s">
        <v>75</v>
      </c>
      <c r="G23" s="12" t="s">
        <v>76</v>
      </c>
      <c r="H23" s="12" t="s">
        <v>77</v>
      </c>
      <c r="I23" s="21">
        <f t="shared" si="21"/>
        <v>196.3888889</v>
      </c>
      <c r="J23" s="21">
        <f t="shared" si="22"/>
        <v>196.3888889</v>
      </c>
      <c r="K23" s="22">
        <f t="shared" si="23"/>
        <v>73.5070887</v>
      </c>
      <c r="T23" s="11" t="s">
        <v>78</v>
      </c>
      <c r="U23" s="23">
        <f t="shared" si="24"/>
        <v>92.5</v>
      </c>
      <c r="V23" s="11">
        <v>2.0</v>
      </c>
      <c r="W23" s="11">
        <v>3.0</v>
      </c>
      <c r="X23" s="11">
        <v>2.5</v>
      </c>
    </row>
    <row r="24">
      <c r="A24" s="12" t="s">
        <v>48</v>
      </c>
      <c r="B24" s="12">
        <v>3.2876</v>
      </c>
      <c r="C24" s="12">
        <v>0.07870000000000044</v>
      </c>
      <c r="D24" s="12" t="s">
        <v>63</v>
      </c>
      <c r="E24" s="12">
        <f t="shared" si="25"/>
        <v>0.0787</v>
      </c>
      <c r="F24" s="12" t="s">
        <v>79</v>
      </c>
      <c r="G24" s="12" t="s">
        <v>80</v>
      </c>
      <c r="H24" s="12">
        <v>35.0</v>
      </c>
      <c r="I24" s="21">
        <f t="shared" si="21"/>
        <v>247.3333333</v>
      </c>
      <c r="J24" s="21">
        <f t="shared" si="22"/>
        <v>247.3333333</v>
      </c>
      <c r="K24" s="22">
        <f t="shared" si="23"/>
        <v>75.23218559</v>
      </c>
      <c r="T24" s="11" t="s">
        <v>81</v>
      </c>
      <c r="U24" s="23">
        <f t="shared" si="24"/>
        <v>97.4</v>
      </c>
      <c r="V24" s="11">
        <v>0.6</v>
      </c>
      <c r="W24" s="11">
        <v>1.2</v>
      </c>
      <c r="X24" s="11">
        <v>0.8</v>
      </c>
    </row>
    <row r="25">
      <c r="A25" s="12" t="s">
        <v>50</v>
      </c>
      <c r="B25" s="12">
        <v>3.6103</v>
      </c>
      <c r="C25" s="12">
        <v>0.03450000000000042</v>
      </c>
      <c r="D25" s="12" t="s">
        <v>63</v>
      </c>
      <c r="E25" s="12">
        <f t="shared" si="25"/>
        <v>0.0345</v>
      </c>
      <c r="F25" s="12" t="s">
        <v>82</v>
      </c>
      <c r="G25" s="12" t="s">
        <v>83</v>
      </c>
      <c r="H25" s="12" t="s">
        <v>84</v>
      </c>
      <c r="I25" s="21">
        <f t="shared" si="21"/>
        <v>244.4444444</v>
      </c>
      <c r="J25" s="21">
        <f t="shared" si="22"/>
        <v>244.4444444</v>
      </c>
      <c r="K25" s="22">
        <f t="shared" si="23"/>
        <v>67.70751584</v>
      </c>
      <c r="T25" s="11" t="s">
        <v>85</v>
      </c>
      <c r="U25" s="23">
        <f t="shared" si="24"/>
        <v>91.5</v>
      </c>
      <c r="V25" s="11">
        <v>2.0</v>
      </c>
      <c r="W25" s="11">
        <v>4.4</v>
      </c>
      <c r="X25" s="11">
        <v>2.1</v>
      </c>
    </row>
    <row r="26">
      <c r="A26" s="12" t="s">
        <v>54</v>
      </c>
      <c r="B26" s="12">
        <v>4.4244</v>
      </c>
      <c r="C26" s="12">
        <v>0.24070000000000036</v>
      </c>
      <c r="D26" s="12" t="s">
        <v>63</v>
      </c>
      <c r="E26" s="12">
        <f t="shared" si="25"/>
        <v>0.2407</v>
      </c>
      <c r="F26" s="12" t="s">
        <v>72</v>
      </c>
      <c r="G26" s="12" t="s">
        <v>86</v>
      </c>
      <c r="H26" s="12" t="s">
        <v>65</v>
      </c>
      <c r="I26" s="21">
        <f t="shared" si="21"/>
        <v>204.5454545</v>
      </c>
      <c r="J26" s="21">
        <f t="shared" si="22"/>
        <v>204.5454545</v>
      </c>
      <c r="K26" s="22">
        <f t="shared" si="23"/>
        <v>46.23123012</v>
      </c>
      <c r="T26" s="24" t="s">
        <v>35</v>
      </c>
      <c r="U26" s="17">
        <v>83.75765499208694</v>
      </c>
      <c r="V26" s="17">
        <v>5.384297804995538</v>
      </c>
      <c r="W26" s="17">
        <v>9.402738594921928</v>
      </c>
      <c r="X26" s="17">
        <v>1.4553086079955964</v>
      </c>
    </row>
    <row r="27">
      <c r="T27" s="24" t="s">
        <v>36</v>
      </c>
      <c r="U27" s="17">
        <v>92.62633207287732</v>
      </c>
      <c r="V27" s="17">
        <v>4.211069095909202</v>
      </c>
      <c r="W27" s="17">
        <v>1.7016156754898621</v>
      </c>
      <c r="X27" s="17">
        <v>1.4609831557236204</v>
      </c>
    </row>
    <row r="28">
      <c r="T28" s="24" t="s">
        <v>38</v>
      </c>
      <c r="U28" s="17">
        <v>82.41873105466708</v>
      </c>
      <c r="V28" s="17">
        <v>11.931640012543115</v>
      </c>
      <c r="W28" s="17">
        <v>4.63050067941886</v>
      </c>
      <c r="X28" s="17">
        <v>1.019128253370955</v>
      </c>
    </row>
    <row r="29">
      <c r="T29" s="24" t="s">
        <v>39</v>
      </c>
      <c r="U29" s="17">
        <v>97.53739407382128</v>
      </c>
      <c r="V29" s="17">
        <v>1.4332025251663474</v>
      </c>
      <c r="W29" s="17">
        <v>1.0294034010123667</v>
      </c>
      <c r="X29" s="17">
        <v>0.0</v>
      </c>
    </row>
    <row r="30">
      <c r="T30" s="24" t="s">
        <v>43</v>
      </c>
      <c r="U30" s="17">
        <v>93.82270356999597</v>
      </c>
      <c r="V30" s="17">
        <v>2.3994457207453705</v>
      </c>
      <c r="W30" s="17">
        <v>3.438719323195843</v>
      </c>
      <c r="X30" s="17">
        <v>0.3391313860628133</v>
      </c>
    </row>
    <row r="31">
      <c r="T31" s="24" t="s">
        <v>45</v>
      </c>
      <c r="U31" s="17">
        <v>96.01003106636223</v>
      </c>
      <c r="V31" s="17">
        <v>2.743571508777205</v>
      </c>
      <c r="W31" s="17">
        <v>1.246397424860563</v>
      </c>
      <c r="X31" s="17">
        <v>0.0</v>
      </c>
    </row>
    <row r="32">
      <c r="T32" s="24" t="s">
        <v>48</v>
      </c>
      <c r="U32" s="17">
        <v>96.29821146124834</v>
      </c>
      <c r="V32" s="17">
        <v>0.7330575495802345</v>
      </c>
      <c r="W32" s="17">
        <v>2.2721742304416592</v>
      </c>
      <c r="X32" s="17">
        <v>0.6965567587297701</v>
      </c>
    </row>
    <row r="33">
      <c r="T33" s="24" t="s">
        <v>50</v>
      </c>
      <c r="U33" s="17">
        <v>97.41849707780517</v>
      </c>
      <c r="V33" s="17">
        <v>0.8392654350053887</v>
      </c>
      <c r="W33" s="17">
        <v>0.8448051408470202</v>
      </c>
      <c r="X33" s="17">
        <v>0.8974323463424089</v>
      </c>
    </row>
    <row r="34">
      <c r="T34" s="24" t="s">
        <v>52</v>
      </c>
      <c r="U34" s="17">
        <v>81.50420583869372</v>
      </c>
      <c r="V34" s="17">
        <v>3.4867227445159057</v>
      </c>
      <c r="W34" s="17">
        <v>8.553521359063158</v>
      </c>
      <c r="X34" s="17">
        <v>6.455550057727212</v>
      </c>
    </row>
    <row r="35">
      <c r="T35" s="24" t="s">
        <v>54</v>
      </c>
      <c r="U35" s="17">
        <v>88.92505198444987</v>
      </c>
      <c r="V35" s="17">
        <v>1.7855528433233823</v>
      </c>
      <c r="W35" s="17">
        <v>4.323750113009674</v>
      </c>
      <c r="X35" s="17">
        <v>4.965645059217079</v>
      </c>
    </row>
  </sheetData>
  <drawing r:id="rId1"/>
</worksheet>
</file>